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a7\AC\Temp\"/>
    </mc:Choice>
  </mc:AlternateContent>
  <xr:revisionPtr revIDLastSave="0" documentId="8_{93DF4B84-B8F9-471A-AA27-E0E6F9AF51F6}" xr6:coauthVersionLast="45" xr6:coauthVersionMax="45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Wok" sheetId="3" r:id="rId1"/>
    <sheet name="Sacré" sheetId="4" r:id="rId2"/>
    <sheet name="Anthony" sheetId="5" r:id="rId3"/>
    <sheet name="Smurf" sheetId="7" r:id="rId4"/>
    <sheet name="Noob" sheetId="6" r:id="rId5"/>
    <sheet name="Bilan" sheetId="8" r:id="rId6"/>
    <sheet name="Fonds" sheetId="11" r:id="rId7"/>
    <sheet name="Emoticônes" sheetId="10" r:id="rId8"/>
    <sheet name="Tests" sheetId="1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4" l="1"/>
  <c r="F24" i="12"/>
  <c r="G24" i="12"/>
  <c r="H24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4" i="12"/>
  <c r="G34" i="12"/>
  <c r="H34" i="12"/>
  <c r="F35" i="12"/>
  <c r="G35" i="12"/>
  <c r="H35" i="12"/>
  <c r="F37" i="12"/>
  <c r="G37" i="12"/>
  <c r="H37" i="12"/>
  <c r="F38" i="12"/>
  <c r="G38" i="12"/>
  <c r="H38" i="12"/>
  <c r="F39" i="12"/>
  <c r="G39" i="12"/>
  <c r="H39" i="12"/>
  <c r="F41" i="12"/>
  <c r="G41" i="12"/>
  <c r="H41" i="12"/>
  <c r="F42" i="12"/>
  <c r="G42" i="12"/>
  <c r="H42" i="12"/>
  <c r="N22" i="12"/>
  <c r="E42" i="12"/>
  <c r="E41" i="12"/>
  <c r="E39" i="12"/>
  <c r="E38" i="12"/>
  <c r="E37" i="12"/>
  <c r="C37" i="12"/>
  <c r="D37" i="12"/>
  <c r="C38" i="12"/>
  <c r="D38" i="12"/>
  <c r="C39" i="12"/>
  <c r="D39" i="12"/>
  <c r="C41" i="12"/>
  <c r="D41" i="12"/>
  <c r="C42" i="12"/>
  <c r="D42" i="12"/>
  <c r="B42" i="12"/>
  <c r="B41" i="12"/>
  <c r="B39" i="12"/>
  <c r="B38" i="12"/>
  <c r="B37" i="12"/>
  <c r="E35" i="12"/>
  <c r="E34" i="12"/>
  <c r="E30" i="12"/>
  <c r="E31" i="12"/>
  <c r="E29" i="12"/>
  <c r="C29" i="12"/>
  <c r="D29" i="12"/>
  <c r="C30" i="12"/>
  <c r="D30" i="12"/>
  <c r="C31" i="12"/>
  <c r="D31" i="12"/>
  <c r="C34" i="12"/>
  <c r="D34" i="12"/>
  <c r="C35" i="12"/>
  <c r="D35" i="12"/>
  <c r="B35" i="12"/>
  <c r="B34" i="12"/>
  <c r="B30" i="12"/>
  <c r="B31" i="12"/>
  <c r="B29" i="12"/>
  <c r="E28" i="12"/>
  <c r="E27" i="12"/>
  <c r="E26" i="12"/>
  <c r="E24" i="12"/>
  <c r="C24" i="12"/>
  <c r="D24" i="12"/>
  <c r="C26" i="12"/>
  <c r="D26" i="12"/>
  <c r="C27" i="12"/>
  <c r="D27" i="12"/>
  <c r="C28" i="12"/>
  <c r="D28" i="12"/>
  <c r="B28" i="12"/>
  <c r="B27" i="12"/>
  <c r="B26" i="12"/>
  <c r="B24" i="12"/>
  <c r="J2" i="12"/>
  <c r="K2" i="12"/>
  <c r="J3" i="12"/>
  <c r="K3" i="12"/>
  <c r="J5" i="12"/>
  <c r="K5" i="12"/>
  <c r="J7" i="12"/>
  <c r="K7" i="12"/>
  <c r="J8" i="12"/>
  <c r="K8" i="12"/>
  <c r="J9" i="12"/>
  <c r="K9" i="12"/>
  <c r="J10" i="12"/>
  <c r="K10" i="12"/>
  <c r="J11" i="12"/>
  <c r="K11" i="12"/>
  <c r="J12" i="12"/>
  <c r="K12" i="12"/>
  <c r="J14" i="12"/>
  <c r="K14" i="12"/>
  <c r="J15" i="12"/>
  <c r="K15" i="12"/>
  <c r="D2" i="12"/>
  <c r="E2" i="12"/>
  <c r="D4" i="12"/>
  <c r="E4" i="12"/>
  <c r="D5" i="12"/>
  <c r="E5" i="12"/>
  <c r="D6" i="12"/>
  <c r="E6" i="12"/>
  <c r="D10" i="12"/>
  <c r="E10" i="12"/>
  <c r="D11" i="12"/>
  <c r="E11" i="12"/>
  <c r="D12" i="12"/>
  <c r="E12" i="12"/>
  <c r="D13" i="12"/>
  <c r="E13" i="12"/>
  <c r="D14" i="12"/>
  <c r="E14" i="12"/>
  <c r="D16" i="12"/>
  <c r="E16" i="12"/>
  <c r="D17" i="12"/>
  <c r="E17" i="12"/>
  <c r="I2" i="12"/>
  <c r="I3" i="12"/>
  <c r="I5" i="12"/>
  <c r="I7" i="12"/>
  <c r="I8" i="12"/>
  <c r="I9" i="12"/>
  <c r="I10" i="12"/>
  <c r="I11" i="12"/>
  <c r="I12" i="12"/>
  <c r="I14" i="12"/>
  <c r="I15" i="12"/>
  <c r="H3" i="12"/>
  <c r="H5" i="12"/>
  <c r="H7" i="12"/>
  <c r="H8" i="12"/>
  <c r="H9" i="12"/>
  <c r="H10" i="12"/>
  <c r="H11" i="12"/>
  <c r="H12" i="12"/>
  <c r="H14" i="12"/>
  <c r="H15" i="12"/>
  <c r="I1" i="12"/>
  <c r="H2" i="12"/>
  <c r="G3" i="12"/>
  <c r="M3" i="12" s="1"/>
  <c r="G4" i="12"/>
  <c r="M4" i="12" s="1"/>
  <c r="G5" i="12"/>
  <c r="M5" i="12" s="1"/>
  <c r="G6" i="12"/>
  <c r="M6" i="12" s="1"/>
  <c r="G7" i="12"/>
  <c r="M7" i="12" s="1"/>
  <c r="G8" i="12"/>
  <c r="G9" i="12"/>
  <c r="G10" i="12"/>
  <c r="M8" i="12" s="1"/>
  <c r="G11" i="12"/>
  <c r="G12" i="12"/>
  <c r="M9" i="12" s="1"/>
  <c r="G13" i="12"/>
  <c r="G14" i="12"/>
  <c r="G15" i="12"/>
  <c r="G1" i="12"/>
  <c r="B2" i="12"/>
  <c r="C2" i="12"/>
  <c r="B4" i="12"/>
  <c r="C4" i="12"/>
  <c r="B5" i="12"/>
  <c r="C5" i="12"/>
  <c r="B6" i="12"/>
  <c r="C6" i="12"/>
  <c r="B10" i="12"/>
  <c r="C10" i="12"/>
  <c r="B11" i="12"/>
  <c r="C11" i="12"/>
  <c r="B12" i="12"/>
  <c r="C12" i="12"/>
  <c r="B13" i="12"/>
  <c r="C13" i="12"/>
  <c r="B14" i="12"/>
  <c r="C14" i="12"/>
  <c r="B16" i="12"/>
  <c r="C16" i="12"/>
  <c r="B17" i="12"/>
  <c r="C17" i="12"/>
  <c r="C1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" i="12"/>
  <c r="AI3" i="10"/>
  <c r="R3" i="10"/>
  <c r="S3" i="10"/>
  <c r="T3" i="10"/>
  <c r="S4" i="10"/>
  <c r="R5" i="10"/>
  <c r="S5" i="10"/>
  <c r="T5" i="10"/>
  <c r="R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S13" i="10"/>
  <c r="R14" i="10"/>
  <c r="S14" i="10"/>
  <c r="T14" i="10"/>
  <c r="R15" i="10"/>
  <c r="S15" i="10"/>
  <c r="T15" i="10"/>
  <c r="Q15" i="10"/>
  <c r="Q14" i="10"/>
  <c r="Q12" i="10"/>
  <c r="Q11" i="10"/>
  <c r="Q10" i="10"/>
  <c r="Q9" i="10"/>
  <c r="Q8" i="10"/>
  <c r="Q7" i="10"/>
  <c r="Q5" i="10"/>
  <c r="Q3" i="10"/>
  <c r="X15" i="10"/>
  <c r="W15" i="10"/>
  <c r="V15" i="10"/>
  <c r="U15" i="10"/>
  <c r="Y15" i="10" s="1"/>
  <c r="X14" i="10"/>
  <c r="W14" i="10"/>
  <c r="V14" i="10"/>
  <c r="U14" i="10"/>
  <c r="Y14" i="10" s="1"/>
  <c r="X12" i="10"/>
  <c r="W12" i="10"/>
  <c r="V12" i="10"/>
  <c r="U12" i="10"/>
  <c r="Y12" i="10" s="1"/>
  <c r="X11" i="10"/>
  <c r="W11" i="10"/>
  <c r="V11" i="10"/>
  <c r="U11" i="10"/>
  <c r="Y11" i="10" s="1"/>
  <c r="X10" i="10"/>
  <c r="W10" i="10"/>
  <c r="V10" i="10"/>
  <c r="U10" i="10"/>
  <c r="Y10" i="10" s="1"/>
  <c r="X9" i="10"/>
  <c r="W9" i="10"/>
  <c r="V9" i="10"/>
  <c r="U9" i="10"/>
  <c r="Y9" i="10" s="1"/>
  <c r="X8" i="10"/>
  <c r="W8" i="10"/>
  <c r="V8" i="10"/>
  <c r="U8" i="10"/>
  <c r="Y8" i="10" s="1"/>
  <c r="X7" i="10"/>
  <c r="W7" i="10"/>
  <c r="V7" i="10"/>
  <c r="U7" i="10"/>
  <c r="Y7" i="10" s="1"/>
  <c r="X5" i="10"/>
  <c r="W5" i="10"/>
  <c r="V5" i="10"/>
  <c r="U5" i="10"/>
  <c r="Y5" i="10" s="1"/>
  <c r="X3" i="10"/>
  <c r="W3" i="10"/>
  <c r="V3" i="10"/>
  <c r="U3" i="10"/>
  <c r="Y3" i="10" s="1"/>
  <c r="AC4" i="11"/>
  <c r="AD4" i="11"/>
  <c r="AC5" i="11"/>
  <c r="AD5" i="11"/>
  <c r="AC6" i="11"/>
  <c r="AD6" i="11"/>
  <c r="AC10" i="11"/>
  <c r="AD10" i="11"/>
  <c r="AC11" i="11"/>
  <c r="AD11" i="11"/>
  <c r="AC12" i="11"/>
  <c r="AD12" i="11"/>
  <c r="AC13" i="11"/>
  <c r="AD13" i="11"/>
  <c r="AC14" i="11"/>
  <c r="AD14" i="11"/>
  <c r="AC16" i="11"/>
  <c r="AD16" i="11"/>
  <c r="AC17" i="11"/>
  <c r="AD17" i="11"/>
  <c r="AE4" i="11"/>
  <c r="AF4" i="11"/>
  <c r="AE5" i="11"/>
  <c r="AF5" i="11"/>
  <c r="AE6" i="11"/>
  <c r="AF6" i="11"/>
  <c r="AE10" i="11"/>
  <c r="AF10" i="11"/>
  <c r="AE11" i="11"/>
  <c r="AF11" i="11"/>
  <c r="AE12" i="11"/>
  <c r="AF12" i="11"/>
  <c r="AE13" i="11"/>
  <c r="AF13" i="11"/>
  <c r="AE14" i="11"/>
  <c r="AF14" i="11"/>
  <c r="AE16" i="11"/>
  <c r="AF16" i="11"/>
  <c r="AE17" i="11"/>
  <c r="AF17" i="11"/>
  <c r="N9" i="12" l="1"/>
  <c r="N8" i="12"/>
  <c r="N7" i="12"/>
  <c r="N5" i="12"/>
  <c r="O9" i="12"/>
  <c r="P9" i="12" s="1"/>
  <c r="O8" i="12"/>
  <c r="P8" i="12" s="1"/>
  <c r="O7" i="12"/>
  <c r="P7" i="12" s="1"/>
  <c r="O5" i="12"/>
  <c r="P5" i="12" s="1"/>
  <c r="AD3" i="10"/>
  <c r="AC3" i="10"/>
  <c r="Z3" i="10"/>
  <c r="AD5" i="10"/>
  <c r="AC5" i="10"/>
  <c r="Z5" i="10"/>
  <c r="AD7" i="10"/>
  <c r="AC7" i="10"/>
  <c r="Z7" i="10"/>
  <c r="AD8" i="10"/>
  <c r="AC8" i="10"/>
  <c r="Z8" i="10"/>
  <c r="AD9" i="10"/>
  <c r="AC9" i="10"/>
  <c r="Z9" i="10"/>
  <c r="AD10" i="10"/>
  <c r="AC10" i="10"/>
  <c r="Z10" i="10"/>
  <c r="AD11" i="10"/>
  <c r="AC11" i="10"/>
  <c r="Z11" i="10"/>
  <c r="AD12" i="10"/>
  <c r="AC12" i="10"/>
  <c r="Z12" i="10"/>
  <c r="AD14" i="10"/>
  <c r="AC14" i="10"/>
  <c r="Z14" i="10"/>
  <c r="AD15" i="10"/>
  <c r="AC15" i="10"/>
  <c r="Z15" i="10"/>
  <c r="Y4" i="11"/>
  <c r="Z4" i="11"/>
  <c r="AA4" i="11"/>
  <c r="AB4" i="11"/>
  <c r="Y5" i="11"/>
  <c r="Z5" i="11"/>
  <c r="AA5" i="11"/>
  <c r="AB5" i="11"/>
  <c r="Y6" i="11"/>
  <c r="Z6" i="11"/>
  <c r="AA6" i="11"/>
  <c r="AB6" i="11"/>
  <c r="Y10" i="11"/>
  <c r="Z10" i="11"/>
  <c r="AA10" i="11"/>
  <c r="AB10" i="11"/>
  <c r="Y11" i="11"/>
  <c r="Z11" i="11"/>
  <c r="AA11" i="11"/>
  <c r="AB11" i="11"/>
  <c r="Y12" i="11"/>
  <c r="Z12" i="11"/>
  <c r="AA12" i="11"/>
  <c r="AB12" i="11"/>
  <c r="Y13" i="11"/>
  <c r="Z13" i="11"/>
  <c r="AA13" i="11"/>
  <c r="AB13" i="11"/>
  <c r="Y14" i="11"/>
  <c r="Z14" i="11"/>
  <c r="AA14" i="11"/>
  <c r="AB14" i="11"/>
  <c r="Y16" i="11"/>
  <c r="Z16" i="11"/>
  <c r="AA16" i="11"/>
  <c r="AB16" i="11"/>
  <c r="Y17" i="11"/>
  <c r="Z17" i="11"/>
  <c r="AA17" i="11"/>
  <c r="AB17" i="11"/>
  <c r="AI3" i="11"/>
  <c r="P15" i="10"/>
  <c r="P13" i="10"/>
  <c r="P12" i="10"/>
  <c r="P14" i="10"/>
  <c r="P11" i="10"/>
  <c r="P10" i="10"/>
  <c r="P9" i="10"/>
  <c r="P8" i="10"/>
  <c r="P7" i="10"/>
  <c r="P6" i="10"/>
  <c r="P5" i="10"/>
  <c r="P4" i="10"/>
  <c r="P3" i="10"/>
  <c r="P15" i="11"/>
  <c r="P17" i="11"/>
  <c r="P14" i="11"/>
  <c r="P16" i="11"/>
  <c r="P13" i="11"/>
  <c r="P12" i="11"/>
  <c r="P11" i="11"/>
  <c r="P10" i="11"/>
  <c r="P9" i="11"/>
  <c r="P8" i="11"/>
  <c r="P7" i="11"/>
  <c r="P6" i="11"/>
  <c r="P5" i="11"/>
  <c r="P4" i="11"/>
  <c r="P3" i="11"/>
  <c r="G2" i="11"/>
  <c r="Q2" i="11" s="1"/>
  <c r="H2" i="11"/>
  <c r="R2" i="11" s="1"/>
  <c r="I2" i="11"/>
  <c r="S2" i="11" s="1"/>
  <c r="J2" i="11"/>
  <c r="T2" i="11" s="1"/>
  <c r="G26" i="11"/>
  <c r="H26" i="11"/>
  <c r="I26" i="11"/>
  <c r="J26" i="11"/>
  <c r="H19" i="11"/>
  <c r="R8" i="11" s="1"/>
  <c r="I19" i="11"/>
  <c r="S8" i="11" s="1"/>
  <c r="G17" i="11"/>
  <c r="H17" i="11"/>
  <c r="I17" i="11"/>
  <c r="G29" i="11"/>
  <c r="H29" i="11"/>
  <c r="I29" i="11"/>
  <c r="J29" i="11"/>
  <c r="G23" i="11"/>
  <c r="H23" i="11"/>
  <c r="I23" i="11"/>
  <c r="J23" i="11"/>
  <c r="G35" i="11"/>
  <c r="Q13" i="11" s="1"/>
  <c r="H35" i="11"/>
  <c r="R13" i="11" s="1"/>
  <c r="I35" i="11"/>
  <c r="S13" i="11" s="1"/>
  <c r="J35" i="11"/>
  <c r="T13" i="11" s="1"/>
  <c r="X13" i="11" s="1"/>
  <c r="G31" i="11"/>
  <c r="H31" i="11"/>
  <c r="I31" i="11"/>
  <c r="J31" i="11"/>
  <c r="G5" i="11"/>
  <c r="H5" i="11"/>
  <c r="I5" i="11"/>
  <c r="J5" i="11"/>
  <c r="G7" i="11"/>
  <c r="H7" i="11"/>
  <c r="I7" i="11"/>
  <c r="J7" i="11"/>
  <c r="G25" i="11"/>
  <c r="H25" i="11"/>
  <c r="I25" i="11"/>
  <c r="J25" i="11"/>
  <c r="G11" i="11"/>
  <c r="Q4" i="11" s="1"/>
  <c r="H11" i="11"/>
  <c r="R4" i="11" s="1"/>
  <c r="I11" i="11"/>
  <c r="S4" i="11" s="1"/>
  <c r="J11" i="11"/>
  <c r="T4" i="11" s="1"/>
  <c r="X4" i="11" s="1"/>
  <c r="G15" i="11"/>
  <c r="H15" i="11"/>
  <c r="I15" i="11"/>
  <c r="J15" i="11"/>
  <c r="G16" i="11"/>
  <c r="H16" i="11"/>
  <c r="I16" i="11"/>
  <c r="J16" i="11"/>
  <c r="G22" i="11"/>
  <c r="Q11" i="11" s="1"/>
  <c r="H22" i="11"/>
  <c r="R11" i="11" s="1"/>
  <c r="I22" i="11"/>
  <c r="S11" i="11" s="1"/>
  <c r="J22" i="11"/>
  <c r="T11" i="11" s="1"/>
  <c r="X11" i="11" s="1"/>
  <c r="G24" i="11"/>
  <c r="H24" i="11"/>
  <c r="I24" i="11"/>
  <c r="J24" i="11"/>
  <c r="G39" i="11"/>
  <c r="Q17" i="11" s="1"/>
  <c r="H39" i="11"/>
  <c r="R17" i="11" s="1"/>
  <c r="I39" i="11"/>
  <c r="S17" i="11" s="1"/>
  <c r="J39" i="11"/>
  <c r="T17" i="11" s="1"/>
  <c r="X17" i="11" s="1"/>
  <c r="G28" i="11"/>
  <c r="H28" i="11"/>
  <c r="I28" i="11"/>
  <c r="J28" i="11"/>
  <c r="G9" i="11"/>
  <c r="H9" i="11"/>
  <c r="I9" i="11"/>
  <c r="J9" i="11"/>
  <c r="G32" i="11"/>
  <c r="H32" i="11"/>
  <c r="I32" i="11"/>
  <c r="J32" i="11"/>
  <c r="G27" i="11"/>
  <c r="H27" i="11"/>
  <c r="I27" i="11"/>
  <c r="J27" i="11"/>
  <c r="G12" i="11"/>
  <c r="Q5" i="11" s="1"/>
  <c r="H12" i="11"/>
  <c r="R5" i="11" s="1"/>
  <c r="I12" i="11"/>
  <c r="S5" i="11" s="1"/>
  <c r="J12" i="11"/>
  <c r="T5" i="11" s="1"/>
  <c r="X5" i="11" s="1"/>
  <c r="G10" i="11"/>
  <c r="H10" i="11"/>
  <c r="I10" i="11"/>
  <c r="J10" i="11"/>
  <c r="G6" i="11"/>
  <c r="H6" i="11"/>
  <c r="I6" i="11"/>
  <c r="J6" i="11"/>
  <c r="G33" i="11"/>
  <c r="H33" i="11"/>
  <c r="I33" i="11"/>
  <c r="J33" i="11"/>
  <c r="G20" i="11"/>
  <c r="Q9" i="11" s="1"/>
  <c r="G38" i="11"/>
  <c r="Q16" i="11" s="1"/>
  <c r="H38" i="11"/>
  <c r="R16" i="11" s="1"/>
  <c r="I38" i="11"/>
  <c r="S16" i="11" s="1"/>
  <c r="J38" i="11"/>
  <c r="T16" i="11" s="1"/>
  <c r="X16" i="11" s="1"/>
  <c r="G21" i="11"/>
  <c r="Q10" i="11" s="1"/>
  <c r="H21" i="11"/>
  <c r="R10" i="11" s="1"/>
  <c r="I21" i="11"/>
  <c r="S10" i="11" s="1"/>
  <c r="J21" i="11"/>
  <c r="T10" i="11" s="1"/>
  <c r="X10" i="11" s="1"/>
  <c r="G30" i="11"/>
  <c r="H30" i="11"/>
  <c r="I30" i="11"/>
  <c r="J30" i="11"/>
  <c r="G13" i="11"/>
  <c r="H13" i="11"/>
  <c r="I13" i="11"/>
  <c r="J13" i="11"/>
  <c r="G3" i="11"/>
  <c r="H3" i="11"/>
  <c r="I3" i="11"/>
  <c r="J3" i="11"/>
  <c r="G36" i="11"/>
  <c r="Q14" i="11" s="1"/>
  <c r="H36" i="11"/>
  <c r="R14" i="11" s="1"/>
  <c r="I36" i="11"/>
  <c r="S14" i="11" s="1"/>
  <c r="J36" i="11"/>
  <c r="T14" i="11" s="1"/>
  <c r="X14" i="11" s="1"/>
  <c r="G18" i="11"/>
  <c r="H18" i="11"/>
  <c r="I18" i="11"/>
  <c r="J18" i="11"/>
  <c r="G34" i="11"/>
  <c r="H34" i="11"/>
  <c r="I34" i="11"/>
  <c r="J34" i="11"/>
  <c r="G8" i="11"/>
  <c r="H8" i="11"/>
  <c r="I8" i="11"/>
  <c r="J8" i="11"/>
  <c r="I37" i="11"/>
  <c r="S15" i="11" s="1"/>
  <c r="I4" i="11"/>
  <c r="G14" i="11"/>
  <c r="H14" i="11"/>
  <c r="I14" i="11"/>
  <c r="J14" i="11"/>
  <c r="G1" i="11"/>
  <c r="Q1" i="11" s="1"/>
  <c r="G2" i="10"/>
  <c r="Q2" i="10" s="1"/>
  <c r="H2" i="10"/>
  <c r="R2" i="10" s="1"/>
  <c r="I2" i="10"/>
  <c r="S2" i="10" s="1"/>
  <c r="J2" i="10"/>
  <c r="T2" i="10" s="1"/>
  <c r="G4" i="10"/>
  <c r="H4" i="10"/>
  <c r="I4" i="10"/>
  <c r="J4" i="10"/>
  <c r="H12" i="10"/>
  <c r="I12" i="10"/>
  <c r="G5" i="10"/>
  <c r="H5" i="10"/>
  <c r="I5" i="10"/>
  <c r="J5" i="10"/>
  <c r="G11" i="10"/>
  <c r="H11" i="10"/>
  <c r="I11" i="10"/>
  <c r="J11" i="10"/>
  <c r="G13" i="10"/>
  <c r="H13" i="10"/>
  <c r="I13" i="10"/>
  <c r="J13" i="10"/>
  <c r="G6" i="10"/>
  <c r="H6" i="10"/>
  <c r="I6" i="10"/>
  <c r="J6" i="10"/>
  <c r="G35" i="10"/>
  <c r="H35" i="10"/>
  <c r="I35" i="10"/>
  <c r="J35" i="10"/>
  <c r="G14" i="10"/>
  <c r="H14" i="10"/>
  <c r="I14" i="10"/>
  <c r="J14" i="10"/>
  <c r="G7" i="10"/>
  <c r="H7" i="10"/>
  <c r="I7" i="10"/>
  <c r="J7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G8" i="10"/>
  <c r="H8" i="10"/>
  <c r="I8" i="10"/>
  <c r="J8" i="10"/>
  <c r="G30" i="10"/>
  <c r="H30" i="10"/>
  <c r="I30" i="10"/>
  <c r="J30" i="10"/>
  <c r="G18" i="10"/>
  <c r="H18" i="10"/>
  <c r="I18" i="10"/>
  <c r="J18" i="10"/>
  <c r="G3" i="10"/>
  <c r="H3" i="10"/>
  <c r="I3" i="10"/>
  <c r="J3" i="10"/>
  <c r="G19" i="10"/>
  <c r="H19" i="10"/>
  <c r="I19" i="10"/>
  <c r="J19" i="10"/>
  <c r="G31" i="10"/>
  <c r="H31" i="10"/>
  <c r="I31" i="10"/>
  <c r="J31" i="10"/>
  <c r="G20" i="10"/>
  <c r="H20" i="10"/>
  <c r="I20" i="10"/>
  <c r="J20" i="10"/>
  <c r="G32" i="10"/>
  <c r="H32" i="10"/>
  <c r="I32" i="10"/>
  <c r="J32" i="10"/>
  <c r="G36" i="10"/>
  <c r="H36" i="10"/>
  <c r="I36" i="10"/>
  <c r="J36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H24" i="10"/>
  <c r="G33" i="10"/>
  <c r="H33" i="10"/>
  <c r="I33" i="10"/>
  <c r="J33" i="10"/>
  <c r="G34" i="10"/>
  <c r="H34" i="10"/>
  <c r="I34" i="10"/>
  <c r="J3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38" i="10"/>
  <c r="H38" i="10"/>
  <c r="I38" i="10"/>
  <c r="J38" i="10"/>
  <c r="G9" i="10"/>
  <c r="H9" i="10"/>
  <c r="I9" i="10"/>
  <c r="J9" i="10"/>
  <c r="G28" i="10"/>
  <c r="H28" i="10"/>
  <c r="I28" i="10"/>
  <c r="J28" i="10"/>
  <c r="G29" i="10"/>
  <c r="H29" i="10"/>
  <c r="I29" i="10"/>
  <c r="J29" i="10"/>
  <c r="I37" i="10"/>
  <c r="I10" i="10"/>
  <c r="G39" i="10"/>
  <c r="H39" i="10"/>
  <c r="I39" i="10"/>
  <c r="J39" i="10"/>
  <c r="G1" i="10"/>
  <c r="Q1" i="10" s="1"/>
  <c r="C2" i="10"/>
  <c r="M2" i="10" s="1"/>
  <c r="D2" i="10"/>
  <c r="N2" i="10" s="1"/>
  <c r="E2" i="10"/>
  <c r="O2" i="10" s="1"/>
  <c r="F2" i="10"/>
  <c r="P2" i="10" s="1"/>
  <c r="A4" i="10"/>
  <c r="B4" i="10"/>
  <c r="C4" i="10"/>
  <c r="D4" i="10"/>
  <c r="E4" i="10"/>
  <c r="F4" i="10"/>
  <c r="A12" i="10"/>
  <c r="B12" i="10"/>
  <c r="C12" i="10"/>
  <c r="D12" i="10"/>
  <c r="E12" i="10"/>
  <c r="F12" i="10"/>
  <c r="A5" i="10"/>
  <c r="B5" i="10"/>
  <c r="C5" i="10"/>
  <c r="D5" i="10"/>
  <c r="E5" i="10"/>
  <c r="F5" i="10"/>
  <c r="A11" i="10"/>
  <c r="B11" i="10"/>
  <c r="C11" i="10"/>
  <c r="D11" i="10"/>
  <c r="E11" i="10"/>
  <c r="F11" i="10"/>
  <c r="A13" i="10"/>
  <c r="B13" i="10"/>
  <c r="C13" i="10"/>
  <c r="D13" i="10"/>
  <c r="E13" i="10"/>
  <c r="F13" i="10"/>
  <c r="A6" i="10"/>
  <c r="B6" i="10"/>
  <c r="C6" i="10"/>
  <c r="D6" i="10"/>
  <c r="E6" i="10"/>
  <c r="F6" i="10"/>
  <c r="A35" i="10"/>
  <c r="B35" i="10"/>
  <c r="C35" i="10"/>
  <c r="D35" i="10"/>
  <c r="E35" i="10"/>
  <c r="F35" i="10"/>
  <c r="A14" i="10"/>
  <c r="B14" i="10"/>
  <c r="C14" i="10"/>
  <c r="D14" i="10"/>
  <c r="E14" i="10"/>
  <c r="F14" i="10"/>
  <c r="A7" i="10"/>
  <c r="B7" i="10"/>
  <c r="C7" i="10"/>
  <c r="D7" i="10"/>
  <c r="E7" i="10"/>
  <c r="F7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8" i="10"/>
  <c r="B8" i="10"/>
  <c r="C8" i="10"/>
  <c r="D8" i="10"/>
  <c r="E8" i="10"/>
  <c r="F8" i="10"/>
  <c r="A30" i="10"/>
  <c r="B30" i="10"/>
  <c r="C30" i="10"/>
  <c r="D30" i="10"/>
  <c r="E30" i="10"/>
  <c r="F30" i="10"/>
  <c r="A18" i="10"/>
  <c r="B18" i="10"/>
  <c r="C18" i="10"/>
  <c r="D18" i="10"/>
  <c r="E18" i="10"/>
  <c r="F18" i="10"/>
  <c r="A3" i="10"/>
  <c r="B3" i="10"/>
  <c r="C3" i="10"/>
  <c r="D3" i="10"/>
  <c r="E3" i="10"/>
  <c r="F3" i="10"/>
  <c r="A19" i="10"/>
  <c r="B19" i="10"/>
  <c r="C19" i="10"/>
  <c r="D19" i="10"/>
  <c r="E19" i="10"/>
  <c r="F19" i="10"/>
  <c r="A31" i="10"/>
  <c r="B31" i="10"/>
  <c r="C31" i="10"/>
  <c r="D31" i="10"/>
  <c r="E31" i="10"/>
  <c r="F31" i="10"/>
  <c r="A20" i="10"/>
  <c r="B20" i="10"/>
  <c r="C20" i="10"/>
  <c r="D20" i="10"/>
  <c r="E20" i="10"/>
  <c r="F20" i="10"/>
  <c r="A32" i="10"/>
  <c r="B32" i="10"/>
  <c r="C32" i="10"/>
  <c r="D32" i="10"/>
  <c r="E32" i="10"/>
  <c r="F32" i="10"/>
  <c r="A36" i="10"/>
  <c r="B36" i="10"/>
  <c r="C36" i="10"/>
  <c r="D36" i="10"/>
  <c r="E36" i="10"/>
  <c r="F36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38" i="10"/>
  <c r="B38" i="10"/>
  <c r="C38" i="10"/>
  <c r="D38" i="10"/>
  <c r="E38" i="10"/>
  <c r="F38" i="10"/>
  <c r="A9" i="10"/>
  <c r="B9" i="10"/>
  <c r="C9" i="10"/>
  <c r="D9" i="10"/>
  <c r="E9" i="10"/>
  <c r="F9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7" i="10"/>
  <c r="B37" i="10"/>
  <c r="C37" i="10"/>
  <c r="D37" i="10"/>
  <c r="E37" i="10"/>
  <c r="F37" i="10"/>
  <c r="A10" i="10"/>
  <c r="B10" i="10"/>
  <c r="C10" i="10"/>
  <c r="D10" i="10"/>
  <c r="E10" i="10"/>
  <c r="F10" i="10"/>
  <c r="A39" i="10"/>
  <c r="B39" i="10"/>
  <c r="C39" i="10"/>
  <c r="D39" i="10"/>
  <c r="E39" i="10"/>
  <c r="F39" i="10"/>
  <c r="B1" i="10"/>
  <c r="C1" i="10"/>
  <c r="M1" i="10" s="1"/>
  <c r="A1" i="10"/>
  <c r="C2" i="11"/>
  <c r="M2" i="11" s="1"/>
  <c r="D2" i="11"/>
  <c r="N2" i="11" s="1"/>
  <c r="E2" i="11"/>
  <c r="O2" i="11" s="1"/>
  <c r="F2" i="11"/>
  <c r="P2" i="11" s="1"/>
  <c r="A26" i="11"/>
  <c r="B26" i="11"/>
  <c r="C26" i="11"/>
  <c r="D26" i="11"/>
  <c r="E26" i="11"/>
  <c r="F26" i="11"/>
  <c r="A19" i="11"/>
  <c r="B19" i="11"/>
  <c r="C19" i="11"/>
  <c r="D19" i="11"/>
  <c r="E19" i="11"/>
  <c r="F19" i="11"/>
  <c r="A17" i="11"/>
  <c r="B17" i="11"/>
  <c r="C17" i="11"/>
  <c r="D17" i="11"/>
  <c r="E17" i="11"/>
  <c r="F17" i="11"/>
  <c r="A29" i="11"/>
  <c r="B29" i="11"/>
  <c r="C29" i="11"/>
  <c r="D29" i="11"/>
  <c r="E29" i="11"/>
  <c r="F29" i="11"/>
  <c r="A23" i="11"/>
  <c r="B23" i="11"/>
  <c r="C23" i="11"/>
  <c r="D23" i="11"/>
  <c r="E23" i="11"/>
  <c r="F23" i="11"/>
  <c r="A35" i="11"/>
  <c r="B35" i="11"/>
  <c r="C35" i="11"/>
  <c r="D35" i="11"/>
  <c r="E35" i="11"/>
  <c r="F35" i="11"/>
  <c r="A31" i="11"/>
  <c r="B31" i="11"/>
  <c r="C31" i="11"/>
  <c r="D31" i="11"/>
  <c r="E31" i="11"/>
  <c r="F31" i="11"/>
  <c r="A5" i="11"/>
  <c r="B5" i="11"/>
  <c r="C5" i="11"/>
  <c r="D5" i="11"/>
  <c r="E5" i="11"/>
  <c r="F5" i="11"/>
  <c r="A7" i="11"/>
  <c r="B7" i="11"/>
  <c r="C7" i="11"/>
  <c r="D7" i="11"/>
  <c r="E7" i="11"/>
  <c r="F7" i="11"/>
  <c r="A25" i="11"/>
  <c r="B25" i="11"/>
  <c r="C25" i="11"/>
  <c r="D25" i="11"/>
  <c r="E25" i="11"/>
  <c r="F25" i="11"/>
  <c r="A11" i="11"/>
  <c r="B11" i="11"/>
  <c r="C11" i="11"/>
  <c r="D11" i="11"/>
  <c r="E11" i="11"/>
  <c r="F11" i="11"/>
  <c r="A15" i="11"/>
  <c r="B15" i="11"/>
  <c r="C15" i="11"/>
  <c r="D15" i="11"/>
  <c r="E15" i="11"/>
  <c r="F15" i="11"/>
  <c r="A16" i="11"/>
  <c r="B16" i="11"/>
  <c r="C16" i="11"/>
  <c r="D16" i="11"/>
  <c r="E16" i="11"/>
  <c r="F16" i="11"/>
  <c r="A22" i="11"/>
  <c r="B22" i="11"/>
  <c r="C22" i="11"/>
  <c r="D22" i="11"/>
  <c r="E22" i="11"/>
  <c r="F22" i="11"/>
  <c r="A24" i="11"/>
  <c r="B24" i="11"/>
  <c r="C24" i="11"/>
  <c r="D24" i="11"/>
  <c r="E24" i="11"/>
  <c r="F24" i="11"/>
  <c r="A39" i="11"/>
  <c r="B39" i="11"/>
  <c r="C39" i="11"/>
  <c r="D39" i="11"/>
  <c r="E39" i="11"/>
  <c r="F39" i="11"/>
  <c r="A28" i="11"/>
  <c r="B28" i="11"/>
  <c r="C28" i="11"/>
  <c r="D28" i="11"/>
  <c r="E28" i="11"/>
  <c r="F28" i="11"/>
  <c r="A9" i="11"/>
  <c r="B9" i="11"/>
  <c r="C9" i="11"/>
  <c r="D9" i="11"/>
  <c r="E9" i="11"/>
  <c r="F9" i="11"/>
  <c r="A32" i="11"/>
  <c r="B32" i="11"/>
  <c r="C32" i="11"/>
  <c r="D32" i="11"/>
  <c r="E32" i="11"/>
  <c r="F32" i="11"/>
  <c r="A27" i="11"/>
  <c r="B27" i="11"/>
  <c r="C27" i="11"/>
  <c r="D27" i="11"/>
  <c r="E27" i="11"/>
  <c r="F27" i="11"/>
  <c r="A12" i="11"/>
  <c r="B12" i="11"/>
  <c r="C12" i="11"/>
  <c r="D12" i="11"/>
  <c r="E12" i="11"/>
  <c r="F12" i="11"/>
  <c r="A10" i="11"/>
  <c r="B10" i="11"/>
  <c r="C10" i="11"/>
  <c r="D10" i="11"/>
  <c r="E10" i="11"/>
  <c r="F10" i="11"/>
  <c r="A6" i="11"/>
  <c r="B6" i="11"/>
  <c r="C6" i="11"/>
  <c r="D6" i="11"/>
  <c r="E6" i="11"/>
  <c r="F6" i="11"/>
  <c r="A33" i="11"/>
  <c r="B33" i="11"/>
  <c r="C33" i="11"/>
  <c r="D33" i="11"/>
  <c r="E33" i="11"/>
  <c r="F33" i="11"/>
  <c r="A20" i="11"/>
  <c r="B20" i="11"/>
  <c r="C20" i="11"/>
  <c r="D20" i="11"/>
  <c r="E20" i="11"/>
  <c r="F20" i="11"/>
  <c r="A38" i="11"/>
  <c r="B38" i="11"/>
  <c r="C38" i="11"/>
  <c r="D38" i="11"/>
  <c r="E38" i="11"/>
  <c r="F38" i="11"/>
  <c r="A21" i="11"/>
  <c r="B21" i="11"/>
  <c r="C21" i="11"/>
  <c r="D21" i="11"/>
  <c r="E21" i="11"/>
  <c r="F21" i="11"/>
  <c r="A30" i="11"/>
  <c r="B30" i="11"/>
  <c r="C30" i="11"/>
  <c r="D30" i="11"/>
  <c r="E30" i="11"/>
  <c r="F30" i="11"/>
  <c r="A13" i="11"/>
  <c r="B13" i="11"/>
  <c r="C13" i="11"/>
  <c r="D13" i="11"/>
  <c r="E13" i="11"/>
  <c r="F13" i="11"/>
  <c r="A3" i="11"/>
  <c r="B3" i="11"/>
  <c r="C3" i="11"/>
  <c r="D3" i="11"/>
  <c r="E3" i="11"/>
  <c r="F3" i="11"/>
  <c r="A36" i="11"/>
  <c r="B36" i="11"/>
  <c r="C36" i="11"/>
  <c r="D36" i="11"/>
  <c r="E36" i="11"/>
  <c r="F36" i="11"/>
  <c r="A18" i="11"/>
  <c r="B18" i="11"/>
  <c r="C18" i="11"/>
  <c r="D18" i="11"/>
  <c r="E18" i="11"/>
  <c r="F18" i="11"/>
  <c r="A34" i="11"/>
  <c r="B34" i="11"/>
  <c r="C34" i="11"/>
  <c r="D34" i="11"/>
  <c r="E34" i="11"/>
  <c r="F34" i="11"/>
  <c r="A8" i="11"/>
  <c r="B8" i="11"/>
  <c r="C8" i="11"/>
  <c r="D8" i="11"/>
  <c r="E8" i="11"/>
  <c r="F8" i="11"/>
  <c r="A37" i="11"/>
  <c r="B37" i="11"/>
  <c r="C37" i="11"/>
  <c r="D37" i="11"/>
  <c r="E37" i="11"/>
  <c r="F37" i="11"/>
  <c r="A4" i="11"/>
  <c r="B4" i="11"/>
  <c r="C4" i="11"/>
  <c r="D4" i="11"/>
  <c r="E4" i="11"/>
  <c r="F4" i="11"/>
  <c r="A14" i="11"/>
  <c r="B14" i="11"/>
  <c r="C14" i="11"/>
  <c r="D14" i="11"/>
  <c r="E14" i="11"/>
  <c r="F14" i="11"/>
  <c r="B1" i="11"/>
  <c r="C1" i="11"/>
  <c r="M1" i="11" s="1"/>
  <c r="A1" i="11"/>
  <c r="AB13" i="8"/>
  <c r="L4" i="8"/>
  <c r="M4" i="8"/>
  <c r="G19" i="11" s="1"/>
  <c r="Q8" i="11" s="1"/>
  <c r="N4" i="8"/>
  <c r="O4" i="8"/>
  <c r="Q4" i="8"/>
  <c r="G12" i="10" s="1"/>
  <c r="R4" i="8"/>
  <c r="S4" i="8"/>
  <c r="L5" i="8"/>
  <c r="M5" i="8"/>
  <c r="N5" i="8"/>
  <c r="O5" i="8"/>
  <c r="P5" i="8"/>
  <c r="J17" i="11" s="1"/>
  <c r="Q5" i="8"/>
  <c r="R5" i="8"/>
  <c r="S5" i="8"/>
  <c r="T5" i="8"/>
  <c r="L6" i="8"/>
  <c r="M6" i="8"/>
  <c r="N6" i="8"/>
  <c r="O6" i="8"/>
  <c r="P6" i="8"/>
  <c r="Q6" i="8"/>
  <c r="R6" i="8"/>
  <c r="S6" i="8"/>
  <c r="T6" i="8"/>
  <c r="L7" i="8"/>
  <c r="M7" i="8"/>
  <c r="N7" i="8"/>
  <c r="O7" i="8"/>
  <c r="P7" i="8"/>
  <c r="Q7" i="8"/>
  <c r="R7" i="8"/>
  <c r="S7" i="8"/>
  <c r="T7" i="8"/>
  <c r="L8" i="8"/>
  <c r="M8" i="8"/>
  <c r="N8" i="8"/>
  <c r="O8" i="8"/>
  <c r="P8" i="8"/>
  <c r="Q8" i="8"/>
  <c r="R8" i="8"/>
  <c r="S8" i="8"/>
  <c r="T8" i="8"/>
  <c r="L9" i="8"/>
  <c r="M9" i="8"/>
  <c r="N9" i="8"/>
  <c r="O9" i="8"/>
  <c r="P9" i="8"/>
  <c r="Q9" i="8"/>
  <c r="R9" i="8"/>
  <c r="S9" i="8"/>
  <c r="T9" i="8"/>
  <c r="L10" i="8"/>
  <c r="M10" i="8"/>
  <c r="N10" i="8"/>
  <c r="O10" i="8"/>
  <c r="P10" i="8"/>
  <c r="Q10" i="8"/>
  <c r="R10" i="8"/>
  <c r="S10" i="8"/>
  <c r="T10" i="8"/>
  <c r="L11" i="8"/>
  <c r="M11" i="8"/>
  <c r="N11" i="8"/>
  <c r="O11" i="8"/>
  <c r="P11" i="8"/>
  <c r="Q11" i="8"/>
  <c r="R11" i="8"/>
  <c r="S11" i="8"/>
  <c r="T11" i="8"/>
  <c r="L12" i="8"/>
  <c r="M12" i="8"/>
  <c r="N12" i="8"/>
  <c r="O12" i="8"/>
  <c r="P12" i="8"/>
  <c r="Q12" i="8"/>
  <c r="R12" i="8"/>
  <c r="S12" i="8"/>
  <c r="T12" i="8"/>
  <c r="L13" i="8"/>
  <c r="M13" i="8"/>
  <c r="N13" i="8"/>
  <c r="O13" i="8"/>
  <c r="P13" i="8"/>
  <c r="Q13" i="8"/>
  <c r="R13" i="8"/>
  <c r="S13" i="8"/>
  <c r="T13" i="8"/>
  <c r="L14" i="8"/>
  <c r="M14" i="8"/>
  <c r="N14" i="8"/>
  <c r="O14" i="8"/>
  <c r="P14" i="8"/>
  <c r="Q14" i="8"/>
  <c r="R14" i="8"/>
  <c r="S14" i="8"/>
  <c r="T14" i="8"/>
  <c r="L15" i="8"/>
  <c r="M15" i="8"/>
  <c r="N15" i="8"/>
  <c r="O15" i="8"/>
  <c r="P15" i="8"/>
  <c r="Q15" i="8"/>
  <c r="R15" i="8"/>
  <c r="S15" i="8"/>
  <c r="T15" i="8"/>
  <c r="L16" i="8"/>
  <c r="M16" i="8"/>
  <c r="N16" i="8"/>
  <c r="O16" i="8"/>
  <c r="P16" i="8"/>
  <c r="Q16" i="8"/>
  <c r="R16" i="8"/>
  <c r="S16" i="8"/>
  <c r="T16" i="8"/>
  <c r="L17" i="8"/>
  <c r="M17" i="8"/>
  <c r="N17" i="8"/>
  <c r="O17" i="8"/>
  <c r="P17" i="8"/>
  <c r="Q17" i="8"/>
  <c r="R17" i="8"/>
  <c r="S17" i="8"/>
  <c r="T17" i="8"/>
  <c r="L18" i="8"/>
  <c r="M18" i="8"/>
  <c r="N18" i="8"/>
  <c r="O18" i="8"/>
  <c r="P18" i="8"/>
  <c r="Q18" i="8"/>
  <c r="R18" i="8"/>
  <c r="S18" i="8"/>
  <c r="T18" i="8"/>
  <c r="L19" i="8"/>
  <c r="M19" i="8"/>
  <c r="N19" i="8"/>
  <c r="O19" i="8"/>
  <c r="P19" i="8"/>
  <c r="Q19" i="8"/>
  <c r="R19" i="8"/>
  <c r="S19" i="8"/>
  <c r="T19" i="8"/>
  <c r="L20" i="8"/>
  <c r="M20" i="8"/>
  <c r="N20" i="8"/>
  <c r="O20" i="8"/>
  <c r="P20" i="8"/>
  <c r="Q20" i="8"/>
  <c r="R20" i="8"/>
  <c r="S20" i="8"/>
  <c r="T20" i="8"/>
  <c r="L21" i="8"/>
  <c r="M21" i="8"/>
  <c r="N21" i="8"/>
  <c r="O21" i="8"/>
  <c r="P21" i="8"/>
  <c r="Q21" i="8"/>
  <c r="R21" i="8"/>
  <c r="S21" i="8"/>
  <c r="T21" i="8"/>
  <c r="L22" i="8"/>
  <c r="M22" i="8"/>
  <c r="N22" i="8"/>
  <c r="O22" i="8"/>
  <c r="P22" i="8"/>
  <c r="Q22" i="8"/>
  <c r="R22" i="8"/>
  <c r="S22" i="8"/>
  <c r="T22" i="8"/>
  <c r="L23" i="8"/>
  <c r="M23" i="8"/>
  <c r="N23" i="8"/>
  <c r="O23" i="8"/>
  <c r="P23" i="8"/>
  <c r="Q23" i="8"/>
  <c r="R23" i="8"/>
  <c r="S23" i="8"/>
  <c r="T23" i="8"/>
  <c r="L24" i="8"/>
  <c r="M24" i="8"/>
  <c r="N24" i="8"/>
  <c r="O24" i="8"/>
  <c r="P24" i="8"/>
  <c r="Q24" i="8"/>
  <c r="R24" i="8"/>
  <c r="S24" i="8"/>
  <c r="T24" i="8"/>
  <c r="L25" i="8"/>
  <c r="M25" i="8"/>
  <c r="N25" i="8"/>
  <c r="O25" i="8"/>
  <c r="P25" i="8"/>
  <c r="Q25" i="8"/>
  <c r="R25" i="8"/>
  <c r="S25" i="8"/>
  <c r="T25" i="8"/>
  <c r="L26" i="8"/>
  <c r="M26" i="8"/>
  <c r="N26" i="8"/>
  <c r="O26" i="8"/>
  <c r="P26" i="8"/>
  <c r="Q26" i="8"/>
  <c r="R26" i="8"/>
  <c r="S26" i="8"/>
  <c r="T26" i="8"/>
  <c r="L27" i="8"/>
  <c r="M27" i="8"/>
  <c r="N27" i="8"/>
  <c r="H20" i="11" s="1"/>
  <c r="R9" i="11" s="1"/>
  <c r="O27" i="8"/>
  <c r="I20" i="11" s="1"/>
  <c r="S9" i="11" s="1"/>
  <c r="Q27" i="8"/>
  <c r="G24" i="10" s="1"/>
  <c r="Q6" i="10" s="1"/>
  <c r="R27" i="8"/>
  <c r="S27" i="8"/>
  <c r="I24" i="10" s="1"/>
  <c r="S6" i="10" s="1"/>
  <c r="L28" i="8"/>
  <c r="M28" i="8"/>
  <c r="N28" i="8"/>
  <c r="O28" i="8"/>
  <c r="P28" i="8"/>
  <c r="Q28" i="8"/>
  <c r="R28" i="8"/>
  <c r="S28" i="8"/>
  <c r="T28" i="8"/>
  <c r="L29" i="8"/>
  <c r="M29" i="8"/>
  <c r="N29" i="8"/>
  <c r="O29" i="8"/>
  <c r="P29" i="8"/>
  <c r="Q29" i="8"/>
  <c r="R29" i="8"/>
  <c r="S29" i="8"/>
  <c r="T29" i="8"/>
  <c r="L30" i="8"/>
  <c r="M30" i="8"/>
  <c r="N30" i="8"/>
  <c r="O30" i="8"/>
  <c r="P30" i="8"/>
  <c r="Q30" i="8"/>
  <c r="R30" i="8"/>
  <c r="S30" i="8"/>
  <c r="T30" i="8"/>
  <c r="L31" i="8"/>
  <c r="M31" i="8"/>
  <c r="N31" i="8"/>
  <c r="O31" i="8"/>
  <c r="P31" i="8"/>
  <c r="Q31" i="8"/>
  <c r="R31" i="8"/>
  <c r="S31" i="8"/>
  <c r="T31" i="8"/>
  <c r="L32" i="8"/>
  <c r="M32" i="8"/>
  <c r="N32" i="8"/>
  <c r="O32" i="8"/>
  <c r="P32" i="8"/>
  <c r="Q32" i="8"/>
  <c r="R32" i="8"/>
  <c r="S32" i="8"/>
  <c r="T32" i="8"/>
  <c r="L33" i="8"/>
  <c r="M33" i="8"/>
  <c r="N33" i="8"/>
  <c r="O33" i="8"/>
  <c r="P33" i="8"/>
  <c r="Q33" i="8"/>
  <c r="R33" i="8"/>
  <c r="S33" i="8"/>
  <c r="T33" i="8"/>
  <c r="L34" i="8"/>
  <c r="M34" i="8"/>
  <c r="N34" i="8"/>
  <c r="O34" i="8"/>
  <c r="P34" i="8"/>
  <c r="Q34" i="8"/>
  <c r="R34" i="8"/>
  <c r="S34" i="8"/>
  <c r="T34" i="8"/>
  <c r="L35" i="8"/>
  <c r="M35" i="8"/>
  <c r="N35" i="8"/>
  <c r="O35" i="8"/>
  <c r="P35" i="8"/>
  <c r="Q35" i="8"/>
  <c r="R35" i="8"/>
  <c r="S35" i="8"/>
  <c r="T35" i="8"/>
  <c r="L36" i="8"/>
  <c r="M36" i="8"/>
  <c r="N36" i="8"/>
  <c r="O36" i="8"/>
  <c r="P36" i="8"/>
  <c r="Q36" i="8"/>
  <c r="R36" i="8"/>
  <c r="S36" i="8"/>
  <c r="T36" i="8"/>
  <c r="L37" i="8"/>
  <c r="M37" i="8"/>
  <c r="G37" i="11" s="1"/>
  <c r="Q15" i="11" s="1"/>
  <c r="N37" i="8"/>
  <c r="H37" i="11" s="1"/>
  <c r="R15" i="11" s="1"/>
  <c r="O37" i="8"/>
  <c r="Q37" i="8"/>
  <c r="G37" i="10" s="1"/>
  <c r="Q13" i="10" s="1"/>
  <c r="R37" i="8"/>
  <c r="H37" i="10" s="1"/>
  <c r="R13" i="10" s="1"/>
  <c r="S37" i="8"/>
  <c r="L38" i="8"/>
  <c r="M38" i="8"/>
  <c r="G4" i="11" s="1"/>
  <c r="N38" i="8"/>
  <c r="H4" i="11" s="1"/>
  <c r="O38" i="8"/>
  <c r="Q38" i="8"/>
  <c r="G10" i="10" s="1"/>
  <c r="Q4" i="10" s="1"/>
  <c r="R38" i="8"/>
  <c r="H10" i="10" s="1"/>
  <c r="R4" i="10" s="1"/>
  <c r="S38" i="8"/>
  <c r="L39" i="8"/>
  <c r="M39" i="8"/>
  <c r="N39" i="8"/>
  <c r="O39" i="8"/>
  <c r="Q39" i="8"/>
  <c r="R39" i="8"/>
  <c r="S39" i="8"/>
  <c r="M3" i="8"/>
  <c r="N3" i="8"/>
  <c r="O3" i="8"/>
  <c r="P3" i="8"/>
  <c r="Q3" i="8"/>
  <c r="R3" i="8"/>
  <c r="S3" i="8"/>
  <c r="T3" i="8"/>
  <c r="L3" i="8"/>
  <c r="W39" i="8"/>
  <c r="V39" i="8"/>
  <c r="U39" i="8"/>
  <c r="K39" i="8"/>
  <c r="G39" i="8"/>
  <c r="W38" i="8"/>
  <c r="V38" i="8"/>
  <c r="U38" i="8"/>
  <c r="K38" i="8"/>
  <c r="G38" i="8"/>
  <c r="W37" i="8"/>
  <c r="V37" i="8"/>
  <c r="U37" i="8"/>
  <c r="K37" i="8"/>
  <c r="G37" i="8"/>
  <c r="W36" i="8"/>
  <c r="V36" i="8"/>
  <c r="U36" i="8"/>
  <c r="X36" i="8"/>
  <c r="K36" i="8"/>
  <c r="G36" i="8"/>
  <c r="W35" i="8"/>
  <c r="V35" i="8"/>
  <c r="U35" i="8"/>
  <c r="X35" i="8"/>
  <c r="K35" i="8"/>
  <c r="G35" i="8"/>
  <c r="W34" i="8"/>
  <c r="V34" i="8"/>
  <c r="U34" i="8"/>
  <c r="X34" i="8"/>
  <c r="K34" i="8"/>
  <c r="G34" i="8"/>
  <c r="W33" i="8"/>
  <c r="V33" i="8"/>
  <c r="U33" i="8"/>
  <c r="X33" i="8"/>
  <c r="K33" i="8"/>
  <c r="G33" i="8"/>
  <c r="W32" i="8"/>
  <c r="V32" i="8"/>
  <c r="U32" i="8"/>
  <c r="X32" i="8"/>
  <c r="K32" i="8"/>
  <c r="G32" i="8"/>
  <c r="W31" i="8"/>
  <c r="V31" i="8"/>
  <c r="U31" i="8"/>
  <c r="X31" i="8"/>
  <c r="K31" i="8"/>
  <c r="G31" i="8"/>
  <c r="W30" i="8"/>
  <c r="V30" i="8"/>
  <c r="U30" i="8"/>
  <c r="X30" i="8"/>
  <c r="K30" i="8"/>
  <c r="G30" i="8"/>
  <c r="W29" i="8"/>
  <c r="V29" i="8"/>
  <c r="U29" i="8"/>
  <c r="X29" i="8"/>
  <c r="K29" i="8"/>
  <c r="G29" i="8"/>
  <c r="W28" i="8"/>
  <c r="V28" i="8"/>
  <c r="U28" i="8"/>
  <c r="X28" i="8"/>
  <c r="K28" i="8"/>
  <c r="G28" i="8"/>
  <c r="W27" i="8"/>
  <c r="V27" i="8"/>
  <c r="U27" i="8"/>
  <c r="K27" i="8"/>
  <c r="G27" i="8"/>
  <c r="W26" i="8"/>
  <c r="V26" i="8"/>
  <c r="U26" i="8"/>
  <c r="X26" i="8"/>
  <c r="K26" i="8"/>
  <c r="G26" i="8"/>
  <c r="W25" i="8"/>
  <c r="V25" i="8"/>
  <c r="U25" i="8"/>
  <c r="X25" i="8"/>
  <c r="K25" i="8"/>
  <c r="G25" i="8"/>
  <c r="W24" i="8"/>
  <c r="V24" i="8"/>
  <c r="U24" i="8"/>
  <c r="X24" i="8"/>
  <c r="K24" i="8"/>
  <c r="G24" i="8"/>
  <c r="W23" i="8"/>
  <c r="V23" i="8"/>
  <c r="U23" i="8"/>
  <c r="X23" i="8"/>
  <c r="K23" i="8"/>
  <c r="G23" i="8"/>
  <c r="W22" i="8"/>
  <c r="V22" i="8"/>
  <c r="U22" i="8"/>
  <c r="X22" i="8"/>
  <c r="K22" i="8"/>
  <c r="G22" i="8"/>
  <c r="W21" i="8"/>
  <c r="V21" i="8"/>
  <c r="U21" i="8"/>
  <c r="X21" i="8"/>
  <c r="K21" i="8"/>
  <c r="G21" i="8"/>
  <c r="W20" i="8"/>
  <c r="V20" i="8"/>
  <c r="U20" i="8"/>
  <c r="X20" i="8"/>
  <c r="K20" i="8"/>
  <c r="G20" i="8"/>
  <c r="W19" i="8"/>
  <c r="V19" i="8"/>
  <c r="U19" i="8"/>
  <c r="X19" i="8"/>
  <c r="K19" i="8"/>
  <c r="G19" i="8"/>
  <c r="W18" i="8"/>
  <c r="V18" i="8"/>
  <c r="U18" i="8"/>
  <c r="X18" i="8"/>
  <c r="K18" i="8"/>
  <c r="G18" i="8"/>
  <c r="W17" i="8"/>
  <c r="V17" i="8"/>
  <c r="U17" i="8"/>
  <c r="X17" i="8"/>
  <c r="K17" i="8"/>
  <c r="G17" i="8"/>
  <c r="W16" i="8"/>
  <c r="V16" i="8"/>
  <c r="U16" i="8"/>
  <c r="X16" i="8"/>
  <c r="K16" i="8"/>
  <c r="G16" i="8"/>
  <c r="W15" i="8"/>
  <c r="V15" i="8"/>
  <c r="U15" i="8"/>
  <c r="X15" i="8"/>
  <c r="K15" i="8"/>
  <c r="G15" i="8"/>
  <c r="W14" i="8"/>
  <c r="V14" i="8"/>
  <c r="U14" i="8"/>
  <c r="X14" i="8"/>
  <c r="K14" i="8"/>
  <c r="G14" i="8"/>
  <c r="W13" i="8"/>
  <c r="V13" i="8"/>
  <c r="U13" i="8"/>
  <c r="X13" i="8"/>
  <c r="K13" i="8"/>
  <c r="G13" i="8"/>
  <c r="W12" i="8"/>
  <c r="V12" i="8"/>
  <c r="U12" i="8"/>
  <c r="X12" i="8"/>
  <c r="K12" i="8"/>
  <c r="G12" i="8"/>
  <c r="W11" i="8"/>
  <c r="V11" i="8"/>
  <c r="U11" i="8"/>
  <c r="X11" i="8"/>
  <c r="K11" i="8"/>
  <c r="G11" i="8"/>
  <c r="W10" i="8"/>
  <c r="V10" i="8"/>
  <c r="U10" i="8"/>
  <c r="X10" i="8"/>
  <c r="K10" i="8"/>
  <c r="G10" i="8"/>
  <c r="W9" i="8"/>
  <c r="V9" i="8"/>
  <c r="U9" i="8"/>
  <c r="X9" i="8"/>
  <c r="K9" i="8"/>
  <c r="G9" i="8"/>
  <c r="AG8" i="8"/>
  <c r="W8" i="8"/>
  <c r="V8" i="8"/>
  <c r="U8" i="8"/>
  <c r="X8" i="8"/>
  <c r="K8" i="8"/>
  <c r="G8" i="8"/>
  <c r="W7" i="8"/>
  <c r="V7" i="8"/>
  <c r="U7" i="8"/>
  <c r="X7" i="8"/>
  <c r="K7" i="8"/>
  <c r="G7" i="8"/>
  <c r="W6" i="8"/>
  <c r="V6" i="8"/>
  <c r="U6" i="8"/>
  <c r="X6" i="8"/>
  <c r="K6" i="8"/>
  <c r="G6" i="8"/>
  <c r="W5" i="8"/>
  <c r="V5" i="8"/>
  <c r="U5" i="8"/>
  <c r="X5" i="8"/>
  <c r="K5" i="8"/>
  <c r="G5" i="8"/>
  <c r="W4" i="8"/>
  <c r="V4" i="8"/>
  <c r="U4" i="8"/>
  <c r="K4" i="8"/>
  <c r="G4" i="8"/>
  <c r="AP3" i="8"/>
  <c r="AO3" i="8"/>
  <c r="AN3" i="8"/>
  <c r="AL3" i="8"/>
  <c r="AK3" i="8"/>
  <c r="AJ3" i="8"/>
  <c r="AG3" i="8"/>
  <c r="AF3" i="8"/>
  <c r="AE3" i="8"/>
  <c r="AC3" i="8"/>
  <c r="AB3" i="8"/>
  <c r="AA3" i="8"/>
  <c r="W3" i="8"/>
  <c r="AT3" i="8" s="1"/>
  <c r="V3" i="8"/>
  <c r="AS3" i="8" s="1"/>
  <c r="U3" i="8"/>
  <c r="AR3" i="8" s="1"/>
  <c r="K3" i="8"/>
  <c r="AH3" i="8" s="1"/>
  <c r="AH4" i="8" s="1"/>
  <c r="G3" i="8"/>
  <c r="AD3" i="8" s="1"/>
  <c r="AD4" i="8" s="1"/>
  <c r="T38" i="6"/>
  <c r="P38" i="6"/>
  <c r="T37" i="6"/>
  <c r="P37" i="6"/>
  <c r="T36" i="6"/>
  <c r="P36" i="6"/>
  <c r="T35" i="6"/>
  <c r="P35" i="6"/>
  <c r="T34" i="6"/>
  <c r="P34" i="6"/>
  <c r="T33" i="6"/>
  <c r="P33" i="6"/>
  <c r="T32" i="6"/>
  <c r="P32" i="6"/>
  <c r="T31" i="6"/>
  <c r="P31" i="6"/>
  <c r="T30" i="6"/>
  <c r="P30" i="6"/>
  <c r="T29" i="6"/>
  <c r="P29" i="6"/>
  <c r="T28" i="6"/>
  <c r="P28" i="6"/>
  <c r="T27" i="6"/>
  <c r="P27" i="6"/>
  <c r="T26" i="6"/>
  <c r="P26" i="6"/>
  <c r="T25" i="6"/>
  <c r="P25" i="6"/>
  <c r="T24" i="6"/>
  <c r="P24" i="6"/>
  <c r="T23" i="6"/>
  <c r="P23" i="6"/>
  <c r="T22" i="6"/>
  <c r="P22" i="6"/>
  <c r="T21" i="6"/>
  <c r="P21" i="6"/>
  <c r="T20" i="6"/>
  <c r="P20" i="6"/>
  <c r="T19" i="6"/>
  <c r="P19" i="6"/>
  <c r="T18" i="6"/>
  <c r="P18" i="6"/>
  <c r="T17" i="6"/>
  <c r="P17" i="6"/>
  <c r="T16" i="6"/>
  <c r="P16" i="6"/>
  <c r="T15" i="6"/>
  <c r="P15" i="6"/>
  <c r="T14" i="6"/>
  <c r="P14" i="6"/>
  <c r="T13" i="6"/>
  <c r="P13" i="6"/>
  <c r="T12" i="6"/>
  <c r="P12" i="6"/>
  <c r="T11" i="6"/>
  <c r="P11" i="6"/>
  <c r="T10" i="6"/>
  <c r="P10" i="6"/>
  <c r="T9" i="6"/>
  <c r="P9" i="6"/>
  <c r="T8" i="6"/>
  <c r="P8" i="6"/>
  <c r="T7" i="6"/>
  <c r="P7" i="6"/>
  <c r="T6" i="6"/>
  <c r="P6" i="6"/>
  <c r="T5" i="6"/>
  <c r="P5" i="6"/>
  <c r="T4" i="6"/>
  <c r="P4" i="6"/>
  <c r="T3" i="6"/>
  <c r="P3" i="6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T27" i="8" s="1"/>
  <c r="J24" i="10" s="1"/>
  <c r="P27" i="7"/>
  <c r="P27" i="8" s="1"/>
  <c r="T26" i="7"/>
  <c r="P26" i="7"/>
  <c r="T25" i="7"/>
  <c r="P25" i="7"/>
  <c r="T24" i="7"/>
  <c r="P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T12" i="7"/>
  <c r="P12" i="7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T4" i="8" s="1"/>
  <c r="J12" i="10" s="1"/>
  <c r="P4" i="7"/>
  <c r="P4" i="8" s="1"/>
  <c r="T3" i="7"/>
  <c r="P3" i="7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T3" i="5"/>
  <c r="P3" i="5"/>
  <c r="T38" i="4"/>
  <c r="P38" i="4"/>
  <c r="T37" i="4"/>
  <c r="P37" i="4"/>
  <c r="T36" i="4"/>
  <c r="P36" i="4"/>
  <c r="T35" i="4"/>
  <c r="P35" i="4"/>
  <c r="T34" i="4"/>
  <c r="P34" i="4"/>
  <c r="T33" i="4"/>
  <c r="P33" i="4"/>
  <c r="T32" i="4"/>
  <c r="P32" i="4"/>
  <c r="T31" i="4"/>
  <c r="P31" i="4"/>
  <c r="T30" i="4"/>
  <c r="P30" i="4"/>
  <c r="T29" i="4"/>
  <c r="P29" i="4"/>
  <c r="T28" i="4"/>
  <c r="P28" i="4"/>
  <c r="T27" i="4"/>
  <c r="P27" i="4"/>
  <c r="T26" i="4"/>
  <c r="P26" i="4"/>
  <c r="T25" i="4"/>
  <c r="P25" i="4"/>
  <c r="T24" i="4"/>
  <c r="P24" i="4"/>
  <c r="T23" i="4"/>
  <c r="P23" i="4"/>
  <c r="T22" i="4"/>
  <c r="P22" i="4"/>
  <c r="T21" i="4"/>
  <c r="P21" i="4"/>
  <c r="T20" i="4"/>
  <c r="P20" i="4"/>
  <c r="T19" i="4"/>
  <c r="P19" i="4"/>
  <c r="T18" i="4"/>
  <c r="P18" i="4"/>
  <c r="T17" i="4"/>
  <c r="P17" i="4"/>
  <c r="T16" i="4"/>
  <c r="P16" i="4"/>
  <c r="T15" i="4"/>
  <c r="P15" i="4"/>
  <c r="T14" i="4"/>
  <c r="P14" i="4"/>
  <c r="T13" i="4"/>
  <c r="P13" i="4"/>
  <c r="T12" i="4"/>
  <c r="P12" i="4"/>
  <c r="T11" i="4"/>
  <c r="P11" i="4"/>
  <c r="T10" i="4"/>
  <c r="P10" i="4"/>
  <c r="T9" i="4"/>
  <c r="P9" i="4"/>
  <c r="T8" i="4"/>
  <c r="P8" i="4"/>
  <c r="T7" i="4"/>
  <c r="P7" i="4"/>
  <c r="T6" i="4"/>
  <c r="P6" i="4"/>
  <c r="T5" i="4"/>
  <c r="T4" i="4"/>
  <c r="P4" i="4"/>
  <c r="T3" i="4"/>
  <c r="P3" i="4"/>
  <c r="W39" i="7"/>
  <c r="V39" i="7"/>
  <c r="U39" i="7"/>
  <c r="T39" i="7"/>
  <c r="P39" i="7"/>
  <c r="X39" i="7" s="1"/>
  <c r="K39" i="7"/>
  <c r="G39" i="7"/>
  <c r="W38" i="7"/>
  <c r="V38" i="7"/>
  <c r="U38" i="7"/>
  <c r="X38" i="7"/>
  <c r="K38" i="7"/>
  <c r="G38" i="7"/>
  <c r="W37" i="7"/>
  <c r="V37" i="7"/>
  <c r="U37" i="7"/>
  <c r="X37" i="7"/>
  <c r="K37" i="7"/>
  <c r="G37" i="7"/>
  <c r="W36" i="7"/>
  <c r="V36" i="7"/>
  <c r="U36" i="7"/>
  <c r="X36" i="7"/>
  <c r="K36" i="7"/>
  <c r="G36" i="7"/>
  <c r="W35" i="7"/>
  <c r="V35" i="7"/>
  <c r="U35" i="7"/>
  <c r="X35" i="7"/>
  <c r="K35" i="7"/>
  <c r="G35" i="7"/>
  <c r="W34" i="7"/>
  <c r="V34" i="7"/>
  <c r="U34" i="7"/>
  <c r="X34" i="7"/>
  <c r="K34" i="7"/>
  <c r="G34" i="7"/>
  <c r="W33" i="7"/>
  <c r="V33" i="7"/>
  <c r="U33" i="7"/>
  <c r="X33" i="7"/>
  <c r="K33" i="7"/>
  <c r="G33" i="7"/>
  <c r="W32" i="7"/>
  <c r="V32" i="7"/>
  <c r="U32" i="7"/>
  <c r="X32" i="7"/>
  <c r="K32" i="7"/>
  <c r="G32" i="7"/>
  <c r="W31" i="7"/>
  <c r="V31" i="7"/>
  <c r="U31" i="7"/>
  <c r="X31" i="7"/>
  <c r="K31" i="7"/>
  <c r="G31" i="7"/>
  <c r="W30" i="7"/>
  <c r="V30" i="7"/>
  <c r="U30" i="7"/>
  <c r="X30" i="7"/>
  <c r="K30" i="7"/>
  <c r="G30" i="7"/>
  <c r="W29" i="7"/>
  <c r="V29" i="7"/>
  <c r="U29" i="7"/>
  <c r="X29" i="7"/>
  <c r="K29" i="7"/>
  <c r="G29" i="7"/>
  <c r="W28" i="7"/>
  <c r="V28" i="7"/>
  <c r="U28" i="7"/>
  <c r="X28" i="7"/>
  <c r="K28" i="7"/>
  <c r="G28" i="7"/>
  <c r="W27" i="7"/>
  <c r="V27" i="7"/>
  <c r="U27" i="7"/>
  <c r="X27" i="7"/>
  <c r="K27" i="7"/>
  <c r="G27" i="7"/>
  <c r="W26" i="7"/>
  <c r="V26" i="7"/>
  <c r="U26" i="7"/>
  <c r="X26" i="7"/>
  <c r="K26" i="7"/>
  <c r="G26" i="7"/>
  <c r="W25" i="7"/>
  <c r="V25" i="7"/>
  <c r="U25" i="7"/>
  <c r="X25" i="7"/>
  <c r="K25" i="7"/>
  <c r="G25" i="7"/>
  <c r="W24" i="7"/>
  <c r="V24" i="7"/>
  <c r="U24" i="7"/>
  <c r="X24" i="7"/>
  <c r="K24" i="7"/>
  <c r="G24" i="7"/>
  <c r="W23" i="7"/>
  <c r="V23" i="7"/>
  <c r="U23" i="7"/>
  <c r="X23" i="7"/>
  <c r="K23" i="7"/>
  <c r="G23" i="7"/>
  <c r="W22" i="7"/>
  <c r="V22" i="7"/>
  <c r="U22" i="7"/>
  <c r="X22" i="7"/>
  <c r="K22" i="7"/>
  <c r="G22" i="7"/>
  <c r="W21" i="7"/>
  <c r="V21" i="7"/>
  <c r="U21" i="7"/>
  <c r="X21" i="7"/>
  <c r="K21" i="7"/>
  <c r="G21" i="7"/>
  <c r="W20" i="7"/>
  <c r="V20" i="7"/>
  <c r="U20" i="7"/>
  <c r="X20" i="7"/>
  <c r="K20" i="7"/>
  <c r="G20" i="7"/>
  <c r="W19" i="7"/>
  <c r="V19" i="7"/>
  <c r="U19" i="7"/>
  <c r="X19" i="7"/>
  <c r="K19" i="7"/>
  <c r="G19" i="7"/>
  <c r="W18" i="7"/>
  <c r="V18" i="7"/>
  <c r="U18" i="7"/>
  <c r="X18" i="7"/>
  <c r="K18" i="7"/>
  <c r="G18" i="7"/>
  <c r="W17" i="7"/>
  <c r="V17" i="7"/>
  <c r="U17" i="7"/>
  <c r="X17" i="7"/>
  <c r="K17" i="7"/>
  <c r="G17" i="7"/>
  <c r="W16" i="7"/>
  <c r="V16" i="7"/>
  <c r="U16" i="7"/>
  <c r="X16" i="7"/>
  <c r="K16" i="7"/>
  <c r="G16" i="7"/>
  <c r="W15" i="7"/>
  <c r="V15" i="7"/>
  <c r="U15" i="7"/>
  <c r="X15" i="7"/>
  <c r="K15" i="7"/>
  <c r="G15" i="7"/>
  <c r="W14" i="7"/>
  <c r="V14" i="7"/>
  <c r="U14" i="7"/>
  <c r="X14" i="7"/>
  <c r="K14" i="7"/>
  <c r="G14" i="7"/>
  <c r="W13" i="7"/>
  <c r="V13" i="7"/>
  <c r="U13" i="7"/>
  <c r="X13" i="7"/>
  <c r="K13" i="7"/>
  <c r="G13" i="7"/>
  <c r="W12" i="7"/>
  <c r="V12" i="7"/>
  <c r="U12" i="7"/>
  <c r="X12" i="7"/>
  <c r="K12" i="7"/>
  <c r="G12" i="7"/>
  <c r="W11" i="7"/>
  <c r="V11" i="7"/>
  <c r="U11" i="7"/>
  <c r="X11" i="7"/>
  <c r="K11" i="7"/>
  <c r="G11" i="7"/>
  <c r="W10" i="7"/>
  <c r="V10" i="7"/>
  <c r="U10" i="7"/>
  <c r="X10" i="7"/>
  <c r="K10" i="7"/>
  <c r="G10" i="7"/>
  <c r="W9" i="7"/>
  <c r="V9" i="7"/>
  <c r="U9" i="7"/>
  <c r="X9" i="7"/>
  <c r="K9" i="7"/>
  <c r="G9" i="7"/>
  <c r="AG8" i="7"/>
  <c r="W8" i="7"/>
  <c r="V8" i="7"/>
  <c r="U8" i="7"/>
  <c r="X8" i="7"/>
  <c r="K8" i="7"/>
  <c r="G8" i="7"/>
  <c r="W7" i="7"/>
  <c r="V7" i="7"/>
  <c r="U7" i="7"/>
  <c r="X7" i="7"/>
  <c r="K7" i="7"/>
  <c r="G7" i="7"/>
  <c r="W6" i="7"/>
  <c r="V6" i="7"/>
  <c r="U6" i="7"/>
  <c r="X6" i="7"/>
  <c r="K6" i="7"/>
  <c r="G6" i="7"/>
  <c r="W5" i="7"/>
  <c r="V5" i="7"/>
  <c r="U5" i="7"/>
  <c r="X5" i="7"/>
  <c r="K5" i="7"/>
  <c r="G5" i="7"/>
  <c r="W4" i="7"/>
  <c r="V4" i="7"/>
  <c r="U4" i="7"/>
  <c r="X4" i="7"/>
  <c r="K4" i="7"/>
  <c r="G4" i="7"/>
  <c r="AP3" i="7"/>
  <c r="AO3" i="7"/>
  <c r="AN3" i="7"/>
  <c r="AL3" i="7"/>
  <c r="AK3" i="7"/>
  <c r="AJ3" i="7"/>
  <c r="AI3" i="7"/>
  <c r="AI6" i="7" s="1"/>
  <c r="AG3" i="7"/>
  <c r="AF3" i="7"/>
  <c r="AE3" i="7"/>
  <c r="AC3" i="7"/>
  <c r="AB3" i="7"/>
  <c r="AA3" i="7"/>
  <c r="W3" i="7"/>
  <c r="AT3" i="7" s="1"/>
  <c r="V3" i="7"/>
  <c r="AS3" i="7" s="1"/>
  <c r="U3" i="7"/>
  <c r="AR3" i="7" s="1"/>
  <c r="AQ3" i="7"/>
  <c r="AQ4" i="7" s="1"/>
  <c r="K3" i="7"/>
  <c r="AH3" i="7" s="1"/>
  <c r="AH4" i="7" s="1"/>
  <c r="G3" i="7"/>
  <c r="AD3" i="7" s="1"/>
  <c r="AD4" i="7" s="1"/>
  <c r="W39" i="6"/>
  <c r="V39" i="6"/>
  <c r="U39" i="6"/>
  <c r="T39" i="6"/>
  <c r="P39" i="6"/>
  <c r="X39" i="6" s="1"/>
  <c r="K39" i="6"/>
  <c r="G39" i="6"/>
  <c r="W38" i="6"/>
  <c r="V38" i="6"/>
  <c r="U38" i="6"/>
  <c r="X38" i="6"/>
  <c r="K38" i="6"/>
  <c r="G38" i="6"/>
  <c r="W37" i="6"/>
  <c r="V37" i="6"/>
  <c r="U37" i="6"/>
  <c r="X37" i="6"/>
  <c r="K37" i="6"/>
  <c r="G37" i="6"/>
  <c r="W36" i="6"/>
  <c r="V36" i="6"/>
  <c r="U36" i="6"/>
  <c r="X36" i="6"/>
  <c r="K36" i="6"/>
  <c r="G36" i="6"/>
  <c r="W35" i="6"/>
  <c r="V35" i="6"/>
  <c r="U35" i="6"/>
  <c r="X35" i="6"/>
  <c r="K35" i="6"/>
  <c r="G35" i="6"/>
  <c r="W34" i="6"/>
  <c r="V34" i="6"/>
  <c r="U34" i="6"/>
  <c r="X34" i="6"/>
  <c r="K34" i="6"/>
  <c r="G34" i="6"/>
  <c r="W33" i="6"/>
  <c r="V33" i="6"/>
  <c r="U33" i="6"/>
  <c r="X33" i="6"/>
  <c r="K33" i="6"/>
  <c r="G33" i="6"/>
  <c r="W32" i="6"/>
  <c r="V32" i="6"/>
  <c r="U32" i="6"/>
  <c r="X32" i="6"/>
  <c r="K32" i="6"/>
  <c r="G32" i="6"/>
  <c r="W31" i="6"/>
  <c r="V31" i="6"/>
  <c r="U31" i="6"/>
  <c r="X31" i="6"/>
  <c r="K31" i="6"/>
  <c r="G31" i="6"/>
  <c r="W30" i="6"/>
  <c r="V30" i="6"/>
  <c r="U30" i="6"/>
  <c r="X30" i="6"/>
  <c r="K30" i="6"/>
  <c r="G30" i="6"/>
  <c r="W29" i="6"/>
  <c r="V29" i="6"/>
  <c r="U29" i="6"/>
  <c r="X29" i="6"/>
  <c r="K29" i="6"/>
  <c r="G29" i="6"/>
  <c r="W28" i="6"/>
  <c r="V28" i="6"/>
  <c r="U28" i="6"/>
  <c r="X28" i="6"/>
  <c r="K28" i="6"/>
  <c r="G28" i="6"/>
  <c r="W27" i="6"/>
  <c r="V27" i="6"/>
  <c r="U27" i="6"/>
  <c r="X27" i="6"/>
  <c r="K27" i="6"/>
  <c r="G27" i="6"/>
  <c r="W26" i="6"/>
  <c r="V26" i="6"/>
  <c r="U26" i="6"/>
  <c r="X26" i="6"/>
  <c r="K26" i="6"/>
  <c r="G26" i="6"/>
  <c r="W25" i="6"/>
  <c r="V25" i="6"/>
  <c r="U25" i="6"/>
  <c r="X25" i="6"/>
  <c r="K25" i="6"/>
  <c r="G25" i="6"/>
  <c r="W24" i="6"/>
  <c r="V24" i="6"/>
  <c r="U24" i="6"/>
  <c r="X24" i="6"/>
  <c r="K24" i="6"/>
  <c r="G24" i="6"/>
  <c r="W23" i="6"/>
  <c r="V23" i="6"/>
  <c r="U23" i="6"/>
  <c r="X23" i="6"/>
  <c r="K23" i="6"/>
  <c r="G23" i="6"/>
  <c r="W22" i="6"/>
  <c r="V22" i="6"/>
  <c r="U22" i="6"/>
  <c r="X22" i="6"/>
  <c r="K22" i="6"/>
  <c r="G22" i="6"/>
  <c r="W21" i="6"/>
  <c r="V21" i="6"/>
  <c r="U21" i="6"/>
  <c r="X21" i="6"/>
  <c r="K21" i="6"/>
  <c r="G21" i="6"/>
  <c r="W20" i="6"/>
  <c r="V20" i="6"/>
  <c r="U20" i="6"/>
  <c r="X20" i="6"/>
  <c r="K20" i="6"/>
  <c r="G20" i="6"/>
  <c r="W19" i="6"/>
  <c r="V19" i="6"/>
  <c r="U19" i="6"/>
  <c r="X19" i="6"/>
  <c r="K19" i="6"/>
  <c r="G19" i="6"/>
  <c r="W18" i="6"/>
  <c r="V18" i="6"/>
  <c r="U18" i="6"/>
  <c r="X18" i="6"/>
  <c r="K18" i="6"/>
  <c r="G18" i="6"/>
  <c r="W17" i="6"/>
  <c r="V17" i="6"/>
  <c r="U17" i="6"/>
  <c r="X17" i="6"/>
  <c r="K17" i="6"/>
  <c r="G17" i="6"/>
  <c r="W16" i="6"/>
  <c r="V16" i="6"/>
  <c r="U16" i="6"/>
  <c r="X16" i="6"/>
  <c r="K16" i="6"/>
  <c r="G16" i="6"/>
  <c r="W15" i="6"/>
  <c r="V15" i="6"/>
  <c r="U15" i="6"/>
  <c r="X15" i="6"/>
  <c r="K15" i="6"/>
  <c r="G15" i="6"/>
  <c r="W14" i="6"/>
  <c r="V14" i="6"/>
  <c r="U14" i="6"/>
  <c r="X14" i="6"/>
  <c r="K14" i="6"/>
  <c r="G14" i="6"/>
  <c r="W13" i="6"/>
  <c r="V13" i="6"/>
  <c r="U13" i="6"/>
  <c r="X13" i="6"/>
  <c r="K13" i="6"/>
  <c r="G13" i="6"/>
  <c r="W12" i="6"/>
  <c r="V12" i="6"/>
  <c r="U12" i="6"/>
  <c r="X12" i="6"/>
  <c r="K12" i="6"/>
  <c r="G12" i="6"/>
  <c r="W11" i="6"/>
  <c r="V11" i="6"/>
  <c r="U11" i="6"/>
  <c r="X11" i="6"/>
  <c r="K11" i="6"/>
  <c r="G11" i="6"/>
  <c r="W10" i="6"/>
  <c r="V10" i="6"/>
  <c r="U10" i="6"/>
  <c r="X10" i="6"/>
  <c r="K10" i="6"/>
  <c r="G10" i="6"/>
  <c r="W9" i="6"/>
  <c r="V9" i="6"/>
  <c r="U9" i="6"/>
  <c r="X9" i="6"/>
  <c r="K9" i="6"/>
  <c r="G9" i="6"/>
  <c r="AG8" i="6"/>
  <c r="W8" i="6"/>
  <c r="V8" i="6"/>
  <c r="U8" i="6"/>
  <c r="X8" i="6"/>
  <c r="K8" i="6"/>
  <c r="G8" i="6"/>
  <c r="W7" i="6"/>
  <c r="V7" i="6"/>
  <c r="U7" i="6"/>
  <c r="X7" i="6"/>
  <c r="K7" i="6"/>
  <c r="G7" i="6"/>
  <c r="W6" i="6"/>
  <c r="V6" i="6"/>
  <c r="U6" i="6"/>
  <c r="X6" i="6"/>
  <c r="K6" i="6"/>
  <c r="G6" i="6"/>
  <c r="W5" i="6"/>
  <c r="V5" i="6"/>
  <c r="U5" i="6"/>
  <c r="X5" i="6"/>
  <c r="K5" i="6"/>
  <c r="G5" i="6"/>
  <c r="W4" i="6"/>
  <c r="V4" i="6"/>
  <c r="U4" i="6"/>
  <c r="X4" i="6"/>
  <c r="K4" i="6"/>
  <c r="G4" i="6"/>
  <c r="AP3" i="6"/>
  <c r="AO3" i="6"/>
  <c r="AN3" i="6"/>
  <c r="AL3" i="6"/>
  <c r="AK3" i="6"/>
  <c r="AJ3" i="6"/>
  <c r="AI3" i="6"/>
  <c r="AI6" i="6" s="1"/>
  <c r="AG3" i="6"/>
  <c r="AF3" i="6"/>
  <c r="AE3" i="6"/>
  <c r="AC3" i="6"/>
  <c r="AB3" i="6"/>
  <c r="AA3" i="6"/>
  <c r="W3" i="6"/>
  <c r="AT3" i="6" s="1"/>
  <c r="V3" i="6"/>
  <c r="AS3" i="6" s="1"/>
  <c r="U3" i="6"/>
  <c r="AR3" i="6" s="1"/>
  <c r="AQ3" i="6"/>
  <c r="AQ4" i="6" s="1"/>
  <c r="K3" i="6"/>
  <c r="AH3" i="6" s="1"/>
  <c r="AH4" i="6" s="1"/>
  <c r="G3" i="6"/>
  <c r="AD3" i="6" s="1"/>
  <c r="AD4" i="6" s="1"/>
  <c r="W39" i="5"/>
  <c r="V39" i="5"/>
  <c r="U39" i="5"/>
  <c r="T39" i="5"/>
  <c r="P39" i="5"/>
  <c r="X39" i="5" s="1"/>
  <c r="K39" i="5"/>
  <c r="G39" i="5"/>
  <c r="W38" i="5"/>
  <c r="V38" i="5"/>
  <c r="U38" i="5"/>
  <c r="X38" i="5"/>
  <c r="K38" i="5"/>
  <c r="G38" i="5"/>
  <c r="W37" i="5"/>
  <c r="V37" i="5"/>
  <c r="U37" i="5"/>
  <c r="X37" i="5"/>
  <c r="K37" i="5"/>
  <c r="G37" i="5"/>
  <c r="W36" i="5"/>
  <c r="V36" i="5"/>
  <c r="U36" i="5"/>
  <c r="X36" i="5"/>
  <c r="K36" i="5"/>
  <c r="G36" i="5"/>
  <c r="W35" i="5"/>
  <c r="V35" i="5"/>
  <c r="U35" i="5"/>
  <c r="X35" i="5"/>
  <c r="K35" i="5"/>
  <c r="G35" i="5"/>
  <c r="W34" i="5"/>
  <c r="V34" i="5"/>
  <c r="U34" i="5"/>
  <c r="X34" i="5"/>
  <c r="K34" i="5"/>
  <c r="G34" i="5"/>
  <c r="W33" i="5"/>
  <c r="V33" i="5"/>
  <c r="U33" i="5"/>
  <c r="X33" i="5"/>
  <c r="K33" i="5"/>
  <c r="G33" i="5"/>
  <c r="W32" i="5"/>
  <c r="V32" i="5"/>
  <c r="U32" i="5"/>
  <c r="X32" i="5"/>
  <c r="K32" i="5"/>
  <c r="G32" i="5"/>
  <c r="W31" i="5"/>
  <c r="V31" i="5"/>
  <c r="U31" i="5"/>
  <c r="X31" i="5"/>
  <c r="K31" i="5"/>
  <c r="G31" i="5"/>
  <c r="W30" i="5"/>
  <c r="V30" i="5"/>
  <c r="U30" i="5"/>
  <c r="X30" i="5"/>
  <c r="K30" i="5"/>
  <c r="G30" i="5"/>
  <c r="W29" i="5"/>
  <c r="V29" i="5"/>
  <c r="U29" i="5"/>
  <c r="X29" i="5"/>
  <c r="K29" i="5"/>
  <c r="G29" i="5"/>
  <c r="W28" i="5"/>
  <c r="V28" i="5"/>
  <c r="U28" i="5"/>
  <c r="X28" i="5"/>
  <c r="K28" i="5"/>
  <c r="G28" i="5"/>
  <c r="W27" i="5"/>
  <c r="V27" i="5"/>
  <c r="U27" i="5"/>
  <c r="X27" i="5"/>
  <c r="K27" i="5"/>
  <c r="G27" i="5"/>
  <c r="W26" i="5"/>
  <c r="V26" i="5"/>
  <c r="U26" i="5"/>
  <c r="X26" i="5"/>
  <c r="K26" i="5"/>
  <c r="G26" i="5"/>
  <c r="W25" i="5"/>
  <c r="V25" i="5"/>
  <c r="U25" i="5"/>
  <c r="X25" i="5"/>
  <c r="K25" i="5"/>
  <c r="G25" i="5"/>
  <c r="W24" i="5"/>
  <c r="V24" i="5"/>
  <c r="U24" i="5"/>
  <c r="X24" i="5"/>
  <c r="K24" i="5"/>
  <c r="G24" i="5"/>
  <c r="W23" i="5"/>
  <c r="V23" i="5"/>
  <c r="U23" i="5"/>
  <c r="X23" i="5"/>
  <c r="K23" i="5"/>
  <c r="G23" i="5"/>
  <c r="W22" i="5"/>
  <c r="V22" i="5"/>
  <c r="U22" i="5"/>
  <c r="X22" i="5"/>
  <c r="K22" i="5"/>
  <c r="G22" i="5"/>
  <c r="W21" i="5"/>
  <c r="V21" i="5"/>
  <c r="U21" i="5"/>
  <c r="X21" i="5"/>
  <c r="K21" i="5"/>
  <c r="G21" i="5"/>
  <c r="W20" i="5"/>
  <c r="V20" i="5"/>
  <c r="U20" i="5"/>
  <c r="X20" i="5"/>
  <c r="K20" i="5"/>
  <c r="G20" i="5"/>
  <c r="W19" i="5"/>
  <c r="V19" i="5"/>
  <c r="U19" i="5"/>
  <c r="X19" i="5"/>
  <c r="K19" i="5"/>
  <c r="G19" i="5"/>
  <c r="W18" i="5"/>
  <c r="V18" i="5"/>
  <c r="U18" i="5"/>
  <c r="X18" i="5"/>
  <c r="K18" i="5"/>
  <c r="G18" i="5"/>
  <c r="W17" i="5"/>
  <c r="V17" i="5"/>
  <c r="U17" i="5"/>
  <c r="X17" i="5"/>
  <c r="K17" i="5"/>
  <c r="G17" i="5"/>
  <c r="W16" i="5"/>
  <c r="V16" i="5"/>
  <c r="U16" i="5"/>
  <c r="X16" i="5"/>
  <c r="K16" i="5"/>
  <c r="G16" i="5"/>
  <c r="W15" i="5"/>
  <c r="V15" i="5"/>
  <c r="U15" i="5"/>
  <c r="X15" i="5"/>
  <c r="K15" i="5"/>
  <c r="G15" i="5"/>
  <c r="W14" i="5"/>
  <c r="V14" i="5"/>
  <c r="U14" i="5"/>
  <c r="X14" i="5"/>
  <c r="K14" i="5"/>
  <c r="G14" i="5"/>
  <c r="W13" i="5"/>
  <c r="V13" i="5"/>
  <c r="U13" i="5"/>
  <c r="X13" i="5"/>
  <c r="K13" i="5"/>
  <c r="G13" i="5"/>
  <c r="W12" i="5"/>
  <c r="V12" i="5"/>
  <c r="U12" i="5"/>
  <c r="X12" i="5"/>
  <c r="K12" i="5"/>
  <c r="G12" i="5"/>
  <c r="W11" i="5"/>
  <c r="V11" i="5"/>
  <c r="U11" i="5"/>
  <c r="X11" i="5"/>
  <c r="K11" i="5"/>
  <c r="G11" i="5"/>
  <c r="W10" i="5"/>
  <c r="V10" i="5"/>
  <c r="U10" i="5"/>
  <c r="X10" i="5"/>
  <c r="K10" i="5"/>
  <c r="G10" i="5"/>
  <c r="W9" i="5"/>
  <c r="V9" i="5"/>
  <c r="U9" i="5"/>
  <c r="X9" i="5"/>
  <c r="K9" i="5"/>
  <c r="G9" i="5"/>
  <c r="AG8" i="5"/>
  <c r="W8" i="5"/>
  <c r="V8" i="5"/>
  <c r="U8" i="5"/>
  <c r="X8" i="5"/>
  <c r="K8" i="5"/>
  <c r="G8" i="5"/>
  <c r="W7" i="5"/>
  <c r="V7" i="5"/>
  <c r="U7" i="5"/>
  <c r="X7" i="5"/>
  <c r="K7" i="5"/>
  <c r="G7" i="5"/>
  <c r="W6" i="5"/>
  <c r="V6" i="5"/>
  <c r="U6" i="5"/>
  <c r="X6" i="5"/>
  <c r="K6" i="5"/>
  <c r="G6" i="5"/>
  <c r="W5" i="5"/>
  <c r="V5" i="5"/>
  <c r="U5" i="5"/>
  <c r="X5" i="5"/>
  <c r="K5" i="5"/>
  <c r="G5" i="5"/>
  <c r="W4" i="5"/>
  <c r="V4" i="5"/>
  <c r="U4" i="5"/>
  <c r="X4" i="5"/>
  <c r="K4" i="5"/>
  <c r="G4" i="5"/>
  <c r="AP3" i="5"/>
  <c r="AO3" i="5"/>
  <c r="AN3" i="5"/>
  <c r="AL3" i="5"/>
  <c r="AK3" i="5"/>
  <c r="AJ3" i="5"/>
  <c r="AI3" i="5"/>
  <c r="AI6" i="5" s="1"/>
  <c r="AG3" i="5"/>
  <c r="AF3" i="5"/>
  <c r="AE3" i="5"/>
  <c r="AC3" i="5"/>
  <c r="AB3" i="5"/>
  <c r="AA3" i="5"/>
  <c r="W3" i="5"/>
  <c r="AT3" i="5" s="1"/>
  <c r="V3" i="5"/>
  <c r="AS3" i="5" s="1"/>
  <c r="U3" i="5"/>
  <c r="AR3" i="5" s="1"/>
  <c r="AQ3" i="5"/>
  <c r="AQ4" i="5" s="1"/>
  <c r="K3" i="5"/>
  <c r="AH3" i="5" s="1"/>
  <c r="AH4" i="5" s="1"/>
  <c r="G3" i="5"/>
  <c r="AD3" i="5" s="1"/>
  <c r="AD4" i="5" s="1"/>
  <c r="W39" i="4"/>
  <c r="V39" i="4"/>
  <c r="U39" i="4"/>
  <c r="T39" i="4"/>
  <c r="P39" i="4"/>
  <c r="X39" i="4" s="1"/>
  <c r="K39" i="4"/>
  <c r="G39" i="4"/>
  <c r="W38" i="4"/>
  <c r="V38" i="4"/>
  <c r="U38" i="4"/>
  <c r="X38" i="4"/>
  <c r="K38" i="4"/>
  <c r="G38" i="4"/>
  <c r="W37" i="4"/>
  <c r="V37" i="4"/>
  <c r="U37" i="4"/>
  <c r="X37" i="4"/>
  <c r="K37" i="4"/>
  <c r="G37" i="4"/>
  <c r="W36" i="4"/>
  <c r="V36" i="4"/>
  <c r="U36" i="4"/>
  <c r="X36" i="4"/>
  <c r="K36" i="4"/>
  <c r="G36" i="4"/>
  <c r="W35" i="4"/>
  <c r="V35" i="4"/>
  <c r="U35" i="4"/>
  <c r="X35" i="4"/>
  <c r="K35" i="4"/>
  <c r="G35" i="4"/>
  <c r="W34" i="4"/>
  <c r="V34" i="4"/>
  <c r="U34" i="4"/>
  <c r="X34" i="4"/>
  <c r="K34" i="4"/>
  <c r="G34" i="4"/>
  <c r="W33" i="4"/>
  <c r="V33" i="4"/>
  <c r="U33" i="4"/>
  <c r="X33" i="4"/>
  <c r="K33" i="4"/>
  <c r="G33" i="4"/>
  <c r="W32" i="4"/>
  <c r="V32" i="4"/>
  <c r="U32" i="4"/>
  <c r="X32" i="4"/>
  <c r="K32" i="4"/>
  <c r="G32" i="4"/>
  <c r="W31" i="4"/>
  <c r="V31" i="4"/>
  <c r="U31" i="4"/>
  <c r="X31" i="4"/>
  <c r="K31" i="4"/>
  <c r="G31" i="4"/>
  <c r="W30" i="4"/>
  <c r="V30" i="4"/>
  <c r="U30" i="4"/>
  <c r="X30" i="4"/>
  <c r="K30" i="4"/>
  <c r="G30" i="4"/>
  <c r="W29" i="4"/>
  <c r="V29" i="4"/>
  <c r="U29" i="4"/>
  <c r="X29" i="4"/>
  <c r="K29" i="4"/>
  <c r="G29" i="4"/>
  <c r="W28" i="4"/>
  <c r="V28" i="4"/>
  <c r="U28" i="4"/>
  <c r="X28" i="4"/>
  <c r="K28" i="4"/>
  <c r="G28" i="4"/>
  <c r="W27" i="4"/>
  <c r="V27" i="4"/>
  <c r="U27" i="4"/>
  <c r="X27" i="4"/>
  <c r="K27" i="4"/>
  <c r="G27" i="4"/>
  <c r="W26" i="4"/>
  <c r="V26" i="4"/>
  <c r="U26" i="4"/>
  <c r="X26" i="4"/>
  <c r="K26" i="4"/>
  <c r="G26" i="4"/>
  <c r="W25" i="4"/>
  <c r="V25" i="4"/>
  <c r="U25" i="4"/>
  <c r="X25" i="4"/>
  <c r="K25" i="4"/>
  <c r="G25" i="4"/>
  <c r="W24" i="4"/>
  <c r="V24" i="4"/>
  <c r="U24" i="4"/>
  <c r="X24" i="4"/>
  <c r="K24" i="4"/>
  <c r="G24" i="4"/>
  <c r="W23" i="4"/>
  <c r="V23" i="4"/>
  <c r="U23" i="4"/>
  <c r="X23" i="4"/>
  <c r="K23" i="4"/>
  <c r="G23" i="4"/>
  <c r="W22" i="4"/>
  <c r="V22" i="4"/>
  <c r="U22" i="4"/>
  <c r="X22" i="4"/>
  <c r="K22" i="4"/>
  <c r="G22" i="4"/>
  <c r="W21" i="4"/>
  <c r="V21" i="4"/>
  <c r="U21" i="4"/>
  <c r="X21" i="4"/>
  <c r="K21" i="4"/>
  <c r="G21" i="4"/>
  <c r="W20" i="4"/>
  <c r="V20" i="4"/>
  <c r="U20" i="4"/>
  <c r="X20" i="4"/>
  <c r="K20" i="4"/>
  <c r="G20" i="4"/>
  <c r="W19" i="4"/>
  <c r="V19" i="4"/>
  <c r="U19" i="4"/>
  <c r="X19" i="4"/>
  <c r="K19" i="4"/>
  <c r="G19" i="4"/>
  <c r="W18" i="4"/>
  <c r="V18" i="4"/>
  <c r="U18" i="4"/>
  <c r="X18" i="4"/>
  <c r="K18" i="4"/>
  <c r="G18" i="4"/>
  <c r="W17" i="4"/>
  <c r="V17" i="4"/>
  <c r="U17" i="4"/>
  <c r="X17" i="4"/>
  <c r="K17" i="4"/>
  <c r="G17" i="4"/>
  <c r="W16" i="4"/>
  <c r="V16" i="4"/>
  <c r="U16" i="4"/>
  <c r="X16" i="4"/>
  <c r="K16" i="4"/>
  <c r="G16" i="4"/>
  <c r="W15" i="4"/>
  <c r="V15" i="4"/>
  <c r="U15" i="4"/>
  <c r="X15" i="4"/>
  <c r="K15" i="4"/>
  <c r="G15" i="4"/>
  <c r="W14" i="4"/>
  <c r="V14" i="4"/>
  <c r="U14" i="4"/>
  <c r="X14" i="4"/>
  <c r="K14" i="4"/>
  <c r="G14" i="4"/>
  <c r="W13" i="4"/>
  <c r="V13" i="4"/>
  <c r="U13" i="4"/>
  <c r="X13" i="4"/>
  <c r="K13" i="4"/>
  <c r="G13" i="4"/>
  <c r="W12" i="4"/>
  <c r="V12" i="4"/>
  <c r="U12" i="4"/>
  <c r="X12" i="4"/>
  <c r="K12" i="4"/>
  <c r="G12" i="4"/>
  <c r="W11" i="4"/>
  <c r="V11" i="4"/>
  <c r="U11" i="4"/>
  <c r="X11" i="4"/>
  <c r="K11" i="4"/>
  <c r="G11" i="4"/>
  <c r="W10" i="4"/>
  <c r="V10" i="4"/>
  <c r="U10" i="4"/>
  <c r="X10" i="4"/>
  <c r="K10" i="4"/>
  <c r="G10" i="4"/>
  <c r="W9" i="4"/>
  <c r="V9" i="4"/>
  <c r="U9" i="4"/>
  <c r="X9" i="4"/>
  <c r="K9" i="4"/>
  <c r="G9" i="4"/>
  <c r="AG8" i="4"/>
  <c r="W8" i="4"/>
  <c r="V8" i="4"/>
  <c r="U8" i="4"/>
  <c r="X8" i="4"/>
  <c r="K8" i="4"/>
  <c r="G8" i="4"/>
  <c r="W7" i="4"/>
  <c r="V7" i="4"/>
  <c r="U7" i="4"/>
  <c r="X7" i="4"/>
  <c r="K7" i="4"/>
  <c r="G7" i="4"/>
  <c r="W6" i="4"/>
  <c r="V6" i="4"/>
  <c r="U6" i="4"/>
  <c r="X6" i="4"/>
  <c r="K6" i="4"/>
  <c r="G6" i="4"/>
  <c r="W5" i="4"/>
  <c r="V5" i="4"/>
  <c r="U5" i="4"/>
  <c r="X5" i="4"/>
  <c r="K5" i="4"/>
  <c r="G5" i="4"/>
  <c r="W4" i="4"/>
  <c r="V4" i="4"/>
  <c r="U4" i="4"/>
  <c r="X4" i="4"/>
  <c r="K4" i="4"/>
  <c r="G4" i="4"/>
  <c r="AP3" i="4"/>
  <c r="AO3" i="4"/>
  <c r="AN3" i="4"/>
  <c r="AL3" i="4"/>
  <c r="AK3" i="4"/>
  <c r="AJ3" i="4"/>
  <c r="AI3" i="4"/>
  <c r="AI6" i="4" s="1"/>
  <c r="AG3" i="4"/>
  <c r="AF3" i="4"/>
  <c r="AE3" i="4"/>
  <c r="AC3" i="4"/>
  <c r="AB3" i="4"/>
  <c r="AA3" i="4"/>
  <c r="W3" i="4"/>
  <c r="AT3" i="4" s="1"/>
  <c r="V3" i="4"/>
  <c r="AS3" i="4" s="1"/>
  <c r="U3" i="4"/>
  <c r="AR3" i="4" s="1"/>
  <c r="AQ3" i="4"/>
  <c r="AQ4" i="4" s="1"/>
  <c r="K3" i="4"/>
  <c r="AH3" i="4" s="1"/>
  <c r="AH4" i="4" s="1"/>
  <c r="G3" i="4"/>
  <c r="AD3" i="4" s="1"/>
  <c r="AD4" i="4" s="1"/>
  <c r="AG8" i="3"/>
  <c r="AB3" i="3"/>
  <c r="AC3" i="3"/>
  <c r="AE3" i="3"/>
  <c r="AF3" i="3"/>
  <c r="AG3" i="3"/>
  <c r="AJ3" i="3"/>
  <c r="AK3" i="3"/>
  <c r="AL3" i="3"/>
  <c r="AN3" i="3"/>
  <c r="AO3" i="3"/>
  <c r="AP3" i="3"/>
  <c r="AA3" i="3"/>
  <c r="U39" i="3"/>
  <c r="V39" i="3"/>
  <c r="W39" i="3"/>
  <c r="W38" i="3"/>
  <c r="V38" i="3"/>
  <c r="U38" i="3"/>
  <c r="W37" i="3"/>
  <c r="V37" i="3"/>
  <c r="U37" i="3"/>
  <c r="W36" i="3"/>
  <c r="V36" i="3"/>
  <c r="U36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AT3" i="3" s="1"/>
  <c r="V3" i="3"/>
  <c r="AS3" i="3" s="1"/>
  <c r="U3" i="3"/>
  <c r="AR3" i="3" s="1"/>
  <c r="T39" i="3"/>
  <c r="T39" i="8" s="1"/>
  <c r="P39" i="3"/>
  <c r="K39" i="3"/>
  <c r="G39" i="3"/>
  <c r="T38" i="3"/>
  <c r="P38" i="3"/>
  <c r="X38" i="3" s="1"/>
  <c r="K38" i="3"/>
  <c r="G38" i="3"/>
  <c r="T37" i="3"/>
  <c r="P37" i="3"/>
  <c r="X37" i="3" s="1"/>
  <c r="K37" i="3"/>
  <c r="G37" i="3"/>
  <c r="T36" i="3"/>
  <c r="P36" i="3"/>
  <c r="X36" i="3" s="1"/>
  <c r="K36" i="3"/>
  <c r="G36" i="3"/>
  <c r="T35" i="3"/>
  <c r="P35" i="3"/>
  <c r="X35" i="3" s="1"/>
  <c r="K35" i="3"/>
  <c r="G35" i="3"/>
  <c r="T34" i="3"/>
  <c r="P34" i="3"/>
  <c r="X34" i="3" s="1"/>
  <c r="K34" i="3"/>
  <c r="G34" i="3"/>
  <c r="T33" i="3"/>
  <c r="P33" i="3"/>
  <c r="X33" i="3" s="1"/>
  <c r="K33" i="3"/>
  <c r="G33" i="3"/>
  <c r="T32" i="3"/>
  <c r="P32" i="3"/>
  <c r="X32" i="3" s="1"/>
  <c r="K32" i="3"/>
  <c r="G32" i="3"/>
  <c r="T31" i="3"/>
  <c r="P31" i="3"/>
  <c r="X31" i="3" s="1"/>
  <c r="K31" i="3"/>
  <c r="G31" i="3"/>
  <c r="T30" i="3"/>
  <c r="P30" i="3"/>
  <c r="X30" i="3" s="1"/>
  <c r="K30" i="3"/>
  <c r="G30" i="3"/>
  <c r="T29" i="3"/>
  <c r="P29" i="3"/>
  <c r="X29" i="3" s="1"/>
  <c r="K29" i="3"/>
  <c r="G29" i="3"/>
  <c r="T28" i="3"/>
  <c r="P28" i="3"/>
  <c r="X28" i="3" s="1"/>
  <c r="K28" i="3"/>
  <c r="G28" i="3"/>
  <c r="T27" i="3"/>
  <c r="P27" i="3"/>
  <c r="X27" i="3" s="1"/>
  <c r="K27" i="3"/>
  <c r="G27" i="3"/>
  <c r="T26" i="3"/>
  <c r="P26" i="3"/>
  <c r="X26" i="3" s="1"/>
  <c r="K26" i="3"/>
  <c r="G26" i="3"/>
  <c r="T25" i="3"/>
  <c r="P25" i="3"/>
  <c r="X25" i="3" s="1"/>
  <c r="K25" i="3"/>
  <c r="G25" i="3"/>
  <c r="T24" i="3"/>
  <c r="P24" i="3"/>
  <c r="X24" i="3" s="1"/>
  <c r="K24" i="3"/>
  <c r="G24" i="3"/>
  <c r="T23" i="3"/>
  <c r="P23" i="3"/>
  <c r="X23" i="3" s="1"/>
  <c r="K23" i="3"/>
  <c r="G23" i="3"/>
  <c r="T22" i="3"/>
  <c r="P22" i="3"/>
  <c r="X22" i="3" s="1"/>
  <c r="K22" i="3"/>
  <c r="G22" i="3"/>
  <c r="T21" i="3"/>
  <c r="P21" i="3"/>
  <c r="X21" i="3" s="1"/>
  <c r="K21" i="3"/>
  <c r="G21" i="3"/>
  <c r="T20" i="3"/>
  <c r="P20" i="3"/>
  <c r="X20" i="3" s="1"/>
  <c r="K20" i="3"/>
  <c r="G20" i="3"/>
  <c r="T19" i="3"/>
  <c r="P19" i="3"/>
  <c r="X19" i="3" s="1"/>
  <c r="K19" i="3"/>
  <c r="G19" i="3"/>
  <c r="T18" i="3"/>
  <c r="P18" i="3"/>
  <c r="X18" i="3" s="1"/>
  <c r="K18" i="3"/>
  <c r="G18" i="3"/>
  <c r="T17" i="3"/>
  <c r="P17" i="3"/>
  <c r="X17" i="3" s="1"/>
  <c r="K17" i="3"/>
  <c r="G17" i="3"/>
  <c r="T16" i="3"/>
  <c r="P16" i="3"/>
  <c r="X16" i="3" s="1"/>
  <c r="K16" i="3"/>
  <c r="G16" i="3"/>
  <c r="T15" i="3"/>
  <c r="P15" i="3"/>
  <c r="X15" i="3" s="1"/>
  <c r="K15" i="3"/>
  <c r="G15" i="3"/>
  <c r="T14" i="3"/>
  <c r="P14" i="3"/>
  <c r="X14" i="3" s="1"/>
  <c r="K14" i="3"/>
  <c r="G14" i="3"/>
  <c r="T13" i="3"/>
  <c r="P13" i="3"/>
  <c r="X13" i="3" s="1"/>
  <c r="K13" i="3"/>
  <c r="G13" i="3"/>
  <c r="T12" i="3"/>
  <c r="P12" i="3"/>
  <c r="X12" i="3" s="1"/>
  <c r="K12" i="3"/>
  <c r="G12" i="3"/>
  <c r="T11" i="3"/>
  <c r="P11" i="3"/>
  <c r="X11" i="3" s="1"/>
  <c r="K11" i="3"/>
  <c r="G11" i="3"/>
  <c r="T10" i="3"/>
  <c r="P10" i="3"/>
  <c r="X10" i="3" s="1"/>
  <c r="K10" i="3"/>
  <c r="G10" i="3"/>
  <c r="T9" i="3"/>
  <c r="P9" i="3"/>
  <c r="X9" i="3" s="1"/>
  <c r="K9" i="3"/>
  <c r="G9" i="3"/>
  <c r="T8" i="3"/>
  <c r="P8" i="3"/>
  <c r="X8" i="3" s="1"/>
  <c r="K8" i="3"/>
  <c r="G8" i="3"/>
  <c r="T7" i="3"/>
  <c r="P7" i="3"/>
  <c r="X7" i="3" s="1"/>
  <c r="K7" i="3"/>
  <c r="G7" i="3"/>
  <c r="T6" i="3"/>
  <c r="P6" i="3"/>
  <c r="X6" i="3" s="1"/>
  <c r="K6" i="3"/>
  <c r="G6" i="3"/>
  <c r="T5" i="3"/>
  <c r="P5" i="3"/>
  <c r="X5" i="3" s="1"/>
  <c r="K5" i="3"/>
  <c r="G5" i="3"/>
  <c r="T4" i="3"/>
  <c r="P4" i="3"/>
  <c r="X4" i="3" s="1"/>
  <c r="K4" i="3"/>
  <c r="G4" i="3"/>
  <c r="T3" i="3"/>
  <c r="AQ3" i="3" s="1"/>
  <c r="AQ4" i="3" s="1"/>
  <c r="P3" i="3"/>
  <c r="K3" i="3"/>
  <c r="AH3" i="3" s="1"/>
  <c r="AH4" i="3" s="1"/>
  <c r="G3" i="3"/>
  <c r="AD3" i="3" s="1"/>
  <c r="AD4" i="3" s="1"/>
  <c r="T38" i="8" l="1"/>
  <c r="J10" i="10" s="1"/>
  <c r="T4" i="10" s="1"/>
  <c r="P38" i="8"/>
  <c r="T37" i="8"/>
  <c r="P37" i="8"/>
  <c r="J37" i="11"/>
  <c r="T15" i="11" s="1"/>
  <c r="X37" i="8"/>
  <c r="T6" i="10"/>
  <c r="J19" i="11"/>
  <c r="T8" i="11" s="1"/>
  <c r="X4" i="8"/>
  <c r="H4" i="12"/>
  <c r="X4" i="10"/>
  <c r="W4" i="10"/>
  <c r="K4" i="12" s="1"/>
  <c r="V4" i="10"/>
  <c r="J4" i="12" s="1"/>
  <c r="U4" i="10"/>
  <c r="J4" i="11"/>
  <c r="X38" i="8"/>
  <c r="H6" i="12"/>
  <c r="X6" i="10"/>
  <c r="W6" i="10"/>
  <c r="K6" i="12" s="1"/>
  <c r="V6" i="10"/>
  <c r="J6" i="12" s="1"/>
  <c r="U6" i="10"/>
  <c r="J20" i="11"/>
  <c r="T9" i="11" s="1"/>
  <c r="X27" i="8"/>
  <c r="AB15" i="10"/>
  <c r="AA15" i="10"/>
  <c r="AF15" i="10"/>
  <c r="AE15" i="10"/>
  <c r="AB14" i="10"/>
  <c r="AA14" i="10"/>
  <c r="AF14" i="10"/>
  <c r="AE14" i="10"/>
  <c r="AB12" i="10"/>
  <c r="AA12" i="10"/>
  <c r="AF12" i="10"/>
  <c r="AE12" i="10"/>
  <c r="AB11" i="10"/>
  <c r="AA11" i="10"/>
  <c r="AF11" i="10"/>
  <c r="AE11" i="10"/>
  <c r="AB10" i="10"/>
  <c r="AA10" i="10"/>
  <c r="AF10" i="10"/>
  <c r="AE10" i="10"/>
  <c r="AB9" i="10"/>
  <c r="AA9" i="10"/>
  <c r="AF9" i="10"/>
  <c r="AE9" i="10"/>
  <c r="AB8" i="10"/>
  <c r="AA8" i="10"/>
  <c r="AF8" i="10"/>
  <c r="AE8" i="10"/>
  <c r="AB7" i="10"/>
  <c r="AA7" i="10"/>
  <c r="AF7" i="10"/>
  <c r="AE7" i="10"/>
  <c r="AB5" i="10"/>
  <c r="AA5" i="10"/>
  <c r="AF5" i="10"/>
  <c r="AE5" i="10"/>
  <c r="AB3" i="10"/>
  <c r="AA3" i="10"/>
  <c r="AF3" i="10"/>
  <c r="AE3" i="10"/>
  <c r="W15" i="11"/>
  <c r="E15" i="12" s="1"/>
  <c r="D36" i="12" s="1"/>
  <c r="V15" i="11"/>
  <c r="D15" i="12" s="1"/>
  <c r="C36" i="12" s="1"/>
  <c r="U15" i="11"/>
  <c r="W14" i="11"/>
  <c r="V14" i="11"/>
  <c r="U14" i="11"/>
  <c r="T3" i="11"/>
  <c r="S3" i="11"/>
  <c r="W3" i="11" s="1"/>
  <c r="E3" i="12" s="1"/>
  <c r="R3" i="11"/>
  <c r="V3" i="11" s="1"/>
  <c r="D3" i="12" s="1"/>
  <c r="Q3" i="11"/>
  <c r="U3" i="11" s="1"/>
  <c r="T6" i="11"/>
  <c r="X6" i="11" s="1"/>
  <c r="S6" i="11"/>
  <c r="W6" i="11" s="1"/>
  <c r="R6" i="11"/>
  <c r="V6" i="11" s="1"/>
  <c r="Q6" i="11"/>
  <c r="U6" i="11" s="1"/>
  <c r="W10" i="11"/>
  <c r="V10" i="11"/>
  <c r="U10" i="11"/>
  <c r="W16" i="11"/>
  <c r="V16" i="11"/>
  <c r="U16" i="11"/>
  <c r="W9" i="11"/>
  <c r="E9" i="12" s="1"/>
  <c r="D33" i="12" s="1"/>
  <c r="V9" i="11"/>
  <c r="D9" i="12" s="1"/>
  <c r="C33" i="12" s="1"/>
  <c r="U9" i="11"/>
  <c r="W5" i="11"/>
  <c r="V5" i="11"/>
  <c r="U5" i="11"/>
  <c r="W17" i="11"/>
  <c r="V17" i="11"/>
  <c r="U17" i="11"/>
  <c r="W11" i="11"/>
  <c r="V11" i="11"/>
  <c r="U11" i="11"/>
  <c r="T7" i="11"/>
  <c r="S7" i="11"/>
  <c r="W7" i="11" s="1"/>
  <c r="E7" i="12" s="1"/>
  <c r="R7" i="11"/>
  <c r="V7" i="11" s="1"/>
  <c r="D7" i="12" s="1"/>
  <c r="Q7" i="11"/>
  <c r="U7" i="11" s="1"/>
  <c r="W4" i="11"/>
  <c r="V4" i="11"/>
  <c r="U4" i="11"/>
  <c r="W13" i="11"/>
  <c r="V13" i="11"/>
  <c r="U13" i="11"/>
  <c r="T12" i="11"/>
  <c r="X12" i="11" s="1"/>
  <c r="S12" i="11"/>
  <c r="W12" i="11" s="1"/>
  <c r="R12" i="11"/>
  <c r="V12" i="11" s="1"/>
  <c r="Q12" i="11"/>
  <c r="U12" i="11" s="1"/>
  <c r="W8" i="11"/>
  <c r="E8" i="12" s="1"/>
  <c r="D32" i="12" s="1"/>
  <c r="V8" i="11"/>
  <c r="D8" i="12" s="1"/>
  <c r="C32" i="12" s="1"/>
  <c r="U8" i="11"/>
  <c r="X39" i="3"/>
  <c r="P39" i="8"/>
  <c r="X39" i="8" s="1"/>
  <c r="AM3" i="8"/>
  <c r="X3" i="8"/>
  <c r="AU3" i="8" s="1"/>
  <c r="AI25" i="8" s="1"/>
  <c r="AR4" i="8"/>
  <c r="AS4" i="8"/>
  <c r="AT4" i="8"/>
  <c r="AA4" i="8"/>
  <c r="AB4" i="8"/>
  <c r="AC4" i="8"/>
  <c r="AE4" i="8"/>
  <c r="AF4" i="8"/>
  <c r="AG4" i="8"/>
  <c r="AJ4" i="8"/>
  <c r="AK4" i="8"/>
  <c r="AL4" i="8"/>
  <c r="AM3" i="7"/>
  <c r="AM4" i="7" s="1"/>
  <c r="X3" i="7"/>
  <c r="AU3" i="7" s="1"/>
  <c r="AU4" i="7" s="1"/>
  <c r="AR4" i="7"/>
  <c r="AS4" i="7"/>
  <c r="AT4" i="7"/>
  <c r="AA4" i="7"/>
  <c r="AB4" i="7"/>
  <c r="AC4" i="7"/>
  <c r="AE4" i="7"/>
  <c r="AF4" i="7"/>
  <c r="AG4" i="7"/>
  <c r="AJ4" i="7"/>
  <c r="AK4" i="7"/>
  <c r="AL4" i="7"/>
  <c r="AN4" i="7"/>
  <c r="AO4" i="7"/>
  <c r="AP4" i="7"/>
  <c r="AM3" i="6"/>
  <c r="AM4" i="6" s="1"/>
  <c r="X3" i="6"/>
  <c r="AU3" i="6" s="1"/>
  <c r="AU4" i="6" s="1"/>
  <c r="AR4" i="6"/>
  <c r="AS4" i="6"/>
  <c r="AT4" i="6"/>
  <c r="AA4" i="6"/>
  <c r="AB4" i="6"/>
  <c r="AC4" i="6"/>
  <c r="AE4" i="6"/>
  <c r="AF4" i="6"/>
  <c r="AG4" i="6"/>
  <c r="AJ4" i="6"/>
  <c r="AK4" i="6"/>
  <c r="AL4" i="6"/>
  <c r="AN4" i="6"/>
  <c r="AO4" i="6"/>
  <c r="AP4" i="6"/>
  <c r="AM3" i="5"/>
  <c r="AM4" i="5" s="1"/>
  <c r="X3" i="5"/>
  <c r="AU3" i="5" s="1"/>
  <c r="AU4" i="5" s="1"/>
  <c r="AR4" i="5"/>
  <c r="AS4" i="5"/>
  <c r="AT4" i="5"/>
  <c r="AA4" i="5"/>
  <c r="AB4" i="5"/>
  <c r="AC4" i="5"/>
  <c r="AE4" i="5"/>
  <c r="AF4" i="5"/>
  <c r="AG4" i="5"/>
  <c r="AJ4" i="5"/>
  <c r="AK4" i="5"/>
  <c r="AL4" i="5"/>
  <c r="AN4" i="5"/>
  <c r="AO4" i="5"/>
  <c r="AP4" i="5"/>
  <c r="AM3" i="4"/>
  <c r="AM4" i="4" s="1"/>
  <c r="X3" i="4"/>
  <c r="AU3" i="4" s="1"/>
  <c r="AU4" i="4" s="1"/>
  <c r="AR4" i="4"/>
  <c r="AS4" i="4"/>
  <c r="AT4" i="4"/>
  <c r="AA4" i="4"/>
  <c r="AB4" i="4"/>
  <c r="AC4" i="4"/>
  <c r="AE4" i="4"/>
  <c r="AF4" i="4"/>
  <c r="AG4" i="4"/>
  <c r="AJ4" i="4"/>
  <c r="AK4" i="4"/>
  <c r="AL4" i="4"/>
  <c r="AN4" i="4"/>
  <c r="AO4" i="4"/>
  <c r="AP4" i="4"/>
  <c r="X3" i="3"/>
  <c r="AU3" i="3" s="1"/>
  <c r="AU4" i="3" s="1"/>
  <c r="AM3" i="3"/>
  <c r="AM4" i="3" s="1"/>
  <c r="AR4" i="3"/>
  <c r="AS4" i="3"/>
  <c r="AT4" i="3"/>
  <c r="AA4" i="3"/>
  <c r="AP4" i="3"/>
  <c r="AO4" i="3"/>
  <c r="AN4" i="3"/>
  <c r="AL4" i="3"/>
  <c r="AK4" i="3"/>
  <c r="AJ4" i="3"/>
  <c r="AG4" i="3"/>
  <c r="AF4" i="3"/>
  <c r="AE4" i="3"/>
  <c r="AC4" i="3"/>
  <c r="AB4" i="3"/>
  <c r="J37" i="10" l="1"/>
  <c r="T13" i="10" s="1"/>
  <c r="AQ3" i="8"/>
  <c r="C15" i="12"/>
  <c r="B36" i="12" s="1"/>
  <c r="Y15" i="11"/>
  <c r="X15" i="11"/>
  <c r="B15" i="12"/>
  <c r="E36" i="12" s="1"/>
  <c r="AD15" i="11"/>
  <c r="C8" i="12"/>
  <c r="B32" i="12" s="1"/>
  <c r="Y8" i="11"/>
  <c r="X8" i="11"/>
  <c r="B8" i="12"/>
  <c r="E32" i="12" s="1"/>
  <c r="AD8" i="11"/>
  <c r="Y4" i="10"/>
  <c r="I4" i="12"/>
  <c r="Y3" i="11"/>
  <c r="C3" i="12"/>
  <c r="X3" i="11"/>
  <c r="B3" i="12"/>
  <c r="AD3" i="11"/>
  <c r="Y6" i="10"/>
  <c r="I6" i="12"/>
  <c r="E25" i="12"/>
  <c r="C25" i="12"/>
  <c r="G25" i="12" s="1"/>
  <c r="D25" i="12"/>
  <c r="H25" i="12" s="1"/>
  <c r="B25" i="12"/>
  <c r="F25" i="12" s="1"/>
  <c r="N6" i="12"/>
  <c r="C9" i="12"/>
  <c r="B33" i="12" s="1"/>
  <c r="Y9" i="11"/>
  <c r="X9" i="11"/>
  <c r="B9" i="12"/>
  <c r="E33" i="12" s="1"/>
  <c r="AD9" i="11"/>
  <c r="C7" i="12"/>
  <c r="Y7" i="11"/>
  <c r="X7" i="11"/>
  <c r="T18" i="11"/>
  <c r="B7" i="12"/>
  <c r="AD7" i="11"/>
  <c r="AI33" i="8"/>
  <c r="AG25" i="8"/>
  <c r="AI27" i="8"/>
  <c r="AI26" i="8"/>
  <c r="AU4" i="8"/>
  <c r="AS10" i="8"/>
  <c r="AT10" i="8"/>
  <c r="AU10" i="8"/>
  <c r="AR10" i="8"/>
  <c r="AR26" i="8" s="1"/>
  <c r="AR27" i="8" s="1"/>
  <c r="AM4" i="8"/>
  <c r="AK10" i="8"/>
  <c r="AL10" i="8"/>
  <c r="AM10" i="8"/>
  <c r="AJ10" i="8"/>
  <c r="AH25" i="8" l="1"/>
  <c r="AJ33" i="8"/>
  <c r="AQ4" i="8"/>
  <c r="AO10" i="8"/>
  <c r="AP10" i="8"/>
  <c r="AQ10" i="8"/>
  <c r="AN10" i="8"/>
  <c r="AN4" i="8"/>
  <c r="AO4" i="8"/>
  <c r="AP4" i="8"/>
  <c r="H13" i="12"/>
  <c r="X13" i="10"/>
  <c r="W13" i="10"/>
  <c r="K13" i="12" s="1"/>
  <c r="D40" i="12" s="1"/>
  <c r="V13" i="10"/>
  <c r="J13" i="12" s="1"/>
  <c r="C40" i="12" s="1"/>
  <c r="U13" i="10"/>
  <c r="T16" i="10"/>
  <c r="G36" i="12"/>
  <c r="H36" i="12"/>
  <c r="AC15" i="11"/>
  <c r="Z15" i="11"/>
  <c r="AA15" i="11"/>
  <c r="AB15" i="11"/>
  <c r="F36" i="12"/>
  <c r="G32" i="12"/>
  <c r="H32" i="12"/>
  <c r="AC8" i="11"/>
  <c r="Z8" i="11"/>
  <c r="AA8" i="11"/>
  <c r="AB8" i="11"/>
  <c r="F32" i="12"/>
  <c r="AC4" i="10"/>
  <c r="Z4" i="10"/>
  <c r="AD4" i="10"/>
  <c r="AB4" i="10"/>
  <c r="AA4" i="10"/>
  <c r="E22" i="12"/>
  <c r="C22" i="12"/>
  <c r="G22" i="12" s="1"/>
  <c r="D22" i="12"/>
  <c r="H22" i="12" s="1"/>
  <c r="B22" i="12"/>
  <c r="F22" i="12" s="1"/>
  <c r="N3" i="12"/>
  <c r="O3" i="12"/>
  <c r="P3" i="12" s="1"/>
  <c r="Z3" i="11"/>
  <c r="AC3" i="11"/>
  <c r="AB3" i="11"/>
  <c r="AA3" i="11"/>
  <c r="O6" i="12"/>
  <c r="P6" i="12" s="1"/>
  <c r="AC6" i="10"/>
  <c r="Z6" i="10"/>
  <c r="AD6" i="10"/>
  <c r="AB6" i="10"/>
  <c r="AA6" i="10"/>
  <c r="G33" i="12"/>
  <c r="H33" i="12"/>
  <c r="AC9" i="11"/>
  <c r="Z9" i="11"/>
  <c r="AA9" i="11"/>
  <c r="AB9" i="11"/>
  <c r="F33" i="12"/>
  <c r="AP26" i="8"/>
  <c r="AP34" i="8"/>
  <c r="B18" i="12"/>
  <c r="E23" i="12"/>
  <c r="C23" i="12"/>
  <c r="G23" i="12" s="1"/>
  <c r="D23" i="12"/>
  <c r="H23" i="12" s="1"/>
  <c r="B23" i="12"/>
  <c r="F23" i="12" s="1"/>
  <c r="N4" i="12"/>
  <c r="AC7" i="11"/>
  <c r="Z7" i="11"/>
  <c r="AA7" i="11"/>
  <c r="AB7" i="11"/>
  <c r="O4" i="12"/>
  <c r="P4" i="12" s="1"/>
  <c r="AG27" i="8"/>
  <c r="AG26" i="8"/>
  <c r="AI35" i="8"/>
  <c r="AI34" i="8"/>
  <c r="AP27" i="8"/>
  <c r="AJ15" i="8"/>
  <c r="AJ11" i="8"/>
  <c r="AJ16" i="8"/>
  <c r="AL15" i="8"/>
  <c r="AL11" i="8"/>
  <c r="AL12" i="8"/>
  <c r="AL13" i="8"/>
  <c r="AL16" i="8"/>
  <c r="AK15" i="8"/>
  <c r="AK11" i="8"/>
  <c r="AK12" i="8"/>
  <c r="AK13" i="8"/>
  <c r="AK16" i="8"/>
  <c r="AR15" i="8"/>
  <c r="AR11" i="8"/>
  <c r="AR12" i="8"/>
  <c r="AR13" i="8"/>
  <c r="AR16" i="8"/>
  <c r="AT15" i="8"/>
  <c r="AT11" i="8"/>
  <c r="AT12" i="8"/>
  <c r="AT13" i="8"/>
  <c r="AT16" i="8"/>
  <c r="AS15" i="8"/>
  <c r="AS11" i="8"/>
  <c r="AS12" i="8"/>
  <c r="AS13" i="8"/>
  <c r="AS16" i="8"/>
  <c r="Y13" i="10" l="1"/>
  <c r="I13" i="12"/>
  <c r="B40" i="12" s="1"/>
  <c r="E40" i="12"/>
  <c r="H18" i="12"/>
  <c r="AQ26" i="8"/>
  <c r="AN15" i="8"/>
  <c r="AN11" i="8"/>
  <c r="AN12" i="8"/>
  <c r="AN13" i="8"/>
  <c r="AN16" i="8"/>
  <c r="AP15" i="8"/>
  <c r="AP11" i="8"/>
  <c r="AP12" i="8"/>
  <c r="AP13" i="8"/>
  <c r="AP16" i="8"/>
  <c r="AO15" i="8"/>
  <c r="AO11" i="8"/>
  <c r="AO12" i="8"/>
  <c r="AO13" i="8"/>
  <c r="AO16" i="8"/>
  <c r="AJ35" i="8"/>
  <c r="AJ34" i="8"/>
  <c r="AH27" i="8"/>
  <c r="AH26" i="8"/>
  <c r="AE15" i="11"/>
  <c r="AF15" i="11"/>
  <c r="AE8" i="11"/>
  <c r="AF8" i="11"/>
  <c r="AF4" i="10"/>
  <c r="AE4" i="10"/>
  <c r="AE3" i="11"/>
  <c r="AF3" i="11"/>
  <c r="AF6" i="10"/>
  <c r="AE6" i="10"/>
  <c r="AE9" i="11"/>
  <c r="AF9" i="11"/>
  <c r="AE7" i="11"/>
  <c r="AF7" i="11"/>
  <c r="AQ27" i="8"/>
  <c r="AP35" i="8"/>
  <c r="AS17" i="8"/>
  <c r="AS18" i="8"/>
  <c r="AT17" i="8"/>
  <c r="AT18" i="8"/>
  <c r="AR17" i="8"/>
  <c r="AR18" i="8"/>
  <c r="AK17" i="8"/>
  <c r="AK18" i="8"/>
  <c r="AL17" i="8"/>
  <c r="AL18" i="8"/>
  <c r="AJ13" i="8"/>
  <c r="AJ12" i="8"/>
  <c r="AJ18" i="8"/>
  <c r="AJ17" i="8"/>
  <c r="AO17" i="8" l="1"/>
  <c r="AO18" i="8"/>
  <c r="AP17" i="8"/>
  <c r="AP18" i="8"/>
  <c r="AN17" i="8"/>
  <c r="AN18" i="8"/>
  <c r="E43" i="12"/>
  <c r="G40" i="12"/>
  <c r="H40" i="12"/>
  <c r="F40" i="12"/>
  <c r="AC13" i="10"/>
  <c r="Z13" i="10"/>
  <c r="AD13" i="10"/>
  <c r="AB13" i="10"/>
  <c r="AA13" i="10"/>
  <c r="AI3" i="8"/>
  <c r="AI6" i="8"/>
  <c r="AI3" i="3"/>
  <c r="AI6" i="3" s="1"/>
  <c r="AF13" i="10" l="1"/>
  <c r="AE13" i="10"/>
</calcChain>
</file>

<file path=xl/sharedStrings.xml><?xml version="1.0" encoding="utf-8"?>
<sst xmlns="http://schemas.openxmlformats.org/spreadsheetml/2006/main" count="801" uniqueCount="136">
  <si>
    <t>AppID</t>
  </si>
  <si>
    <t>Jeu</t>
  </si>
  <si>
    <t>Cartes possibles</t>
  </si>
  <si>
    <t>Fonds d'écran possibles</t>
  </si>
  <si>
    <t>Emoticônes possibles</t>
  </si>
  <si>
    <t>Badges fabriqués</t>
  </si>
  <si>
    <t>Fonds d'écran obtenus</t>
  </si>
  <si>
    <t>Emoticônes obtenus</t>
  </si>
  <si>
    <t>Tous les objets confondus</t>
  </si>
  <si>
    <t>Tous les objets confondus obtenus</t>
  </si>
  <si>
    <t>C</t>
  </si>
  <si>
    <t>UC</t>
  </si>
  <si>
    <t>R</t>
  </si>
  <si>
    <t>#</t>
  </si>
  <si>
    <t>Abomination Tower</t>
  </si>
  <si>
    <t>Allods Online RU</t>
  </si>
  <si>
    <t>Dicetiny</t>
  </si>
  <si>
    <t>Dog Sled Saga</t>
  </si>
  <si>
    <t>Légende</t>
  </si>
  <si>
    <t>Coût</t>
  </si>
  <si>
    <t>Echo of Soul</t>
  </si>
  <si>
    <t>Commun</t>
  </si>
  <si>
    <t>Sac de gemmes</t>
  </si>
  <si>
    <t>Fist Slash: Of Ultimate Fury</t>
  </si>
  <si>
    <t>Peu Commun</t>
  </si>
  <si>
    <t>Badge</t>
  </si>
  <si>
    <t>Ghostlords</t>
  </si>
  <si>
    <t>Rare</t>
  </si>
  <si>
    <t>Hypnorain</t>
  </si>
  <si>
    <t>Ino</t>
  </si>
  <si>
    <t>Kick-Ass 2</t>
  </si>
  <si>
    <t>Metal Assault - Gigaslave - Europe</t>
  </si>
  <si>
    <t>MoonBase Commander</t>
  </si>
  <si>
    <t>Nightbanes</t>
  </si>
  <si>
    <t>Notch - The Innocent LunA: Eclipsed SinnerS</t>
  </si>
  <si>
    <t>Orbital Gear</t>
  </si>
  <si>
    <t>Planet Smasher</t>
  </si>
  <si>
    <t>Puzzle Box</t>
  </si>
  <si>
    <t>Puzzle Poker</t>
  </si>
  <si>
    <t>Regency Solitaire</t>
  </si>
  <si>
    <t>Shadow Blade: Reload</t>
  </si>
  <si>
    <t>Shan Gui</t>
  </si>
  <si>
    <t>Spirits</t>
  </si>
  <si>
    <t>The Renegades of Orion 2.0</t>
  </si>
  <si>
    <t>Time Rifters</t>
  </si>
  <si>
    <t>True or False</t>
  </si>
  <si>
    <t>Twilight Town</t>
  </si>
  <si>
    <t>Ukrainian Ninja</t>
  </si>
  <si>
    <t>Wartune</t>
  </si>
  <si>
    <t>Why Am I Dead At Sea</t>
  </si>
  <si>
    <t>Zombie Killin'</t>
  </si>
  <si>
    <t>WAVESHAPER</t>
  </si>
  <si>
    <t>Crossroad Mysteries: The Broken Deal Badge</t>
  </si>
  <si>
    <t>Mu Complex</t>
  </si>
  <si>
    <t>Aspectus: Rinascimento Chronicles</t>
  </si>
  <si>
    <t>Zero Punctuation: Hatfall - Hatters Gonna Hat Edition</t>
  </si>
  <si>
    <t>Crappy Day Enhanced Edition</t>
  </si>
  <si>
    <t>Tango Fiesta</t>
  </si>
  <si>
    <t>Intervalle de confiance</t>
  </si>
  <si>
    <t>mu</t>
  </si>
  <si>
    <t>quantile</t>
  </si>
  <si>
    <t>(approximation normale)</t>
  </si>
  <si>
    <t>sigma</t>
  </si>
  <si>
    <t>confiance</t>
  </si>
  <si>
    <t>borne inf</t>
  </si>
  <si>
    <t>alpha</t>
  </si>
  <si>
    <t>borne sup</t>
  </si>
  <si>
    <t>(Wilson score)</t>
  </si>
  <si>
    <t>delta</t>
  </si>
  <si>
    <t>Référence</t>
  </si>
  <si>
    <t>https://en.wikipedia.org/wiki/Binomial_proportion_confidence_interval</t>
  </si>
  <si>
    <t>Test statistique / proportion vs. référence</t>
  </si>
  <si>
    <t>H0</t>
  </si>
  <si>
    <t>p = pi</t>
  </si>
  <si>
    <t>Test si proportion Common pour tous objets confondus est potentiellement pi</t>
  </si>
  <si>
    <t>pi</t>
  </si>
  <si>
    <t>Fonds (A)</t>
  </si>
  <si>
    <t>Emoticônes (B)</t>
  </si>
  <si>
    <t>Tout (C)</t>
  </si>
  <si>
    <t>n</t>
  </si>
  <si>
    <t>n*pi</t>
  </si>
  <si>
    <t>&gt;=5</t>
  </si>
  <si>
    <t>z</t>
  </si>
  <si>
    <t>n*(1-pi)</t>
  </si>
  <si>
    <t>|z|</t>
  </si>
  <si>
    <t>(rejet si &gt;1.96)</t>
  </si>
  <si>
    <t>si pi=70% :</t>
  </si>
  <si>
    <t>REJET DE H0</t>
  </si>
  <si>
    <t>PAS DE REJET DE H0</t>
  </si>
  <si>
    <t>Le drop-rate de Fonds d'écran communs n'est pas compatible avec la valeur de pi = 70%.</t>
  </si>
  <si>
    <t>Test statistique / deux proportions</t>
  </si>
  <si>
    <t>pi_A = pi_B</t>
  </si>
  <si>
    <t>Test si proportion Common pour Fonds d'écran (A) est similaire pour Emoticônes (B)</t>
  </si>
  <si>
    <t>Les drop-rates d'objets communs diffèrent dans les populations Fonds d'écran (A) et Emoticônes (B).</t>
  </si>
  <si>
    <t>http://udsmed.u-strasbg.fr/labiostat/IMG/pdf/proportions-2.pdf</t>
  </si>
  <si>
    <t>Aggrégats de jeux aux motifs similaires</t>
  </si>
  <si>
    <t>Proportion</t>
  </si>
  <si>
    <t>Intervalle de confiance (approx. normale)</t>
  </si>
  <si>
    <t>Intervalle de confiance (Wilson score)</t>
  </si>
  <si>
    <t>Intervalles de confiance pour la proportion C (Common)</t>
  </si>
  <si>
    <t>mu (Common)</t>
  </si>
  <si>
    <t>Motif 1-1-1</t>
  </si>
  <si>
    <t>Motif 1-2-1</t>
  </si>
  <si>
    <t>Motif 1-2-2</t>
  </si>
  <si>
    <t>Motif 2-1-1</t>
  </si>
  <si>
    <t>Motif 2-2-1</t>
  </si>
  <si>
    <t>Motif 2-2-2</t>
  </si>
  <si>
    <t>Motif 2-2-5</t>
  </si>
  <si>
    <t>Motif 2-3-1</t>
  </si>
  <si>
    <t>Motif 2-5-2</t>
  </si>
  <si>
    <t>Motif 3-1-1</t>
  </si>
  <si>
    <t>Motif 3-2-1</t>
  </si>
  <si>
    <t>Motif 3-4-3</t>
  </si>
  <si>
    <t>Motif 4-2-2</t>
  </si>
  <si>
    <t>Motif 4-3-2</t>
  </si>
  <si>
    <t>Motif 5-1-1</t>
  </si>
  <si>
    <t>(en gras, delta&lt;15%)</t>
  </si>
  <si>
    <t>Motif 4-1-1</t>
  </si>
  <si>
    <t>Motif 4-2-1</t>
  </si>
  <si>
    <t>Motif 4-3-3</t>
  </si>
  <si>
    <t>Motif 5-2-2</t>
  </si>
  <si>
    <t>Motif 6-2-2</t>
  </si>
  <si>
    <t>Motif 8-1-1</t>
  </si>
  <si>
    <t>Fonds</t>
  </si>
  <si>
    <t>Emoticônes</t>
  </si>
  <si>
    <t>Test si proportion Common pour Fonds d'écran (A) est similaire pour Emoticônes (B), conditionnellement au motif</t>
  </si>
  <si>
    <t>C (proportion du mélange A+B)</t>
  </si>
  <si>
    <t>Conclusion des tests statistiques :</t>
  </si>
  <si>
    <t>Conditionnellement aux motifs (#C-#UC-#R) suivant lesquels nous avons regroupé les jeux, les drop-rates d'objets communs sont similaires dans les populations Fonds d'écran (A) et Emoticônes (B).</t>
  </si>
  <si>
    <t>Total</t>
  </si>
  <si>
    <t>Proportion du mélange (A+B)</t>
  </si>
  <si>
    <t>Milieu (mu) de l'intervalle de confiance (Wilson score)</t>
  </si>
  <si>
    <t>NB : les valeurs mu ne somment pas à 100%, c'est normal.</t>
  </si>
  <si>
    <t>Q : les valeurs mu sont-elles celles à utiliser comme estimations dans mon programme ?</t>
  </si>
  <si>
    <t>BE CAREFUL IF YOU COPY PASTE / EXTEND FORMULAS IN THE TABLE ABOVE</t>
  </si>
  <si>
    <t>The formulas in the cells can significantly differ between each line!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</si>
</sst>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0.000"/>
    <numFmt numFmtId="165" formatCode="_-* #,##0.0000\ _€_-;\-* #,##0.0000\ _€_-;_-* &quot;-&quot;??\ _€_-;_-@_-"/>
    <numFmt numFmtId="166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/>
    <xf numFmtId="10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1" applyAlignment="1">
      <alignment horizontal="left"/>
    </xf>
    <xf numFmtId="9" fontId="0" fillId="0" borderId="0" xfId="0" applyNumberFormat="1"/>
    <xf numFmtId="0" fontId="0" fillId="0" borderId="0" xfId="0" applyBorder="1"/>
    <xf numFmtId="0" fontId="0" fillId="8" borderId="2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0" xfId="0" applyNumberFormat="1"/>
    <xf numFmtId="0" fontId="0" fillId="12" borderId="0" xfId="0" applyFill="1"/>
    <xf numFmtId="0" fontId="0" fillId="13" borderId="0" xfId="0" applyFill="1"/>
    <xf numFmtId="0" fontId="2" fillId="0" borderId="0" xfId="1"/>
    <xf numFmtId="0" fontId="0" fillId="6" borderId="2" xfId="0" applyFill="1" applyBorder="1"/>
    <xf numFmtId="9" fontId="0" fillId="0" borderId="2" xfId="0" applyNumberFormat="1" applyBorder="1"/>
    <xf numFmtId="9" fontId="1" fillId="0" borderId="0" xfId="0" applyNumberFormat="1" applyFont="1"/>
    <xf numFmtId="9" fontId="0" fillId="0" borderId="4" xfId="0" applyNumberFormat="1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0" xfId="0" applyNumberFormat="1" applyBorder="1"/>
    <xf numFmtId="166" fontId="0" fillId="0" borderId="0" xfId="0" applyNumberFormat="1"/>
    <xf numFmtId="0" fontId="0" fillId="14" borderId="0" xfId="0" applyFill="1"/>
    <xf numFmtId="9" fontId="0" fillId="5" borderId="0" xfId="0" applyNumberFormat="1" applyFill="1"/>
    <xf numFmtId="0" fontId="1" fillId="0" borderId="1" xfId="0" applyFont="1" applyBorder="1"/>
    <xf numFmtId="0" fontId="1" fillId="0" borderId="0" xfId="0" applyFont="1" applyBorder="1"/>
    <xf numFmtId="0" fontId="0" fillId="5" borderId="0" xfId="0" applyNumberFormat="1" applyFill="1"/>
    <xf numFmtId="0" fontId="0" fillId="0" borderId="2" xfId="0" applyBorder="1"/>
    <xf numFmtId="0" fontId="0" fillId="0" borderId="9" xfId="0" applyBorder="1"/>
    <xf numFmtId="0" fontId="0" fillId="4" borderId="0" xfId="0" applyFont="1" applyFill="1"/>
    <xf numFmtId="0" fontId="0" fillId="7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9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8" xfId="0" applyFont="1" applyFill="1" applyBorder="1" applyAlignmen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8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8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0" fillId="8" borderId="8" xfId="0" applyFont="1" applyFill="1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2" borderId="0" xfId="0" applyNumberFormat="1" applyFont="1" applyFill="1" applyAlignment="1">
      <alignment horizontal="center"/>
    </xf>
    <xf numFmtId="9" fontId="0" fillId="6" borderId="0" xfId="0" applyNumberFormat="1" applyFont="1" applyFill="1" applyAlignment="1">
      <alignment horizontal="center"/>
    </xf>
    <xf numFmtId="9" fontId="0" fillId="8" borderId="2" xfId="0" applyNumberFormat="1" applyFill="1" applyBorder="1" applyAlignment="1">
      <alignment horizontal="center"/>
    </xf>
    <xf numFmtId="0" fontId="0" fillId="0" borderId="4" xfId="0" applyBorder="1"/>
    <xf numFmtId="8" fontId="0" fillId="0" borderId="3" xfId="0" applyNumberFormat="1" applyBorder="1"/>
    <xf numFmtId="0" fontId="0" fillId="0" borderId="5" xfId="0" applyBorder="1"/>
    <xf numFmtId="8" fontId="0" fillId="0" borderId="0" xfId="0" applyNumberFormat="1" applyBorder="1"/>
    <xf numFmtId="0" fontId="0" fillId="0" borderId="10" xfId="0" applyBorder="1"/>
    <xf numFmtId="8" fontId="0" fillId="0" borderId="9" xfId="0" applyNumberFormat="1" applyBorder="1"/>
    <xf numFmtId="0" fontId="0" fillId="0" borderId="8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/>
    <xf numFmtId="10" fontId="0" fillId="0" borderId="1" xfId="0" applyNumberFormat="1" applyFont="1" applyBorder="1"/>
    <xf numFmtId="10" fontId="0" fillId="0" borderId="3" xfId="0" applyNumberFormat="1" applyFont="1" applyBorder="1"/>
    <xf numFmtId="0" fontId="0" fillId="0" borderId="5" xfId="0" applyFont="1" applyBorder="1"/>
    <xf numFmtId="10" fontId="0" fillId="0" borderId="0" xfId="0" applyNumberFormat="1" applyFont="1" applyBorder="1"/>
    <xf numFmtId="10" fontId="0" fillId="0" borderId="2" xfId="0" applyNumberFormat="1" applyFont="1" applyBorder="1"/>
    <xf numFmtId="9" fontId="0" fillId="0" borderId="0" xfId="0" applyNumberFormat="1" applyFont="1" applyBorder="1"/>
    <xf numFmtId="9" fontId="0" fillId="0" borderId="2" xfId="0" applyNumberFormat="1" applyFont="1" applyBorder="1"/>
    <xf numFmtId="0" fontId="0" fillId="0" borderId="10" xfId="0" applyFont="1" applyBorder="1"/>
    <xf numFmtId="9" fontId="0" fillId="0" borderId="9" xfId="0" applyNumberFormat="1" applyFont="1" applyBorder="1"/>
    <xf numFmtId="9" fontId="0" fillId="0" borderId="8" xfId="0" applyNumberFormat="1" applyFont="1" applyBorder="1"/>
    <xf numFmtId="9" fontId="0" fillId="0" borderId="8" xfId="0" applyNumberFormat="1" applyBorder="1"/>
    <xf numFmtId="0" fontId="0" fillId="0" borderId="11" xfId="0" applyBorder="1"/>
    <xf numFmtId="9" fontId="0" fillId="0" borderId="12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164" fontId="0" fillId="8" borderId="0" xfId="0" applyNumberFormat="1" applyFill="1" applyBorder="1"/>
    <xf numFmtId="0" fontId="0" fillId="9" borderId="0" xfId="0" applyFont="1" applyFill="1" applyAlignment="1"/>
    <xf numFmtId="0" fontId="0" fillId="9" borderId="0" xfId="0" applyFont="1" applyFill="1" applyBorder="1" applyAlignment="1"/>
    <xf numFmtId="0" fontId="0" fillId="9" borderId="1" xfId="0" applyFont="1" applyFill="1" applyBorder="1" applyAlignment="1"/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0" fillId="4" borderId="0" xfId="0" applyFont="1" applyFill="1" applyAlignment="1"/>
    <xf numFmtId="0" fontId="0" fillId="11" borderId="0" xfId="0" applyFont="1" applyFill="1" applyAlignment="1"/>
    <xf numFmtId="0" fontId="0" fillId="11" borderId="1" xfId="0" applyFont="1" applyFill="1" applyBorder="1" applyAlignment="1"/>
    <xf numFmtId="0" fontId="0" fillId="10" borderId="1" xfId="0" applyFont="1" applyFill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0" fontId="0" fillId="11" borderId="0" xfId="0" applyFont="1" applyFill="1" applyBorder="1" applyAlignment="1"/>
    <xf numFmtId="0" fontId="0" fillId="12" borderId="1" xfId="0" applyFont="1" applyFill="1" applyBorder="1" applyAlignment="1"/>
    <xf numFmtId="0" fontId="0" fillId="12" borderId="0" xfId="0" applyFont="1" applyFill="1" applyAlignment="1"/>
    <xf numFmtId="10" fontId="0" fillId="0" borderId="2" xfId="0" applyNumberFormat="1" applyBorder="1"/>
    <xf numFmtId="14" fontId="0" fillId="9" borderId="0" xfId="0" applyNumberFormat="1" applyFill="1"/>
    <xf numFmtId="14" fontId="0" fillId="0" borderId="1" xfId="0" applyNumberFormat="1" applyBorder="1"/>
    <xf numFmtId="9" fontId="0" fillId="0" borderId="10" xfId="0" applyNumberFormat="1" applyBorder="1"/>
    <xf numFmtId="9" fontId="0" fillId="0" borderId="9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10" xfId="0" applyNumberFormat="1" applyBorder="1"/>
    <xf numFmtId="0" fontId="0" fillId="0" borderId="7" xfId="0" applyFont="1" applyBorder="1"/>
    <xf numFmtId="0" fontId="0" fillId="0" borderId="6" xfId="0" applyFont="1" applyBorder="1"/>
    <xf numFmtId="0" fontId="0" fillId="0" borderId="13" xfId="0" applyFont="1" applyBorder="1"/>
    <xf numFmtId="10" fontId="0" fillId="5" borderId="0" xfId="0" applyNumberFormat="1" applyFill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8" xfId="0" applyFont="1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udsmed.u-strasbg.fr/labiostat/IMG/pdf/proportions-2.pdf" TargetMode="External"/><Relationship Id="rId1" Type="http://schemas.openxmlformats.org/officeDocument/2006/relationships/hyperlink" Target="https://en.wikipedia.org/wiki/Binomial_proportion_confidence_interva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2C08-6CD6-49B4-B634-5FEEA21B0B27}">
  <dimension ref="A1:AU39"/>
  <sheetViews>
    <sheetView workbookViewId="0">
      <selection activeCell="L4" sqref="L4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35" max="35" width="16.4257812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>
        <v>5</v>
      </c>
      <c r="M3" s="16">
        <v>3</v>
      </c>
      <c r="N3" s="16">
        <v>2</v>
      </c>
      <c r="O3" s="16"/>
      <c r="P3" s="66">
        <f>SUM(M3:O3)</f>
        <v>5</v>
      </c>
      <c r="Q3" s="16">
        <v>2</v>
      </c>
      <c r="R3" s="16">
        <v>3</v>
      </c>
      <c r="S3" s="16"/>
      <c r="T3" s="61">
        <f>SUM(Q3:S3)</f>
        <v>5</v>
      </c>
      <c r="U3">
        <f>M3+Q3</f>
        <v>5</v>
      </c>
      <c r="V3">
        <f t="shared" ref="V3:X18" si="0">N3+R3</f>
        <v>5</v>
      </c>
      <c r="W3">
        <f t="shared" si="0"/>
        <v>0</v>
      </c>
      <c r="X3" s="21">
        <f t="shared" si="0"/>
        <v>10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166</v>
      </c>
      <c r="AJ3" s="42">
        <f>SUM(M:M)</f>
        <v>102</v>
      </c>
      <c r="AK3" s="42">
        <f>SUM(N:N)</f>
        <v>43</v>
      </c>
      <c r="AL3" s="42">
        <f>SUM(O:O)</f>
        <v>21</v>
      </c>
      <c r="AM3" s="51">
        <f>SUM(P:P)</f>
        <v>166</v>
      </c>
      <c r="AN3" s="42">
        <f>SUM(Q:Q)</f>
        <v>124</v>
      </c>
      <c r="AO3" s="42">
        <f>SUM(R:R)</f>
        <v>32</v>
      </c>
      <c r="AP3" s="42">
        <f>SUM(S:S)</f>
        <v>10</v>
      </c>
      <c r="AQ3" s="52">
        <f>SUM(T:T)</f>
        <v>166</v>
      </c>
      <c r="AR3" s="42">
        <f>SUM(U:U)</f>
        <v>226</v>
      </c>
      <c r="AS3" s="42">
        <f>SUM(V:V)</f>
        <v>75</v>
      </c>
      <c r="AT3" s="42">
        <f>SUM(W:W)</f>
        <v>31</v>
      </c>
      <c r="AU3" s="72">
        <f>SUM(X:X)</f>
        <v>332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1">SUM(D4:F4)</f>
        <v>6</v>
      </c>
      <c r="H4" s="53">
        <v>3</v>
      </c>
      <c r="I4" s="53">
        <v>1</v>
      </c>
      <c r="J4" s="53">
        <v>1</v>
      </c>
      <c r="K4" s="61">
        <f t="shared" ref="K4:K39" si="2">SUM(H4:J4)</f>
        <v>5</v>
      </c>
      <c r="L4" s="133">
        <v>5</v>
      </c>
      <c r="M4" s="16">
        <v>3</v>
      </c>
      <c r="N4" s="16"/>
      <c r="O4" s="16">
        <v>2</v>
      </c>
      <c r="P4" s="66">
        <f t="shared" ref="P4:P39" si="3">SUM(M4:O4)</f>
        <v>5</v>
      </c>
      <c r="Q4" s="16">
        <v>5</v>
      </c>
      <c r="R4" s="16"/>
      <c r="S4" s="16"/>
      <c r="T4" s="61">
        <f t="shared" ref="T4:T39" si="4">SUM(Q4:S4)</f>
        <v>5</v>
      </c>
      <c r="U4">
        <f t="shared" ref="U4:X32" si="5">M4+Q4</f>
        <v>8</v>
      </c>
      <c r="V4">
        <f t="shared" si="0"/>
        <v>0</v>
      </c>
      <c r="W4">
        <f t="shared" si="0"/>
        <v>2</v>
      </c>
      <c r="X4" s="21">
        <f t="shared" si="0"/>
        <v>10</v>
      </c>
      <c r="AA4" s="39">
        <f>AA3/$AD3</f>
        <v>0.44736842105263158</v>
      </c>
      <c r="AB4" s="39">
        <f t="shared" ref="AB4:AD4" si="6">AB3/$AD3</f>
        <v>0.3</v>
      </c>
      <c r="AC4" s="39">
        <f t="shared" si="6"/>
        <v>0.25263157894736843</v>
      </c>
      <c r="AD4" s="74">
        <f t="shared" si="6"/>
        <v>1</v>
      </c>
      <c r="AE4" s="39">
        <f>AE3/$AH3</f>
        <v>0.5339366515837104</v>
      </c>
      <c r="AF4" s="39">
        <f t="shared" ref="AF4:AH4" si="7">AF3/$AH3</f>
        <v>0.26244343891402716</v>
      </c>
      <c r="AG4" s="39">
        <f t="shared" si="7"/>
        <v>0.20361990950226244</v>
      </c>
      <c r="AH4" s="75">
        <f t="shared" si="7"/>
        <v>1</v>
      </c>
      <c r="AI4" s="76"/>
      <c r="AJ4" s="39">
        <f>AJ3/$AM3</f>
        <v>0.61445783132530118</v>
      </c>
      <c r="AK4" s="39">
        <f t="shared" ref="AK4:AM4" si="8">AK3/$AM3</f>
        <v>0.25903614457831325</v>
      </c>
      <c r="AL4" s="39">
        <f t="shared" si="8"/>
        <v>0.12650602409638553</v>
      </c>
      <c r="AM4" s="74">
        <f t="shared" si="8"/>
        <v>1</v>
      </c>
      <c r="AN4" s="39">
        <f>AN3/$AQ3</f>
        <v>0.74698795180722888</v>
      </c>
      <c r="AO4" s="39">
        <f t="shared" ref="AO4:AQ4" si="9">AO3/$AQ3</f>
        <v>0.19277108433734941</v>
      </c>
      <c r="AP4" s="39">
        <f t="shared" si="9"/>
        <v>6.0240963855421686E-2</v>
      </c>
      <c r="AQ4" s="75">
        <f t="shared" si="9"/>
        <v>1</v>
      </c>
      <c r="AR4" s="39">
        <f>AR3/$AU3</f>
        <v>0.68072289156626509</v>
      </c>
      <c r="AS4" s="39">
        <f t="shared" ref="AS4:AU4" si="10">AS3/$AU3</f>
        <v>0.22590361445783133</v>
      </c>
      <c r="AT4" s="39">
        <f t="shared" si="10"/>
        <v>9.337349397590361E-2</v>
      </c>
      <c r="AU4" s="77">
        <f t="shared" si="10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1"/>
        <v>5</v>
      </c>
      <c r="H5" s="53">
        <v>2</v>
      </c>
      <c r="I5" s="53">
        <v>2</v>
      </c>
      <c r="J5" s="53">
        <v>1</v>
      </c>
      <c r="K5" s="61">
        <f t="shared" si="2"/>
        <v>5</v>
      </c>
      <c r="L5" s="133">
        <v>5</v>
      </c>
      <c r="M5" s="16">
        <v>2</v>
      </c>
      <c r="N5" s="16">
        <v>2</v>
      </c>
      <c r="O5" s="16">
        <v>1</v>
      </c>
      <c r="P5" s="66">
        <f t="shared" si="3"/>
        <v>5</v>
      </c>
      <c r="Q5" s="16">
        <v>2</v>
      </c>
      <c r="R5" s="16">
        <v>3</v>
      </c>
      <c r="S5" s="16"/>
      <c r="T5" s="61">
        <f t="shared" si="4"/>
        <v>5</v>
      </c>
      <c r="U5">
        <f t="shared" si="5"/>
        <v>4</v>
      </c>
      <c r="V5">
        <f t="shared" si="0"/>
        <v>5</v>
      </c>
      <c r="W5">
        <f t="shared" si="0"/>
        <v>1</v>
      </c>
      <c r="X5" s="21">
        <f t="shared" si="0"/>
        <v>10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1"/>
        <v>5</v>
      </c>
      <c r="H6" s="53">
        <v>2</v>
      </c>
      <c r="I6" s="53">
        <v>3</v>
      </c>
      <c r="J6" s="53">
        <v>1</v>
      </c>
      <c r="K6" s="61">
        <f t="shared" si="2"/>
        <v>6</v>
      </c>
      <c r="L6" s="133">
        <v>5</v>
      </c>
      <c r="M6" s="16">
        <v>5</v>
      </c>
      <c r="N6" s="16"/>
      <c r="O6" s="16"/>
      <c r="P6" s="66">
        <f t="shared" si="3"/>
        <v>5</v>
      </c>
      <c r="Q6" s="16">
        <v>4</v>
      </c>
      <c r="R6" s="16">
        <v>1</v>
      </c>
      <c r="S6" s="16"/>
      <c r="T6" s="61">
        <f t="shared" si="4"/>
        <v>5</v>
      </c>
      <c r="U6">
        <f t="shared" si="5"/>
        <v>9</v>
      </c>
      <c r="V6">
        <f t="shared" si="0"/>
        <v>1</v>
      </c>
      <c r="W6">
        <f t="shared" si="0"/>
        <v>0</v>
      </c>
      <c r="X6" s="21">
        <f t="shared" si="0"/>
        <v>10</v>
      </c>
      <c r="AA6" t="s">
        <v>18</v>
      </c>
      <c r="AF6" t="s">
        <v>19</v>
      </c>
      <c r="AI6" s="1">
        <f>AI3*AG8</f>
        <v>99.6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1"/>
        <v>5</v>
      </c>
      <c r="H7" s="53">
        <v>3</v>
      </c>
      <c r="I7" s="53">
        <v>1</v>
      </c>
      <c r="J7" s="53">
        <v>1</v>
      </c>
      <c r="K7" s="61">
        <f t="shared" si="2"/>
        <v>5</v>
      </c>
      <c r="L7" s="133">
        <v>1</v>
      </c>
      <c r="M7" s="16">
        <v>1</v>
      </c>
      <c r="N7" s="16"/>
      <c r="O7" s="16"/>
      <c r="P7" s="66">
        <f t="shared" si="3"/>
        <v>1</v>
      </c>
      <c r="Q7" s="16">
        <v>1</v>
      </c>
      <c r="R7" s="16"/>
      <c r="S7" s="16"/>
      <c r="T7" s="61">
        <f t="shared" si="4"/>
        <v>1</v>
      </c>
      <c r="U7" s="16">
        <f t="shared" si="5"/>
        <v>2</v>
      </c>
      <c r="V7" s="16">
        <f t="shared" si="0"/>
        <v>0</v>
      </c>
      <c r="W7" s="16">
        <f t="shared" si="0"/>
        <v>0</v>
      </c>
      <c r="X7" s="69">
        <f t="shared" si="0"/>
        <v>2</v>
      </c>
      <c r="AA7" s="73" t="s">
        <v>10</v>
      </c>
      <c r="AB7" t="s">
        <v>21</v>
      </c>
      <c r="AF7" t="s">
        <v>22</v>
      </c>
      <c r="AG7" s="1">
        <v>0.3</v>
      </c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1"/>
        <v>6</v>
      </c>
      <c r="H8" s="11">
        <v>2</v>
      </c>
      <c r="I8" s="11">
        <v>2</v>
      </c>
      <c r="J8" s="11">
        <v>1</v>
      </c>
      <c r="K8" s="62">
        <f t="shared" si="2"/>
        <v>5</v>
      </c>
      <c r="L8" s="134">
        <v>5</v>
      </c>
      <c r="M8" s="10">
        <v>4</v>
      </c>
      <c r="N8" s="10"/>
      <c r="O8" s="10">
        <v>1</v>
      </c>
      <c r="P8" s="67">
        <f t="shared" si="3"/>
        <v>5</v>
      </c>
      <c r="Q8" s="10">
        <v>5</v>
      </c>
      <c r="R8" s="10"/>
      <c r="S8" s="10"/>
      <c r="T8" s="62">
        <f t="shared" si="4"/>
        <v>5</v>
      </c>
      <c r="U8" s="10">
        <f t="shared" si="5"/>
        <v>9</v>
      </c>
      <c r="V8" s="10">
        <f t="shared" si="0"/>
        <v>0</v>
      </c>
      <c r="W8" s="10">
        <f t="shared" si="0"/>
        <v>1</v>
      </c>
      <c r="X8" s="70">
        <f t="shared" si="0"/>
        <v>10</v>
      </c>
      <c r="AA8" s="73" t="s">
        <v>11</v>
      </c>
      <c r="AB8" t="s">
        <v>24</v>
      </c>
      <c r="AF8" t="s">
        <v>25</v>
      </c>
      <c r="AG8" s="1">
        <f>2*AG7</f>
        <v>0.6</v>
      </c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1"/>
        <v>5</v>
      </c>
      <c r="H9" s="53">
        <v>4</v>
      </c>
      <c r="I9" s="53">
        <v>3</v>
      </c>
      <c r="J9" s="53">
        <v>3</v>
      </c>
      <c r="K9" s="61">
        <f t="shared" si="2"/>
        <v>10</v>
      </c>
      <c r="L9" s="133">
        <v>5</v>
      </c>
      <c r="M9" s="16">
        <v>4</v>
      </c>
      <c r="N9" s="16">
        <v>1</v>
      </c>
      <c r="O9" s="16"/>
      <c r="P9" s="66">
        <f t="shared" si="3"/>
        <v>5</v>
      </c>
      <c r="Q9" s="16">
        <v>4</v>
      </c>
      <c r="R9" s="16"/>
      <c r="S9" s="16">
        <v>1</v>
      </c>
      <c r="T9" s="61">
        <f t="shared" si="4"/>
        <v>5</v>
      </c>
      <c r="U9" s="16">
        <f t="shared" si="5"/>
        <v>8</v>
      </c>
      <c r="V9" s="16">
        <f t="shared" si="0"/>
        <v>1</v>
      </c>
      <c r="W9" s="16">
        <f t="shared" si="0"/>
        <v>1</v>
      </c>
      <c r="X9" s="69">
        <f t="shared" si="0"/>
        <v>10</v>
      </c>
      <c r="AA9" s="73" t="s">
        <v>12</v>
      </c>
      <c r="AB9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1"/>
        <v>3</v>
      </c>
      <c r="H10" s="53">
        <v>3</v>
      </c>
      <c r="I10" s="53">
        <v>1</v>
      </c>
      <c r="J10" s="53">
        <v>1</v>
      </c>
      <c r="K10" s="61">
        <f t="shared" si="2"/>
        <v>5</v>
      </c>
      <c r="L10" s="133">
        <v>5</v>
      </c>
      <c r="M10" s="16">
        <v>2</v>
      </c>
      <c r="N10" s="16">
        <v>2</v>
      </c>
      <c r="O10" s="16">
        <v>1</v>
      </c>
      <c r="P10" s="66">
        <f t="shared" si="3"/>
        <v>5</v>
      </c>
      <c r="Q10" s="16">
        <v>4</v>
      </c>
      <c r="R10" s="16">
        <v>1</v>
      </c>
      <c r="S10" s="16"/>
      <c r="T10" s="61">
        <f t="shared" si="4"/>
        <v>5</v>
      </c>
      <c r="U10" s="16">
        <f t="shared" si="5"/>
        <v>6</v>
      </c>
      <c r="V10" s="16">
        <f t="shared" si="0"/>
        <v>3</v>
      </c>
      <c r="W10" s="16">
        <f t="shared" si="0"/>
        <v>1</v>
      </c>
      <c r="X10" s="69">
        <f t="shared" si="0"/>
        <v>10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1"/>
        <v>3</v>
      </c>
      <c r="H11" s="53">
        <v>2</v>
      </c>
      <c r="I11" s="53">
        <v>2</v>
      </c>
      <c r="J11" s="53">
        <v>1</v>
      </c>
      <c r="K11" s="61">
        <f t="shared" si="2"/>
        <v>5</v>
      </c>
      <c r="L11" s="133">
        <v>5</v>
      </c>
      <c r="M11" s="16">
        <v>2</v>
      </c>
      <c r="N11" s="16">
        <v>2</v>
      </c>
      <c r="O11" s="16">
        <v>1</v>
      </c>
      <c r="P11" s="66">
        <f t="shared" si="3"/>
        <v>5</v>
      </c>
      <c r="Q11" s="16">
        <v>1</v>
      </c>
      <c r="R11" s="16">
        <v>3</v>
      </c>
      <c r="S11" s="16">
        <v>1</v>
      </c>
      <c r="T11" s="61">
        <f t="shared" si="4"/>
        <v>5</v>
      </c>
      <c r="U11" s="16">
        <f t="shared" si="5"/>
        <v>3</v>
      </c>
      <c r="V11" s="16">
        <f t="shared" si="0"/>
        <v>5</v>
      </c>
      <c r="W11" s="16">
        <f t="shared" si="0"/>
        <v>2</v>
      </c>
      <c r="X11" s="69">
        <f t="shared" si="0"/>
        <v>10</v>
      </c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1"/>
        <v>5</v>
      </c>
      <c r="H12" s="53">
        <v>3</v>
      </c>
      <c r="I12" s="53">
        <v>1</v>
      </c>
      <c r="J12" s="53">
        <v>1</v>
      </c>
      <c r="K12" s="61">
        <f t="shared" si="2"/>
        <v>5</v>
      </c>
      <c r="L12" s="133">
        <v>4</v>
      </c>
      <c r="M12" s="16">
        <v>3</v>
      </c>
      <c r="N12" s="16">
        <v>1</v>
      </c>
      <c r="O12" s="16"/>
      <c r="P12" s="66">
        <f t="shared" si="3"/>
        <v>4</v>
      </c>
      <c r="Q12" s="16">
        <v>4</v>
      </c>
      <c r="R12" s="16"/>
      <c r="S12" s="16"/>
      <c r="T12" s="61">
        <f t="shared" si="4"/>
        <v>4</v>
      </c>
      <c r="U12" s="16">
        <f t="shared" si="5"/>
        <v>7</v>
      </c>
      <c r="V12" s="16">
        <f t="shared" si="0"/>
        <v>1</v>
      </c>
      <c r="W12" s="16">
        <f t="shared" si="0"/>
        <v>0</v>
      </c>
      <c r="X12" s="69">
        <f t="shared" si="0"/>
        <v>8</v>
      </c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1"/>
        <v>4</v>
      </c>
      <c r="H13" s="11">
        <v>3</v>
      </c>
      <c r="I13" s="11">
        <v>1</v>
      </c>
      <c r="J13" s="11">
        <v>1</v>
      </c>
      <c r="K13" s="62">
        <f t="shared" si="2"/>
        <v>5</v>
      </c>
      <c r="L13" s="134">
        <v>5</v>
      </c>
      <c r="M13" s="10">
        <v>2</v>
      </c>
      <c r="N13" s="10">
        <v>3</v>
      </c>
      <c r="O13" s="10"/>
      <c r="P13" s="67">
        <f t="shared" si="3"/>
        <v>5</v>
      </c>
      <c r="Q13" s="10">
        <v>5</v>
      </c>
      <c r="R13" s="10"/>
      <c r="S13" s="10"/>
      <c r="T13" s="62">
        <f t="shared" si="4"/>
        <v>5</v>
      </c>
      <c r="U13" s="10">
        <f t="shared" si="5"/>
        <v>7</v>
      </c>
      <c r="V13" s="10">
        <f t="shared" si="0"/>
        <v>3</v>
      </c>
      <c r="W13" s="10">
        <f t="shared" si="0"/>
        <v>0</v>
      </c>
      <c r="X13" s="70">
        <f t="shared" si="0"/>
        <v>10</v>
      </c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1"/>
        <v>4</v>
      </c>
      <c r="H14" s="53">
        <v>3</v>
      </c>
      <c r="I14" s="53">
        <v>1</v>
      </c>
      <c r="J14" s="53">
        <v>1</v>
      </c>
      <c r="K14" s="61">
        <f t="shared" si="2"/>
        <v>5</v>
      </c>
      <c r="L14" s="133">
        <v>5</v>
      </c>
      <c r="M14" s="16">
        <v>3</v>
      </c>
      <c r="N14" s="16">
        <v>1</v>
      </c>
      <c r="O14" s="16">
        <v>1</v>
      </c>
      <c r="P14" s="66">
        <f t="shared" si="3"/>
        <v>5</v>
      </c>
      <c r="Q14" s="16">
        <v>5</v>
      </c>
      <c r="R14" s="16"/>
      <c r="S14" s="16"/>
      <c r="T14" s="61">
        <f t="shared" si="4"/>
        <v>5</v>
      </c>
      <c r="U14" s="16">
        <f t="shared" si="5"/>
        <v>8</v>
      </c>
      <c r="V14" s="16">
        <f t="shared" si="0"/>
        <v>1</v>
      </c>
      <c r="W14" s="16">
        <f t="shared" si="0"/>
        <v>1</v>
      </c>
      <c r="X14" s="69">
        <f t="shared" si="0"/>
        <v>10</v>
      </c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1"/>
        <v>5</v>
      </c>
      <c r="H15" s="53">
        <v>2</v>
      </c>
      <c r="I15" s="53">
        <v>2</v>
      </c>
      <c r="J15" s="53">
        <v>1</v>
      </c>
      <c r="K15" s="61">
        <f t="shared" si="2"/>
        <v>5</v>
      </c>
      <c r="L15" s="133">
        <v>5</v>
      </c>
      <c r="M15" s="16">
        <v>2</v>
      </c>
      <c r="N15" s="16">
        <v>2</v>
      </c>
      <c r="O15" s="16">
        <v>1</v>
      </c>
      <c r="P15" s="66">
        <f t="shared" si="3"/>
        <v>5</v>
      </c>
      <c r="Q15" s="16">
        <v>1</v>
      </c>
      <c r="R15" s="16">
        <v>4</v>
      </c>
      <c r="S15" s="16"/>
      <c r="T15" s="61">
        <f t="shared" si="4"/>
        <v>5</v>
      </c>
      <c r="U15" s="16">
        <f t="shared" si="5"/>
        <v>3</v>
      </c>
      <c r="V15" s="16">
        <f t="shared" si="0"/>
        <v>6</v>
      </c>
      <c r="W15" s="16">
        <f t="shared" si="0"/>
        <v>1</v>
      </c>
      <c r="X15" s="69">
        <f t="shared" si="0"/>
        <v>10</v>
      </c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1"/>
        <v>9</v>
      </c>
      <c r="H16" s="53">
        <v>3</v>
      </c>
      <c r="I16" s="53">
        <v>4</v>
      </c>
      <c r="J16" s="53">
        <v>3</v>
      </c>
      <c r="K16" s="61">
        <f t="shared" si="2"/>
        <v>10</v>
      </c>
      <c r="L16" s="133">
        <v>5</v>
      </c>
      <c r="M16" s="16">
        <v>1</v>
      </c>
      <c r="N16" s="16">
        <v>3</v>
      </c>
      <c r="O16" s="16">
        <v>1</v>
      </c>
      <c r="P16" s="66">
        <f t="shared" si="3"/>
        <v>5</v>
      </c>
      <c r="Q16" s="16">
        <v>4</v>
      </c>
      <c r="R16" s="16">
        <v>1</v>
      </c>
      <c r="S16" s="16"/>
      <c r="T16" s="61">
        <f t="shared" si="4"/>
        <v>5</v>
      </c>
      <c r="U16" s="16">
        <f t="shared" si="5"/>
        <v>5</v>
      </c>
      <c r="V16" s="16">
        <f t="shared" si="0"/>
        <v>4</v>
      </c>
      <c r="W16" s="16">
        <f t="shared" si="0"/>
        <v>1</v>
      </c>
      <c r="X16" s="69">
        <f t="shared" si="0"/>
        <v>10</v>
      </c>
    </row>
    <row r="17" spans="1:24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1"/>
        <v>5</v>
      </c>
      <c r="H17" s="53">
        <v>3</v>
      </c>
      <c r="I17" s="53">
        <v>1</v>
      </c>
      <c r="J17" s="53">
        <v>1</v>
      </c>
      <c r="K17" s="61">
        <f t="shared" si="2"/>
        <v>5</v>
      </c>
      <c r="L17" s="133">
        <v>2</v>
      </c>
      <c r="M17" s="16">
        <v>2</v>
      </c>
      <c r="N17" s="16"/>
      <c r="O17" s="16"/>
      <c r="P17" s="66">
        <f t="shared" si="3"/>
        <v>2</v>
      </c>
      <c r="Q17" s="16">
        <v>1</v>
      </c>
      <c r="R17" s="16"/>
      <c r="S17" s="16">
        <v>1</v>
      </c>
      <c r="T17" s="61">
        <f t="shared" si="4"/>
        <v>2</v>
      </c>
      <c r="U17" s="16">
        <f t="shared" si="5"/>
        <v>3</v>
      </c>
      <c r="V17" s="16">
        <f t="shared" si="0"/>
        <v>0</v>
      </c>
      <c r="W17" s="16">
        <f t="shared" si="0"/>
        <v>1</v>
      </c>
      <c r="X17" s="69">
        <f t="shared" si="0"/>
        <v>4</v>
      </c>
    </row>
    <row r="18" spans="1:24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1"/>
        <v>7</v>
      </c>
      <c r="H18" s="11">
        <v>1</v>
      </c>
      <c r="I18" s="11">
        <v>1</v>
      </c>
      <c r="J18" s="11">
        <v>1</v>
      </c>
      <c r="K18" s="62">
        <f t="shared" si="2"/>
        <v>3</v>
      </c>
      <c r="L18" s="134">
        <v>5</v>
      </c>
      <c r="M18" s="10">
        <v>4</v>
      </c>
      <c r="N18" s="10">
        <v>1</v>
      </c>
      <c r="O18" s="10"/>
      <c r="P18" s="67">
        <f t="shared" si="3"/>
        <v>5</v>
      </c>
      <c r="Q18" s="10">
        <v>3</v>
      </c>
      <c r="R18" s="10">
        <v>2</v>
      </c>
      <c r="S18" s="10"/>
      <c r="T18" s="62">
        <f t="shared" si="4"/>
        <v>5</v>
      </c>
      <c r="U18" s="10">
        <f t="shared" si="5"/>
        <v>7</v>
      </c>
      <c r="V18" s="10">
        <f t="shared" si="0"/>
        <v>3</v>
      </c>
      <c r="W18" s="10">
        <f t="shared" si="0"/>
        <v>0</v>
      </c>
      <c r="X18" s="70">
        <f t="shared" si="0"/>
        <v>10</v>
      </c>
    </row>
    <row r="19" spans="1:24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1"/>
        <v>5</v>
      </c>
      <c r="H19" s="53">
        <v>3</v>
      </c>
      <c r="I19" s="53">
        <v>1</v>
      </c>
      <c r="J19" s="53">
        <v>1</v>
      </c>
      <c r="K19" s="61">
        <f t="shared" si="2"/>
        <v>5</v>
      </c>
      <c r="L19" s="133">
        <v>5</v>
      </c>
      <c r="M19" s="16">
        <v>5</v>
      </c>
      <c r="N19" s="16"/>
      <c r="O19" s="16"/>
      <c r="P19" s="66">
        <f t="shared" si="3"/>
        <v>5</v>
      </c>
      <c r="Q19" s="16">
        <v>4</v>
      </c>
      <c r="R19" s="16"/>
      <c r="S19" s="16">
        <v>1</v>
      </c>
      <c r="T19" s="61">
        <f t="shared" si="4"/>
        <v>5</v>
      </c>
      <c r="U19" s="16">
        <f t="shared" si="5"/>
        <v>9</v>
      </c>
      <c r="V19" s="16">
        <f t="shared" si="5"/>
        <v>0</v>
      </c>
      <c r="W19" s="16">
        <f t="shared" si="5"/>
        <v>1</v>
      </c>
      <c r="X19" s="69">
        <f t="shared" si="5"/>
        <v>10</v>
      </c>
    </row>
    <row r="20" spans="1:24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1"/>
        <v>3</v>
      </c>
      <c r="H20" s="53">
        <v>4</v>
      </c>
      <c r="I20" s="53">
        <v>1</v>
      </c>
      <c r="J20" s="53">
        <v>1</v>
      </c>
      <c r="K20" s="61">
        <f t="shared" si="2"/>
        <v>6</v>
      </c>
      <c r="L20" s="133">
        <v>5</v>
      </c>
      <c r="M20" s="16">
        <v>3</v>
      </c>
      <c r="N20" s="16">
        <v>1</v>
      </c>
      <c r="O20" s="16">
        <v>1</v>
      </c>
      <c r="P20" s="66">
        <f t="shared" si="3"/>
        <v>5</v>
      </c>
      <c r="Q20" s="16">
        <v>4</v>
      </c>
      <c r="R20" s="16">
        <v>1</v>
      </c>
      <c r="S20" s="16"/>
      <c r="T20" s="61">
        <f t="shared" si="4"/>
        <v>5</v>
      </c>
      <c r="U20" s="16">
        <f t="shared" si="5"/>
        <v>7</v>
      </c>
      <c r="V20" s="16">
        <f t="shared" si="5"/>
        <v>2</v>
      </c>
      <c r="W20" s="16">
        <f t="shared" si="5"/>
        <v>1</v>
      </c>
      <c r="X20" s="69">
        <f t="shared" si="5"/>
        <v>10</v>
      </c>
    </row>
    <row r="21" spans="1:24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1"/>
        <v>5</v>
      </c>
      <c r="H21" s="53">
        <v>3</v>
      </c>
      <c r="I21" s="53">
        <v>1</v>
      </c>
      <c r="J21" s="53">
        <v>1</v>
      </c>
      <c r="K21" s="61">
        <f t="shared" si="2"/>
        <v>5</v>
      </c>
      <c r="L21" s="133">
        <v>5</v>
      </c>
      <c r="M21" s="16">
        <v>3</v>
      </c>
      <c r="N21" s="16">
        <v>2</v>
      </c>
      <c r="O21" s="16"/>
      <c r="P21" s="66">
        <f t="shared" si="3"/>
        <v>5</v>
      </c>
      <c r="Q21" s="16">
        <v>4</v>
      </c>
      <c r="R21" s="16">
        <v>1</v>
      </c>
      <c r="S21" s="16"/>
      <c r="T21" s="61">
        <f t="shared" si="4"/>
        <v>5</v>
      </c>
      <c r="U21" s="16">
        <f t="shared" si="5"/>
        <v>7</v>
      </c>
      <c r="V21" s="16">
        <f t="shared" si="5"/>
        <v>3</v>
      </c>
      <c r="W21" s="16">
        <f t="shared" si="5"/>
        <v>0</v>
      </c>
      <c r="X21" s="69">
        <f t="shared" si="5"/>
        <v>10</v>
      </c>
    </row>
    <row r="22" spans="1:24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1"/>
        <v>5</v>
      </c>
      <c r="H22" s="53">
        <v>4</v>
      </c>
      <c r="I22" s="53">
        <v>2</v>
      </c>
      <c r="J22" s="53">
        <v>1</v>
      </c>
      <c r="K22" s="61">
        <f t="shared" si="2"/>
        <v>7</v>
      </c>
      <c r="L22" s="133">
        <v>5</v>
      </c>
      <c r="M22" s="16">
        <v>3</v>
      </c>
      <c r="N22" s="16">
        <v>2</v>
      </c>
      <c r="O22" s="16"/>
      <c r="P22" s="66">
        <f t="shared" si="3"/>
        <v>5</v>
      </c>
      <c r="Q22" s="16">
        <v>5</v>
      </c>
      <c r="R22" s="16"/>
      <c r="S22" s="16"/>
      <c r="T22" s="61">
        <f t="shared" si="4"/>
        <v>5</v>
      </c>
      <c r="U22" s="16">
        <f t="shared" si="5"/>
        <v>8</v>
      </c>
      <c r="V22" s="16">
        <f t="shared" si="5"/>
        <v>2</v>
      </c>
      <c r="W22" s="16">
        <f t="shared" si="5"/>
        <v>0</v>
      </c>
      <c r="X22" s="69">
        <f t="shared" si="5"/>
        <v>10</v>
      </c>
    </row>
    <row r="23" spans="1:24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1"/>
        <v>5</v>
      </c>
      <c r="H23" s="11">
        <v>5</v>
      </c>
      <c r="I23" s="11">
        <v>1</v>
      </c>
      <c r="J23" s="11">
        <v>1</v>
      </c>
      <c r="K23" s="62">
        <f t="shared" si="2"/>
        <v>7</v>
      </c>
      <c r="L23" s="134">
        <v>5</v>
      </c>
      <c r="M23" s="10">
        <v>3</v>
      </c>
      <c r="N23" s="10">
        <v>2</v>
      </c>
      <c r="O23" s="10"/>
      <c r="P23" s="67">
        <f t="shared" si="3"/>
        <v>5</v>
      </c>
      <c r="Q23" s="10">
        <v>4</v>
      </c>
      <c r="R23" s="10">
        <v>1</v>
      </c>
      <c r="S23" s="10"/>
      <c r="T23" s="62">
        <f t="shared" si="4"/>
        <v>5</v>
      </c>
      <c r="U23" s="10">
        <f t="shared" si="5"/>
        <v>7</v>
      </c>
      <c r="V23" s="10">
        <f t="shared" si="5"/>
        <v>3</v>
      </c>
      <c r="W23" s="10">
        <f t="shared" si="5"/>
        <v>0</v>
      </c>
      <c r="X23" s="70">
        <f t="shared" si="5"/>
        <v>10</v>
      </c>
    </row>
    <row r="24" spans="1:24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1"/>
        <v>3</v>
      </c>
      <c r="H24" s="53">
        <v>3</v>
      </c>
      <c r="I24" s="53">
        <v>1</v>
      </c>
      <c r="J24" s="53">
        <v>1</v>
      </c>
      <c r="K24" s="61">
        <f t="shared" si="2"/>
        <v>5</v>
      </c>
      <c r="L24" s="133">
        <v>5</v>
      </c>
      <c r="M24" s="16">
        <v>3</v>
      </c>
      <c r="N24" s="16">
        <v>1</v>
      </c>
      <c r="O24" s="16">
        <v>1</v>
      </c>
      <c r="P24" s="66">
        <f t="shared" si="3"/>
        <v>5</v>
      </c>
      <c r="Q24" s="16">
        <v>2</v>
      </c>
      <c r="R24" s="16">
        <v>2</v>
      </c>
      <c r="S24" s="16">
        <v>1</v>
      </c>
      <c r="T24" s="61">
        <f t="shared" si="4"/>
        <v>5</v>
      </c>
      <c r="U24" s="16">
        <f t="shared" si="5"/>
        <v>5</v>
      </c>
      <c r="V24" s="16">
        <f t="shared" si="5"/>
        <v>3</v>
      </c>
      <c r="W24" s="16">
        <f t="shared" si="5"/>
        <v>2</v>
      </c>
      <c r="X24" s="69">
        <f t="shared" si="5"/>
        <v>10</v>
      </c>
    </row>
    <row r="25" spans="1:24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1"/>
        <v>3</v>
      </c>
      <c r="H25" s="53">
        <v>3</v>
      </c>
      <c r="I25" s="53">
        <v>1</v>
      </c>
      <c r="J25" s="53">
        <v>1</v>
      </c>
      <c r="K25" s="61">
        <f t="shared" si="2"/>
        <v>5</v>
      </c>
      <c r="L25" s="133">
        <v>5</v>
      </c>
      <c r="M25" s="16">
        <v>3</v>
      </c>
      <c r="N25" s="16">
        <v>2</v>
      </c>
      <c r="O25" s="16"/>
      <c r="P25" s="66">
        <f t="shared" si="3"/>
        <v>5</v>
      </c>
      <c r="Q25" s="16">
        <v>4</v>
      </c>
      <c r="R25" s="16">
        <v>1</v>
      </c>
      <c r="S25" s="16"/>
      <c r="T25" s="61">
        <f t="shared" si="4"/>
        <v>5</v>
      </c>
      <c r="U25" s="16">
        <f t="shared" si="5"/>
        <v>7</v>
      </c>
      <c r="V25" s="16">
        <f t="shared" si="5"/>
        <v>3</v>
      </c>
      <c r="W25" s="16">
        <f t="shared" si="5"/>
        <v>0</v>
      </c>
      <c r="X25" s="69">
        <f t="shared" si="5"/>
        <v>10</v>
      </c>
    </row>
    <row r="26" spans="1:24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1"/>
        <v>5</v>
      </c>
      <c r="H26" s="53">
        <v>3</v>
      </c>
      <c r="I26" s="53">
        <v>1</v>
      </c>
      <c r="J26" s="53">
        <v>1</v>
      </c>
      <c r="K26" s="61">
        <f t="shared" si="2"/>
        <v>5</v>
      </c>
      <c r="L26" s="133">
        <v>5</v>
      </c>
      <c r="M26" s="16">
        <v>3</v>
      </c>
      <c r="N26" s="16"/>
      <c r="O26" s="16">
        <v>2</v>
      </c>
      <c r="P26" s="66">
        <f t="shared" si="3"/>
        <v>5</v>
      </c>
      <c r="Q26" s="16">
        <v>4</v>
      </c>
      <c r="R26" s="16"/>
      <c r="S26" s="16">
        <v>1</v>
      </c>
      <c r="T26" s="61">
        <f t="shared" si="4"/>
        <v>5</v>
      </c>
      <c r="U26" s="16">
        <f t="shared" si="5"/>
        <v>7</v>
      </c>
      <c r="V26" s="16">
        <f t="shared" si="5"/>
        <v>0</v>
      </c>
      <c r="W26" s="16">
        <f t="shared" si="5"/>
        <v>3</v>
      </c>
      <c r="X26" s="69">
        <f t="shared" si="5"/>
        <v>10</v>
      </c>
    </row>
    <row r="27" spans="1:24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1"/>
        <v>9</v>
      </c>
      <c r="H27" s="53">
        <v>3</v>
      </c>
      <c r="I27" s="53">
        <v>1</v>
      </c>
      <c r="J27" s="53">
        <v>1</v>
      </c>
      <c r="K27" s="61">
        <f t="shared" si="2"/>
        <v>5</v>
      </c>
      <c r="L27" s="133">
        <v>5</v>
      </c>
      <c r="M27" s="16">
        <v>2</v>
      </c>
      <c r="N27" s="16"/>
      <c r="O27" s="16">
        <v>3</v>
      </c>
      <c r="P27" s="66">
        <f t="shared" si="3"/>
        <v>5</v>
      </c>
      <c r="Q27" s="16">
        <v>4</v>
      </c>
      <c r="R27" s="16">
        <v>1</v>
      </c>
      <c r="S27" s="16"/>
      <c r="T27" s="61">
        <f t="shared" si="4"/>
        <v>5</v>
      </c>
      <c r="U27" s="16">
        <f t="shared" si="5"/>
        <v>6</v>
      </c>
      <c r="V27" s="16">
        <f t="shared" si="5"/>
        <v>1</v>
      </c>
      <c r="W27" s="16">
        <f t="shared" si="5"/>
        <v>3</v>
      </c>
      <c r="X27" s="69">
        <f t="shared" si="5"/>
        <v>10</v>
      </c>
    </row>
    <row r="28" spans="1:24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1"/>
        <v>9</v>
      </c>
      <c r="H28" s="11">
        <v>4</v>
      </c>
      <c r="I28" s="11">
        <v>3</v>
      </c>
      <c r="J28" s="11">
        <v>2</v>
      </c>
      <c r="K28" s="62">
        <f t="shared" si="2"/>
        <v>9</v>
      </c>
      <c r="L28" s="134">
        <v>1</v>
      </c>
      <c r="M28" s="10">
        <v>1</v>
      </c>
      <c r="N28" s="10"/>
      <c r="O28" s="10"/>
      <c r="P28" s="67">
        <f t="shared" si="3"/>
        <v>1</v>
      </c>
      <c r="Q28" s="10">
        <v>1</v>
      </c>
      <c r="R28" s="10"/>
      <c r="S28" s="10"/>
      <c r="T28" s="62">
        <f t="shared" si="4"/>
        <v>1</v>
      </c>
      <c r="U28" s="10">
        <f t="shared" si="5"/>
        <v>2</v>
      </c>
      <c r="V28" s="10">
        <f t="shared" si="5"/>
        <v>0</v>
      </c>
      <c r="W28" s="10">
        <f t="shared" si="5"/>
        <v>0</v>
      </c>
      <c r="X28" s="70">
        <f t="shared" si="5"/>
        <v>2</v>
      </c>
    </row>
    <row r="29" spans="1:24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1"/>
        <v>6</v>
      </c>
      <c r="H29" s="53">
        <v>4</v>
      </c>
      <c r="I29" s="53">
        <v>3</v>
      </c>
      <c r="J29" s="53">
        <v>2</v>
      </c>
      <c r="K29" s="61">
        <f t="shared" si="2"/>
        <v>9</v>
      </c>
      <c r="L29" s="133">
        <v>5</v>
      </c>
      <c r="M29" s="16">
        <v>2</v>
      </c>
      <c r="N29" s="16">
        <v>2</v>
      </c>
      <c r="O29" s="16">
        <v>1</v>
      </c>
      <c r="P29" s="66">
        <f t="shared" si="3"/>
        <v>5</v>
      </c>
      <c r="Q29" s="16">
        <v>3</v>
      </c>
      <c r="R29" s="16">
        <v>2</v>
      </c>
      <c r="S29" s="16"/>
      <c r="T29" s="61">
        <f t="shared" si="4"/>
        <v>5</v>
      </c>
      <c r="U29" s="16">
        <f t="shared" si="5"/>
        <v>5</v>
      </c>
      <c r="V29" s="16">
        <f t="shared" si="5"/>
        <v>4</v>
      </c>
      <c r="W29" s="16">
        <f t="shared" si="5"/>
        <v>1</v>
      </c>
      <c r="X29" s="69">
        <f t="shared" si="5"/>
        <v>10</v>
      </c>
    </row>
    <row r="30" spans="1:24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1"/>
        <v>5</v>
      </c>
      <c r="H30" s="53">
        <v>3</v>
      </c>
      <c r="I30" s="53">
        <v>1</v>
      </c>
      <c r="J30" s="53">
        <v>1</v>
      </c>
      <c r="K30" s="61">
        <f t="shared" si="2"/>
        <v>5</v>
      </c>
      <c r="L30" s="133">
        <v>5</v>
      </c>
      <c r="M30" s="16">
        <v>2</v>
      </c>
      <c r="N30" s="16">
        <v>3</v>
      </c>
      <c r="O30" s="16"/>
      <c r="P30" s="66">
        <f t="shared" si="3"/>
        <v>5</v>
      </c>
      <c r="Q30" s="16">
        <v>5</v>
      </c>
      <c r="R30" s="16"/>
      <c r="S30" s="16"/>
      <c r="T30" s="61">
        <f t="shared" si="4"/>
        <v>5</v>
      </c>
      <c r="U30" s="16">
        <f t="shared" si="5"/>
        <v>7</v>
      </c>
      <c r="V30" s="16">
        <f t="shared" si="5"/>
        <v>3</v>
      </c>
      <c r="W30" s="16">
        <f t="shared" si="5"/>
        <v>0</v>
      </c>
      <c r="X30" s="69">
        <f t="shared" si="5"/>
        <v>10</v>
      </c>
    </row>
    <row r="31" spans="1:24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1"/>
        <v>4</v>
      </c>
      <c r="H31" s="53">
        <v>3</v>
      </c>
      <c r="I31" s="53">
        <v>1</v>
      </c>
      <c r="J31" s="53">
        <v>1</v>
      </c>
      <c r="K31" s="61">
        <f t="shared" si="2"/>
        <v>5</v>
      </c>
      <c r="L31" s="133">
        <v>3</v>
      </c>
      <c r="M31" s="16">
        <v>1</v>
      </c>
      <c r="N31" s="16">
        <v>1</v>
      </c>
      <c r="O31" s="16">
        <v>1</v>
      </c>
      <c r="P31" s="66">
        <f t="shared" si="3"/>
        <v>3</v>
      </c>
      <c r="Q31" s="16">
        <v>2</v>
      </c>
      <c r="R31" s="16">
        <v>1</v>
      </c>
      <c r="S31" s="16"/>
      <c r="T31" s="61">
        <f t="shared" si="4"/>
        <v>3</v>
      </c>
      <c r="U31" s="16">
        <f t="shared" si="5"/>
        <v>3</v>
      </c>
      <c r="V31" s="16">
        <f t="shared" si="5"/>
        <v>2</v>
      </c>
      <c r="W31" s="16">
        <f t="shared" si="5"/>
        <v>1</v>
      </c>
      <c r="X31" s="69">
        <f t="shared" si="5"/>
        <v>6</v>
      </c>
    </row>
    <row r="32" spans="1:24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1"/>
        <v>3</v>
      </c>
      <c r="H32" s="53">
        <v>3</v>
      </c>
      <c r="I32" s="53">
        <v>1</v>
      </c>
      <c r="J32" s="53">
        <v>1</v>
      </c>
      <c r="K32" s="61">
        <f t="shared" si="2"/>
        <v>5</v>
      </c>
      <c r="L32" s="133">
        <v>3</v>
      </c>
      <c r="M32" s="16">
        <v>2</v>
      </c>
      <c r="N32" s="16">
        <v>1</v>
      </c>
      <c r="O32" s="16"/>
      <c r="P32" s="66">
        <f t="shared" si="3"/>
        <v>3</v>
      </c>
      <c r="Q32" s="16">
        <v>2</v>
      </c>
      <c r="R32" s="16">
        <v>1</v>
      </c>
      <c r="S32" s="16"/>
      <c r="T32" s="61">
        <f t="shared" si="4"/>
        <v>3</v>
      </c>
      <c r="U32" s="16">
        <f t="shared" si="5"/>
        <v>4</v>
      </c>
      <c r="V32" s="16">
        <f t="shared" si="5"/>
        <v>2</v>
      </c>
      <c r="W32" s="16">
        <f t="shared" si="5"/>
        <v>0</v>
      </c>
      <c r="X32" s="69">
        <f t="shared" si="5"/>
        <v>6</v>
      </c>
    </row>
    <row r="33" spans="1:24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1"/>
        <v>10</v>
      </c>
      <c r="H33" s="11">
        <v>6</v>
      </c>
      <c r="I33" s="11">
        <v>2</v>
      </c>
      <c r="J33" s="11">
        <v>2</v>
      </c>
      <c r="K33" s="62">
        <f t="shared" si="2"/>
        <v>10</v>
      </c>
      <c r="L33" s="134">
        <v>5</v>
      </c>
      <c r="M33" s="10">
        <v>4</v>
      </c>
      <c r="N33" s="10">
        <v>1</v>
      </c>
      <c r="O33" s="10"/>
      <c r="P33" s="67">
        <f t="shared" si="3"/>
        <v>5</v>
      </c>
      <c r="Q33" s="10">
        <v>5</v>
      </c>
      <c r="R33" s="10"/>
      <c r="S33" s="10"/>
      <c r="T33" s="62">
        <f t="shared" si="4"/>
        <v>5</v>
      </c>
      <c r="U33" s="10">
        <f t="shared" ref="U33:X38" si="11">M33+Q33</f>
        <v>9</v>
      </c>
      <c r="V33" s="10">
        <f t="shared" si="11"/>
        <v>1</v>
      </c>
      <c r="W33" s="10">
        <f t="shared" si="11"/>
        <v>0</v>
      </c>
      <c r="X33" s="70">
        <f t="shared" si="11"/>
        <v>10</v>
      </c>
    </row>
    <row r="34" spans="1:24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1"/>
        <v>5</v>
      </c>
      <c r="H34" s="55">
        <v>2</v>
      </c>
      <c r="I34" s="55">
        <v>2</v>
      </c>
      <c r="J34" s="55">
        <v>1</v>
      </c>
      <c r="K34" s="61">
        <f t="shared" si="2"/>
        <v>5</v>
      </c>
      <c r="L34" s="133">
        <v>5</v>
      </c>
      <c r="M34" s="54">
        <v>4</v>
      </c>
      <c r="N34" s="54">
        <v>1</v>
      </c>
      <c r="O34" s="54"/>
      <c r="P34" s="66">
        <f t="shared" si="3"/>
        <v>5</v>
      </c>
      <c r="Q34" s="16">
        <v>2</v>
      </c>
      <c r="R34" s="16">
        <v>1</v>
      </c>
      <c r="S34" s="16">
        <v>2</v>
      </c>
      <c r="T34" s="61">
        <f t="shared" si="4"/>
        <v>5</v>
      </c>
      <c r="U34" s="16">
        <f t="shared" si="11"/>
        <v>6</v>
      </c>
      <c r="V34" s="16">
        <f t="shared" si="11"/>
        <v>2</v>
      </c>
      <c r="W34" s="16">
        <f t="shared" si="11"/>
        <v>2</v>
      </c>
      <c r="X34" s="69">
        <f t="shared" si="11"/>
        <v>10</v>
      </c>
    </row>
    <row r="35" spans="1:24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1"/>
        <v>5</v>
      </c>
      <c r="H35" s="55">
        <v>3</v>
      </c>
      <c r="I35" s="55">
        <v>1</v>
      </c>
      <c r="J35" s="55">
        <v>1</v>
      </c>
      <c r="K35" s="61">
        <f t="shared" si="2"/>
        <v>5</v>
      </c>
      <c r="L35" s="133">
        <v>5</v>
      </c>
      <c r="M35" s="54">
        <v>5</v>
      </c>
      <c r="N35" s="54"/>
      <c r="O35" s="54"/>
      <c r="P35" s="66">
        <f t="shared" si="3"/>
        <v>5</v>
      </c>
      <c r="Q35" s="16">
        <v>5</v>
      </c>
      <c r="R35" s="16"/>
      <c r="S35" s="16"/>
      <c r="T35" s="61">
        <f t="shared" si="4"/>
        <v>5</v>
      </c>
      <c r="U35" s="16">
        <f t="shared" si="11"/>
        <v>10</v>
      </c>
      <c r="V35" s="16">
        <f t="shared" si="11"/>
        <v>0</v>
      </c>
      <c r="W35" s="16">
        <f t="shared" si="11"/>
        <v>0</v>
      </c>
      <c r="X35" s="69">
        <f t="shared" si="11"/>
        <v>10</v>
      </c>
    </row>
    <row r="36" spans="1:24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1"/>
        <v>3</v>
      </c>
      <c r="H36" s="55">
        <v>3</v>
      </c>
      <c r="I36" s="55">
        <v>1</v>
      </c>
      <c r="J36" s="55">
        <v>1</v>
      </c>
      <c r="K36" s="61">
        <f t="shared" si="2"/>
        <v>5</v>
      </c>
      <c r="L36" s="133">
        <v>5</v>
      </c>
      <c r="M36" s="54">
        <v>2</v>
      </c>
      <c r="N36" s="54">
        <v>2</v>
      </c>
      <c r="O36" s="54">
        <v>1</v>
      </c>
      <c r="P36" s="66">
        <f t="shared" si="3"/>
        <v>5</v>
      </c>
      <c r="Q36" s="16">
        <v>4</v>
      </c>
      <c r="R36" s="16"/>
      <c r="S36" s="16">
        <v>1</v>
      </c>
      <c r="T36" s="61">
        <f t="shared" si="4"/>
        <v>5</v>
      </c>
      <c r="U36" s="16">
        <f t="shared" si="11"/>
        <v>6</v>
      </c>
      <c r="V36" s="16">
        <f t="shared" si="11"/>
        <v>2</v>
      </c>
      <c r="W36" s="16">
        <f t="shared" si="11"/>
        <v>2</v>
      </c>
      <c r="X36" s="69">
        <f t="shared" si="11"/>
        <v>10</v>
      </c>
    </row>
    <row r="37" spans="1:24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1"/>
        <v>8</v>
      </c>
      <c r="H37" s="57">
        <v>5</v>
      </c>
      <c r="I37" s="57">
        <v>2</v>
      </c>
      <c r="J37" s="57">
        <v>2</v>
      </c>
      <c r="K37" s="63">
        <f t="shared" si="2"/>
        <v>9</v>
      </c>
      <c r="L37" s="135">
        <v>2</v>
      </c>
      <c r="M37" s="56">
        <v>1</v>
      </c>
      <c r="N37" s="56">
        <v>1</v>
      </c>
      <c r="O37" s="56"/>
      <c r="P37" s="68">
        <f t="shared" si="3"/>
        <v>2</v>
      </c>
      <c r="Q37" s="56">
        <v>1</v>
      </c>
      <c r="R37" s="56">
        <v>1</v>
      </c>
      <c r="S37" s="56"/>
      <c r="T37" s="63">
        <f t="shared" si="4"/>
        <v>2</v>
      </c>
      <c r="U37" s="56">
        <f t="shared" si="11"/>
        <v>2</v>
      </c>
      <c r="V37" s="56">
        <f t="shared" si="11"/>
        <v>2</v>
      </c>
      <c r="W37" s="56">
        <f t="shared" si="11"/>
        <v>0</v>
      </c>
      <c r="X37" s="71">
        <f t="shared" si="11"/>
        <v>4</v>
      </c>
    </row>
    <row r="38" spans="1:24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1"/>
        <v>3</v>
      </c>
      <c r="H38" s="55">
        <v>2</v>
      </c>
      <c r="I38" s="55">
        <v>2</v>
      </c>
      <c r="J38" s="55">
        <v>1</v>
      </c>
      <c r="K38" s="61">
        <f t="shared" si="2"/>
        <v>5</v>
      </c>
      <c r="L38" s="133">
        <v>5</v>
      </c>
      <c r="M38" s="54">
        <v>4</v>
      </c>
      <c r="N38" s="54">
        <v>1</v>
      </c>
      <c r="O38" s="54"/>
      <c r="P38" s="66">
        <f t="shared" si="3"/>
        <v>5</v>
      </c>
      <c r="Q38" s="16">
        <v>3</v>
      </c>
      <c r="R38" s="16">
        <v>1</v>
      </c>
      <c r="S38" s="16">
        <v>1</v>
      </c>
      <c r="T38" s="61">
        <f t="shared" si="4"/>
        <v>5</v>
      </c>
      <c r="U38" s="16">
        <f t="shared" si="11"/>
        <v>7</v>
      </c>
      <c r="V38" s="16">
        <f t="shared" si="11"/>
        <v>2</v>
      </c>
      <c r="W38" s="16">
        <f t="shared" si="11"/>
        <v>1</v>
      </c>
      <c r="X38" s="69">
        <f t="shared" si="11"/>
        <v>10</v>
      </c>
    </row>
    <row r="39" spans="1:24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1"/>
        <v>4</v>
      </c>
      <c r="H39" s="55">
        <v>8</v>
      </c>
      <c r="I39" s="55">
        <v>1</v>
      </c>
      <c r="J39" s="55">
        <v>1</v>
      </c>
      <c r="K39" s="61">
        <f t="shared" si="2"/>
        <v>10</v>
      </c>
      <c r="L39" s="133">
        <v>5</v>
      </c>
      <c r="M39" s="20">
        <v>3</v>
      </c>
      <c r="N39" s="54"/>
      <c r="O39" s="54">
        <v>2</v>
      </c>
      <c r="P39" s="66">
        <f t="shared" si="3"/>
        <v>5</v>
      </c>
      <c r="Q39" s="20">
        <v>5</v>
      </c>
      <c r="R39" s="16"/>
      <c r="S39" s="16"/>
      <c r="T39" s="61">
        <f t="shared" si="4"/>
        <v>5</v>
      </c>
      <c r="U39" s="16">
        <f t="shared" ref="U39" si="12">M39+Q39</f>
        <v>8</v>
      </c>
      <c r="V39" s="16">
        <f t="shared" ref="V39" si="13">N39+R39</f>
        <v>0</v>
      </c>
      <c r="W39" s="16">
        <f t="shared" ref="W39" si="14">O39+S39</f>
        <v>2</v>
      </c>
      <c r="X39" s="69">
        <f t="shared" ref="X39" si="15">P39+T39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9A3-0665-444D-9B94-27837A9BACF5}">
  <dimension ref="A1:AU39"/>
  <sheetViews>
    <sheetView workbookViewId="0">
      <selection activeCell="I8" sqref="I8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35" max="35" width="16.4257812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/>
      <c r="M3" s="16"/>
      <c r="N3" s="16"/>
      <c r="O3" s="16"/>
      <c r="P3" s="66">
        <f>SUM(M3:O3)</f>
        <v>0</v>
      </c>
      <c r="Q3" s="16"/>
      <c r="R3" s="16"/>
      <c r="S3" s="16"/>
      <c r="T3" s="61">
        <f t="shared" ref="T3:T38" si="0">SUM(Q3:S3)</f>
        <v>0</v>
      </c>
      <c r="U3">
        <f>M3+Q3</f>
        <v>0</v>
      </c>
      <c r="V3">
        <f t="shared" ref="V3:X18" si="1">N3+R3</f>
        <v>0</v>
      </c>
      <c r="W3">
        <f t="shared" si="1"/>
        <v>0</v>
      </c>
      <c r="X3" s="21">
        <f t="shared" si="1"/>
        <v>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118</v>
      </c>
      <c r="AJ3" s="42">
        <f>SUM(M:M)</f>
        <v>80</v>
      </c>
      <c r="AK3" s="42">
        <f>SUM(N:N)</f>
        <v>29</v>
      </c>
      <c r="AL3" s="42">
        <f>SUM(O:O)</f>
        <v>9</v>
      </c>
      <c r="AM3" s="51">
        <f>SUM(P:P)</f>
        <v>118</v>
      </c>
      <c r="AN3" s="42">
        <f>SUM(Q:Q)</f>
        <v>84</v>
      </c>
      <c r="AO3" s="42">
        <f>SUM(R:R)</f>
        <v>24</v>
      </c>
      <c r="AP3" s="42">
        <f>SUM(S:S)</f>
        <v>10</v>
      </c>
      <c r="AQ3" s="52">
        <f>SUM(T:T)</f>
        <v>118</v>
      </c>
      <c r="AR3" s="42">
        <f>SUM(U:U)</f>
        <v>164</v>
      </c>
      <c r="AS3" s="42">
        <f>SUM(V:V)</f>
        <v>53</v>
      </c>
      <c r="AT3" s="42">
        <f>SUM(W:W)</f>
        <v>19</v>
      </c>
      <c r="AU3" s="72">
        <f>SUM(X:X)</f>
        <v>236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2">SUM(D4:F4)</f>
        <v>6</v>
      </c>
      <c r="H4" s="53">
        <v>3</v>
      </c>
      <c r="I4" s="53">
        <v>1</v>
      </c>
      <c r="J4" s="53">
        <v>1</v>
      </c>
      <c r="K4" s="61">
        <f t="shared" ref="K4:K39" si="3">SUM(H4:J4)</f>
        <v>5</v>
      </c>
      <c r="L4" s="133">
        <v>5</v>
      </c>
      <c r="M4" s="16">
        <v>3</v>
      </c>
      <c r="N4" s="16">
        <v>2</v>
      </c>
      <c r="O4" s="16"/>
      <c r="P4" s="66">
        <f t="shared" ref="P4:P38" si="4">SUM(M4:O4)</f>
        <v>5</v>
      </c>
      <c r="Q4" s="16">
        <v>5</v>
      </c>
      <c r="R4" s="16"/>
      <c r="S4" s="16"/>
      <c r="T4" s="61">
        <f t="shared" si="0"/>
        <v>5</v>
      </c>
      <c r="U4">
        <f t="shared" ref="U4:X32" si="5">M4+Q4</f>
        <v>8</v>
      </c>
      <c r="V4">
        <f t="shared" si="1"/>
        <v>2</v>
      </c>
      <c r="W4">
        <f t="shared" si="1"/>
        <v>0</v>
      </c>
      <c r="X4" s="21">
        <f t="shared" si="1"/>
        <v>10</v>
      </c>
      <c r="AA4" s="39">
        <f>AA3/$AD3</f>
        <v>0.44736842105263158</v>
      </c>
      <c r="AB4" s="39">
        <f t="shared" ref="AB4:AD4" si="6">AB3/$AD3</f>
        <v>0.3</v>
      </c>
      <c r="AC4" s="39">
        <f t="shared" si="6"/>
        <v>0.25263157894736843</v>
      </c>
      <c r="AD4" s="74">
        <f t="shared" si="6"/>
        <v>1</v>
      </c>
      <c r="AE4" s="39">
        <f>AE3/$AH3</f>
        <v>0.5339366515837104</v>
      </c>
      <c r="AF4" s="39">
        <f t="shared" ref="AF4:AH4" si="7">AF3/$AH3</f>
        <v>0.26244343891402716</v>
      </c>
      <c r="AG4" s="39">
        <f t="shared" si="7"/>
        <v>0.20361990950226244</v>
      </c>
      <c r="AH4" s="75">
        <f t="shared" si="7"/>
        <v>1</v>
      </c>
      <c r="AI4" s="76"/>
      <c r="AJ4" s="39">
        <f>AJ3/$AM3</f>
        <v>0.67796610169491522</v>
      </c>
      <c r="AK4" s="39">
        <f t="shared" ref="AK4:AM4" si="8">AK3/$AM3</f>
        <v>0.24576271186440679</v>
      </c>
      <c r="AL4" s="39">
        <f t="shared" si="8"/>
        <v>7.6271186440677971E-2</v>
      </c>
      <c r="AM4" s="74">
        <f t="shared" si="8"/>
        <v>1</v>
      </c>
      <c r="AN4" s="39">
        <f>AN3/$AQ3</f>
        <v>0.71186440677966101</v>
      </c>
      <c r="AO4" s="39">
        <f t="shared" ref="AO4:AQ4" si="9">AO3/$AQ3</f>
        <v>0.20338983050847459</v>
      </c>
      <c r="AP4" s="39">
        <f t="shared" si="9"/>
        <v>8.4745762711864403E-2</v>
      </c>
      <c r="AQ4" s="75">
        <f t="shared" si="9"/>
        <v>1</v>
      </c>
      <c r="AR4" s="39">
        <f>AR3/$AU3</f>
        <v>0.69491525423728817</v>
      </c>
      <c r="AS4" s="39">
        <f t="shared" ref="AS4:AU4" si="10">AS3/$AU3</f>
        <v>0.22457627118644069</v>
      </c>
      <c r="AT4" s="39">
        <f t="shared" si="10"/>
        <v>8.050847457627118E-2</v>
      </c>
      <c r="AU4" s="77">
        <f t="shared" si="10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2"/>
        <v>5</v>
      </c>
      <c r="H5" s="53">
        <v>2</v>
      </c>
      <c r="I5" s="53">
        <v>2</v>
      </c>
      <c r="J5" s="53">
        <v>1</v>
      </c>
      <c r="K5" s="61">
        <f t="shared" si="3"/>
        <v>5</v>
      </c>
      <c r="L5" s="133">
        <v>5</v>
      </c>
      <c r="M5" s="16">
        <v>3</v>
      </c>
      <c r="N5" s="16">
        <v>2</v>
      </c>
      <c r="O5" s="16"/>
      <c r="P5" s="66">
        <f t="shared" si="4"/>
        <v>5</v>
      </c>
      <c r="Q5" s="16">
        <v>4</v>
      </c>
      <c r="R5" s="16"/>
      <c r="S5" s="16">
        <v>1</v>
      </c>
      <c r="T5" s="61">
        <f t="shared" si="0"/>
        <v>5</v>
      </c>
      <c r="U5">
        <f t="shared" si="5"/>
        <v>7</v>
      </c>
      <c r="V5">
        <f t="shared" si="1"/>
        <v>2</v>
      </c>
      <c r="W5">
        <f t="shared" si="1"/>
        <v>1</v>
      </c>
      <c r="X5" s="21">
        <f t="shared" si="1"/>
        <v>10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2"/>
        <v>5</v>
      </c>
      <c r="H6" s="53">
        <v>2</v>
      </c>
      <c r="I6" s="53">
        <v>3</v>
      </c>
      <c r="J6" s="53">
        <v>1</v>
      </c>
      <c r="K6" s="61">
        <f t="shared" si="3"/>
        <v>6</v>
      </c>
      <c r="L6" s="133">
        <v>5</v>
      </c>
      <c r="M6" s="16">
        <v>4</v>
      </c>
      <c r="N6" s="16"/>
      <c r="O6" s="16">
        <v>1</v>
      </c>
      <c r="P6" s="66">
        <f t="shared" si="4"/>
        <v>5</v>
      </c>
      <c r="Q6" s="16">
        <v>3</v>
      </c>
      <c r="R6" s="16">
        <v>1</v>
      </c>
      <c r="S6" s="16">
        <v>1</v>
      </c>
      <c r="T6" s="61">
        <f t="shared" si="0"/>
        <v>5</v>
      </c>
      <c r="U6">
        <f t="shared" si="5"/>
        <v>7</v>
      </c>
      <c r="V6">
        <f t="shared" si="1"/>
        <v>1</v>
      </c>
      <c r="W6">
        <f t="shared" si="1"/>
        <v>2</v>
      </c>
      <c r="X6" s="21">
        <f t="shared" si="1"/>
        <v>10</v>
      </c>
      <c r="AA6" t="s">
        <v>18</v>
      </c>
      <c r="AF6" t="s">
        <v>19</v>
      </c>
      <c r="AI6" s="1">
        <f>AI3*AG8</f>
        <v>70.8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2"/>
        <v>5</v>
      </c>
      <c r="H7" s="53">
        <v>3</v>
      </c>
      <c r="I7" s="53">
        <v>1</v>
      </c>
      <c r="J7" s="53">
        <v>1</v>
      </c>
      <c r="K7" s="61">
        <f t="shared" si="3"/>
        <v>5</v>
      </c>
      <c r="L7" s="133"/>
      <c r="M7" s="16"/>
      <c r="N7" s="16"/>
      <c r="O7" s="16"/>
      <c r="P7" s="66">
        <f t="shared" si="4"/>
        <v>0</v>
      </c>
      <c r="Q7" s="16"/>
      <c r="R7" s="16"/>
      <c r="S7" s="16"/>
      <c r="T7" s="61">
        <f t="shared" si="0"/>
        <v>0</v>
      </c>
      <c r="U7" s="16">
        <f t="shared" si="5"/>
        <v>0</v>
      </c>
      <c r="V7" s="16">
        <f t="shared" si="1"/>
        <v>0</v>
      </c>
      <c r="W7" s="16">
        <f t="shared" si="1"/>
        <v>0</v>
      </c>
      <c r="X7" s="69">
        <f t="shared" si="1"/>
        <v>0</v>
      </c>
      <c r="AA7" s="73" t="s">
        <v>10</v>
      </c>
      <c r="AB7" t="s">
        <v>21</v>
      </c>
      <c r="AF7" t="s">
        <v>22</v>
      </c>
      <c r="AG7" s="1">
        <v>0.3</v>
      </c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2"/>
        <v>6</v>
      </c>
      <c r="H8" s="11">
        <v>2</v>
      </c>
      <c r="I8" s="11">
        <v>2</v>
      </c>
      <c r="J8" s="11">
        <v>1</v>
      </c>
      <c r="K8" s="62">
        <f t="shared" si="3"/>
        <v>5</v>
      </c>
      <c r="L8" s="134">
        <v>5</v>
      </c>
      <c r="M8" s="10">
        <v>5</v>
      </c>
      <c r="N8" s="10"/>
      <c r="O8" s="10"/>
      <c r="P8" s="67">
        <f t="shared" si="4"/>
        <v>5</v>
      </c>
      <c r="Q8" s="10">
        <v>4</v>
      </c>
      <c r="R8" s="10">
        <v>1</v>
      </c>
      <c r="S8" s="10"/>
      <c r="T8" s="62">
        <f t="shared" si="0"/>
        <v>5</v>
      </c>
      <c r="U8" s="10">
        <f t="shared" si="5"/>
        <v>9</v>
      </c>
      <c r="V8" s="10">
        <f t="shared" si="1"/>
        <v>1</v>
      </c>
      <c r="W8" s="10">
        <f t="shared" si="1"/>
        <v>0</v>
      </c>
      <c r="X8" s="70">
        <f t="shared" si="1"/>
        <v>10</v>
      </c>
      <c r="AA8" s="73" t="s">
        <v>11</v>
      </c>
      <c r="AB8" t="s">
        <v>24</v>
      </c>
      <c r="AF8" t="s">
        <v>25</v>
      </c>
      <c r="AG8" s="1">
        <f>2*AG7</f>
        <v>0.6</v>
      </c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2"/>
        <v>5</v>
      </c>
      <c r="H9" s="53">
        <v>4</v>
      </c>
      <c r="I9" s="53">
        <v>3</v>
      </c>
      <c r="J9" s="53">
        <v>3</v>
      </c>
      <c r="K9" s="61">
        <f t="shared" si="3"/>
        <v>10</v>
      </c>
      <c r="L9" s="133">
        <v>5</v>
      </c>
      <c r="M9" s="16">
        <v>5</v>
      </c>
      <c r="N9" s="16"/>
      <c r="O9" s="16"/>
      <c r="P9" s="66">
        <f t="shared" si="4"/>
        <v>5</v>
      </c>
      <c r="Q9" s="16"/>
      <c r="R9" s="16">
        <v>3</v>
      </c>
      <c r="S9" s="16">
        <v>2</v>
      </c>
      <c r="T9" s="61">
        <f t="shared" si="0"/>
        <v>5</v>
      </c>
      <c r="U9" s="16">
        <f t="shared" si="5"/>
        <v>5</v>
      </c>
      <c r="V9" s="16">
        <f t="shared" si="1"/>
        <v>3</v>
      </c>
      <c r="W9" s="16">
        <f t="shared" si="1"/>
        <v>2</v>
      </c>
      <c r="X9" s="69">
        <f t="shared" si="1"/>
        <v>10</v>
      </c>
      <c r="AA9" s="73" t="s">
        <v>12</v>
      </c>
      <c r="AB9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2"/>
        <v>3</v>
      </c>
      <c r="H10" s="53">
        <v>3</v>
      </c>
      <c r="I10" s="53">
        <v>1</v>
      </c>
      <c r="J10" s="53">
        <v>1</v>
      </c>
      <c r="K10" s="61">
        <f t="shared" si="3"/>
        <v>5</v>
      </c>
      <c r="L10" s="133">
        <v>5</v>
      </c>
      <c r="M10" s="16">
        <v>3</v>
      </c>
      <c r="N10" s="16"/>
      <c r="O10" s="16">
        <v>2</v>
      </c>
      <c r="P10" s="66">
        <f t="shared" si="4"/>
        <v>5</v>
      </c>
      <c r="Q10" s="16">
        <v>4</v>
      </c>
      <c r="R10" s="16">
        <v>1</v>
      </c>
      <c r="S10" s="16"/>
      <c r="T10" s="61">
        <f t="shared" si="0"/>
        <v>5</v>
      </c>
      <c r="U10" s="16">
        <f t="shared" si="5"/>
        <v>7</v>
      </c>
      <c r="V10" s="16">
        <f t="shared" si="1"/>
        <v>1</v>
      </c>
      <c r="W10" s="16">
        <f t="shared" si="1"/>
        <v>2</v>
      </c>
      <c r="X10" s="69">
        <f t="shared" si="1"/>
        <v>10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2"/>
        <v>3</v>
      </c>
      <c r="H11" s="53">
        <v>2</v>
      </c>
      <c r="I11" s="53">
        <v>2</v>
      </c>
      <c r="J11" s="53">
        <v>1</v>
      </c>
      <c r="K11" s="61">
        <f t="shared" si="3"/>
        <v>5</v>
      </c>
      <c r="L11" s="133">
        <v>5</v>
      </c>
      <c r="M11" s="16">
        <v>4</v>
      </c>
      <c r="N11" s="16">
        <v>1</v>
      </c>
      <c r="O11" s="16"/>
      <c r="P11" s="66">
        <f t="shared" si="4"/>
        <v>5</v>
      </c>
      <c r="Q11" s="16">
        <v>2</v>
      </c>
      <c r="R11" s="16">
        <v>2</v>
      </c>
      <c r="S11" s="16">
        <v>1</v>
      </c>
      <c r="T11" s="61">
        <f t="shared" si="0"/>
        <v>5</v>
      </c>
      <c r="U11" s="16">
        <f t="shared" si="5"/>
        <v>6</v>
      </c>
      <c r="V11" s="16">
        <f t="shared" si="1"/>
        <v>3</v>
      </c>
      <c r="W11" s="16">
        <f t="shared" si="1"/>
        <v>1</v>
      </c>
      <c r="X11" s="69">
        <f t="shared" si="1"/>
        <v>10</v>
      </c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2"/>
        <v>5</v>
      </c>
      <c r="H12" s="53">
        <v>3</v>
      </c>
      <c r="I12" s="53">
        <v>1</v>
      </c>
      <c r="J12" s="53">
        <v>1</v>
      </c>
      <c r="K12" s="61">
        <f t="shared" si="3"/>
        <v>5</v>
      </c>
      <c r="L12" s="133"/>
      <c r="M12" s="16"/>
      <c r="N12" s="16"/>
      <c r="O12" s="16"/>
      <c r="P12" s="66">
        <f t="shared" si="4"/>
        <v>0</v>
      </c>
      <c r="Q12" s="16"/>
      <c r="R12" s="16"/>
      <c r="S12" s="16"/>
      <c r="T12" s="61">
        <f t="shared" si="0"/>
        <v>0</v>
      </c>
      <c r="U12" s="16">
        <f t="shared" si="5"/>
        <v>0</v>
      </c>
      <c r="V12" s="16">
        <f t="shared" si="1"/>
        <v>0</v>
      </c>
      <c r="W12" s="16">
        <f t="shared" si="1"/>
        <v>0</v>
      </c>
      <c r="X12" s="69">
        <f t="shared" si="1"/>
        <v>0</v>
      </c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2"/>
        <v>4</v>
      </c>
      <c r="H13" s="11">
        <v>3</v>
      </c>
      <c r="I13" s="11">
        <v>1</v>
      </c>
      <c r="J13" s="11">
        <v>1</v>
      </c>
      <c r="K13" s="62">
        <f t="shared" si="3"/>
        <v>5</v>
      </c>
      <c r="L13" s="134">
        <v>4</v>
      </c>
      <c r="M13" s="10">
        <v>1</v>
      </c>
      <c r="N13" s="10">
        <v>2</v>
      </c>
      <c r="O13" s="10">
        <v>1</v>
      </c>
      <c r="P13" s="67">
        <f t="shared" si="4"/>
        <v>4</v>
      </c>
      <c r="Q13" s="10">
        <v>3</v>
      </c>
      <c r="R13" s="10"/>
      <c r="S13" s="10">
        <v>1</v>
      </c>
      <c r="T13" s="62">
        <f t="shared" si="0"/>
        <v>4</v>
      </c>
      <c r="U13" s="10">
        <f t="shared" si="5"/>
        <v>4</v>
      </c>
      <c r="V13" s="10">
        <f t="shared" si="1"/>
        <v>2</v>
      </c>
      <c r="W13" s="10">
        <f t="shared" si="1"/>
        <v>2</v>
      </c>
      <c r="X13" s="70">
        <f t="shared" si="1"/>
        <v>8</v>
      </c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2"/>
        <v>4</v>
      </c>
      <c r="H14" s="53">
        <v>3</v>
      </c>
      <c r="I14" s="53">
        <v>1</v>
      </c>
      <c r="J14" s="53">
        <v>1</v>
      </c>
      <c r="K14" s="61">
        <f t="shared" si="3"/>
        <v>5</v>
      </c>
      <c r="L14" s="133">
        <v>5</v>
      </c>
      <c r="M14" s="16">
        <v>3</v>
      </c>
      <c r="N14" s="16">
        <v>2</v>
      </c>
      <c r="O14" s="16"/>
      <c r="P14" s="66">
        <f t="shared" si="4"/>
        <v>5</v>
      </c>
      <c r="Q14" s="16">
        <v>4</v>
      </c>
      <c r="R14" s="16">
        <v>1</v>
      </c>
      <c r="S14" s="16"/>
      <c r="T14" s="61">
        <f t="shared" si="0"/>
        <v>5</v>
      </c>
      <c r="U14" s="16">
        <f t="shared" si="5"/>
        <v>7</v>
      </c>
      <c r="V14" s="16">
        <f t="shared" si="1"/>
        <v>3</v>
      </c>
      <c r="W14" s="16">
        <f t="shared" si="1"/>
        <v>0</v>
      </c>
      <c r="X14" s="69">
        <f t="shared" si="1"/>
        <v>10</v>
      </c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2"/>
        <v>5</v>
      </c>
      <c r="H15" s="53">
        <v>2</v>
      </c>
      <c r="I15" s="53">
        <v>2</v>
      </c>
      <c r="J15" s="53">
        <v>1</v>
      </c>
      <c r="K15" s="61">
        <f t="shared" si="3"/>
        <v>5</v>
      </c>
      <c r="L15" s="133">
        <v>5</v>
      </c>
      <c r="M15" s="16">
        <v>3</v>
      </c>
      <c r="N15" s="16">
        <v>2</v>
      </c>
      <c r="O15" s="16"/>
      <c r="P15" s="66">
        <f t="shared" si="4"/>
        <v>5</v>
      </c>
      <c r="Q15" s="16">
        <v>4</v>
      </c>
      <c r="R15" s="16">
        <v>1</v>
      </c>
      <c r="S15" s="16"/>
      <c r="T15" s="61">
        <f t="shared" si="0"/>
        <v>5</v>
      </c>
      <c r="U15" s="16">
        <f t="shared" si="5"/>
        <v>7</v>
      </c>
      <c r="V15" s="16">
        <f t="shared" si="1"/>
        <v>3</v>
      </c>
      <c r="W15" s="16">
        <f t="shared" si="1"/>
        <v>0</v>
      </c>
      <c r="X15" s="69">
        <f t="shared" si="1"/>
        <v>10</v>
      </c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2"/>
        <v>9</v>
      </c>
      <c r="H16" s="53">
        <v>3</v>
      </c>
      <c r="I16" s="53">
        <v>4</v>
      </c>
      <c r="J16" s="53">
        <v>3</v>
      </c>
      <c r="K16" s="61">
        <f t="shared" si="3"/>
        <v>10</v>
      </c>
      <c r="L16" s="133">
        <v>5</v>
      </c>
      <c r="M16" s="16">
        <v>2</v>
      </c>
      <c r="N16" s="16">
        <v>2</v>
      </c>
      <c r="O16" s="16">
        <v>1</v>
      </c>
      <c r="P16" s="66">
        <f t="shared" si="4"/>
        <v>5</v>
      </c>
      <c r="Q16" s="16">
        <v>1</v>
      </c>
      <c r="R16" s="16">
        <v>2</v>
      </c>
      <c r="S16" s="16">
        <v>2</v>
      </c>
      <c r="T16" s="61">
        <f t="shared" si="0"/>
        <v>5</v>
      </c>
      <c r="U16" s="16">
        <f t="shared" si="5"/>
        <v>3</v>
      </c>
      <c r="V16" s="16">
        <f t="shared" si="1"/>
        <v>4</v>
      </c>
      <c r="W16" s="16">
        <f t="shared" si="1"/>
        <v>3</v>
      </c>
      <c r="X16" s="69">
        <f t="shared" si="1"/>
        <v>10</v>
      </c>
    </row>
    <row r="17" spans="1:24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2"/>
        <v>5</v>
      </c>
      <c r="H17" s="53">
        <v>3</v>
      </c>
      <c r="I17" s="53">
        <v>1</v>
      </c>
      <c r="J17" s="53">
        <v>1</v>
      </c>
      <c r="K17" s="61">
        <f t="shared" si="3"/>
        <v>5</v>
      </c>
      <c r="L17" s="133"/>
      <c r="M17" s="16"/>
      <c r="N17" s="16"/>
      <c r="O17" s="16"/>
      <c r="P17" s="66">
        <f t="shared" si="4"/>
        <v>0</v>
      </c>
      <c r="Q17" s="16"/>
      <c r="R17" s="16"/>
      <c r="S17" s="16"/>
      <c r="T17" s="61">
        <f t="shared" si="0"/>
        <v>0</v>
      </c>
      <c r="U17" s="16">
        <f t="shared" si="5"/>
        <v>0</v>
      </c>
      <c r="V17" s="16">
        <f t="shared" si="1"/>
        <v>0</v>
      </c>
      <c r="W17" s="16">
        <f t="shared" si="1"/>
        <v>0</v>
      </c>
      <c r="X17" s="69">
        <f t="shared" si="1"/>
        <v>0</v>
      </c>
    </row>
    <row r="18" spans="1:24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2"/>
        <v>7</v>
      </c>
      <c r="H18" s="11">
        <v>1</v>
      </c>
      <c r="I18" s="11">
        <v>1</v>
      </c>
      <c r="J18" s="11">
        <v>1</v>
      </c>
      <c r="K18" s="62">
        <f t="shared" si="3"/>
        <v>3</v>
      </c>
      <c r="L18" s="134">
        <v>5</v>
      </c>
      <c r="M18" s="10">
        <v>3</v>
      </c>
      <c r="N18" s="10">
        <v>2</v>
      </c>
      <c r="O18" s="10"/>
      <c r="P18" s="67">
        <f t="shared" si="4"/>
        <v>5</v>
      </c>
      <c r="Q18" s="10">
        <v>4</v>
      </c>
      <c r="R18" s="10">
        <v>1</v>
      </c>
      <c r="S18" s="10"/>
      <c r="T18" s="62">
        <f t="shared" si="0"/>
        <v>5</v>
      </c>
      <c r="U18" s="10">
        <f t="shared" si="5"/>
        <v>7</v>
      </c>
      <c r="V18" s="10">
        <f t="shared" si="1"/>
        <v>3</v>
      </c>
      <c r="W18" s="10">
        <f t="shared" si="1"/>
        <v>0</v>
      </c>
      <c r="X18" s="70">
        <f t="shared" si="1"/>
        <v>10</v>
      </c>
    </row>
    <row r="19" spans="1:24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2"/>
        <v>5</v>
      </c>
      <c r="H19" s="53">
        <v>3</v>
      </c>
      <c r="I19" s="53">
        <v>1</v>
      </c>
      <c r="J19" s="53">
        <v>1</v>
      </c>
      <c r="K19" s="61">
        <f t="shared" si="3"/>
        <v>5</v>
      </c>
      <c r="L19" s="133">
        <v>4</v>
      </c>
      <c r="M19" s="16">
        <v>3</v>
      </c>
      <c r="N19" s="16">
        <v>1</v>
      </c>
      <c r="O19" s="16"/>
      <c r="P19" s="66">
        <f t="shared" si="4"/>
        <v>4</v>
      </c>
      <c r="Q19" s="16">
        <v>3</v>
      </c>
      <c r="R19" s="16"/>
      <c r="S19" s="16">
        <v>1</v>
      </c>
      <c r="T19" s="61">
        <f t="shared" si="0"/>
        <v>4</v>
      </c>
      <c r="U19" s="16">
        <f t="shared" si="5"/>
        <v>6</v>
      </c>
      <c r="V19" s="16">
        <f t="shared" si="5"/>
        <v>1</v>
      </c>
      <c r="W19" s="16">
        <f t="shared" si="5"/>
        <v>1</v>
      </c>
      <c r="X19" s="69">
        <f t="shared" si="5"/>
        <v>8</v>
      </c>
    </row>
    <row r="20" spans="1:24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2"/>
        <v>3</v>
      </c>
      <c r="H20" s="53">
        <v>4</v>
      </c>
      <c r="I20" s="53">
        <v>1</v>
      </c>
      <c r="J20" s="53">
        <v>1</v>
      </c>
      <c r="K20" s="61">
        <f t="shared" si="3"/>
        <v>6</v>
      </c>
      <c r="L20" s="133">
        <v>5</v>
      </c>
      <c r="M20" s="16">
        <v>2</v>
      </c>
      <c r="N20" s="16">
        <v>3</v>
      </c>
      <c r="O20" s="16"/>
      <c r="P20" s="66">
        <f t="shared" si="4"/>
        <v>5</v>
      </c>
      <c r="Q20" s="16">
        <v>4</v>
      </c>
      <c r="R20" s="16">
        <v>1</v>
      </c>
      <c r="S20" s="16"/>
      <c r="T20" s="61">
        <f t="shared" si="0"/>
        <v>5</v>
      </c>
      <c r="U20" s="16">
        <f t="shared" si="5"/>
        <v>6</v>
      </c>
      <c r="V20" s="16">
        <f t="shared" si="5"/>
        <v>4</v>
      </c>
      <c r="W20" s="16">
        <f t="shared" si="5"/>
        <v>0</v>
      </c>
      <c r="X20" s="69">
        <f t="shared" si="5"/>
        <v>10</v>
      </c>
    </row>
    <row r="21" spans="1:24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2"/>
        <v>5</v>
      </c>
      <c r="H21" s="53">
        <v>3</v>
      </c>
      <c r="I21" s="53">
        <v>1</v>
      </c>
      <c r="J21" s="53">
        <v>1</v>
      </c>
      <c r="K21" s="61">
        <f t="shared" si="3"/>
        <v>5</v>
      </c>
      <c r="L21" s="133">
        <v>5</v>
      </c>
      <c r="M21" s="16">
        <v>5</v>
      </c>
      <c r="N21" s="16"/>
      <c r="O21" s="16"/>
      <c r="P21" s="66">
        <f t="shared" si="4"/>
        <v>5</v>
      </c>
      <c r="Q21" s="16">
        <v>4</v>
      </c>
      <c r="R21" s="16">
        <v>1</v>
      </c>
      <c r="S21" s="16"/>
      <c r="T21" s="61">
        <f t="shared" si="0"/>
        <v>5</v>
      </c>
      <c r="U21" s="16">
        <f t="shared" si="5"/>
        <v>9</v>
      </c>
      <c r="V21" s="16">
        <f t="shared" si="5"/>
        <v>1</v>
      </c>
      <c r="W21" s="16">
        <f t="shared" si="5"/>
        <v>0</v>
      </c>
      <c r="X21" s="69">
        <f t="shared" si="5"/>
        <v>10</v>
      </c>
    </row>
    <row r="22" spans="1:24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2"/>
        <v>5</v>
      </c>
      <c r="H22" s="53">
        <v>4</v>
      </c>
      <c r="I22" s="53">
        <v>2</v>
      </c>
      <c r="J22" s="53">
        <v>1</v>
      </c>
      <c r="K22" s="61">
        <f t="shared" si="3"/>
        <v>7</v>
      </c>
      <c r="L22" s="133"/>
      <c r="M22" s="16"/>
      <c r="N22" s="16"/>
      <c r="O22" s="16"/>
      <c r="P22" s="66">
        <f t="shared" si="4"/>
        <v>0</v>
      </c>
      <c r="Q22" s="16"/>
      <c r="R22" s="16"/>
      <c r="S22" s="16"/>
      <c r="T22" s="61">
        <f t="shared" si="0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69">
        <f t="shared" si="5"/>
        <v>0</v>
      </c>
    </row>
    <row r="23" spans="1:24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2"/>
        <v>5</v>
      </c>
      <c r="H23" s="11">
        <v>5</v>
      </c>
      <c r="I23" s="11">
        <v>1</v>
      </c>
      <c r="J23" s="11">
        <v>1</v>
      </c>
      <c r="K23" s="62">
        <f t="shared" si="3"/>
        <v>7</v>
      </c>
      <c r="L23" s="134">
        <v>5</v>
      </c>
      <c r="M23" s="10">
        <v>3</v>
      </c>
      <c r="N23" s="10">
        <v>1</v>
      </c>
      <c r="O23" s="10">
        <v>1</v>
      </c>
      <c r="P23" s="67">
        <f t="shared" si="4"/>
        <v>5</v>
      </c>
      <c r="Q23" s="10">
        <v>3</v>
      </c>
      <c r="R23" s="10">
        <v>2</v>
      </c>
      <c r="S23" s="10"/>
      <c r="T23" s="62">
        <f t="shared" si="0"/>
        <v>5</v>
      </c>
      <c r="U23" s="10">
        <f t="shared" si="5"/>
        <v>6</v>
      </c>
      <c r="V23" s="10">
        <f t="shared" si="5"/>
        <v>3</v>
      </c>
      <c r="W23" s="10">
        <f t="shared" si="5"/>
        <v>1</v>
      </c>
      <c r="X23" s="70">
        <f t="shared" si="5"/>
        <v>10</v>
      </c>
    </row>
    <row r="24" spans="1:24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2"/>
        <v>3</v>
      </c>
      <c r="H24" s="53">
        <v>3</v>
      </c>
      <c r="I24" s="53">
        <v>1</v>
      </c>
      <c r="J24" s="53">
        <v>1</v>
      </c>
      <c r="K24" s="61">
        <f t="shared" si="3"/>
        <v>5</v>
      </c>
      <c r="L24" s="133">
        <v>5</v>
      </c>
      <c r="M24" s="16">
        <v>4</v>
      </c>
      <c r="N24" s="16">
        <v>1</v>
      </c>
      <c r="O24" s="16"/>
      <c r="P24" s="66">
        <f t="shared" si="4"/>
        <v>5</v>
      </c>
      <c r="Q24" s="16">
        <v>3</v>
      </c>
      <c r="R24" s="16">
        <v>2</v>
      </c>
      <c r="S24" s="16"/>
      <c r="T24" s="61">
        <f t="shared" si="0"/>
        <v>5</v>
      </c>
      <c r="U24" s="16">
        <f t="shared" si="5"/>
        <v>7</v>
      </c>
      <c r="V24" s="16">
        <f t="shared" si="5"/>
        <v>3</v>
      </c>
      <c r="W24" s="16">
        <f t="shared" si="5"/>
        <v>0</v>
      </c>
      <c r="X24" s="69">
        <f t="shared" si="5"/>
        <v>10</v>
      </c>
    </row>
    <row r="25" spans="1:24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2"/>
        <v>3</v>
      </c>
      <c r="H25" s="53">
        <v>3</v>
      </c>
      <c r="I25" s="53">
        <v>1</v>
      </c>
      <c r="J25" s="53">
        <v>1</v>
      </c>
      <c r="K25" s="61">
        <f t="shared" si="3"/>
        <v>5</v>
      </c>
      <c r="L25" s="133">
        <v>5</v>
      </c>
      <c r="M25" s="16">
        <v>5</v>
      </c>
      <c r="N25" s="16"/>
      <c r="O25" s="16"/>
      <c r="P25" s="66">
        <f t="shared" si="4"/>
        <v>5</v>
      </c>
      <c r="Q25" s="16">
        <v>4</v>
      </c>
      <c r="R25" s="16">
        <v>1</v>
      </c>
      <c r="S25" s="16"/>
      <c r="T25" s="61">
        <f t="shared" si="0"/>
        <v>5</v>
      </c>
      <c r="U25" s="16">
        <f t="shared" si="5"/>
        <v>9</v>
      </c>
      <c r="V25" s="16">
        <f t="shared" si="5"/>
        <v>1</v>
      </c>
      <c r="W25" s="16">
        <f t="shared" si="5"/>
        <v>0</v>
      </c>
      <c r="X25" s="69">
        <f t="shared" si="5"/>
        <v>10</v>
      </c>
    </row>
    <row r="26" spans="1:24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2"/>
        <v>5</v>
      </c>
      <c r="H26" s="53">
        <v>3</v>
      </c>
      <c r="I26" s="53">
        <v>1</v>
      </c>
      <c r="J26" s="53">
        <v>1</v>
      </c>
      <c r="K26" s="61">
        <f t="shared" si="3"/>
        <v>5</v>
      </c>
      <c r="L26" s="133">
        <v>5</v>
      </c>
      <c r="M26" s="16">
        <v>4</v>
      </c>
      <c r="N26" s="16"/>
      <c r="O26" s="16">
        <v>1</v>
      </c>
      <c r="P26" s="66">
        <f t="shared" si="4"/>
        <v>5</v>
      </c>
      <c r="Q26" s="16">
        <v>3</v>
      </c>
      <c r="R26" s="16">
        <v>1</v>
      </c>
      <c r="S26" s="16">
        <v>1</v>
      </c>
      <c r="T26" s="61">
        <f t="shared" si="0"/>
        <v>5</v>
      </c>
      <c r="U26" s="16">
        <f t="shared" si="5"/>
        <v>7</v>
      </c>
      <c r="V26" s="16">
        <f t="shared" si="5"/>
        <v>1</v>
      </c>
      <c r="W26" s="16">
        <f t="shared" si="5"/>
        <v>2</v>
      </c>
      <c r="X26" s="69">
        <f t="shared" si="5"/>
        <v>10</v>
      </c>
    </row>
    <row r="27" spans="1:24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2"/>
        <v>9</v>
      </c>
      <c r="H27" s="53">
        <v>3</v>
      </c>
      <c r="I27" s="53">
        <v>1</v>
      </c>
      <c r="J27" s="53">
        <v>1</v>
      </c>
      <c r="K27" s="61">
        <f t="shared" si="3"/>
        <v>5</v>
      </c>
      <c r="L27" s="133"/>
      <c r="M27" s="16"/>
      <c r="N27" s="16"/>
      <c r="O27" s="16"/>
      <c r="P27" s="66">
        <f t="shared" si="4"/>
        <v>0</v>
      </c>
      <c r="Q27" s="16"/>
      <c r="R27" s="16"/>
      <c r="S27" s="16"/>
      <c r="T27" s="61">
        <f t="shared" si="0"/>
        <v>0</v>
      </c>
      <c r="U27" s="16">
        <f t="shared" si="5"/>
        <v>0</v>
      </c>
      <c r="V27" s="16">
        <f t="shared" si="5"/>
        <v>0</v>
      </c>
      <c r="W27" s="16">
        <f t="shared" si="5"/>
        <v>0</v>
      </c>
      <c r="X27" s="69">
        <f t="shared" si="5"/>
        <v>0</v>
      </c>
    </row>
    <row r="28" spans="1:24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2"/>
        <v>9</v>
      </c>
      <c r="H28" s="11">
        <v>4</v>
      </c>
      <c r="I28" s="11">
        <v>3</v>
      </c>
      <c r="J28" s="11">
        <v>2</v>
      </c>
      <c r="K28" s="62">
        <f t="shared" si="3"/>
        <v>9</v>
      </c>
      <c r="L28" s="134"/>
      <c r="M28" s="10"/>
      <c r="N28" s="10"/>
      <c r="O28" s="10"/>
      <c r="P28" s="67">
        <f t="shared" si="4"/>
        <v>0</v>
      </c>
      <c r="Q28" s="10"/>
      <c r="R28" s="10"/>
      <c r="S28" s="10"/>
      <c r="T28" s="62">
        <f t="shared" si="0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70">
        <f t="shared" si="5"/>
        <v>0</v>
      </c>
    </row>
    <row r="29" spans="1:24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2"/>
        <v>6</v>
      </c>
      <c r="H29" s="53">
        <v>4</v>
      </c>
      <c r="I29" s="53">
        <v>3</v>
      </c>
      <c r="J29" s="53">
        <v>2</v>
      </c>
      <c r="K29" s="61">
        <f t="shared" si="3"/>
        <v>9</v>
      </c>
      <c r="L29" s="133"/>
      <c r="M29" s="16"/>
      <c r="N29" s="16"/>
      <c r="O29" s="16"/>
      <c r="P29" s="66">
        <f t="shared" si="4"/>
        <v>0</v>
      </c>
      <c r="Q29" s="16"/>
      <c r="R29" s="16"/>
      <c r="S29" s="16"/>
      <c r="T29" s="61">
        <f t="shared" si="0"/>
        <v>0</v>
      </c>
      <c r="U29" s="16">
        <f t="shared" si="5"/>
        <v>0</v>
      </c>
      <c r="V29" s="16">
        <f t="shared" si="5"/>
        <v>0</v>
      </c>
      <c r="W29" s="16">
        <f t="shared" si="5"/>
        <v>0</v>
      </c>
      <c r="X29" s="69">
        <f t="shared" si="5"/>
        <v>0</v>
      </c>
    </row>
    <row r="30" spans="1:24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2"/>
        <v>5</v>
      </c>
      <c r="H30" s="53">
        <v>3</v>
      </c>
      <c r="I30" s="53">
        <v>1</v>
      </c>
      <c r="J30" s="53">
        <v>1</v>
      </c>
      <c r="K30" s="61">
        <f t="shared" si="3"/>
        <v>5</v>
      </c>
      <c r="L30" s="133">
        <v>5</v>
      </c>
      <c r="M30" s="16">
        <v>4</v>
      </c>
      <c r="N30" s="16">
        <v>1</v>
      </c>
      <c r="O30" s="16"/>
      <c r="P30" s="66">
        <f t="shared" si="4"/>
        <v>5</v>
      </c>
      <c r="Q30" s="16">
        <v>5</v>
      </c>
      <c r="R30" s="16"/>
      <c r="S30" s="16"/>
      <c r="T30" s="61">
        <f t="shared" si="0"/>
        <v>5</v>
      </c>
      <c r="U30" s="16">
        <f t="shared" si="5"/>
        <v>9</v>
      </c>
      <c r="V30" s="16">
        <f t="shared" si="5"/>
        <v>1</v>
      </c>
      <c r="W30" s="16">
        <f t="shared" si="5"/>
        <v>0</v>
      </c>
      <c r="X30" s="69">
        <f t="shared" si="5"/>
        <v>10</v>
      </c>
    </row>
    <row r="31" spans="1:24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2"/>
        <v>4</v>
      </c>
      <c r="H31" s="53">
        <v>3</v>
      </c>
      <c r="I31" s="53">
        <v>1</v>
      </c>
      <c r="J31" s="53">
        <v>1</v>
      </c>
      <c r="K31" s="61">
        <f t="shared" si="3"/>
        <v>5</v>
      </c>
      <c r="L31" s="133"/>
      <c r="M31" s="16"/>
      <c r="N31" s="16"/>
      <c r="O31" s="16"/>
      <c r="P31" s="66">
        <f t="shared" si="4"/>
        <v>0</v>
      </c>
      <c r="Q31" s="16"/>
      <c r="R31" s="16"/>
      <c r="S31" s="16"/>
      <c r="T31" s="61">
        <f t="shared" si="0"/>
        <v>0</v>
      </c>
      <c r="U31" s="16">
        <f t="shared" si="5"/>
        <v>0</v>
      </c>
      <c r="V31" s="16">
        <f t="shared" si="5"/>
        <v>0</v>
      </c>
      <c r="W31" s="16">
        <f t="shared" si="5"/>
        <v>0</v>
      </c>
      <c r="X31" s="69">
        <f t="shared" si="5"/>
        <v>0</v>
      </c>
    </row>
    <row r="32" spans="1:24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2"/>
        <v>3</v>
      </c>
      <c r="H32" s="53">
        <v>3</v>
      </c>
      <c r="I32" s="53">
        <v>1</v>
      </c>
      <c r="J32" s="53">
        <v>1</v>
      </c>
      <c r="K32" s="61">
        <f t="shared" si="3"/>
        <v>5</v>
      </c>
      <c r="L32" s="133"/>
      <c r="M32" s="16"/>
      <c r="N32" s="16"/>
      <c r="O32" s="16"/>
      <c r="P32" s="66">
        <f t="shared" si="4"/>
        <v>0</v>
      </c>
      <c r="Q32" s="16"/>
      <c r="R32" s="16"/>
      <c r="S32" s="16"/>
      <c r="T32" s="61">
        <f t="shared" si="0"/>
        <v>0</v>
      </c>
      <c r="U32" s="16">
        <f t="shared" si="5"/>
        <v>0</v>
      </c>
      <c r="V32" s="16">
        <f t="shared" si="5"/>
        <v>0</v>
      </c>
      <c r="W32" s="16">
        <f t="shared" si="5"/>
        <v>0</v>
      </c>
      <c r="X32" s="69">
        <f t="shared" si="5"/>
        <v>0</v>
      </c>
    </row>
    <row r="33" spans="1:24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2"/>
        <v>10</v>
      </c>
      <c r="H33" s="11">
        <v>6</v>
      </c>
      <c r="I33" s="11">
        <v>2</v>
      </c>
      <c r="J33" s="11">
        <v>2</v>
      </c>
      <c r="K33" s="62">
        <f t="shared" si="3"/>
        <v>10</v>
      </c>
      <c r="L33" s="134">
        <v>5</v>
      </c>
      <c r="M33" s="10">
        <v>3</v>
      </c>
      <c r="N33" s="10">
        <v>1</v>
      </c>
      <c r="O33" s="10">
        <v>1</v>
      </c>
      <c r="P33" s="67">
        <f t="shared" si="4"/>
        <v>5</v>
      </c>
      <c r="Q33" s="10">
        <v>5</v>
      </c>
      <c r="R33" s="10"/>
      <c r="S33" s="10"/>
      <c r="T33" s="62">
        <f t="shared" si="0"/>
        <v>5</v>
      </c>
      <c r="U33" s="10">
        <f t="shared" ref="U33:X39" si="11">M33+Q33</f>
        <v>8</v>
      </c>
      <c r="V33" s="10">
        <f t="shared" si="11"/>
        <v>1</v>
      </c>
      <c r="W33" s="10">
        <f t="shared" si="11"/>
        <v>1</v>
      </c>
      <c r="X33" s="70">
        <f t="shared" si="11"/>
        <v>10</v>
      </c>
    </row>
    <row r="34" spans="1:24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2"/>
        <v>5</v>
      </c>
      <c r="H34" s="55">
        <v>2</v>
      </c>
      <c r="I34" s="55">
        <v>2</v>
      </c>
      <c r="J34" s="55">
        <v>1</v>
      </c>
      <c r="K34" s="61">
        <f t="shared" si="3"/>
        <v>5</v>
      </c>
      <c r="L34" s="133">
        <v>5</v>
      </c>
      <c r="M34" s="54">
        <v>1</v>
      </c>
      <c r="N34" s="54">
        <v>4</v>
      </c>
      <c r="O34" s="54"/>
      <c r="P34" s="66">
        <f t="shared" si="4"/>
        <v>5</v>
      </c>
      <c r="Q34" s="16">
        <v>4</v>
      </c>
      <c r="R34" s="16">
        <v>1</v>
      </c>
      <c r="S34" s="16"/>
      <c r="T34" s="61">
        <f t="shared" si="0"/>
        <v>5</v>
      </c>
      <c r="U34" s="16">
        <f t="shared" si="11"/>
        <v>5</v>
      </c>
      <c r="V34" s="16">
        <f t="shared" si="11"/>
        <v>5</v>
      </c>
      <c r="W34" s="16">
        <f t="shared" si="11"/>
        <v>0</v>
      </c>
      <c r="X34" s="69">
        <f t="shared" si="11"/>
        <v>10</v>
      </c>
    </row>
    <row r="35" spans="1:24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2"/>
        <v>5</v>
      </c>
      <c r="H35" s="55">
        <v>3</v>
      </c>
      <c r="I35" s="55">
        <v>1</v>
      </c>
      <c r="J35" s="55">
        <v>1</v>
      </c>
      <c r="K35" s="61">
        <f t="shared" si="3"/>
        <v>5</v>
      </c>
      <c r="L35" s="133">
        <v>5</v>
      </c>
      <c r="M35" s="54">
        <v>4</v>
      </c>
      <c r="N35" s="54">
        <v>1</v>
      </c>
      <c r="O35" s="54"/>
      <c r="P35" s="66">
        <f t="shared" si="4"/>
        <v>5</v>
      </c>
      <c r="Q35" s="16">
        <v>3</v>
      </c>
      <c r="R35" s="16">
        <v>2</v>
      </c>
      <c r="S35" s="16"/>
      <c r="T35" s="61">
        <f t="shared" si="0"/>
        <v>5</v>
      </c>
      <c r="U35" s="16">
        <f t="shared" si="11"/>
        <v>7</v>
      </c>
      <c r="V35" s="16">
        <f t="shared" si="11"/>
        <v>3</v>
      </c>
      <c r="W35" s="16">
        <f t="shared" si="11"/>
        <v>0</v>
      </c>
      <c r="X35" s="69">
        <f t="shared" si="11"/>
        <v>10</v>
      </c>
    </row>
    <row r="36" spans="1:24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2"/>
        <v>3</v>
      </c>
      <c r="H36" s="55">
        <v>3</v>
      </c>
      <c r="I36" s="55">
        <v>1</v>
      </c>
      <c r="J36" s="55">
        <v>1</v>
      </c>
      <c r="K36" s="61">
        <f t="shared" si="3"/>
        <v>5</v>
      </c>
      <c r="L36" s="133">
        <v>5</v>
      </c>
      <c r="M36" s="54">
        <v>3</v>
      </c>
      <c r="N36" s="54">
        <v>1</v>
      </c>
      <c r="O36" s="54">
        <v>1</v>
      </c>
      <c r="P36" s="66">
        <f t="shared" si="4"/>
        <v>5</v>
      </c>
      <c r="Q36" s="16">
        <v>5</v>
      </c>
      <c r="R36" s="16"/>
      <c r="S36" s="16"/>
      <c r="T36" s="61">
        <f t="shared" si="0"/>
        <v>5</v>
      </c>
      <c r="U36" s="16">
        <f t="shared" si="11"/>
        <v>8</v>
      </c>
      <c r="V36" s="16">
        <f t="shared" si="11"/>
        <v>1</v>
      </c>
      <c r="W36" s="16">
        <f t="shared" si="11"/>
        <v>1</v>
      </c>
      <c r="X36" s="69">
        <f t="shared" si="11"/>
        <v>10</v>
      </c>
    </row>
    <row r="37" spans="1:24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2"/>
        <v>8</v>
      </c>
      <c r="H37" s="57">
        <v>5</v>
      </c>
      <c r="I37" s="57">
        <v>2</v>
      </c>
      <c r="J37" s="57">
        <v>2</v>
      </c>
      <c r="K37" s="63">
        <f t="shared" si="3"/>
        <v>9</v>
      </c>
      <c r="L37" s="135"/>
      <c r="M37" s="56"/>
      <c r="N37" s="56"/>
      <c r="O37" s="56"/>
      <c r="P37" s="68">
        <f>SUM(M37:O37)</f>
        <v>0</v>
      </c>
      <c r="Q37" s="56"/>
      <c r="R37" s="56"/>
      <c r="S37" s="56"/>
      <c r="T37" s="63">
        <f t="shared" si="0"/>
        <v>0</v>
      </c>
      <c r="U37" s="56">
        <f t="shared" si="11"/>
        <v>0</v>
      </c>
      <c r="V37" s="56">
        <f t="shared" si="11"/>
        <v>0</v>
      </c>
      <c r="W37" s="56">
        <f t="shared" si="11"/>
        <v>0</v>
      </c>
      <c r="X37" s="71">
        <f t="shared" si="11"/>
        <v>0</v>
      </c>
    </row>
    <row r="38" spans="1:24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2"/>
        <v>3</v>
      </c>
      <c r="H38" s="55">
        <v>2</v>
      </c>
      <c r="I38" s="55">
        <v>2</v>
      </c>
      <c r="J38" s="55">
        <v>1</v>
      </c>
      <c r="K38" s="61">
        <f t="shared" si="3"/>
        <v>5</v>
      </c>
      <c r="L38" s="133"/>
      <c r="M38" s="54"/>
      <c r="N38" s="54"/>
      <c r="O38" s="54"/>
      <c r="P38" s="66">
        <f t="shared" si="4"/>
        <v>0</v>
      </c>
      <c r="Q38" s="16"/>
      <c r="R38" s="16"/>
      <c r="S38" s="16"/>
      <c r="T38" s="61">
        <f t="shared" si="0"/>
        <v>0</v>
      </c>
      <c r="U38" s="16">
        <f t="shared" si="11"/>
        <v>0</v>
      </c>
      <c r="V38" s="16">
        <f t="shared" si="11"/>
        <v>0</v>
      </c>
      <c r="W38" s="16">
        <f t="shared" si="11"/>
        <v>0</v>
      </c>
      <c r="X38" s="69">
        <f t="shared" si="11"/>
        <v>0</v>
      </c>
    </row>
    <row r="39" spans="1:24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2"/>
        <v>4</v>
      </c>
      <c r="H39" s="55">
        <v>8</v>
      </c>
      <c r="I39" s="55">
        <v>1</v>
      </c>
      <c r="J39" s="55">
        <v>1</v>
      </c>
      <c r="K39" s="61">
        <f t="shared" si="3"/>
        <v>10</v>
      </c>
      <c r="L39" s="133"/>
      <c r="M39" s="54"/>
      <c r="N39" s="54"/>
      <c r="O39" s="54"/>
      <c r="P39" s="66">
        <f t="shared" ref="P4:P39" si="12">SUM(M39:O39)</f>
        <v>0</v>
      </c>
      <c r="Q39" s="16"/>
      <c r="R39" s="16"/>
      <c r="S39" s="16"/>
      <c r="T39" s="61">
        <f t="shared" ref="T4:T39" si="13">SUM(Q39:S39)</f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69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3E65-4C72-4BB8-8E78-EEBEC5479243}">
  <dimension ref="A1:AU39"/>
  <sheetViews>
    <sheetView workbookViewId="0">
      <selection activeCell="L3" sqref="L3:L39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35" max="35" width="16.4257812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/>
      <c r="M3" s="16"/>
      <c r="N3" s="16"/>
      <c r="O3" s="16"/>
      <c r="P3" s="66">
        <f t="shared" ref="P3:P36" si="0">SUM(M3:O3)</f>
        <v>0</v>
      </c>
      <c r="Q3" s="16"/>
      <c r="R3" s="16"/>
      <c r="S3" s="16"/>
      <c r="T3" s="61">
        <f t="shared" ref="T3:T38" si="1">SUM(Q3:S3)</f>
        <v>0</v>
      </c>
      <c r="U3">
        <f>M3+Q3</f>
        <v>0</v>
      </c>
      <c r="V3">
        <f t="shared" ref="V3:X18" si="2">N3+R3</f>
        <v>0</v>
      </c>
      <c r="W3">
        <f t="shared" si="2"/>
        <v>0</v>
      </c>
      <c r="X3" s="21">
        <f t="shared" si="2"/>
        <v>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20</v>
      </c>
      <c r="AJ3" s="42">
        <f>SUM(M:M)</f>
        <v>12</v>
      </c>
      <c r="AK3" s="42">
        <f>SUM(N:N)</f>
        <v>4</v>
      </c>
      <c r="AL3" s="42">
        <f>SUM(O:O)</f>
        <v>4</v>
      </c>
      <c r="AM3" s="51">
        <f>SUM(P:P)</f>
        <v>20</v>
      </c>
      <c r="AN3" s="42">
        <f>SUM(Q:Q)</f>
        <v>17</v>
      </c>
      <c r="AO3" s="42">
        <f>SUM(R:R)</f>
        <v>3</v>
      </c>
      <c r="AP3" s="42">
        <f>SUM(S:S)</f>
        <v>0</v>
      </c>
      <c r="AQ3" s="52">
        <f>SUM(T:T)</f>
        <v>20</v>
      </c>
      <c r="AR3" s="42">
        <f>SUM(U:U)</f>
        <v>29</v>
      </c>
      <c r="AS3" s="42">
        <f>SUM(V:V)</f>
        <v>7</v>
      </c>
      <c r="AT3" s="42">
        <f>SUM(W:W)</f>
        <v>4</v>
      </c>
      <c r="AU3" s="72">
        <f>SUM(X:X)</f>
        <v>40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3">SUM(D4:F4)</f>
        <v>6</v>
      </c>
      <c r="H4" s="53">
        <v>3</v>
      </c>
      <c r="I4" s="53">
        <v>1</v>
      </c>
      <c r="J4" s="53">
        <v>1</v>
      </c>
      <c r="K4" s="61">
        <f t="shared" ref="K4:K39" si="4">SUM(H4:J4)</f>
        <v>5</v>
      </c>
      <c r="L4" s="133"/>
      <c r="M4" s="16"/>
      <c r="N4" s="16"/>
      <c r="O4" s="16"/>
      <c r="P4" s="66">
        <f t="shared" si="0"/>
        <v>0</v>
      </c>
      <c r="Q4" s="16"/>
      <c r="R4" s="16"/>
      <c r="S4" s="16"/>
      <c r="T4" s="61">
        <f t="shared" si="1"/>
        <v>0</v>
      </c>
      <c r="U4">
        <f t="shared" ref="U4:X32" si="5">M4+Q4</f>
        <v>0</v>
      </c>
      <c r="V4">
        <f t="shared" si="2"/>
        <v>0</v>
      </c>
      <c r="W4">
        <f t="shared" si="2"/>
        <v>0</v>
      </c>
      <c r="X4" s="21">
        <f t="shared" si="2"/>
        <v>0</v>
      </c>
      <c r="AA4" s="39">
        <f>AA3/$AD3</f>
        <v>0.44736842105263158</v>
      </c>
      <c r="AB4" s="39">
        <f t="shared" ref="AB4:AD4" si="6">AB3/$AD3</f>
        <v>0.3</v>
      </c>
      <c r="AC4" s="39">
        <f t="shared" si="6"/>
        <v>0.25263157894736843</v>
      </c>
      <c r="AD4" s="74">
        <f t="shared" si="6"/>
        <v>1</v>
      </c>
      <c r="AE4" s="39">
        <f>AE3/$AH3</f>
        <v>0.5339366515837104</v>
      </c>
      <c r="AF4" s="39">
        <f t="shared" ref="AF4:AH4" si="7">AF3/$AH3</f>
        <v>0.26244343891402716</v>
      </c>
      <c r="AG4" s="39">
        <f t="shared" si="7"/>
        <v>0.20361990950226244</v>
      </c>
      <c r="AH4" s="75">
        <f t="shared" si="7"/>
        <v>1</v>
      </c>
      <c r="AI4" s="76"/>
      <c r="AJ4" s="39">
        <f>AJ3/$AM3</f>
        <v>0.6</v>
      </c>
      <c r="AK4" s="39">
        <f t="shared" ref="AK4:AM4" si="8">AK3/$AM3</f>
        <v>0.2</v>
      </c>
      <c r="AL4" s="39">
        <f t="shared" si="8"/>
        <v>0.2</v>
      </c>
      <c r="AM4" s="74">
        <f t="shared" si="8"/>
        <v>1</v>
      </c>
      <c r="AN4" s="39">
        <f>AN3/$AQ3</f>
        <v>0.85</v>
      </c>
      <c r="AO4" s="39">
        <f t="shared" ref="AO4:AQ4" si="9">AO3/$AQ3</f>
        <v>0.15</v>
      </c>
      <c r="AP4" s="39">
        <f t="shared" si="9"/>
        <v>0</v>
      </c>
      <c r="AQ4" s="75">
        <f t="shared" si="9"/>
        <v>1</v>
      </c>
      <c r="AR4" s="39">
        <f>AR3/$AU3</f>
        <v>0.72499999999999998</v>
      </c>
      <c r="AS4" s="39">
        <f t="shared" ref="AS4:AU4" si="10">AS3/$AU3</f>
        <v>0.17499999999999999</v>
      </c>
      <c r="AT4" s="39">
        <f t="shared" si="10"/>
        <v>0.1</v>
      </c>
      <c r="AU4" s="77">
        <f t="shared" si="10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3"/>
        <v>5</v>
      </c>
      <c r="H5" s="53">
        <v>2</v>
      </c>
      <c r="I5" s="53">
        <v>2</v>
      </c>
      <c r="J5" s="53">
        <v>1</v>
      </c>
      <c r="K5" s="61">
        <f t="shared" si="4"/>
        <v>5</v>
      </c>
      <c r="L5" s="133"/>
      <c r="M5" s="16"/>
      <c r="N5" s="16"/>
      <c r="O5" s="16"/>
      <c r="P5" s="66">
        <f>SUM(L5:O5)</f>
        <v>0</v>
      </c>
      <c r="Q5" s="16"/>
      <c r="R5" s="16"/>
      <c r="S5" s="16"/>
      <c r="T5" s="61">
        <f t="shared" si="1"/>
        <v>0</v>
      </c>
      <c r="U5">
        <f t="shared" si="5"/>
        <v>0</v>
      </c>
      <c r="V5">
        <f t="shared" si="2"/>
        <v>0</v>
      </c>
      <c r="W5">
        <f t="shared" si="2"/>
        <v>0</v>
      </c>
      <c r="X5" s="21">
        <f t="shared" si="2"/>
        <v>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3"/>
        <v>5</v>
      </c>
      <c r="H6" s="53">
        <v>2</v>
      </c>
      <c r="I6" s="53">
        <v>3</v>
      </c>
      <c r="J6" s="53">
        <v>1</v>
      </c>
      <c r="K6" s="61">
        <f t="shared" si="4"/>
        <v>6</v>
      </c>
      <c r="L6" s="133"/>
      <c r="M6" s="16"/>
      <c r="N6" s="16"/>
      <c r="O6" s="16"/>
      <c r="P6" s="66">
        <f t="shared" si="0"/>
        <v>0</v>
      </c>
      <c r="Q6" s="16"/>
      <c r="R6" s="16"/>
      <c r="S6" s="16"/>
      <c r="T6" s="61">
        <f t="shared" si="1"/>
        <v>0</v>
      </c>
      <c r="U6">
        <f t="shared" si="5"/>
        <v>0</v>
      </c>
      <c r="V6">
        <f t="shared" si="2"/>
        <v>0</v>
      </c>
      <c r="W6">
        <f t="shared" si="2"/>
        <v>0</v>
      </c>
      <c r="X6" s="21">
        <f t="shared" si="2"/>
        <v>0</v>
      </c>
      <c r="AA6" t="s">
        <v>18</v>
      </c>
      <c r="AF6" t="s">
        <v>19</v>
      </c>
      <c r="AI6" s="1">
        <f>AI3*AG8</f>
        <v>12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3"/>
        <v>5</v>
      </c>
      <c r="H7" s="53">
        <v>3</v>
      </c>
      <c r="I7" s="53">
        <v>1</v>
      </c>
      <c r="J7" s="53">
        <v>1</v>
      </c>
      <c r="K7" s="61">
        <f t="shared" si="4"/>
        <v>5</v>
      </c>
      <c r="L7" s="133"/>
      <c r="M7" s="16"/>
      <c r="N7" s="16"/>
      <c r="O7" s="16"/>
      <c r="P7" s="66">
        <f t="shared" si="0"/>
        <v>0</v>
      </c>
      <c r="Q7" s="16"/>
      <c r="R7" s="16"/>
      <c r="S7" s="16"/>
      <c r="T7" s="61">
        <f t="shared" si="1"/>
        <v>0</v>
      </c>
      <c r="U7" s="16">
        <f t="shared" si="5"/>
        <v>0</v>
      </c>
      <c r="V7" s="16">
        <f t="shared" si="2"/>
        <v>0</v>
      </c>
      <c r="W7" s="16">
        <f t="shared" si="2"/>
        <v>0</v>
      </c>
      <c r="X7" s="69">
        <f t="shared" si="2"/>
        <v>0</v>
      </c>
      <c r="AA7" s="73" t="s">
        <v>10</v>
      </c>
      <c r="AB7" t="s">
        <v>21</v>
      </c>
      <c r="AF7" t="s">
        <v>22</v>
      </c>
      <c r="AG7" s="1">
        <v>0.3</v>
      </c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3"/>
        <v>6</v>
      </c>
      <c r="H8" s="11">
        <v>2</v>
      </c>
      <c r="I8" s="11">
        <v>2</v>
      </c>
      <c r="J8" s="11">
        <v>1</v>
      </c>
      <c r="K8" s="62">
        <f t="shared" si="4"/>
        <v>5</v>
      </c>
      <c r="L8" s="134"/>
      <c r="M8" s="10"/>
      <c r="N8" s="10"/>
      <c r="O8" s="10"/>
      <c r="P8" s="67">
        <f t="shared" si="0"/>
        <v>0</v>
      </c>
      <c r="Q8" s="10"/>
      <c r="R8" s="10"/>
      <c r="S8" s="10"/>
      <c r="T8" s="62">
        <f t="shared" si="1"/>
        <v>0</v>
      </c>
      <c r="U8" s="10">
        <f t="shared" si="5"/>
        <v>0</v>
      </c>
      <c r="V8" s="10">
        <f t="shared" si="2"/>
        <v>0</v>
      </c>
      <c r="W8" s="10">
        <f t="shared" si="2"/>
        <v>0</v>
      </c>
      <c r="X8" s="70">
        <f t="shared" si="2"/>
        <v>0</v>
      </c>
      <c r="AA8" s="73" t="s">
        <v>11</v>
      </c>
      <c r="AB8" t="s">
        <v>24</v>
      </c>
      <c r="AF8" t="s">
        <v>25</v>
      </c>
      <c r="AG8" s="1">
        <f>2*AG7</f>
        <v>0.6</v>
      </c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3"/>
        <v>5</v>
      </c>
      <c r="H9" s="53">
        <v>4</v>
      </c>
      <c r="I9" s="53">
        <v>3</v>
      </c>
      <c r="J9" s="53">
        <v>3</v>
      </c>
      <c r="K9" s="61">
        <f t="shared" si="4"/>
        <v>10</v>
      </c>
      <c r="L9" s="133"/>
      <c r="M9" s="16"/>
      <c r="N9" s="16"/>
      <c r="O9" s="16"/>
      <c r="P9" s="66">
        <f t="shared" si="0"/>
        <v>0</v>
      </c>
      <c r="Q9" s="16"/>
      <c r="R9" s="16"/>
      <c r="S9" s="16"/>
      <c r="T9" s="61">
        <f t="shared" si="1"/>
        <v>0</v>
      </c>
      <c r="U9" s="16">
        <f t="shared" si="5"/>
        <v>0</v>
      </c>
      <c r="V9" s="16">
        <f t="shared" si="2"/>
        <v>0</v>
      </c>
      <c r="W9" s="16">
        <f t="shared" si="2"/>
        <v>0</v>
      </c>
      <c r="X9" s="69">
        <f t="shared" si="2"/>
        <v>0</v>
      </c>
      <c r="AA9" s="73" t="s">
        <v>12</v>
      </c>
      <c r="AB9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3"/>
        <v>3</v>
      </c>
      <c r="H10" s="53">
        <v>3</v>
      </c>
      <c r="I10" s="53">
        <v>1</v>
      </c>
      <c r="J10" s="53">
        <v>1</v>
      </c>
      <c r="K10" s="61">
        <f t="shared" si="4"/>
        <v>5</v>
      </c>
      <c r="L10" s="133"/>
      <c r="M10" s="16"/>
      <c r="N10" s="16"/>
      <c r="O10" s="16"/>
      <c r="P10" s="66">
        <f t="shared" si="0"/>
        <v>0</v>
      </c>
      <c r="Q10" s="16"/>
      <c r="R10" s="16"/>
      <c r="S10" s="16"/>
      <c r="T10" s="61">
        <f t="shared" si="1"/>
        <v>0</v>
      </c>
      <c r="U10" s="16">
        <f t="shared" si="5"/>
        <v>0</v>
      </c>
      <c r="V10" s="16">
        <f t="shared" si="2"/>
        <v>0</v>
      </c>
      <c r="W10" s="16">
        <f t="shared" si="2"/>
        <v>0</v>
      </c>
      <c r="X10" s="69">
        <f t="shared" si="2"/>
        <v>0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3"/>
        <v>3</v>
      </c>
      <c r="H11" s="53">
        <v>2</v>
      </c>
      <c r="I11" s="53">
        <v>2</v>
      </c>
      <c r="J11" s="53">
        <v>1</v>
      </c>
      <c r="K11" s="61">
        <f t="shared" si="4"/>
        <v>5</v>
      </c>
      <c r="L11" s="133">
        <v>3</v>
      </c>
      <c r="M11" s="16">
        <v>1</v>
      </c>
      <c r="N11" s="16">
        <v>1</v>
      </c>
      <c r="O11" s="16">
        <v>1</v>
      </c>
      <c r="P11" s="66">
        <f t="shared" si="0"/>
        <v>3</v>
      </c>
      <c r="Q11" s="16">
        <v>1</v>
      </c>
      <c r="R11" s="16">
        <v>2</v>
      </c>
      <c r="S11" s="16"/>
      <c r="T11" s="61">
        <f t="shared" si="1"/>
        <v>3</v>
      </c>
      <c r="U11" s="16">
        <f t="shared" si="5"/>
        <v>2</v>
      </c>
      <c r="V11" s="16">
        <f t="shared" si="2"/>
        <v>3</v>
      </c>
      <c r="W11" s="16">
        <f t="shared" si="2"/>
        <v>1</v>
      </c>
      <c r="X11" s="69">
        <f t="shared" si="2"/>
        <v>6</v>
      </c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3"/>
        <v>5</v>
      </c>
      <c r="H12" s="53">
        <v>3</v>
      </c>
      <c r="I12" s="53">
        <v>1</v>
      </c>
      <c r="J12" s="53">
        <v>1</v>
      </c>
      <c r="K12" s="61">
        <f t="shared" si="4"/>
        <v>5</v>
      </c>
      <c r="L12" s="133"/>
      <c r="M12" s="16"/>
      <c r="N12" s="16"/>
      <c r="O12" s="16"/>
      <c r="P12" s="66">
        <f t="shared" si="0"/>
        <v>0</v>
      </c>
      <c r="Q12" s="16"/>
      <c r="R12" s="16"/>
      <c r="S12" s="16"/>
      <c r="T12" s="61">
        <f t="shared" si="1"/>
        <v>0</v>
      </c>
      <c r="U12" s="16">
        <f t="shared" si="5"/>
        <v>0</v>
      </c>
      <c r="V12" s="16">
        <f t="shared" si="2"/>
        <v>0</v>
      </c>
      <c r="W12" s="16">
        <f t="shared" si="2"/>
        <v>0</v>
      </c>
      <c r="X12" s="69">
        <f t="shared" si="2"/>
        <v>0</v>
      </c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3"/>
        <v>4</v>
      </c>
      <c r="H13" s="11">
        <v>3</v>
      </c>
      <c r="I13" s="11">
        <v>1</v>
      </c>
      <c r="J13" s="11">
        <v>1</v>
      </c>
      <c r="K13" s="62">
        <f t="shared" si="4"/>
        <v>5</v>
      </c>
      <c r="L13" s="134"/>
      <c r="M13" s="10"/>
      <c r="N13" s="10"/>
      <c r="O13" s="10"/>
      <c r="P13" s="67">
        <f t="shared" si="0"/>
        <v>0</v>
      </c>
      <c r="Q13" s="10"/>
      <c r="R13" s="10"/>
      <c r="S13" s="10"/>
      <c r="T13" s="62">
        <f t="shared" si="1"/>
        <v>0</v>
      </c>
      <c r="U13" s="10">
        <f t="shared" si="5"/>
        <v>0</v>
      </c>
      <c r="V13" s="10">
        <f t="shared" si="2"/>
        <v>0</v>
      </c>
      <c r="W13" s="10">
        <f t="shared" si="2"/>
        <v>0</v>
      </c>
      <c r="X13" s="70">
        <f t="shared" si="2"/>
        <v>0</v>
      </c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3"/>
        <v>4</v>
      </c>
      <c r="H14" s="53">
        <v>3</v>
      </c>
      <c r="I14" s="53">
        <v>1</v>
      </c>
      <c r="J14" s="53">
        <v>1</v>
      </c>
      <c r="K14" s="61">
        <f t="shared" si="4"/>
        <v>5</v>
      </c>
      <c r="L14" s="133">
        <v>5</v>
      </c>
      <c r="M14" s="16">
        <v>4</v>
      </c>
      <c r="N14" s="16"/>
      <c r="O14" s="16">
        <v>1</v>
      </c>
      <c r="P14" s="66">
        <f t="shared" si="0"/>
        <v>5</v>
      </c>
      <c r="Q14" s="16">
        <v>5</v>
      </c>
      <c r="R14" s="16"/>
      <c r="S14" s="16"/>
      <c r="T14" s="61">
        <f t="shared" si="1"/>
        <v>5</v>
      </c>
      <c r="U14" s="16">
        <f t="shared" si="5"/>
        <v>9</v>
      </c>
      <c r="V14" s="16">
        <f t="shared" si="2"/>
        <v>0</v>
      </c>
      <c r="W14" s="16">
        <f t="shared" si="2"/>
        <v>1</v>
      </c>
      <c r="X14" s="69">
        <f t="shared" si="2"/>
        <v>10</v>
      </c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3"/>
        <v>5</v>
      </c>
      <c r="H15" s="53">
        <v>2</v>
      </c>
      <c r="I15" s="53">
        <v>2</v>
      </c>
      <c r="J15" s="53">
        <v>1</v>
      </c>
      <c r="K15" s="61">
        <f t="shared" si="4"/>
        <v>5</v>
      </c>
      <c r="L15" s="133">
        <v>2</v>
      </c>
      <c r="M15" s="16"/>
      <c r="N15" s="16">
        <v>1</v>
      </c>
      <c r="O15" s="16">
        <v>1</v>
      </c>
      <c r="P15" s="66">
        <f t="shared" si="0"/>
        <v>2</v>
      </c>
      <c r="Q15" s="16">
        <v>1</v>
      </c>
      <c r="R15" s="16">
        <v>1</v>
      </c>
      <c r="S15" s="16"/>
      <c r="T15" s="61">
        <f t="shared" si="1"/>
        <v>2</v>
      </c>
      <c r="U15" s="16">
        <f t="shared" si="5"/>
        <v>1</v>
      </c>
      <c r="V15" s="16">
        <f t="shared" si="2"/>
        <v>2</v>
      </c>
      <c r="W15" s="16">
        <f t="shared" si="2"/>
        <v>1</v>
      </c>
      <c r="X15" s="69">
        <f t="shared" si="2"/>
        <v>4</v>
      </c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3"/>
        <v>9</v>
      </c>
      <c r="H16" s="53">
        <v>3</v>
      </c>
      <c r="I16" s="53">
        <v>4</v>
      </c>
      <c r="J16" s="53">
        <v>3</v>
      </c>
      <c r="K16" s="61">
        <f t="shared" si="4"/>
        <v>10</v>
      </c>
      <c r="L16" s="133">
        <v>1</v>
      </c>
      <c r="M16" s="16">
        <v>1</v>
      </c>
      <c r="N16" s="16"/>
      <c r="O16" s="16"/>
      <c r="P16" s="66">
        <f t="shared" si="0"/>
        <v>1</v>
      </c>
      <c r="Q16" s="16">
        <v>1</v>
      </c>
      <c r="R16" s="16"/>
      <c r="S16" s="16"/>
      <c r="T16" s="61">
        <f t="shared" si="1"/>
        <v>1</v>
      </c>
      <c r="U16" s="16">
        <f t="shared" si="5"/>
        <v>2</v>
      </c>
      <c r="V16" s="16">
        <f t="shared" si="2"/>
        <v>0</v>
      </c>
      <c r="W16" s="16">
        <f t="shared" si="2"/>
        <v>0</v>
      </c>
      <c r="X16" s="69">
        <f t="shared" si="2"/>
        <v>2</v>
      </c>
    </row>
    <row r="17" spans="1:24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3"/>
        <v>5</v>
      </c>
      <c r="H17" s="53">
        <v>3</v>
      </c>
      <c r="I17" s="53">
        <v>1</v>
      </c>
      <c r="J17" s="53">
        <v>1</v>
      </c>
      <c r="K17" s="61">
        <f t="shared" si="4"/>
        <v>5</v>
      </c>
      <c r="L17" s="133"/>
      <c r="M17" s="16"/>
      <c r="N17" s="16"/>
      <c r="O17" s="16"/>
      <c r="P17" s="66">
        <f t="shared" si="0"/>
        <v>0</v>
      </c>
      <c r="Q17" s="16"/>
      <c r="R17" s="16"/>
      <c r="S17" s="16"/>
      <c r="T17" s="61">
        <f t="shared" si="1"/>
        <v>0</v>
      </c>
      <c r="U17" s="16">
        <f t="shared" si="5"/>
        <v>0</v>
      </c>
      <c r="V17" s="16">
        <f t="shared" si="2"/>
        <v>0</v>
      </c>
      <c r="W17" s="16">
        <f t="shared" si="2"/>
        <v>0</v>
      </c>
      <c r="X17" s="69">
        <f t="shared" si="2"/>
        <v>0</v>
      </c>
    </row>
    <row r="18" spans="1:24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3"/>
        <v>7</v>
      </c>
      <c r="H18" s="11">
        <v>1</v>
      </c>
      <c r="I18" s="11">
        <v>1</v>
      </c>
      <c r="J18" s="11">
        <v>1</v>
      </c>
      <c r="K18" s="62">
        <f t="shared" si="4"/>
        <v>3</v>
      </c>
      <c r="L18" s="134"/>
      <c r="M18" s="10"/>
      <c r="N18" s="10"/>
      <c r="O18" s="10"/>
      <c r="P18" s="67">
        <f t="shared" si="0"/>
        <v>0</v>
      </c>
      <c r="Q18" s="10"/>
      <c r="R18" s="10"/>
      <c r="S18" s="10"/>
      <c r="T18" s="62">
        <f t="shared" si="1"/>
        <v>0</v>
      </c>
      <c r="U18" s="10">
        <f t="shared" si="5"/>
        <v>0</v>
      </c>
      <c r="V18" s="10">
        <f t="shared" si="2"/>
        <v>0</v>
      </c>
      <c r="W18" s="10">
        <f t="shared" si="2"/>
        <v>0</v>
      </c>
      <c r="X18" s="70">
        <f t="shared" si="2"/>
        <v>0</v>
      </c>
    </row>
    <row r="19" spans="1:24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3"/>
        <v>5</v>
      </c>
      <c r="H19" s="53">
        <v>3</v>
      </c>
      <c r="I19" s="53">
        <v>1</v>
      </c>
      <c r="J19" s="53">
        <v>1</v>
      </c>
      <c r="K19" s="61">
        <f t="shared" si="4"/>
        <v>5</v>
      </c>
      <c r="L19" s="133"/>
      <c r="M19" s="16"/>
      <c r="N19" s="16"/>
      <c r="O19" s="16"/>
      <c r="P19" s="66">
        <f t="shared" si="0"/>
        <v>0</v>
      </c>
      <c r="Q19" s="16"/>
      <c r="R19" s="16"/>
      <c r="S19" s="16"/>
      <c r="T19" s="61">
        <f t="shared" si="1"/>
        <v>0</v>
      </c>
      <c r="U19" s="16">
        <f t="shared" si="5"/>
        <v>0</v>
      </c>
      <c r="V19" s="16">
        <f t="shared" si="5"/>
        <v>0</v>
      </c>
      <c r="W19" s="16">
        <f t="shared" si="5"/>
        <v>0</v>
      </c>
      <c r="X19" s="69">
        <f t="shared" si="5"/>
        <v>0</v>
      </c>
    </row>
    <row r="20" spans="1:24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3"/>
        <v>3</v>
      </c>
      <c r="H20" s="53">
        <v>4</v>
      </c>
      <c r="I20" s="53">
        <v>1</v>
      </c>
      <c r="J20" s="53">
        <v>1</v>
      </c>
      <c r="K20" s="61">
        <f t="shared" si="4"/>
        <v>6</v>
      </c>
      <c r="L20" s="133"/>
      <c r="M20" s="16"/>
      <c r="N20" s="16"/>
      <c r="O20" s="16"/>
      <c r="P20" s="66">
        <f t="shared" si="0"/>
        <v>0</v>
      </c>
      <c r="Q20" s="16"/>
      <c r="R20" s="16"/>
      <c r="S20" s="16"/>
      <c r="T20" s="61">
        <f t="shared" si="1"/>
        <v>0</v>
      </c>
      <c r="U20" s="16">
        <f t="shared" si="5"/>
        <v>0</v>
      </c>
      <c r="V20" s="16">
        <f t="shared" si="5"/>
        <v>0</v>
      </c>
      <c r="W20" s="16">
        <f t="shared" si="5"/>
        <v>0</v>
      </c>
      <c r="X20" s="69">
        <f t="shared" si="5"/>
        <v>0</v>
      </c>
    </row>
    <row r="21" spans="1:24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3"/>
        <v>5</v>
      </c>
      <c r="H21" s="53">
        <v>3</v>
      </c>
      <c r="I21" s="53">
        <v>1</v>
      </c>
      <c r="J21" s="53">
        <v>1</v>
      </c>
      <c r="K21" s="61">
        <f t="shared" si="4"/>
        <v>5</v>
      </c>
      <c r="L21" s="133"/>
      <c r="M21" s="16"/>
      <c r="N21" s="16"/>
      <c r="O21" s="16"/>
      <c r="P21" s="66">
        <f t="shared" si="0"/>
        <v>0</v>
      </c>
      <c r="Q21" s="16"/>
      <c r="R21" s="16"/>
      <c r="S21" s="16"/>
      <c r="T21" s="61">
        <f t="shared" si="1"/>
        <v>0</v>
      </c>
      <c r="U21" s="16">
        <f t="shared" si="5"/>
        <v>0</v>
      </c>
      <c r="V21" s="16">
        <f t="shared" si="5"/>
        <v>0</v>
      </c>
      <c r="W21" s="16">
        <f t="shared" si="5"/>
        <v>0</v>
      </c>
      <c r="X21" s="69">
        <f t="shared" si="5"/>
        <v>0</v>
      </c>
    </row>
    <row r="22" spans="1:24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3"/>
        <v>5</v>
      </c>
      <c r="H22" s="53">
        <v>4</v>
      </c>
      <c r="I22" s="53">
        <v>2</v>
      </c>
      <c r="J22" s="53">
        <v>1</v>
      </c>
      <c r="K22" s="61">
        <f t="shared" si="4"/>
        <v>7</v>
      </c>
      <c r="L22" s="133"/>
      <c r="M22" s="16"/>
      <c r="N22" s="16"/>
      <c r="O22" s="16"/>
      <c r="P22" s="66">
        <f t="shared" si="0"/>
        <v>0</v>
      </c>
      <c r="Q22" s="16"/>
      <c r="R22" s="16"/>
      <c r="S22" s="16"/>
      <c r="T22" s="61">
        <f t="shared" si="1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69">
        <f t="shared" si="5"/>
        <v>0</v>
      </c>
    </row>
    <row r="23" spans="1:24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3"/>
        <v>5</v>
      </c>
      <c r="H23" s="11">
        <v>5</v>
      </c>
      <c r="I23" s="11">
        <v>1</v>
      </c>
      <c r="J23" s="11">
        <v>1</v>
      </c>
      <c r="K23" s="62">
        <f t="shared" si="4"/>
        <v>7</v>
      </c>
      <c r="L23" s="134">
        <v>4</v>
      </c>
      <c r="M23" s="10">
        <v>2</v>
      </c>
      <c r="N23" s="10">
        <v>1</v>
      </c>
      <c r="O23" s="10">
        <v>1</v>
      </c>
      <c r="P23" s="67">
        <f t="shared" si="0"/>
        <v>4</v>
      </c>
      <c r="Q23" s="10">
        <v>4</v>
      </c>
      <c r="R23" s="10"/>
      <c r="S23" s="10"/>
      <c r="T23" s="62">
        <f t="shared" si="1"/>
        <v>4</v>
      </c>
      <c r="U23" s="10">
        <f t="shared" si="5"/>
        <v>6</v>
      </c>
      <c r="V23" s="10">
        <f t="shared" si="5"/>
        <v>1</v>
      </c>
      <c r="W23" s="10">
        <f t="shared" si="5"/>
        <v>1</v>
      </c>
      <c r="X23" s="70">
        <f t="shared" si="5"/>
        <v>8</v>
      </c>
    </row>
    <row r="24" spans="1:24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3"/>
        <v>3</v>
      </c>
      <c r="H24" s="53">
        <v>3</v>
      </c>
      <c r="I24" s="53">
        <v>1</v>
      </c>
      <c r="J24" s="53">
        <v>1</v>
      </c>
      <c r="K24" s="61">
        <f t="shared" si="4"/>
        <v>5</v>
      </c>
      <c r="L24" s="133">
        <v>5</v>
      </c>
      <c r="M24" s="16">
        <v>4</v>
      </c>
      <c r="N24" s="16">
        <v>1</v>
      </c>
      <c r="O24" s="16"/>
      <c r="P24" s="66">
        <f t="shared" si="0"/>
        <v>5</v>
      </c>
      <c r="Q24" s="16">
        <v>5</v>
      </c>
      <c r="R24" s="16"/>
      <c r="S24" s="16"/>
      <c r="T24" s="61">
        <f t="shared" si="1"/>
        <v>5</v>
      </c>
      <c r="U24" s="16">
        <f t="shared" si="5"/>
        <v>9</v>
      </c>
      <c r="V24" s="16">
        <f t="shared" si="5"/>
        <v>1</v>
      </c>
      <c r="W24" s="16">
        <f t="shared" si="5"/>
        <v>0</v>
      </c>
      <c r="X24" s="69">
        <f t="shared" si="5"/>
        <v>10</v>
      </c>
    </row>
    <row r="25" spans="1:24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3"/>
        <v>3</v>
      </c>
      <c r="H25" s="53">
        <v>3</v>
      </c>
      <c r="I25" s="53">
        <v>1</v>
      </c>
      <c r="J25" s="53">
        <v>1</v>
      </c>
      <c r="K25" s="61">
        <f t="shared" si="4"/>
        <v>5</v>
      </c>
      <c r="L25" s="133"/>
      <c r="M25" s="16"/>
      <c r="N25" s="16"/>
      <c r="O25" s="16"/>
      <c r="P25" s="66">
        <f t="shared" si="0"/>
        <v>0</v>
      </c>
      <c r="Q25" s="16"/>
      <c r="R25" s="16"/>
      <c r="S25" s="16"/>
      <c r="T25" s="61">
        <f t="shared" si="1"/>
        <v>0</v>
      </c>
      <c r="U25" s="16">
        <f t="shared" si="5"/>
        <v>0</v>
      </c>
      <c r="V25" s="16">
        <f t="shared" si="5"/>
        <v>0</v>
      </c>
      <c r="W25" s="16">
        <f t="shared" si="5"/>
        <v>0</v>
      </c>
      <c r="X25" s="69">
        <f t="shared" si="5"/>
        <v>0</v>
      </c>
    </row>
    <row r="26" spans="1:24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3"/>
        <v>5</v>
      </c>
      <c r="H26" s="53">
        <v>3</v>
      </c>
      <c r="I26" s="53">
        <v>1</v>
      </c>
      <c r="J26" s="53">
        <v>1</v>
      </c>
      <c r="K26" s="61">
        <f t="shared" si="4"/>
        <v>5</v>
      </c>
      <c r="L26" s="133"/>
      <c r="M26" s="16"/>
      <c r="N26" s="16"/>
      <c r="O26" s="16"/>
      <c r="P26" s="66">
        <f t="shared" si="0"/>
        <v>0</v>
      </c>
      <c r="Q26" s="16"/>
      <c r="R26" s="16"/>
      <c r="S26" s="16"/>
      <c r="T26" s="61">
        <f t="shared" si="1"/>
        <v>0</v>
      </c>
      <c r="U26" s="16">
        <f t="shared" si="5"/>
        <v>0</v>
      </c>
      <c r="V26" s="16">
        <f t="shared" si="5"/>
        <v>0</v>
      </c>
      <c r="W26" s="16">
        <f t="shared" si="5"/>
        <v>0</v>
      </c>
      <c r="X26" s="69">
        <f t="shared" si="5"/>
        <v>0</v>
      </c>
    </row>
    <row r="27" spans="1:24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3"/>
        <v>9</v>
      </c>
      <c r="H27" s="53">
        <v>3</v>
      </c>
      <c r="I27" s="53">
        <v>1</v>
      </c>
      <c r="J27" s="53">
        <v>1</v>
      </c>
      <c r="K27" s="61">
        <f t="shared" si="4"/>
        <v>5</v>
      </c>
      <c r="L27" s="133"/>
      <c r="M27" s="16"/>
      <c r="N27" s="16"/>
      <c r="O27" s="16"/>
      <c r="P27" s="66">
        <f t="shared" si="0"/>
        <v>0</v>
      </c>
      <c r="Q27" s="16"/>
      <c r="R27" s="16"/>
      <c r="S27" s="16"/>
      <c r="T27" s="61">
        <f t="shared" si="1"/>
        <v>0</v>
      </c>
      <c r="U27" s="16">
        <f t="shared" si="5"/>
        <v>0</v>
      </c>
      <c r="V27" s="16">
        <f t="shared" si="5"/>
        <v>0</v>
      </c>
      <c r="W27" s="16">
        <f t="shared" si="5"/>
        <v>0</v>
      </c>
      <c r="X27" s="69">
        <f t="shared" si="5"/>
        <v>0</v>
      </c>
    </row>
    <row r="28" spans="1:24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3"/>
        <v>9</v>
      </c>
      <c r="H28" s="11">
        <v>4</v>
      </c>
      <c r="I28" s="11">
        <v>3</v>
      </c>
      <c r="J28" s="11">
        <v>2</v>
      </c>
      <c r="K28" s="62">
        <f t="shared" si="4"/>
        <v>9</v>
      </c>
      <c r="L28" s="134"/>
      <c r="M28" s="10"/>
      <c r="N28" s="10"/>
      <c r="O28" s="10"/>
      <c r="P28" s="67">
        <f t="shared" si="0"/>
        <v>0</v>
      </c>
      <c r="Q28" s="10"/>
      <c r="R28" s="10"/>
      <c r="S28" s="10"/>
      <c r="T28" s="62">
        <f t="shared" si="1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70">
        <f t="shared" si="5"/>
        <v>0</v>
      </c>
    </row>
    <row r="29" spans="1:24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3"/>
        <v>6</v>
      </c>
      <c r="H29" s="53">
        <v>4</v>
      </c>
      <c r="I29" s="53">
        <v>3</v>
      </c>
      <c r="J29" s="53">
        <v>2</v>
      </c>
      <c r="K29" s="61">
        <f t="shared" si="4"/>
        <v>9</v>
      </c>
      <c r="L29" s="133"/>
      <c r="M29" s="16"/>
      <c r="N29" s="16"/>
      <c r="O29" s="16"/>
      <c r="P29" s="66">
        <f t="shared" si="0"/>
        <v>0</v>
      </c>
      <c r="Q29" s="16"/>
      <c r="R29" s="16"/>
      <c r="S29" s="16"/>
      <c r="T29" s="61">
        <f t="shared" si="1"/>
        <v>0</v>
      </c>
      <c r="U29" s="16">
        <f t="shared" si="5"/>
        <v>0</v>
      </c>
      <c r="V29" s="16">
        <f t="shared" si="5"/>
        <v>0</v>
      </c>
      <c r="W29" s="16">
        <f t="shared" si="5"/>
        <v>0</v>
      </c>
      <c r="X29" s="69">
        <f t="shared" si="5"/>
        <v>0</v>
      </c>
    </row>
    <row r="30" spans="1:24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3"/>
        <v>5</v>
      </c>
      <c r="H30" s="53">
        <v>3</v>
      </c>
      <c r="I30" s="53">
        <v>1</v>
      </c>
      <c r="J30" s="53">
        <v>1</v>
      </c>
      <c r="K30" s="61">
        <f t="shared" si="4"/>
        <v>5</v>
      </c>
      <c r="L30" s="133"/>
      <c r="M30" s="16"/>
      <c r="N30" s="16"/>
      <c r="O30" s="16"/>
      <c r="P30" s="66">
        <f t="shared" si="0"/>
        <v>0</v>
      </c>
      <c r="Q30" s="16"/>
      <c r="R30" s="16"/>
      <c r="S30" s="16"/>
      <c r="T30" s="61">
        <f t="shared" si="1"/>
        <v>0</v>
      </c>
      <c r="U30" s="16">
        <f t="shared" si="5"/>
        <v>0</v>
      </c>
      <c r="V30" s="16">
        <f t="shared" si="5"/>
        <v>0</v>
      </c>
      <c r="W30" s="16">
        <f t="shared" si="5"/>
        <v>0</v>
      </c>
      <c r="X30" s="69">
        <f t="shared" si="5"/>
        <v>0</v>
      </c>
    </row>
    <row r="31" spans="1:24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3"/>
        <v>4</v>
      </c>
      <c r="H31" s="53">
        <v>3</v>
      </c>
      <c r="I31" s="53">
        <v>1</v>
      </c>
      <c r="J31" s="53">
        <v>1</v>
      </c>
      <c r="K31" s="61">
        <f t="shared" si="4"/>
        <v>5</v>
      </c>
      <c r="L31" s="133"/>
      <c r="M31" s="16"/>
      <c r="N31" s="16"/>
      <c r="O31" s="16"/>
      <c r="P31" s="66">
        <f t="shared" si="0"/>
        <v>0</v>
      </c>
      <c r="Q31" s="16"/>
      <c r="R31" s="16"/>
      <c r="S31" s="16"/>
      <c r="T31" s="61">
        <f t="shared" si="1"/>
        <v>0</v>
      </c>
      <c r="U31" s="16">
        <f t="shared" si="5"/>
        <v>0</v>
      </c>
      <c r="V31" s="16">
        <f t="shared" si="5"/>
        <v>0</v>
      </c>
      <c r="W31" s="16">
        <f t="shared" si="5"/>
        <v>0</v>
      </c>
      <c r="X31" s="69">
        <f t="shared" si="5"/>
        <v>0</v>
      </c>
    </row>
    <row r="32" spans="1:24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3"/>
        <v>3</v>
      </c>
      <c r="H32" s="53">
        <v>3</v>
      </c>
      <c r="I32" s="53">
        <v>1</v>
      </c>
      <c r="J32" s="53">
        <v>1</v>
      </c>
      <c r="K32" s="61">
        <f t="shared" si="4"/>
        <v>5</v>
      </c>
      <c r="L32" s="133"/>
      <c r="M32" s="16"/>
      <c r="N32" s="16"/>
      <c r="O32" s="16"/>
      <c r="P32" s="66">
        <f t="shared" si="0"/>
        <v>0</v>
      </c>
      <c r="Q32" s="16"/>
      <c r="R32" s="16"/>
      <c r="S32" s="16"/>
      <c r="T32" s="61">
        <f t="shared" si="1"/>
        <v>0</v>
      </c>
      <c r="U32" s="16">
        <f t="shared" si="5"/>
        <v>0</v>
      </c>
      <c r="V32" s="16">
        <f t="shared" si="5"/>
        <v>0</v>
      </c>
      <c r="W32" s="16">
        <f t="shared" si="5"/>
        <v>0</v>
      </c>
      <c r="X32" s="69">
        <f t="shared" si="5"/>
        <v>0</v>
      </c>
    </row>
    <row r="33" spans="1:24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3"/>
        <v>10</v>
      </c>
      <c r="H33" s="11">
        <v>6</v>
      </c>
      <c r="I33" s="11">
        <v>2</v>
      </c>
      <c r="J33" s="11">
        <v>2</v>
      </c>
      <c r="K33" s="62">
        <f t="shared" si="4"/>
        <v>10</v>
      </c>
      <c r="L33" s="134"/>
      <c r="M33" s="10"/>
      <c r="N33" s="10"/>
      <c r="O33" s="10"/>
      <c r="P33" s="67">
        <f t="shared" si="0"/>
        <v>0</v>
      </c>
      <c r="Q33" s="10"/>
      <c r="R33" s="10"/>
      <c r="S33" s="10"/>
      <c r="T33" s="62">
        <f t="shared" si="1"/>
        <v>0</v>
      </c>
      <c r="U33" s="10">
        <f t="shared" ref="U33:X39" si="11">M33+Q33</f>
        <v>0</v>
      </c>
      <c r="V33" s="10">
        <f t="shared" si="11"/>
        <v>0</v>
      </c>
      <c r="W33" s="10">
        <f t="shared" si="11"/>
        <v>0</v>
      </c>
      <c r="X33" s="70">
        <f t="shared" si="11"/>
        <v>0</v>
      </c>
    </row>
    <row r="34" spans="1:24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3"/>
        <v>5</v>
      </c>
      <c r="H34" s="55">
        <v>2</v>
      </c>
      <c r="I34" s="55">
        <v>2</v>
      </c>
      <c r="J34" s="55">
        <v>1</v>
      </c>
      <c r="K34" s="61">
        <f t="shared" si="4"/>
        <v>5</v>
      </c>
      <c r="L34" s="133"/>
      <c r="M34" s="54"/>
      <c r="N34" s="54"/>
      <c r="O34" s="54"/>
      <c r="P34" s="66">
        <f t="shared" si="0"/>
        <v>0</v>
      </c>
      <c r="Q34" s="16"/>
      <c r="R34" s="16"/>
      <c r="S34" s="16"/>
      <c r="T34" s="61">
        <f t="shared" si="1"/>
        <v>0</v>
      </c>
      <c r="U34" s="16">
        <f t="shared" si="11"/>
        <v>0</v>
      </c>
      <c r="V34" s="16">
        <f t="shared" si="11"/>
        <v>0</v>
      </c>
      <c r="W34" s="16">
        <f t="shared" si="11"/>
        <v>0</v>
      </c>
      <c r="X34" s="69">
        <f t="shared" si="11"/>
        <v>0</v>
      </c>
    </row>
    <row r="35" spans="1:24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3"/>
        <v>5</v>
      </c>
      <c r="H35" s="55">
        <v>3</v>
      </c>
      <c r="I35" s="55">
        <v>1</v>
      </c>
      <c r="J35" s="55">
        <v>1</v>
      </c>
      <c r="K35" s="61">
        <f t="shared" si="4"/>
        <v>5</v>
      </c>
      <c r="L35" s="133"/>
      <c r="M35" s="54"/>
      <c r="N35" s="54"/>
      <c r="O35" s="54"/>
      <c r="P35" s="66">
        <f t="shared" si="0"/>
        <v>0</v>
      </c>
      <c r="Q35" s="16"/>
      <c r="R35" s="16"/>
      <c r="S35" s="16"/>
      <c r="T35" s="61">
        <f t="shared" si="1"/>
        <v>0</v>
      </c>
      <c r="U35" s="16">
        <f t="shared" si="11"/>
        <v>0</v>
      </c>
      <c r="V35" s="16">
        <f t="shared" si="11"/>
        <v>0</v>
      </c>
      <c r="W35" s="16">
        <f t="shared" si="11"/>
        <v>0</v>
      </c>
      <c r="X35" s="69">
        <f t="shared" si="11"/>
        <v>0</v>
      </c>
    </row>
    <row r="36" spans="1:24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3"/>
        <v>3</v>
      </c>
      <c r="H36" s="55">
        <v>3</v>
      </c>
      <c r="I36" s="55">
        <v>1</v>
      </c>
      <c r="J36" s="55">
        <v>1</v>
      </c>
      <c r="K36" s="61">
        <f t="shared" si="4"/>
        <v>5</v>
      </c>
      <c r="L36" s="133"/>
      <c r="M36" s="54"/>
      <c r="N36" s="54"/>
      <c r="O36" s="54"/>
      <c r="P36" s="66">
        <f t="shared" si="0"/>
        <v>0</v>
      </c>
      <c r="Q36" s="16"/>
      <c r="R36" s="16"/>
      <c r="S36" s="16"/>
      <c r="T36" s="61">
        <f t="shared" si="1"/>
        <v>0</v>
      </c>
      <c r="U36" s="16">
        <f t="shared" si="11"/>
        <v>0</v>
      </c>
      <c r="V36" s="16">
        <f t="shared" si="11"/>
        <v>0</v>
      </c>
      <c r="W36" s="16">
        <f t="shared" si="11"/>
        <v>0</v>
      </c>
      <c r="X36" s="69">
        <f t="shared" si="11"/>
        <v>0</v>
      </c>
    </row>
    <row r="37" spans="1:24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3"/>
        <v>8</v>
      </c>
      <c r="H37" s="57">
        <v>5</v>
      </c>
      <c r="I37" s="57">
        <v>2</v>
      </c>
      <c r="J37" s="57">
        <v>2</v>
      </c>
      <c r="K37" s="63">
        <f t="shared" si="4"/>
        <v>9</v>
      </c>
      <c r="L37" s="135"/>
      <c r="M37" s="56"/>
      <c r="N37" s="56"/>
      <c r="O37" s="56"/>
      <c r="P37" s="68">
        <f>SUM(M37:O37)</f>
        <v>0</v>
      </c>
      <c r="Q37" s="56"/>
      <c r="R37" s="56"/>
      <c r="S37" s="56"/>
      <c r="T37" s="63">
        <f t="shared" si="1"/>
        <v>0</v>
      </c>
      <c r="U37" s="56">
        <f t="shared" si="11"/>
        <v>0</v>
      </c>
      <c r="V37" s="56">
        <f t="shared" si="11"/>
        <v>0</v>
      </c>
      <c r="W37" s="56">
        <f t="shared" si="11"/>
        <v>0</v>
      </c>
      <c r="X37" s="71">
        <f t="shared" si="11"/>
        <v>0</v>
      </c>
    </row>
    <row r="38" spans="1:24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3"/>
        <v>3</v>
      </c>
      <c r="H38" s="55">
        <v>2</v>
      </c>
      <c r="I38" s="55">
        <v>2</v>
      </c>
      <c r="J38" s="55">
        <v>1</v>
      </c>
      <c r="K38" s="61">
        <f t="shared" si="4"/>
        <v>5</v>
      </c>
      <c r="L38" s="133"/>
      <c r="M38" s="54"/>
      <c r="N38" s="54"/>
      <c r="O38" s="54"/>
      <c r="P38" s="66">
        <f>SUM(M38:O38)</f>
        <v>0</v>
      </c>
      <c r="Q38" s="16"/>
      <c r="R38" s="16"/>
      <c r="S38" s="16"/>
      <c r="T38" s="61">
        <f t="shared" si="1"/>
        <v>0</v>
      </c>
      <c r="U38" s="16">
        <f t="shared" si="11"/>
        <v>0</v>
      </c>
      <c r="V38" s="16">
        <f t="shared" si="11"/>
        <v>0</v>
      </c>
      <c r="W38" s="16">
        <f t="shared" si="11"/>
        <v>0</v>
      </c>
      <c r="X38" s="69">
        <f t="shared" si="11"/>
        <v>0</v>
      </c>
    </row>
    <row r="39" spans="1:24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3"/>
        <v>4</v>
      </c>
      <c r="H39" s="55">
        <v>8</v>
      </c>
      <c r="I39" s="55">
        <v>1</v>
      </c>
      <c r="J39" s="55">
        <v>1</v>
      </c>
      <c r="K39" s="61">
        <f t="shared" si="4"/>
        <v>10</v>
      </c>
      <c r="L39" s="133"/>
      <c r="M39" s="54"/>
      <c r="N39" s="54"/>
      <c r="O39" s="54"/>
      <c r="P39" s="66">
        <f t="shared" ref="P4:P39" si="12">SUM(M39:O39)</f>
        <v>0</v>
      </c>
      <c r="Q39" s="16"/>
      <c r="R39" s="16"/>
      <c r="S39" s="16"/>
      <c r="T39" s="61">
        <f t="shared" ref="T4:T39" si="13">SUM(Q39:S39)</f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69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EA03-365D-4903-A1BA-156E2A35F087}">
  <dimension ref="A1:AU39"/>
  <sheetViews>
    <sheetView tabSelected="1" topLeftCell="A12" workbookViewId="0">
      <selection activeCell="R38" sqref="R38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35" max="35" width="16.4257812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/>
      <c r="M3" s="16"/>
      <c r="N3" s="16"/>
      <c r="O3" s="16"/>
      <c r="P3" s="66">
        <f t="shared" ref="P3:P4" si="0">SUM(M3:O3)</f>
        <v>0</v>
      </c>
      <c r="Q3" s="16"/>
      <c r="R3" s="16"/>
      <c r="S3" s="16"/>
      <c r="T3" s="61">
        <f t="shared" ref="T3:T38" si="1">SUM(Q3:S3)</f>
        <v>0</v>
      </c>
      <c r="U3">
        <f>M3+Q3</f>
        <v>0</v>
      </c>
      <c r="V3">
        <f t="shared" ref="V3:X18" si="2">N3+R3</f>
        <v>0</v>
      </c>
      <c r="W3">
        <f t="shared" si="2"/>
        <v>0</v>
      </c>
      <c r="X3" s="21">
        <f t="shared" si="2"/>
        <v>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76</v>
      </c>
      <c r="AJ3" s="42">
        <f>SUM(M:M)</f>
        <v>51</v>
      </c>
      <c r="AK3" s="42">
        <f>SUM(N:N)</f>
        <v>14</v>
      </c>
      <c r="AL3" s="42">
        <f>SUM(O:O)</f>
        <v>11</v>
      </c>
      <c r="AM3" s="51">
        <f>SUM(P:P)</f>
        <v>76</v>
      </c>
      <c r="AN3" s="42">
        <f>SUM(Q:Q)</f>
        <v>55</v>
      </c>
      <c r="AO3" s="42">
        <f>SUM(R:R)</f>
        <v>10</v>
      </c>
      <c r="AP3" s="42">
        <f>SUM(S:S)</f>
        <v>11</v>
      </c>
      <c r="AQ3" s="52">
        <f>SUM(T:T)</f>
        <v>76</v>
      </c>
      <c r="AR3" s="42">
        <f>SUM(U:U)</f>
        <v>106</v>
      </c>
      <c r="AS3" s="42">
        <f>SUM(V:V)</f>
        <v>24</v>
      </c>
      <c r="AT3" s="42">
        <f>SUM(W:W)</f>
        <v>22</v>
      </c>
      <c r="AU3" s="72">
        <f>SUM(X:X)</f>
        <v>152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3">SUM(D4:F4)</f>
        <v>6</v>
      </c>
      <c r="H4" s="53">
        <v>3</v>
      </c>
      <c r="I4" s="53">
        <v>1</v>
      </c>
      <c r="J4" s="53">
        <v>1</v>
      </c>
      <c r="K4" s="61">
        <f t="shared" ref="K4:K39" si="4">SUM(H4:J4)</f>
        <v>5</v>
      </c>
      <c r="L4" s="133">
        <v>3</v>
      </c>
      <c r="M4" s="16">
        <v>3</v>
      </c>
      <c r="N4" s="16"/>
      <c r="O4" s="16"/>
      <c r="P4" s="66">
        <f t="shared" si="0"/>
        <v>3</v>
      </c>
      <c r="Q4" s="16">
        <v>2</v>
      </c>
      <c r="R4" s="16">
        <v>1</v>
      </c>
      <c r="S4" s="16"/>
      <c r="T4" s="61">
        <f t="shared" si="1"/>
        <v>3</v>
      </c>
      <c r="U4">
        <f t="shared" ref="U4:X32" si="5">M4+Q4</f>
        <v>5</v>
      </c>
      <c r="V4">
        <f t="shared" si="2"/>
        <v>1</v>
      </c>
      <c r="W4">
        <f t="shared" si="2"/>
        <v>0</v>
      </c>
      <c r="X4" s="21">
        <f t="shared" si="2"/>
        <v>6</v>
      </c>
      <c r="AA4" s="39">
        <f>AA3/$AD3</f>
        <v>0.44736842105263158</v>
      </c>
      <c r="AB4" s="39">
        <f t="shared" ref="AB4:AD4" si="6">AB3/$AD3</f>
        <v>0.3</v>
      </c>
      <c r="AC4" s="39">
        <f t="shared" si="6"/>
        <v>0.25263157894736843</v>
      </c>
      <c r="AD4" s="74">
        <f t="shared" si="6"/>
        <v>1</v>
      </c>
      <c r="AE4" s="39">
        <f>AE3/$AH3</f>
        <v>0.5339366515837104</v>
      </c>
      <c r="AF4" s="39">
        <f t="shared" ref="AF4:AH4" si="7">AF3/$AH3</f>
        <v>0.26244343891402716</v>
      </c>
      <c r="AG4" s="39">
        <f t="shared" si="7"/>
        <v>0.20361990950226244</v>
      </c>
      <c r="AH4" s="75">
        <f t="shared" si="7"/>
        <v>1</v>
      </c>
      <c r="AI4" s="76"/>
      <c r="AJ4" s="39">
        <f>AJ3/$AM3</f>
        <v>0.67105263157894735</v>
      </c>
      <c r="AK4" s="39">
        <f t="shared" ref="AK4:AM4" si="8">AK3/$AM3</f>
        <v>0.18421052631578946</v>
      </c>
      <c r="AL4" s="39">
        <f t="shared" si="8"/>
        <v>0.14473684210526316</v>
      </c>
      <c r="AM4" s="74">
        <f t="shared" si="8"/>
        <v>1</v>
      </c>
      <c r="AN4" s="39">
        <f>AN3/$AQ3</f>
        <v>0.72368421052631582</v>
      </c>
      <c r="AO4" s="39">
        <f t="shared" ref="AO4:AQ4" si="9">AO3/$AQ3</f>
        <v>0.13157894736842105</v>
      </c>
      <c r="AP4" s="39">
        <f t="shared" si="9"/>
        <v>0.14473684210526316</v>
      </c>
      <c r="AQ4" s="75">
        <f t="shared" si="9"/>
        <v>1</v>
      </c>
      <c r="AR4" s="39">
        <f>AR3/$AU3</f>
        <v>0.69736842105263153</v>
      </c>
      <c r="AS4" s="39">
        <f t="shared" ref="AS4:AU4" si="10">AS3/$AU3</f>
        <v>0.15789473684210525</v>
      </c>
      <c r="AT4" s="39">
        <f t="shared" si="10"/>
        <v>0.14473684210526316</v>
      </c>
      <c r="AU4" s="77">
        <f t="shared" si="10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3"/>
        <v>5</v>
      </c>
      <c r="H5" s="53">
        <v>2</v>
      </c>
      <c r="I5" s="53">
        <v>2</v>
      </c>
      <c r="J5" s="53">
        <v>1</v>
      </c>
      <c r="K5" s="61">
        <f t="shared" si="4"/>
        <v>5</v>
      </c>
      <c r="L5" s="133"/>
      <c r="M5" s="16"/>
      <c r="N5" s="16"/>
      <c r="O5" s="16"/>
      <c r="P5" s="66">
        <f>SUM(L5:O5)</f>
        <v>0</v>
      </c>
      <c r="Q5" s="16"/>
      <c r="R5" s="16"/>
      <c r="S5" s="16"/>
      <c r="T5" s="61">
        <f t="shared" si="1"/>
        <v>0</v>
      </c>
      <c r="U5">
        <f t="shared" si="5"/>
        <v>0</v>
      </c>
      <c r="V5">
        <f t="shared" si="2"/>
        <v>0</v>
      </c>
      <c r="W5">
        <f t="shared" si="2"/>
        <v>0</v>
      </c>
      <c r="X5" s="21">
        <f t="shared" si="2"/>
        <v>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3"/>
        <v>5</v>
      </c>
      <c r="H6" s="53">
        <v>2</v>
      </c>
      <c r="I6" s="53">
        <v>3</v>
      </c>
      <c r="J6" s="53">
        <v>1</v>
      </c>
      <c r="K6" s="61">
        <f t="shared" si="4"/>
        <v>6</v>
      </c>
      <c r="L6" s="133"/>
      <c r="M6" s="16"/>
      <c r="N6" s="16"/>
      <c r="O6" s="16"/>
      <c r="P6" s="66">
        <f t="shared" ref="P6:P38" si="11">SUM(M6:O6)</f>
        <v>0</v>
      </c>
      <c r="Q6" s="16"/>
      <c r="R6" s="16"/>
      <c r="S6" s="16"/>
      <c r="T6" s="61">
        <f t="shared" si="1"/>
        <v>0</v>
      </c>
      <c r="U6">
        <f t="shared" si="5"/>
        <v>0</v>
      </c>
      <c r="V6">
        <f t="shared" si="2"/>
        <v>0</v>
      </c>
      <c r="W6">
        <f t="shared" si="2"/>
        <v>0</v>
      </c>
      <c r="X6" s="21">
        <f t="shared" si="2"/>
        <v>0</v>
      </c>
      <c r="AA6" t="s">
        <v>18</v>
      </c>
      <c r="AF6" t="s">
        <v>19</v>
      </c>
      <c r="AI6" s="1">
        <f>AI3*AG8</f>
        <v>45.6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3"/>
        <v>5</v>
      </c>
      <c r="H7" s="53">
        <v>3</v>
      </c>
      <c r="I7" s="53">
        <v>1</v>
      </c>
      <c r="J7" s="53">
        <v>1</v>
      </c>
      <c r="K7" s="61">
        <f t="shared" si="4"/>
        <v>5</v>
      </c>
      <c r="L7" s="133"/>
      <c r="M7" s="16"/>
      <c r="N7" s="16"/>
      <c r="O7" s="16"/>
      <c r="P7" s="66">
        <f t="shared" si="11"/>
        <v>0</v>
      </c>
      <c r="Q7" s="16"/>
      <c r="R7" s="16"/>
      <c r="S7" s="16"/>
      <c r="T7" s="61">
        <f t="shared" si="1"/>
        <v>0</v>
      </c>
      <c r="U7" s="16">
        <f t="shared" si="5"/>
        <v>0</v>
      </c>
      <c r="V7" s="16">
        <f t="shared" si="2"/>
        <v>0</v>
      </c>
      <c r="W7" s="16">
        <f t="shared" si="2"/>
        <v>0</v>
      </c>
      <c r="X7" s="69">
        <f t="shared" si="2"/>
        <v>0</v>
      </c>
      <c r="AA7" s="73" t="s">
        <v>10</v>
      </c>
      <c r="AB7" t="s">
        <v>21</v>
      </c>
      <c r="AF7" t="s">
        <v>22</v>
      </c>
      <c r="AG7" s="1">
        <v>0.3</v>
      </c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3"/>
        <v>6</v>
      </c>
      <c r="H8" s="11">
        <v>2</v>
      </c>
      <c r="I8" s="11">
        <v>2</v>
      </c>
      <c r="J8" s="11">
        <v>1</v>
      </c>
      <c r="K8" s="62">
        <f t="shared" si="4"/>
        <v>5</v>
      </c>
      <c r="L8" s="134">
        <v>5</v>
      </c>
      <c r="M8" s="10">
        <v>2</v>
      </c>
      <c r="N8" s="10">
        <v>1</v>
      </c>
      <c r="O8" s="10">
        <v>2</v>
      </c>
      <c r="P8" s="67">
        <f t="shared" si="11"/>
        <v>5</v>
      </c>
      <c r="Q8" s="10">
        <v>4</v>
      </c>
      <c r="R8" s="10"/>
      <c r="S8" s="10">
        <v>1</v>
      </c>
      <c r="T8" s="62">
        <f t="shared" si="1"/>
        <v>5</v>
      </c>
      <c r="U8" s="10">
        <f t="shared" si="5"/>
        <v>6</v>
      </c>
      <c r="V8" s="10">
        <f t="shared" si="2"/>
        <v>1</v>
      </c>
      <c r="W8" s="10">
        <f t="shared" si="2"/>
        <v>3</v>
      </c>
      <c r="X8" s="70">
        <f t="shared" si="2"/>
        <v>10</v>
      </c>
      <c r="AA8" s="73" t="s">
        <v>11</v>
      </c>
      <c r="AB8" t="s">
        <v>24</v>
      </c>
      <c r="AF8" t="s">
        <v>25</v>
      </c>
      <c r="AG8" s="1">
        <f>2*AG7</f>
        <v>0.6</v>
      </c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3"/>
        <v>5</v>
      </c>
      <c r="H9" s="53">
        <v>4</v>
      </c>
      <c r="I9" s="53">
        <v>3</v>
      </c>
      <c r="J9" s="53">
        <v>3</v>
      </c>
      <c r="K9" s="61">
        <f t="shared" si="4"/>
        <v>10</v>
      </c>
      <c r="L9" s="133">
        <v>5</v>
      </c>
      <c r="M9" s="16">
        <v>5</v>
      </c>
      <c r="N9" s="16"/>
      <c r="O9" s="16"/>
      <c r="P9" s="66">
        <f t="shared" si="11"/>
        <v>5</v>
      </c>
      <c r="Q9" s="16">
        <v>2</v>
      </c>
      <c r="R9" s="16">
        <v>1</v>
      </c>
      <c r="S9" s="16">
        <v>2</v>
      </c>
      <c r="T9" s="61">
        <f t="shared" si="1"/>
        <v>5</v>
      </c>
      <c r="U9" s="16">
        <f t="shared" si="5"/>
        <v>7</v>
      </c>
      <c r="V9" s="16">
        <f t="shared" si="2"/>
        <v>1</v>
      </c>
      <c r="W9" s="16">
        <f t="shared" si="2"/>
        <v>2</v>
      </c>
      <c r="X9" s="69">
        <f t="shared" si="2"/>
        <v>10</v>
      </c>
      <c r="AA9" s="73" t="s">
        <v>12</v>
      </c>
      <c r="AB9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3"/>
        <v>3</v>
      </c>
      <c r="H10" s="53">
        <v>3</v>
      </c>
      <c r="I10" s="53">
        <v>1</v>
      </c>
      <c r="J10" s="53">
        <v>1</v>
      </c>
      <c r="K10" s="61">
        <f t="shared" si="4"/>
        <v>5</v>
      </c>
      <c r="L10" s="133">
        <v>1</v>
      </c>
      <c r="M10" s="16">
        <v>1</v>
      </c>
      <c r="N10" s="16"/>
      <c r="O10" s="16"/>
      <c r="P10" s="66">
        <f t="shared" si="11"/>
        <v>1</v>
      </c>
      <c r="Q10" s="16">
        <v>1</v>
      </c>
      <c r="R10" s="16"/>
      <c r="S10" s="16"/>
      <c r="T10" s="61">
        <f t="shared" si="1"/>
        <v>1</v>
      </c>
      <c r="U10" s="16">
        <f t="shared" si="5"/>
        <v>2</v>
      </c>
      <c r="V10" s="16">
        <f t="shared" si="2"/>
        <v>0</v>
      </c>
      <c r="W10" s="16">
        <f t="shared" si="2"/>
        <v>0</v>
      </c>
      <c r="X10" s="69">
        <f t="shared" si="2"/>
        <v>2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3"/>
        <v>3</v>
      </c>
      <c r="H11" s="53">
        <v>2</v>
      </c>
      <c r="I11" s="53">
        <v>2</v>
      </c>
      <c r="J11" s="53">
        <v>1</v>
      </c>
      <c r="K11" s="61">
        <f t="shared" si="4"/>
        <v>5</v>
      </c>
      <c r="L11" s="133"/>
      <c r="M11" s="16"/>
      <c r="N11" s="16"/>
      <c r="O11" s="16"/>
      <c r="P11" s="66">
        <f t="shared" si="11"/>
        <v>0</v>
      </c>
      <c r="Q11" s="16"/>
      <c r="R11" s="16"/>
      <c r="S11" s="16"/>
      <c r="T11" s="61">
        <f t="shared" si="1"/>
        <v>0</v>
      </c>
      <c r="U11" s="16">
        <f t="shared" si="5"/>
        <v>0</v>
      </c>
      <c r="V11" s="16">
        <f t="shared" si="2"/>
        <v>0</v>
      </c>
      <c r="W11" s="16">
        <f t="shared" si="2"/>
        <v>0</v>
      </c>
      <c r="X11" s="69">
        <f t="shared" si="2"/>
        <v>0</v>
      </c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3"/>
        <v>5</v>
      </c>
      <c r="H12" s="53">
        <v>3</v>
      </c>
      <c r="I12" s="53">
        <v>1</v>
      </c>
      <c r="J12" s="53">
        <v>1</v>
      </c>
      <c r="K12" s="61">
        <f t="shared" si="4"/>
        <v>5</v>
      </c>
      <c r="L12" s="133"/>
      <c r="M12" s="16"/>
      <c r="N12" s="16"/>
      <c r="O12" s="16"/>
      <c r="P12" s="66">
        <f t="shared" si="11"/>
        <v>0</v>
      </c>
      <c r="Q12" s="16"/>
      <c r="R12" s="16"/>
      <c r="S12" s="16"/>
      <c r="T12" s="61">
        <f t="shared" si="1"/>
        <v>0</v>
      </c>
      <c r="U12" s="16">
        <f t="shared" si="5"/>
        <v>0</v>
      </c>
      <c r="V12" s="16">
        <f t="shared" si="2"/>
        <v>0</v>
      </c>
      <c r="W12" s="16">
        <f t="shared" si="2"/>
        <v>0</v>
      </c>
      <c r="X12" s="69">
        <f t="shared" si="2"/>
        <v>0</v>
      </c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3"/>
        <v>4</v>
      </c>
      <c r="H13" s="11">
        <v>3</v>
      </c>
      <c r="I13" s="11">
        <v>1</v>
      </c>
      <c r="J13" s="11">
        <v>1</v>
      </c>
      <c r="K13" s="62">
        <f t="shared" si="4"/>
        <v>5</v>
      </c>
      <c r="L13" s="134"/>
      <c r="M13" s="10"/>
      <c r="N13" s="10"/>
      <c r="O13" s="10"/>
      <c r="P13" s="67">
        <f t="shared" si="11"/>
        <v>0</v>
      </c>
      <c r="Q13" s="10"/>
      <c r="R13" s="10"/>
      <c r="S13" s="10"/>
      <c r="T13" s="62">
        <f t="shared" si="1"/>
        <v>0</v>
      </c>
      <c r="U13" s="10">
        <f t="shared" si="5"/>
        <v>0</v>
      </c>
      <c r="V13" s="10">
        <f t="shared" si="2"/>
        <v>0</v>
      </c>
      <c r="W13" s="10">
        <f t="shared" si="2"/>
        <v>0</v>
      </c>
      <c r="X13" s="70">
        <f t="shared" si="2"/>
        <v>0</v>
      </c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3"/>
        <v>4</v>
      </c>
      <c r="H14" s="53">
        <v>3</v>
      </c>
      <c r="I14" s="53">
        <v>1</v>
      </c>
      <c r="J14" s="53">
        <v>1</v>
      </c>
      <c r="K14" s="61">
        <f t="shared" si="4"/>
        <v>5</v>
      </c>
      <c r="L14" s="133">
        <v>5</v>
      </c>
      <c r="M14" s="16">
        <v>5</v>
      </c>
      <c r="N14" s="16"/>
      <c r="O14" s="16"/>
      <c r="P14" s="66">
        <f t="shared" si="11"/>
        <v>5</v>
      </c>
      <c r="Q14" s="16">
        <v>3</v>
      </c>
      <c r="R14" s="16">
        <v>1</v>
      </c>
      <c r="S14" s="16">
        <v>1</v>
      </c>
      <c r="T14" s="61">
        <f t="shared" si="1"/>
        <v>5</v>
      </c>
      <c r="U14" s="16">
        <f t="shared" si="5"/>
        <v>8</v>
      </c>
      <c r="V14" s="16">
        <f t="shared" si="2"/>
        <v>1</v>
      </c>
      <c r="W14" s="16">
        <f t="shared" si="2"/>
        <v>1</v>
      </c>
      <c r="X14" s="69">
        <f t="shared" si="2"/>
        <v>10</v>
      </c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3"/>
        <v>5</v>
      </c>
      <c r="H15" s="53">
        <v>2</v>
      </c>
      <c r="I15" s="53">
        <v>2</v>
      </c>
      <c r="J15" s="53">
        <v>1</v>
      </c>
      <c r="K15" s="61">
        <f t="shared" si="4"/>
        <v>5</v>
      </c>
      <c r="L15" s="133"/>
      <c r="M15" s="16"/>
      <c r="N15" s="16"/>
      <c r="O15" s="16"/>
      <c r="P15" s="66">
        <f t="shared" si="11"/>
        <v>0</v>
      </c>
      <c r="Q15" s="16"/>
      <c r="R15" s="16"/>
      <c r="S15" s="16"/>
      <c r="T15" s="61">
        <f t="shared" si="1"/>
        <v>0</v>
      </c>
      <c r="U15" s="16">
        <f t="shared" si="5"/>
        <v>0</v>
      </c>
      <c r="V15" s="16">
        <f t="shared" si="2"/>
        <v>0</v>
      </c>
      <c r="W15" s="16">
        <f t="shared" si="2"/>
        <v>0</v>
      </c>
      <c r="X15" s="69">
        <f t="shared" si="2"/>
        <v>0</v>
      </c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3"/>
        <v>9</v>
      </c>
      <c r="H16" s="53">
        <v>3</v>
      </c>
      <c r="I16" s="53">
        <v>4</v>
      </c>
      <c r="J16" s="53">
        <v>3</v>
      </c>
      <c r="K16" s="61">
        <f t="shared" si="4"/>
        <v>10</v>
      </c>
      <c r="L16" s="133"/>
      <c r="M16" s="16"/>
      <c r="N16" s="16"/>
      <c r="O16" s="16"/>
      <c r="P16" s="66">
        <f t="shared" si="11"/>
        <v>0</v>
      </c>
      <c r="Q16" s="16"/>
      <c r="R16" s="16"/>
      <c r="S16" s="16"/>
      <c r="T16" s="61">
        <f t="shared" si="1"/>
        <v>0</v>
      </c>
      <c r="U16" s="16">
        <f t="shared" si="5"/>
        <v>0</v>
      </c>
      <c r="V16" s="16">
        <f t="shared" si="2"/>
        <v>0</v>
      </c>
      <c r="W16" s="16">
        <f t="shared" si="2"/>
        <v>0</v>
      </c>
      <c r="X16" s="69">
        <f t="shared" si="2"/>
        <v>0</v>
      </c>
    </row>
    <row r="17" spans="1:24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3"/>
        <v>5</v>
      </c>
      <c r="H17" s="53">
        <v>3</v>
      </c>
      <c r="I17" s="53">
        <v>1</v>
      </c>
      <c r="J17" s="53">
        <v>1</v>
      </c>
      <c r="K17" s="61">
        <f t="shared" si="4"/>
        <v>5</v>
      </c>
      <c r="L17" s="133"/>
      <c r="M17" s="16"/>
      <c r="N17" s="16"/>
      <c r="O17" s="16"/>
      <c r="P17" s="66">
        <f t="shared" si="11"/>
        <v>0</v>
      </c>
      <c r="Q17" s="16"/>
      <c r="R17" s="16"/>
      <c r="S17" s="16"/>
      <c r="T17" s="61">
        <f t="shared" si="1"/>
        <v>0</v>
      </c>
      <c r="U17" s="16">
        <f t="shared" si="5"/>
        <v>0</v>
      </c>
      <c r="V17" s="16">
        <f t="shared" si="2"/>
        <v>0</v>
      </c>
      <c r="W17" s="16">
        <f t="shared" si="2"/>
        <v>0</v>
      </c>
      <c r="X17" s="69">
        <f t="shared" si="2"/>
        <v>0</v>
      </c>
    </row>
    <row r="18" spans="1:24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3"/>
        <v>7</v>
      </c>
      <c r="H18" s="11">
        <v>1</v>
      </c>
      <c r="I18" s="11">
        <v>1</v>
      </c>
      <c r="J18" s="11">
        <v>1</v>
      </c>
      <c r="K18" s="62">
        <f t="shared" si="4"/>
        <v>3</v>
      </c>
      <c r="L18" s="134">
        <v>5</v>
      </c>
      <c r="M18" s="10">
        <v>4</v>
      </c>
      <c r="N18" s="10"/>
      <c r="O18" s="10">
        <v>1</v>
      </c>
      <c r="P18" s="67">
        <f t="shared" si="11"/>
        <v>5</v>
      </c>
      <c r="Q18" s="10">
        <v>4</v>
      </c>
      <c r="R18" s="10"/>
      <c r="S18" s="10">
        <v>1</v>
      </c>
      <c r="T18" s="62">
        <f t="shared" si="1"/>
        <v>5</v>
      </c>
      <c r="U18" s="10">
        <f t="shared" si="5"/>
        <v>8</v>
      </c>
      <c r="V18" s="10">
        <f t="shared" si="2"/>
        <v>0</v>
      </c>
      <c r="W18" s="10">
        <f t="shared" si="2"/>
        <v>2</v>
      </c>
      <c r="X18" s="70">
        <f t="shared" si="2"/>
        <v>10</v>
      </c>
    </row>
    <row r="19" spans="1:24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3"/>
        <v>5</v>
      </c>
      <c r="H19" s="53">
        <v>3</v>
      </c>
      <c r="I19" s="53">
        <v>1</v>
      </c>
      <c r="J19" s="53">
        <v>1</v>
      </c>
      <c r="K19" s="61">
        <f t="shared" si="4"/>
        <v>5</v>
      </c>
      <c r="L19" s="133"/>
      <c r="M19" s="16"/>
      <c r="N19" s="16"/>
      <c r="O19" s="16"/>
      <c r="P19" s="66">
        <f t="shared" si="11"/>
        <v>0</v>
      </c>
      <c r="Q19" s="16"/>
      <c r="R19" s="16"/>
      <c r="S19" s="16"/>
      <c r="T19" s="61">
        <f t="shared" si="1"/>
        <v>0</v>
      </c>
      <c r="U19" s="16">
        <f t="shared" si="5"/>
        <v>0</v>
      </c>
      <c r="V19" s="16">
        <f t="shared" si="5"/>
        <v>0</v>
      </c>
      <c r="W19" s="16">
        <f t="shared" si="5"/>
        <v>0</v>
      </c>
      <c r="X19" s="69">
        <f t="shared" si="5"/>
        <v>0</v>
      </c>
    </row>
    <row r="20" spans="1:24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3"/>
        <v>3</v>
      </c>
      <c r="H20" s="53">
        <v>4</v>
      </c>
      <c r="I20" s="53">
        <v>1</v>
      </c>
      <c r="J20" s="53">
        <v>1</v>
      </c>
      <c r="K20" s="61">
        <f t="shared" si="4"/>
        <v>6</v>
      </c>
      <c r="L20" s="133">
        <v>5</v>
      </c>
      <c r="M20" s="16">
        <v>1</v>
      </c>
      <c r="N20" s="16">
        <v>3</v>
      </c>
      <c r="O20" s="16">
        <v>1</v>
      </c>
      <c r="P20" s="66">
        <f t="shared" si="11"/>
        <v>5</v>
      </c>
      <c r="Q20" s="16">
        <v>4</v>
      </c>
      <c r="R20" s="16">
        <v>1</v>
      </c>
      <c r="S20" s="16"/>
      <c r="T20" s="61">
        <f t="shared" si="1"/>
        <v>5</v>
      </c>
      <c r="U20" s="16">
        <f t="shared" si="5"/>
        <v>5</v>
      </c>
      <c r="V20" s="16">
        <f t="shared" si="5"/>
        <v>4</v>
      </c>
      <c r="W20" s="16">
        <f t="shared" si="5"/>
        <v>1</v>
      </c>
      <c r="X20" s="69">
        <f t="shared" si="5"/>
        <v>10</v>
      </c>
    </row>
    <row r="21" spans="1:24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3"/>
        <v>5</v>
      </c>
      <c r="H21" s="53">
        <v>3</v>
      </c>
      <c r="I21" s="53">
        <v>1</v>
      </c>
      <c r="J21" s="53">
        <v>1</v>
      </c>
      <c r="K21" s="61">
        <f t="shared" si="4"/>
        <v>5</v>
      </c>
      <c r="L21" s="133">
        <v>5</v>
      </c>
      <c r="M21" s="16">
        <v>4</v>
      </c>
      <c r="N21" s="16">
        <v>1</v>
      </c>
      <c r="O21" s="16"/>
      <c r="P21" s="66">
        <f t="shared" si="11"/>
        <v>5</v>
      </c>
      <c r="Q21" s="16">
        <v>3</v>
      </c>
      <c r="R21" s="16">
        <v>1</v>
      </c>
      <c r="S21" s="16">
        <v>1</v>
      </c>
      <c r="T21" s="61">
        <f t="shared" si="1"/>
        <v>5</v>
      </c>
      <c r="U21" s="16">
        <f t="shared" si="5"/>
        <v>7</v>
      </c>
      <c r="V21" s="16">
        <f t="shared" si="5"/>
        <v>2</v>
      </c>
      <c r="W21" s="16">
        <f t="shared" si="5"/>
        <v>1</v>
      </c>
      <c r="X21" s="69">
        <f t="shared" si="5"/>
        <v>10</v>
      </c>
    </row>
    <row r="22" spans="1:24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3"/>
        <v>5</v>
      </c>
      <c r="H22" s="53">
        <v>4</v>
      </c>
      <c r="I22" s="53">
        <v>2</v>
      </c>
      <c r="J22" s="53">
        <v>1</v>
      </c>
      <c r="K22" s="61">
        <f t="shared" si="4"/>
        <v>7</v>
      </c>
      <c r="L22" s="133"/>
      <c r="M22" s="16"/>
      <c r="N22" s="16"/>
      <c r="O22" s="16"/>
      <c r="P22" s="66">
        <f t="shared" si="11"/>
        <v>0</v>
      </c>
      <c r="Q22" s="16"/>
      <c r="R22" s="16"/>
      <c r="S22" s="16"/>
      <c r="T22" s="61">
        <f t="shared" si="1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69">
        <f t="shared" si="5"/>
        <v>0</v>
      </c>
    </row>
    <row r="23" spans="1:24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3"/>
        <v>5</v>
      </c>
      <c r="H23" s="11">
        <v>5</v>
      </c>
      <c r="I23" s="11">
        <v>1</v>
      </c>
      <c r="J23" s="11">
        <v>1</v>
      </c>
      <c r="K23" s="62">
        <f t="shared" si="4"/>
        <v>7</v>
      </c>
      <c r="L23" s="134">
        <v>5</v>
      </c>
      <c r="M23" s="10">
        <v>3</v>
      </c>
      <c r="N23" s="10">
        <v>1</v>
      </c>
      <c r="O23" s="10">
        <v>1</v>
      </c>
      <c r="P23" s="67">
        <f t="shared" si="11"/>
        <v>5</v>
      </c>
      <c r="Q23" s="10">
        <v>3</v>
      </c>
      <c r="R23" s="10">
        <v>1</v>
      </c>
      <c r="S23" s="10">
        <v>1</v>
      </c>
      <c r="T23" s="62">
        <f t="shared" si="1"/>
        <v>5</v>
      </c>
      <c r="U23" s="10">
        <f t="shared" si="5"/>
        <v>6</v>
      </c>
      <c r="V23" s="10">
        <f t="shared" si="5"/>
        <v>2</v>
      </c>
      <c r="W23" s="10">
        <f t="shared" si="5"/>
        <v>2</v>
      </c>
      <c r="X23" s="70">
        <f t="shared" si="5"/>
        <v>10</v>
      </c>
    </row>
    <row r="24" spans="1:24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3"/>
        <v>3</v>
      </c>
      <c r="H24" s="53">
        <v>3</v>
      </c>
      <c r="I24" s="53">
        <v>1</v>
      </c>
      <c r="J24" s="53">
        <v>1</v>
      </c>
      <c r="K24" s="61">
        <f t="shared" si="4"/>
        <v>5</v>
      </c>
      <c r="L24" s="133">
        <v>5</v>
      </c>
      <c r="M24" s="16">
        <v>2</v>
      </c>
      <c r="N24" s="16">
        <v>2</v>
      </c>
      <c r="O24" s="16">
        <v>1</v>
      </c>
      <c r="P24" s="66">
        <f t="shared" si="11"/>
        <v>5</v>
      </c>
      <c r="Q24" s="16">
        <v>4</v>
      </c>
      <c r="R24" s="16">
        <v>1</v>
      </c>
      <c r="S24" s="16"/>
      <c r="T24" s="61">
        <f t="shared" si="1"/>
        <v>5</v>
      </c>
      <c r="U24" s="16">
        <f t="shared" si="5"/>
        <v>6</v>
      </c>
      <c r="V24" s="16">
        <f t="shared" si="5"/>
        <v>3</v>
      </c>
      <c r="W24" s="16">
        <f t="shared" si="5"/>
        <v>1</v>
      </c>
      <c r="X24" s="69">
        <f t="shared" si="5"/>
        <v>10</v>
      </c>
    </row>
    <row r="25" spans="1:24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3"/>
        <v>3</v>
      </c>
      <c r="H25" s="53">
        <v>3</v>
      </c>
      <c r="I25" s="53">
        <v>1</v>
      </c>
      <c r="J25" s="53">
        <v>1</v>
      </c>
      <c r="K25" s="61">
        <f t="shared" si="4"/>
        <v>5</v>
      </c>
      <c r="L25" s="133">
        <v>2</v>
      </c>
      <c r="M25" s="16">
        <v>2</v>
      </c>
      <c r="N25" s="16"/>
      <c r="O25" s="16"/>
      <c r="P25" s="66">
        <f t="shared" si="11"/>
        <v>2</v>
      </c>
      <c r="Q25" s="16"/>
      <c r="R25" s="16">
        <v>1</v>
      </c>
      <c r="S25" s="16">
        <v>1</v>
      </c>
      <c r="T25" s="61">
        <f t="shared" si="1"/>
        <v>2</v>
      </c>
      <c r="U25" s="16">
        <f t="shared" si="5"/>
        <v>2</v>
      </c>
      <c r="V25" s="16">
        <f t="shared" si="5"/>
        <v>1</v>
      </c>
      <c r="W25" s="16">
        <f t="shared" si="5"/>
        <v>1</v>
      </c>
      <c r="X25" s="69">
        <f t="shared" si="5"/>
        <v>4</v>
      </c>
    </row>
    <row r="26" spans="1:24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3"/>
        <v>5</v>
      </c>
      <c r="H26" s="53">
        <v>3</v>
      </c>
      <c r="I26" s="53">
        <v>1</v>
      </c>
      <c r="J26" s="53">
        <v>1</v>
      </c>
      <c r="K26" s="61">
        <f t="shared" si="4"/>
        <v>5</v>
      </c>
      <c r="L26" s="133">
        <v>5</v>
      </c>
      <c r="M26" s="16">
        <v>2</v>
      </c>
      <c r="N26" s="16">
        <v>2</v>
      </c>
      <c r="O26" s="16">
        <v>1</v>
      </c>
      <c r="P26" s="66">
        <f t="shared" si="11"/>
        <v>5</v>
      </c>
      <c r="Q26" s="16">
        <v>4</v>
      </c>
      <c r="R26" s="16"/>
      <c r="S26" s="16">
        <v>1</v>
      </c>
      <c r="T26" s="61">
        <f t="shared" si="1"/>
        <v>5</v>
      </c>
      <c r="U26" s="16">
        <f t="shared" si="5"/>
        <v>6</v>
      </c>
      <c r="V26" s="16">
        <f t="shared" si="5"/>
        <v>2</v>
      </c>
      <c r="W26" s="16">
        <f t="shared" si="5"/>
        <v>2</v>
      </c>
      <c r="X26" s="69">
        <f t="shared" si="5"/>
        <v>10</v>
      </c>
    </row>
    <row r="27" spans="1:24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3"/>
        <v>9</v>
      </c>
      <c r="H27" s="53">
        <v>3</v>
      </c>
      <c r="I27" s="53">
        <v>1</v>
      </c>
      <c r="J27" s="53">
        <v>1</v>
      </c>
      <c r="K27" s="61">
        <f t="shared" si="4"/>
        <v>5</v>
      </c>
      <c r="L27" s="133">
        <v>3</v>
      </c>
      <c r="M27" s="16">
        <v>1</v>
      </c>
      <c r="N27" s="16">
        <v>1</v>
      </c>
      <c r="O27" s="16">
        <v>1</v>
      </c>
      <c r="P27" s="66">
        <f t="shared" si="11"/>
        <v>3</v>
      </c>
      <c r="Q27" s="16">
        <v>2</v>
      </c>
      <c r="R27" s="16"/>
      <c r="S27" s="16">
        <v>1</v>
      </c>
      <c r="T27" s="61">
        <f t="shared" si="1"/>
        <v>3</v>
      </c>
      <c r="U27" s="16">
        <f t="shared" si="5"/>
        <v>3</v>
      </c>
      <c r="V27" s="16">
        <f t="shared" si="5"/>
        <v>1</v>
      </c>
      <c r="W27" s="16">
        <f t="shared" si="5"/>
        <v>2</v>
      </c>
      <c r="X27" s="69">
        <f t="shared" si="5"/>
        <v>6</v>
      </c>
    </row>
    <row r="28" spans="1:24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3"/>
        <v>9</v>
      </c>
      <c r="H28" s="11">
        <v>4</v>
      </c>
      <c r="I28" s="11">
        <v>3</v>
      </c>
      <c r="J28" s="11">
        <v>2</v>
      </c>
      <c r="K28" s="62">
        <f t="shared" si="4"/>
        <v>9</v>
      </c>
      <c r="L28" s="134"/>
      <c r="M28" s="10"/>
      <c r="N28" s="10"/>
      <c r="O28" s="10"/>
      <c r="P28" s="67">
        <f t="shared" si="11"/>
        <v>0</v>
      </c>
      <c r="Q28" s="10"/>
      <c r="R28" s="10"/>
      <c r="S28" s="10"/>
      <c r="T28" s="62">
        <f t="shared" si="1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70">
        <f t="shared" si="5"/>
        <v>0</v>
      </c>
    </row>
    <row r="29" spans="1:24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3"/>
        <v>6</v>
      </c>
      <c r="H29" s="53">
        <v>4</v>
      </c>
      <c r="I29" s="53">
        <v>3</v>
      </c>
      <c r="J29" s="53">
        <v>2</v>
      </c>
      <c r="K29" s="61">
        <f t="shared" si="4"/>
        <v>9</v>
      </c>
      <c r="L29" s="133"/>
      <c r="M29" s="16"/>
      <c r="N29" s="16"/>
      <c r="O29" s="16"/>
      <c r="P29" s="66">
        <f t="shared" si="11"/>
        <v>0</v>
      </c>
      <c r="Q29" s="16"/>
      <c r="R29" s="16"/>
      <c r="S29" s="16"/>
      <c r="T29" s="61">
        <f t="shared" si="1"/>
        <v>0</v>
      </c>
      <c r="U29" s="16">
        <f t="shared" si="5"/>
        <v>0</v>
      </c>
      <c r="V29" s="16">
        <f t="shared" si="5"/>
        <v>0</v>
      </c>
      <c r="W29" s="16">
        <f t="shared" si="5"/>
        <v>0</v>
      </c>
      <c r="X29" s="69">
        <f t="shared" si="5"/>
        <v>0</v>
      </c>
    </row>
    <row r="30" spans="1:24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3"/>
        <v>5</v>
      </c>
      <c r="H30" s="53">
        <v>3</v>
      </c>
      <c r="I30" s="53">
        <v>1</v>
      </c>
      <c r="J30" s="53">
        <v>1</v>
      </c>
      <c r="K30" s="61">
        <f t="shared" si="4"/>
        <v>5</v>
      </c>
      <c r="L30" s="133"/>
      <c r="M30" s="16"/>
      <c r="N30" s="16"/>
      <c r="O30" s="16"/>
      <c r="P30" s="66">
        <f t="shared" si="11"/>
        <v>0</v>
      </c>
      <c r="Q30" s="16"/>
      <c r="R30" s="16"/>
      <c r="S30" s="16"/>
      <c r="T30" s="61">
        <f t="shared" si="1"/>
        <v>0</v>
      </c>
      <c r="U30" s="16">
        <f t="shared" si="5"/>
        <v>0</v>
      </c>
      <c r="V30" s="16">
        <f t="shared" si="5"/>
        <v>0</v>
      </c>
      <c r="W30" s="16">
        <f t="shared" si="5"/>
        <v>0</v>
      </c>
      <c r="X30" s="69">
        <f t="shared" si="5"/>
        <v>0</v>
      </c>
    </row>
    <row r="31" spans="1:24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3"/>
        <v>4</v>
      </c>
      <c r="H31" s="53">
        <v>3</v>
      </c>
      <c r="I31" s="53">
        <v>1</v>
      </c>
      <c r="J31" s="53">
        <v>1</v>
      </c>
      <c r="K31" s="61">
        <f t="shared" si="4"/>
        <v>5</v>
      </c>
      <c r="L31" s="133"/>
      <c r="M31" s="16"/>
      <c r="N31" s="16"/>
      <c r="O31" s="16"/>
      <c r="P31" s="66">
        <f t="shared" si="11"/>
        <v>0</v>
      </c>
      <c r="Q31" s="16"/>
      <c r="R31" s="16"/>
      <c r="S31" s="16"/>
      <c r="T31" s="61">
        <f t="shared" si="1"/>
        <v>0</v>
      </c>
      <c r="U31" s="16">
        <f t="shared" si="5"/>
        <v>0</v>
      </c>
      <c r="V31" s="16">
        <f t="shared" si="5"/>
        <v>0</v>
      </c>
      <c r="W31" s="16">
        <f t="shared" si="5"/>
        <v>0</v>
      </c>
      <c r="X31" s="69">
        <f t="shared" si="5"/>
        <v>0</v>
      </c>
    </row>
    <row r="32" spans="1:24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3"/>
        <v>3</v>
      </c>
      <c r="H32" s="53">
        <v>3</v>
      </c>
      <c r="I32" s="53">
        <v>1</v>
      </c>
      <c r="J32" s="53">
        <v>1</v>
      </c>
      <c r="K32" s="61">
        <f t="shared" si="4"/>
        <v>5</v>
      </c>
      <c r="L32" s="133"/>
      <c r="M32" s="16"/>
      <c r="N32" s="16"/>
      <c r="O32" s="16"/>
      <c r="P32" s="66">
        <f t="shared" si="11"/>
        <v>0</v>
      </c>
      <c r="Q32" s="16"/>
      <c r="R32" s="16"/>
      <c r="S32" s="16"/>
      <c r="T32" s="61">
        <f t="shared" si="1"/>
        <v>0</v>
      </c>
      <c r="U32" s="16">
        <f t="shared" si="5"/>
        <v>0</v>
      </c>
      <c r="V32" s="16">
        <f t="shared" si="5"/>
        <v>0</v>
      </c>
      <c r="W32" s="16">
        <f t="shared" si="5"/>
        <v>0</v>
      </c>
      <c r="X32" s="69">
        <f t="shared" si="5"/>
        <v>0</v>
      </c>
    </row>
    <row r="33" spans="1:24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3"/>
        <v>10</v>
      </c>
      <c r="H33" s="11">
        <v>6</v>
      </c>
      <c r="I33" s="11">
        <v>2</v>
      </c>
      <c r="J33" s="11">
        <v>2</v>
      </c>
      <c r="K33" s="62">
        <f t="shared" si="4"/>
        <v>10</v>
      </c>
      <c r="L33" s="134">
        <v>4</v>
      </c>
      <c r="M33" s="10">
        <v>3</v>
      </c>
      <c r="N33" s="10">
        <v>1</v>
      </c>
      <c r="O33" s="10"/>
      <c r="P33" s="67">
        <f t="shared" si="11"/>
        <v>4</v>
      </c>
      <c r="Q33" s="10">
        <v>2</v>
      </c>
      <c r="R33" s="10">
        <v>1</v>
      </c>
      <c r="S33" s="10">
        <v>1</v>
      </c>
      <c r="T33" s="62">
        <f t="shared" si="1"/>
        <v>4</v>
      </c>
      <c r="U33" s="10">
        <f t="shared" ref="U33:X39" si="12">M33+Q33</f>
        <v>5</v>
      </c>
      <c r="V33" s="10">
        <f t="shared" si="12"/>
        <v>2</v>
      </c>
      <c r="W33" s="10">
        <f t="shared" si="12"/>
        <v>1</v>
      </c>
      <c r="X33" s="70">
        <f t="shared" si="12"/>
        <v>8</v>
      </c>
    </row>
    <row r="34" spans="1:24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3"/>
        <v>5</v>
      </c>
      <c r="H34" s="55">
        <v>2</v>
      </c>
      <c r="I34" s="55">
        <v>2</v>
      </c>
      <c r="J34" s="55">
        <v>1</v>
      </c>
      <c r="K34" s="61">
        <f t="shared" si="4"/>
        <v>5</v>
      </c>
      <c r="L34" s="133">
        <v>5</v>
      </c>
      <c r="M34" s="54">
        <v>4</v>
      </c>
      <c r="N34" s="54"/>
      <c r="O34" s="54">
        <v>1</v>
      </c>
      <c r="P34" s="66">
        <f t="shared" si="11"/>
        <v>5</v>
      </c>
      <c r="Q34" s="16">
        <v>5</v>
      </c>
      <c r="R34" s="16"/>
      <c r="S34" s="16"/>
      <c r="T34" s="61">
        <f t="shared" si="1"/>
        <v>5</v>
      </c>
      <c r="U34" s="16">
        <f t="shared" si="12"/>
        <v>9</v>
      </c>
      <c r="V34" s="16">
        <f t="shared" si="12"/>
        <v>0</v>
      </c>
      <c r="W34" s="16">
        <f t="shared" si="12"/>
        <v>1</v>
      </c>
      <c r="X34" s="69">
        <f t="shared" si="12"/>
        <v>10</v>
      </c>
    </row>
    <row r="35" spans="1:24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3"/>
        <v>5</v>
      </c>
      <c r="H35" s="55">
        <v>3</v>
      </c>
      <c r="I35" s="55">
        <v>1</v>
      </c>
      <c r="J35" s="55">
        <v>1</v>
      </c>
      <c r="K35" s="61">
        <f t="shared" si="4"/>
        <v>5</v>
      </c>
      <c r="L35" s="133">
        <v>5</v>
      </c>
      <c r="M35" s="54">
        <v>5</v>
      </c>
      <c r="N35" s="54"/>
      <c r="O35" s="54"/>
      <c r="P35" s="66">
        <f t="shared" si="11"/>
        <v>5</v>
      </c>
      <c r="Q35" s="16">
        <v>5</v>
      </c>
      <c r="R35" s="16"/>
      <c r="S35" s="16"/>
      <c r="T35" s="61">
        <f t="shared" si="1"/>
        <v>5</v>
      </c>
      <c r="U35" s="16">
        <f t="shared" si="12"/>
        <v>10</v>
      </c>
      <c r="V35" s="16">
        <f t="shared" si="12"/>
        <v>0</v>
      </c>
      <c r="W35" s="16">
        <f t="shared" si="12"/>
        <v>0</v>
      </c>
      <c r="X35" s="69">
        <f t="shared" si="12"/>
        <v>10</v>
      </c>
    </row>
    <row r="36" spans="1:24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3"/>
        <v>3</v>
      </c>
      <c r="H36" s="55">
        <v>3</v>
      </c>
      <c r="I36" s="55">
        <v>1</v>
      </c>
      <c r="J36" s="55">
        <v>1</v>
      </c>
      <c r="K36" s="61">
        <f t="shared" si="4"/>
        <v>5</v>
      </c>
      <c r="L36" s="133">
        <v>5</v>
      </c>
      <c r="M36" s="54">
        <v>2</v>
      </c>
      <c r="N36" s="54">
        <v>2</v>
      </c>
      <c r="O36" s="54">
        <v>1</v>
      </c>
      <c r="P36" s="66">
        <f t="shared" si="11"/>
        <v>5</v>
      </c>
      <c r="Q36" s="16">
        <v>4</v>
      </c>
      <c r="R36" s="16">
        <v>1</v>
      </c>
      <c r="S36" s="16"/>
      <c r="T36" s="61">
        <f t="shared" si="1"/>
        <v>5</v>
      </c>
      <c r="U36" s="16">
        <f t="shared" si="12"/>
        <v>6</v>
      </c>
      <c r="V36" s="16">
        <f t="shared" si="12"/>
        <v>3</v>
      </c>
      <c r="W36" s="16">
        <f t="shared" si="12"/>
        <v>1</v>
      </c>
      <c r="X36" s="69">
        <f t="shared" si="12"/>
        <v>10</v>
      </c>
    </row>
    <row r="37" spans="1:24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3"/>
        <v>8</v>
      </c>
      <c r="H37" s="57">
        <v>5</v>
      </c>
      <c r="I37" s="57">
        <v>2</v>
      </c>
      <c r="J37" s="57">
        <v>2</v>
      </c>
      <c r="K37" s="63">
        <f t="shared" si="4"/>
        <v>9</v>
      </c>
      <c r="L37" s="135">
        <v>2</v>
      </c>
      <c r="M37" s="56">
        <v>1</v>
      </c>
      <c r="N37" s="56"/>
      <c r="O37" s="56">
        <v>1</v>
      </c>
      <c r="P37" s="68">
        <f t="shared" si="11"/>
        <v>2</v>
      </c>
      <c r="Q37" s="56">
        <v>2</v>
      </c>
      <c r="R37" s="56"/>
      <c r="S37" s="56"/>
      <c r="T37" s="63">
        <f t="shared" si="1"/>
        <v>2</v>
      </c>
      <c r="U37" s="56">
        <f t="shared" si="12"/>
        <v>3</v>
      </c>
      <c r="V37" s="56">
        <f t="shared" si="12"/>
        <v>0</v>
      </c>
      <c r="W37" s="56">
        <f t="shared" si="12"/>
        <v>1</v>
      </c>
      <c r="X37" s="71">
        <f t="shared" si="12"/>
        <v>4</v>
      </c>
    </row>
    <row r="38" spans="1:24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3"/>
        <v>3</v>
      </c>
      <c r="H38" s="55">
        <v>2</v>
      </c>
      <c r="I38" s="55">
        <v>2</v>
      </c>
      <c r="J38" s="55">
        <v>1</v>
      </c>
      <c r="K38" s="61">
        <f t="shared" si="4"/>
        <v>5</v>
      </c>
      <c r="L38" s="133">
        <v>1</v>
      </c>
      <c r="M38" s="54">
        <v>1</v>
      </c>
      <c r="N38" s="54"/>
      <c r="O38" s="54"/>
      <c r="P38" s="66">
        <f t="shared" si="11"/>
        <v>1</v>
      </c>
      <c r="Q38" s="16">
        <v>1</v>
      </c>
      <c r="R38" s="16"/>
      <c r="S38" s="16"/>
      <c r="T38" s="61">
        <f t="shared" si="1"/>
        <v>1</v>
      </c>
      <c r="U38" s="16">
        <f t="shared" si="12"/>
        <v>2</v>
      </c>
      <c r="V38" s="16">
        <f t="shared" si="12"/>
        <v>0</v>
      </c>
      <c r="W38" s="16">
        <f t="shared" si="12"/>
        <v>0</v>
      </c>
      <c r="X38" s="69">
        <f t="shared" si="12"/>
        <v>2</v>
      </c>
    </row>
    <row r="39" spans="1:24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3"/>
        <v>4</v>
      </c>
      <c r="H39" s="55">
        <v>8</v>
      </c>
      <c r="I39" s="55">
        <v>1</v>
      </c>
      <c r="J39" s="55">
        <v>1</v>
      </c>
      <c r="K39" s="61">
        <f t="shared" si="4"/>
        <v>10</v>
      </c>
      <c r="L39" s="133"/>
      <c r="M39" s="54"/>
      <c r="N39" s="54"/>
      <c r="O39" s="54"/>
      <c r="P39" s="66">
        <f t="shared" ref="P4:P39" si="13">SUM(M39:O39)</f>
        <v>0</v>
      </c>
      <c r="Q39" s="16"/>
      <c r="R39" s="16"/>
      <c r="S39" s="16"/>
      <c r="T39" s="61">
        <f t="shared" ref="T4:T39" si="14">SUM(Q39:S39)</f>
        <v>0</v>
      </c>
      <c r="U39" s="16">
        <f t="shared" si="12"/>
        <v>0</v>
      </c>
      <c r="V39" s="16">
        <f t="shared" si="12"/>
        <v>0</v>
      </c>
      <c r="W39" s="16">
        <f t="shared" si="12"/>
        <v>0</v>
      </c>
      <c r="X39" s="69">
        <f t="shared" si="1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D9F-3EC0-4404-9B78-932F7DD95ECE}">
  <dimension ref="A1:AU39"/>
  <sheetViews>
    <sheetView workbookViewId="0">
      <selection activeCell="L3" sqref="L3:L39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35" max="35" width="16.4257812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/>
      <c r="M3" s="16"/>
      <c r="N3" s="16"/>
      <c r="O3" s="16"/>
      <c r="P3" s="66">
        <f t="shared" ref="P3:P4" si="0">SUM(M3:O3)</f>
        <v>0</v>
      </c>
      <c r="Q3" s="16"/>
      <c r="R3" s="16"/>
      <c r="S3" s="16"/>
      <c r="T3" s="61">
        <f t="shared" ref="T3:T38" si="1">SUM(Q3:S3)</f>
        <v>0</v>
      </c>
      <c r="U3">
        <f>M3+Q3</f>
        <v>0</v>
      </c>
      <c r="V3">
        <f t="shared" ref="V3:X18" si="2">N3+R3</f>
        <v>0</v>
      </c>
      <c r="W3">
        <f t="shared" si="2"/>
        <v>0</v>
      </c>
      <c r="X3" s="21">
        <f t="shared" si="2"/>
        <v>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80</v>
      </c>
      <c r="AJ3" s="42">
        <f>SUM(M:M)</f>
        <v>50</v>
      </c>
      <c r="AK3" s="42">
        <f>SUM(N:N)</f>
        <v>22</v>
      </c>
      <c r="AL3" s="42">
        <f>SUM(O:O)</f>
        <v>8</v>
      </c>
      <c r="AM3" s="51">
        <f>SUM(P:P)</f>
        <v>80</v>
      </c>
      <c r="AN3" s="42">
        <f>SUM(Q:Q)</f>
        <v>59</v>
      </c>
      <c r="AO3" s="42">
        <f>SUM(R:R)</f>
        <v>16</v>
      </c>
      <c r="AP3" s="42">
        <f>SUM(S:S)</f>
        <v>5</v>
      </c>
      <c r="AQ3" s="52">
        <f>SUM(T:T)</f>
        <v>80</v>
      </c>
      <c r="AR3" s="42">
        <f>SUM(U:U)</f>
        <v>109</v>
      </c>
      <c r="AS3" s="42">
        <f>SUM(V:V)</f>
        <v>38</v>
      </c>
      <c r="AT3" s="42">
        <f>SUM(W:W)</f>
        <v>13</v>
      </c>
      <c r="AU3" s="72">
        <f>SUM(X:X)</f>
        <v>160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3">SUM(D4:F4)</f>
        <v>6</v>
      </c>
      <c r="H4" s="53">
        <v>3</v>
      </c>
      <c r="I4" s="53">
        <v>1</v>
      </c>
      <c r="J4" s="53">
        <v>1</v>
      </c>
      <c r="K4" s="61">
        <f t="shared" ref="K4:K39" si="4">SUM(H4:J4)</f>
        <v>5</v>
      </c>
      <c r="L4" s="133">
        <v>5</v>
      </c>
      <c r="M4" s="16">
        <v>3</v>
      </c>
      <c r="N4" s="16">
        <v>1</v>
      </c>
      <c r="O4" s="16">
        <v>1</v>
      </c>
      <c r="P4" s="66">
        <f t="shared" si="0"/>
        <v>5</v>
      </c>
      <c r="Q4" s="16">
        <v>5</v>
      </c>
      <c r="R4" s="16"/>
      <c r="S4" s="16"/>
      <c r="T4" s="61">
        <f t="shared" si="1"/>
        <v>5</v>
      </c>
      <c r="U4">
        <f t="shared" ref="U4:X32" si="5">M4+Q4</f>
        <v>8</v>
      </c>
      <c r="V4">
        <f t="shared" si="2"/>
        <v>1</v>
      </c>
      <c r="W4">
        <f t="shared" si="2"/>
        <v>1</v>
      </c>
      <c r="X4" s="21">
        <f t="shared" si="2"/>
        <v>10</v>
      </c>
      <c r="AA4" s="39">
        <f>AA3/$AD3</f>
        <v>0.44736842105263158</v>
      </c>
      <c r="AB4" s="39">
        <f t="shared" ref="AB4:AD4" si="6">AB3/$AD3</f>
        <v>0.3</v>
      </c>
      <c r="AC4" s="39">
        <f t="shared" si="6"/>
        <v>0.25263157894736843</v>
      </c>
      <c r="AD4" s="74">
        <f t="shared" si="6"/>
        <v>1</v>
      </c>
      <c r="AE4" s="39">
        <f>AE3/$AH3</f>
        <v>0.5339366515837104</v>
      </c>
      <c r="AF4" s="39">
        <f t="shared" ref="AF4:AH4" si="7">AF3/$AH3</f>
        <v>0.26244343891402716</v>
      </c>
      <c r="AG4" s="39">
        <f t="shared" si="7"/>
        <v>0.20361990950226244</v>
      </c>
      <c r="AH4" s="75">
        <f t="shared" si="7"/>
        <v>1</v>
      </c>
      <c r="AI4" s="76"/>
      <c r="AJ4" s="39">
        <f>AJ3/$AM3</f>
        <v>0.625</v>
      </c>
      <c r="AK4" s="39">
        <f t="shared" ref="AK4:AM4" si="8">AK3/$AM3</f>
        <v>0.27500000000000002</v>
      </c>
      <c r="AL4" s="39">
        <f t="shared" si="8"/>
        <v>0.1</v>
      </c>
      <c r="AM4" s="74">
        <f t="shared" si="8"/>
        <v>1</v>
      </c>
      <c r="AN4" s="39">
        <f>AN3/$AQ3</f>
        <v>0.73750000000000004</v>
      </c>
      <c r="AO4" s="39">
        <f t="shared" ref="AO4:AQ4" si="9">AO3/$AQ3</f>
        <v>0.2</v>
      </c>
      <c r="AP4" s="39">
        <f t="shared" si="9"/>
        <v>6.25E-2</v>
      </c>
      <c r="AQ4" s="75">
        <f t="shared" si="9"/>
        <v>1</v>
      </c>
      <c r="AR4" s="39">
        <f>AR3/$AU3</f>
        <v>0.68125000000000002</v>
      </c>
      <c r="AS4" s="39">
        <f t="shared" ref="AS4:AU4" si="10">AS3/$AU3</f>
        <v>0.23749999999999999</v>
      </c>
      <c r="AT4" s="39">
        <f t="shared" si="10"/>
        <v>8.1250000000000003E-2</v>
      </c>
      <c r="AU4" s="77">
        <f t="shared" si="10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3"/>
        <v>5</v>
      </c>
      <c r="H5" s="53">
        <v>2</v>
      </c>
      <c r="I5" s="53">
        <v>2</v>
      </c>
      <c r="J5" s="53">
        <v>1</v>
      </c>
      <c r="K5" s="61">
        <f t="shared" si="4"/>
        <v>5</v>
      </c>
      <c r="L5" s="133"/>
      <c r="M5" s="16"/>
      <c r="N5" s="16"/>
      <c r="O5" s="16"/>
      <c r="P5" s="66">
        <f>SUM(L5:O5)</f>
        <v>0</v>
      </c>
      <c r="Q5" s="16"/>
      <c r="R5" s="16"/>
      <c r="S5" s="16"/>
      <c r="T5" s="61">
        <f t="shared" si="1"/>
        <v>0</v>
      </c>
      <c r="U5">
        <f t="shared" si="5"/>
        <v>0</v>
      </c>
      <c r="V5">
        <f t="shared" si="2"/>
        <v>0</v>
      </c>
      <c r="W5">
        <f t="shared" si="2"/>
        <v>0</v>
      </c>
      <c r="X5" s="21">
        <f t="shared" si="2"/>
        <v>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3"/>
        <v>5</v>
      </c>
      <c r="H6" s="53">
        <v>2</v>
      </c>
      <c r="I6" s="53">
        <v>3</v>
      </c>
      <c r="J6" s="53">
        <v>1</v>
      </c>
      <c r="K6" s="61">
        <f t="shared" si="4"/>
        <v>6</v>
      </c>
      <c r="L6" s="133"/>
      <c r="M6" s="16"/>
      <c r="N6" s="16"/>
      <c r="O6" s="16"/>
      <c r="P6" s="66">
        <f t="shared" ref="P6:P38" si="11">SUM(M6:O6)</f>
        <v>0</v>
      </c>
      <c r="Q6" s="16"/>
      <c r="R6" s="16"/>
      <c r="S6" s="16"/>
      <c r="T6" s="61">
        <f t="shared" si="1"/>
        <v>0</v>
      </c>
      <c r="U6">
        <f t="shared" si="5"/>
        <v>0</v>
      </c>
      <c r="V6">
        <f t="shared" si="2"/>
        <v>0</v>
      </c>
      <c r="W6">
        <f t="shared" si="2"/>
        <v>0</v>
      </c>
      <c r="X6" s="21">
        <f t="shared" si="2"/>
        <v>0</v>
      </c>
      <c r="AA6" t="s">
        <v>18</v>
      </c>
      <c r="AF6" t="s">
        <v>19</v>
      </c>
      <c r="AI6" s="1">
        <f>AI3*AG8</f>
        <v>48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3"/>
        <v>5</v>
      </c>
      <c r="H7" s="53">
        <v>3</v>
      </c>
      <c r="I7" s="53">
        <v>1</v>
      </c>
      <c r="J7" s="53">
        <v>1</v>
      </c>
      <c r="K7" s="61">
        <f t="shared" si="4"/>
        <v>5</v>
      </c>
      <c r="L7" s="133"/>
      <c r="M7" s="16"/>
      <c r="N7" s="16"/>
      <c r="O7" s="16"/>
      <c r="P7" s="66">
        <f t="shared" si="11"/>
        <v>0</v>
      </c>
      <c r="Q7" s="16"/>
      <c r="R7" s="16"/>
      <c r="S7" s="16"/>
      <c r="T7" s="61">
        <f t="shared" si="1"/>
        <v>0</v>
      </c>
      <c r="U7" s="16">
        <f t="shared" si="5"/>
        <v>0</v>
      </c>
      <c r="V7" s="16">
        <f t="shared" si="2"/>
        <v>0</v>
      </c>
      <c r="W7" s="16">
        <f t="shared" si="2"/>
        <v>0</v>
      </c>
      <c r="X7" s="69">
        <f t="shared" si="2"/>
        <v>0</v>
      </c>
      <c r="AA7" s="73" t="s">
        <v>10</v>
      </c>
      <c r="AB7" t="s">
        <v>21</v>
      </c>
      <c r="AF7" t="s">
        <v>22</v>
      </c>
      <c r="AG7" s="1">
        <v>0.3</v>
      </c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3"/>
        <v>6</v>
      </c>
      <c r="H8" s="11">
        <v>2</v>
      </c>
      <c r="I8" s="11">
        <v>2</v>
      </c>
      <c r="J8" s="11">
        <v>1</v>
      </c>
      <c r="K8" s="62">
        <f t="shared" si="4"/>
        <v>5</v>
      </c>
      <c r="L8" s="134">
        <v>5</v>
      </c>
      <c r="M8" s="10">
        <v>4</v>
      </c>
      <c r="N8" s="10">
        <v>1</v>
      </c>
      <c r="O8" s="10"/>
      <c r="P8" s="67">
        <f t="shared" si="11"/>
        <v>5</v>
      </c>
      <c r="Q8" s="10">
        <v>4</v>
      </c>
      <c r="R8" s="10">
        <v>1</v>
      </c>
      <c r="S8" s="10"/>
      <c r="T8" s="62">
        <f t="shared" si="1"/>
        <v>5</v>
      </c>
      <c r="U8" s="10">
        <f t="shared" si="5"/>
        <v>8</v>
      </c>
      <c r="V8" s="10">
        <f t="shared" si="2"/>
        <v>2</v>
      </c>
      <c r="W8" s="10">
        <f t="shared" si="2"/>
        <v>0</v>
      </c>
      <c r="X8" s="70">
        <f t="shared" si="2"/>
        <v>10</v>
      </c>
      <c r="AA8" s="73" t="s">
        <v>11</v>
      </c>
      <c r="AB8" t="s">
        <v>24</v>
      </c>
      <c r="AF8" t="s">
        <v>25</v>
      </c>
      <c r="AG8" s="1">
        <f>2*AG7</f>
        <v>0.6</v>
      </c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3"/>
        <v>5</v>
      </c>
      <c r="H9" s="53">
        <v>4</v>
      </c>
      <c r="I9" s="53">
        <v>3</v>
      </c>
      <c r="J9" s="53">
        <v>3</v>
      </c>
      <c r="K9" s="61">
        <f t="shared" si="4"/>
        <v>10</v>
      </c>
      <c r="L9" s="133">
        <v>5</v>
      </c>
      <c r="M9" s="16">
        <v>3</v>
      </c>
      <c r="N9" s="16">
        <v>1</v>
      </c>
      <c r="O9" s="16">
        <v>1</v>
      </c>
      <c r="P9" s="66">
        <f t="shared" si="11"/>
        <v>5</v>
      </c>
      <c r="Q9" s="16">
        <v>1</v>
      </c>
      <c r="R9" s="16">
        <v>2</v>
      </c>
      <c r="S9" s="16">
        <v>2</v>
      </c>
      <c r="T9" s="61">
        <f t="shared" si="1"/>
        <v>5</v>
      </c>
      <c r="U9" s="16">
        <f t="shared" si="5"/>
        <v>4</v>
      </c>
      <c r="V9" s="16">
        <f t="shared" si="2"/>
        <v>3</v>
      </c>
      <c r="W9" s="16">
        <f t="shared" si="2"/>
        <v>3</v>
      </c>
      <c r="X9" s="69">
        <f t="shared" si="2"/>
        <v>10</v>
      </c>
      <c r="AA9" s="73" t="s">
        <v>12</v>
      </c>
      <c r="AB9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3"/>
        <v>3</v>
      </c>
      <c r="H10" s="53">
        <v>3</v>
      </c>
      <c r="I10" s="53">
        <v>1</v>
      </c>
      <c r="J10" s="53">
        <v>1</v>
      </c>
      <c r="K10" s="61">
        <f t="shared" si="4"/>
        <v>5</v>
      </c>
      <c r="L10" s="133"/>
      <c r="M10" s="16"/>
      <c r="N10" s="16"/>
      <c r="O10" s="16"/>
      <c r="P10" s="66">
        <f t="shared" si="11"/>
        <v>0</v>
      </c>
      <c r="Q10" s="16"/>
      <c r="R10" s="16"/>
      <c r="S10" s="16"/>
      <c r="T10" s="61">
        <f t="shared" si="1"/>
        <v>0</v>
      </c>
      <c r="U10" s="16">
        <f t="shared" si="5"/>
        <v>0</v>
      </c>
      <c r="V10" s="16">
        <f t="shared" si="2"/>
        <v>0</v>
      </c>
      <c r="W10" s="16">
        <f t="shared" si="2"/>
        <v>0</v>
      </c>
      <c r="X10" s="69">
        <f t="shared" si="2"/>
        <v>0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3"/>
        <v>3</v>
      </c>
      <c r="H11" s="53">
        <v>2</v>
      </c>
      <c r="I11" s="53">
        <v>2</v>
      </c>
      <c r="J11" s="53">
        <v>1</v>
      </c>
      <c r="K11" s="61">
        <f t="shared" si="4"/>
        <v>5</v>
      </c>
      <c r="L11" s="133"/>
      <c r="M11" s="16"/>
      <c r="N11" s="16"/>
      <c r="O11" s="16"/>
      <c r="P11" s="66">
        <f t="shared" si="11"/>
        <v>0</v>
      </c>
      <c r="Q11" s="16"/>
      <c r="R11" s="16"/>
      <c r="S11" s="16"/>
      <c r="T11" s="61">
        <f t="shared" si="1"/>
        <v>0</v>
      </c>
      <c r="U11" s="16">
        <f t="shared" si="5"/>
        <v>0</v>
      </c>
      <c r="V11" s="16">
        <f t="shared" si="2"/>
        <v>0</v>
      </c>
      <c r="W11" s="16">
        <f t="shared" si="2"/>
        <v>0</v>
      </c>
      <c r="X11" s="69">
        <f t="shared" si="2"/>
        <v>0</v>
      </c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3"/>
        <v>5</v>
      </c>
      <c r="H12" s="53">
        <v>3</v>
      </c>
      <c r="I12" s="53">
        <v>1</v>
      </c>
      <c r="J12" s="53">
        <v>1</v>
      </c>
      <c r="K12" s="61">
        <f t="shared" si="4"/>
        <v>5</v>
      </c>
      <c r="L12" s="133"/>
      <c r="M12" s="16"/>
      <c r="N12" s="16"/>
      <c r="O12" s="16"/>
      <c r="P12" s="66">
        <f t="shared" si="11"/>
        <v>0</v>
      </c>
      <c r="Q12" s="16"/>
      <c r="R12" s="16"/>
      <c r="S12" s="16"/>
      <c r="T12" s="61">
        <f t="shared" si="1"/>
        <v>0</v>
      </c>
      <c r="U12" s="16">
        <f t="shared" si="5"/>
        <v>0</v>
      </c>
      <c r="V12" s="16">
        <f t="shared" si="2"/>
        <v>0</v>
      </c>
      <c r="W12" s="16">
        <f t="shared" si="2"/>
        <v>0</v>
      </c>
      <c r="X12" s="69">
        <f t="shared" si="2"/>
        <v>0</v>
      </c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3"/>
        <v>4</v>
      </c>
      <c r="H13" s="11">
        <v>3</v>
      </c>
      <c r="I13" s="11">
        <v>1</v>
      </c>
      <c r="J13" s="11">
        <v>1</v>
      </c>
      <c r="K13" s="62">
        <f t="shared" si="4"/>
        <v>5</v>
      </c>
      <c r="L13" s="134"/>
      <c r="M13" s="10"/>
      <c r="N13" s="10"/>
      <c r="O13" s="10"/>
      <c r="P13" s="67">
        <f t="shared" si="11"/>
        <v>0</v>
      </c>
      <c r="Q13" s="10"/>
      <c r="R13" s="10"/>
      <c r="S13" s="10"/>
      <c r="T13" s="62">
        <f t="shared" si="1"/>
        <v>0</v>
      </c>
      <c r="U13" s="10">
        <f t="shared" si="5"/>
        <v>0</v>
      </c>
      <c r="V13" s="10">
        <f t="shared" si="2"/>
        <v>0</v>
      </c>
      <c r="W13" s="10">
        <f t="shared" si="2"/>
        <v>0</v>
      </c>
      <c r="X13" s="70">
        <f t="shared" si="2"/>
        <v>0</v>
      </c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3"/>
        <v>4</v>
      </c>
      <c r="H14" s="53">
        <v>3</v>
      </c>
      <c r="I14" s="53">
        <v>1</v>
      </c>
      <c r="J14" s="53">
        <v>1</v>
      </c>
      <c r="K14" s="61">
        <f t="shared" si="4"/>
        <v>5</v>
      </c>
      <c r="L14" s="133">
        <v>5</v>
      </c>
      <c r="M14" s="16">
        <v>3</v>
      </c>
      <c r="N14" s="16"/>
      <c r="O14" s="16">
        <v>2</v>
      </c>
      <c r="P14" s="66">
        <f t="shared" si="11"/>
        <v>5</v>
      </c>
      <c r="Q14" s="16">
        <v>4</v>
      </c>
      <c r="R14" s="16"/>
      <c r="S14" s="16">
        <v>1</v>
      </c>
      <c r="T14" s="61">
        <f t="shared" si="1"/>
        <v>5</v>
      </c>
      <c r="U14" s="16">
        <f t="shared" si="5"/>
        <v>7</v>
      </c>
      <c r="V14" s="16">
        <f t="shared" si="2"/>
        <v>0</v>
      </c>
      <c r="W14" s="16">
        <f t="shared" si="2"/>
        <v>3</v>
      </c>
      <c r="X14" s="69">
        <f t="shared" si="2"/>
        <v>10</v>
      </c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3"/>
        <v>5</v>
      </c>
      <c r="H15" s="53">
        <v>2</v>
      </c>
      <c r="I15" s="53">
        <v>2</v>
      </c>
      <c r="J15" s="53">
        <v>1</v>
      </c>
      <c r="K15" s="61">
        <f t="shared" si="4"/>
        <v>5</v>
      </c>
      <c r="L15" s="133"/>
      <c r="M15" s="16"/>
      <c r="N15" s="16"/>
      <c r="O15" s="16"/>
      <c r="P15" s="66">
        <f t="shared" si="11"/>
        <v>0</v>
      </c>
      <c r="Q15" s="16"/>
      <c r="R15" s="16"/>
      <c r="S15" s="16"/>
      <c r="T15" s="61">
        <f t="shared" si="1"/>
        <v>0</v>
      </c>
      <c r="U15" s="16">
        <f t="shared" si="5"/>
        <v>0</v>
      </c>
      <c r="V15" s="16">
        <f t="shared" si="2"/>
        <v>0</v>
      </c>
      <c r="W15" s="16">
        <f t="shared" si="2"/>
        <v>0</v>
      </c>
      <c r="X15" s="69">
        <f t="shared" si="2"/>
        <v>0</v>
      </c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3"/>
        <v>9</v>
      </c>
      <c r="H16" s="53">
        <v>3</v>
      </c>
      <c r="I16" s="53">
        <v>4</v>
      </c>
      <c r="J16" s="53">
        <v>3</v>
      </c>
      <c r="K16" s="61">
        <f t="shared" si="4"/>
        <v>10</v>
      </c>
      <c r="L16" s="133"/>
      <c r="M16" s="16"/>
      <c r="N16" s="16"/>
      <c r="O16" s="16"/>
      <c r="P16" s="66">
        <f t="shared" si="11"/>
        <v>0</v>
      </c>
      <c r="Q16" s="16"/>
      <c r="R16" s="16"/>
      <c r="S16" s="16"/>
      <c r="T16" s="61">
        <f t="shared" si="1"/>
        <v>0</v>
      </c>
      <c r="U16" s="16">
        <f t="shared" si="5"/>
        <v>0</v>
      </c>
      <c r="V16" s="16">
        <f t="shared" si="2"/>
        <v>0</v>
      </c>
      <c r="W16" s="16">
        <f t="shared" si="2"/>
        <v>0</v>
      </c>
      <c r="X16" s="69">
        <f t="shared" si="2"/>
        <v>0</v>
      </c>
    </row>
    <row r="17" spans="1:24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3"/>
        <v>5</v>
      </c>
      <c r="H17" s="53">
        <v>3</v>
      </c>
      <c r="I17" s="53">
        <v>1</v>
      </c>
      <c r="J17" s="53">
        <v>1</v>
      </c>
      <c r="K17" s="61">
        <f t="shared" si="4"/>
        <v>5</v>
      </c>
      <c r="L17" s="133"/>
      <c r="M17" s="16"/>
      <c r="N17" s="16"/>
      <c r="O17" s="16"/>
      <c r="P17" s="66">
        <f t="shared" si="11"/>
        <v>0</v>
      </c>
      <c r="Q17" s="16"/>
      <c r="R17" s="16"/>
      <c r="S17" s="16"/>
      <c r="T17" s="61">
        <f t="shared" si="1"/>
        <v>0</v>
      </c>
      <c r="U17" s="16">
        <f t="shared" si="5"/>
        <v>0</v>
      </c>
      <c r="V17" s="16">
        <f t="shared" si="2"/>
        <v>0</v>
      </c>
      <c r="W17" s="16">
        <f t="shared" si="2"/>
        <v>0</v>
      </c>
      <c r="X17" s="69">
        <f t="shared" si="2"/>
        <v>0</v>
      </c>
    </row>
    <row r="18" spans="1:24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3"/>
        <v>7</v>
      </c>
      <c r="H18" s="11">
        <v>1</v>
      </c>
      <c r="I18" s="11">
        <v>1</v>
      </c>
      <c r="J18" s="11">
        <v>1</v>
      </c>
      <c r="K18" s="62">
        <f t="shared" si="4"/>
        <v>3</v>
      </c>
      <c r="L18" s="134">
        <v>4</v>
      </c>
      <c r="M18" s="10">
        <v>3</v>
      </c>
      <c r="N18" s="10">
        <v>1</v>
      </c>
      <c r="O18" s="10"/>
      <c r="P18" s="67">
        <f t="shared" si="11"/>
        <v>4</v>
      </c>
      <c r="Q18" s="10">
        <v>3</v>
      </c>
      <c r="R18" s="10">
        <v>1</v>
      </c>
      <c r="S18" s="10"/>
      <c r="T18" s="62">
        <f t="shared" si="1"/>
        <v>4</v>
      </c>
      <c r="U18" s="10">
        <f t="shared" si="5"/>
        <v>6</v>
      </c>
      <c r="V18" s="10">
        <f t="shared" si="2"/>
        <v>2</v>
      </c>
      <c r="W18" s="10">
        <f t="shared" si="2"/>
        <v>0</v>
      </c>
      <c r="X18" s="70">
        <f t="shared" si="2"/>
        <v>8</v>
      </c>
    </row>
    <row r="19" spans="1:24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3"/>
        <v>5</v>
      </c>
      <c r="H19" s="53">
        <v>3</v>
      </c>
      <c r="I19" s="53">
        <v>1</v>
      </c>
      <c r="J19" s="53">
        <v>1</v>
      </c>
      <c r="K19" s="61">
        <f t="shared" si="4"/>
        <v>5</v>
      </c>
      <c r="L19" s="133"/>
      <c r="M19" s="16"/>
      <c r="N19" s="16"/>
      <c r="O19" s="16"/>
      <c r="P19" s="66">
        <f t="shared" si="11"/>
        <v>0</v>
      </c>
      <c r="Q19" s="16"/>
      <c r="R19" s="16"/>
      <c r="S19" s="16"/>
      <c r="T19" s="61">
        <f t="shared" si="1"/>
        <v>0</v>
      </c>
      <c r="U19" s="16">
        <f t="shared" si="5"/>
        <v>0</v>
      </c>
      <c r="V19" s="16">
        <f t="shared" si="5"/>
        <v>0</v>
      </c>
      <c r="W19" s="16">
        <f t="shared" si="5"/>
        <v>0</v>
      </c>
      <c r="X19" s="69">
        <f t="shared" si="5"/>
        <v>0</v>
      </c>
    </row>
    <row r="20" spans="1:24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3"/>
        <v>3</v>
      </c>
      <c r="H20" s="53">
        <v>4</v>
      </c>
      <c r="I20" s="53">
        <v>1</v>
      </c>
      <c r="J20" s="53">
        <v>1</v>
      </c>
      <c r="K20" s="61">
        <f t="shared" si="4"/>
        <v>6</v>
      </c>
      <c r="L20" s="133">
        <v>5</v>
      </c>
      <c r="M20" s="16">
        <v>3</v>
      </c>
      <c r="N20" s="16">
        <v>1</v>
      </c>
      <c r="O20" s="16">
        <v>1</v>
      </c>
      <c r="P20" s="66">
        <f t="shared" si="11"/>
        <v>5</v>
      </c>
      <c r="Q20" s="16">
        <v>4</v>
      </c>
      <c r="R20" s="16">
        <v>1</v>
      </c>
      <c r="S20" s="16"/>
      <c r="T20" s="61">
        <f t="shared" si="1"/>
        <v>5</v>
      </c>
      <c r="U20" s="16">
        <f t="shared" si="5"/>
        <v>7</v>
      </c>
      <c r="V20" s="16">
        <f t="shared" si="5"/>
        <v>2</v>
      </c>
      <c r="W20" s="16">
        <f t="shared" si="5"/>
        <v>1</v>
      </c>
      <c r="X20" s="69">
        <f t="shared" si="5"/>
        <v>10</v>
      </c>
    </row>
    <row r="21" spans="1:24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3"/>
        <v>5</v>
      </c>
      <c r="H21" s="53">
        <v>3</v>
      </c>
      <c r="I21" s="53">
        <v>1</v>
      </c>
      <c r="J21" s="53">
        <v>1</v>
      </c>
      <c r="K21" s="61">
        <f t="shared" si="4"/>
        <v>5</v>
      </c>
      <c r="L21" s="133">
        <v>5</v>
      </c>
      <c r="M21" s="16">
        <v>4</v>
      </c>
      <c r="N21" s="16">
        <v>1</v>
      </c>
      <c r="O21" s="16"/>
      <c r="P21" s="66">
        <f t="shared" si="11"/>
        <v>5</v>
      </c>
      <c r="Q21" s="16">
        <v>3</v>
      </c>
      <c r="R21" s="16">
        <v>2</v>
      </c>
      <c r="S21" s="16"/>
      <c r="T21" s="61">
        <f t="shared" si="1"/>
        <v>5</v>
      </c>
      <c r="U21" s="16">
        <f t="shared" si="5"/>
        <v>7</v>
      </c>
      <c r="V21" s="16">
        <f t="shared" si="5"/>
        <v>3</v>
      </c>
      <c r="W21" s="16">
        <f t="shared" si="5"/>
        <v>0</v>
      </c>
      <c r="X21" s="69">
        <f t="shared" si="5"/>
        <v>10</v>
      </c>
    </row>
    <row r="22" spans="1:24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3"/>
        <v>5</v>
      </c>
      <c r="H22" s="53">
        <v>4</v>
      </c>
      <c r="I22" s="53">
        <v>2</v>
      </c>
      <c r="J22" s="53">
        <v>1</v>
      </c>
      <c r="K22" s="61">
        <f t="shared" si="4"/>
        <v>7</v>
      </c>
      <c r="L22" s="133"/>
      <c r="M22" s="16"/>
      <c r="N22" s="16"/>
      <c r="O22" s="16"/>
      <c r="P22" s="66">
        <f t="shared" si="11"/>
        <v>0</v>
      </c>
      <c r="Q22" s="16"/>
      <c r="R22" s="16"/>
      <c r="S22" s="16"/>
      <c r="T22" s="61">
        <f t="shared" si="1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69">
        <f t="shared" si="5"/>
        <v>0</v>
      </c>
    </row>
    <row r="23" spans="1:24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3"/>
        <v>5</v>
      </c>
      <c r="H23" s="11">
        <v>5</v>
      </c>
      <c r="I23" s="11">
        <v>1</v>
      </c>
      <c r="J23" s="11">
        <v>1</v>
      </c>
      <c r="K23" s="62">
        <f t="shared" si="4"/>
        <v>7</v>
      </c>
      <c r="L23" s="134">
        <v>5</v>
      </c>
      <c r="M23" s="10">
        <v>3</v>
      </c>
      <c r="N23" s="10">
        <v>1</v>
      </c>
      <c r="O23" s="10">
        <v>1</v>
      </c>
      <c r="P23" s="67">
        <f t="shared" si="11"/>
        <v>5</v>
      </c>
      <c r="Q23" s="10">
        <v>4</v>
      </c>
      <c r="R23" s="10">
        <v>1</v>
      </c>
      <c r="S23" s="10"/>
      <c r="T23" s="62">
        <f t="shared" si="1"/>
        <v>5</v>
      </c>
      <c r="U23" s="10">
        <f t="shared" si="5"/>
        <v>7</v>
      </c>
      <c r="V23" s="10">
        <f t="shared" si="5"/>
        <v>2</v>
      </c>
      <c r="W23" s="10">
        <f t="shared" si="5"/>
        <v>1</v>
      </c>
      <c r="X23" s="70">
        <f t="shared" si="5"/>
        <v>10</v>
      </c>
    </row>
    <row r="24" spans="1:24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3"/>
        <v>3</v>
      </c>
      <c r="H24" s="53">
        <v>3</v>
      </c>
      <c r="I24" s="53">
        <v>1</v>
      </c>
      <c r="J24" s="53">
        <v>1</v>
      </c>
      <c r="K24" s="61">
        <f t="shared" si="4"/>
        <v>5</v>
      </c>
      <c r="L24" s="133">
        <v>5</v>
      </c>
      <c r="M24" s="16">
        <v>2</v>
      </c>
      <c r="N24" s="16">
        <v>3</v>
      </c>
      <c r="O24" s="16"/>
      <c r="P24" s="66">
        <f t="shared" si="11"/>
        <v>5</v>
      </c>
      <c r="Q24" s="16">
        <v>4</v>
      </c>
      <c r="R24" s="16">
        <v>1</v>
      </c>
      <c r="S24" s="16"/>
      <c r="T24" s="61">
        <f t="shared" si="1"/>
        <v>5</v>
      </c>
      <c r="U24" s="16">
        <f t="shared" si="5"/>
        <v>6</v>
      </c>
      <c r="V24" s="16">
        <f t="shared" si="5"/>
        <v>4</v>
      </c>
      <c r="W24" s="16">
        <f t="shared" si="5"/>
        <v>0</v>
      </c>
      <c r="X24" s="69">
        <f t="shared" si="5"/>
        <v>10</v>
      </c>
    </row>
    <row r="25" spans="1:24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3"/>
        <v>3</v>
      </c>
      <c r="H25" s="53">
        <v>3</v>
      </c>
      <c r="I25" s="53">
        <v>1</v>
      </c>
      <c r="J25" s="53">
        <v>1</v>
      </c>
      <c r="K25" s="61">
        <f t="shared" si="4"/>
        <v>5</v>
      </c>
      <c r="L25" s="133"/>
      <c r="M25" s="16"/>
      <c r="N25" s="16"/>
      <c r="O25" s="16"/>
      <c r="P25" s="66">
        <f t="shared" si="11"/>
        <v>0</v>
      </c>
      <c r="Q25" s="16"/>
      <c r="R25" s="16"/>
      <c r="S25" s="16"/>
      <c r="T25" s="61">
        <f t="shared" si="1"/>
        <v>0</v>
      </c>
      <c r="U25" s="16">
        <f t="shared" si="5"/>
        <v>0</v>
      </c>
      <c r="V25" s="16">
        <f t="shared" si="5"/>
        <v>0</v>
      </c>
      <c r="W25" s="16">
        <f t="shared" si="5"/>
        <v>0</v>
      </c>
      <c r="X25" s="69">
        <f t="shared" si="5"/>
        <v>0</v>
      </c>
    </row>
    <row r="26" spans="1:24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3"/>
        <v>5</v>
      </c>
      <c r="H26" s="53">
        <v>3</v>
      </c>
      <c r="I26" s="53">
        <v>1</v>
      </c>
      <c r="J26" s="53">
        <v>1</v>
      </c>
      <c r="K26" s="61">
        <f t="shared" si="4"/>
        <v>5</v>
      </c>
      <c r="L26" s="133">
        <v>5</v>
      </c>
      <c r="M26" s="16">
        <v>5</v>
      </c>
      <c r="N26" s="16"/>
      <c r="O26" s="16"/>
      <c r="P26" s="66">
        <f t="shared" si="11"/>
        <v>5</v>
      </c>
      <c r="Q26" s="16">
        <v>5</v>
      </c>
      <c r="R26" s="16"/>
      <c r="S26" s="16"/>
      <c r="T26" s="61">
        <f t="shared" si="1"/>
        <v>5</v>
      </c>
      <c r="U26" s="16">
        <f t="shared" si="5"/>
        <v>10</v>
      </c>
      <c r="V26" s="16">
        <f t="shared" si="5"/>
        <v>0</v>
      </c>
      <c r="W26" s="16">
        <f t="shared" si="5"/>
        <v>0</v>
      </c>
      <c r="X26" s="69">
        <f t="shared" si="5"/>
        <v>10</v>
      </c>
    </row>
    <row r="27" spans="1:24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3"/>
        <v>9</v>
      </c>
      <c r="H27" s="53">
        <v>3</v>
      </c>
      <c r="I27" s="53">
        <v>1</v>
      </c>
      <c r="J27" s="53">
        <v>1</v>
      </c>
      <c r="K27" s="61">
        <f t="shared" si="4"/>
        <v>5</v>
      </c>
      <c r="L27" s="133">
        <v>5</v>
      </c>
      <c r="M27" s="16">
        <v>1</v>
      </c>
      <c r="N27" s="16">
        <v>4</v>
      </c>
      <c r="O27" s="16"/>
      <c r="P27" s="66">
        <f t="shared" si="11"/>
        <v>5</v>
      </c>
      <c r="Q27" s="16">
        <v>4</v>
      </c>
      <c r="R27" s="16">
        <v>1</v>
      </c>
      <c r="S27" s="16"/>
      <c r="T27" s="61">
        <f t="shared" si="1"/>
        <v>5</v>
      </c>
      <c r="U27" s="16">
        <f t="shared" si="5"/>
        <v>5</v>
      </c>
      <c r="V27" s="16">
        <f t="shared" si="5"/>
        <v>5</v>
      </c>
      <c r="W27" s="16">
        <f t="shared" si="5"/>
        <v>0</v>
      </c>
      <c r="X27" s="69">
        <f t="shared" si="5"/>
        <v>10</v>
      </c>
    </row>
    <row r="28" spans="1:24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3"/>
        <v>9</v>
      </c>
      <c r="H28" s="11">
        <v>4</v>
      </c>
      <c r="I28" s="11">
        <v>3</v>
      </c>
      <c r="J28" s="11">
        <v>2</v>
      </c>
      <c r="K28" s="62">
        <f t="shared" si="4"/>
        <v>9</v>
      </c>
      <c r="L28" s="134"/>
      <c r="M28" s="10"/>
      <c r="N28" s="10"/>
      <c r="O28" s="10"/>
      <c r="P28" s="67">
        <f t="shared" si="11"/>
        <v>0</v>
      </c>
      <c r="Q28" s="10"/>
      <c r="R28" s="10"/>
      <c r="S28" s="10"/>
      <c r="T28" s="62">
        <f t="shared" si="1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70">
        <f t="shared" si="5"/>
        <v>0</v>
      </c>
    </row>
    <row r="29" spans="1:24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3"/>
        <v>6</v>
      </c>
      <c r="H29" s="53">
        <v>4</v>
      </c>
      <c r="I29" s="53">
        <v>3</v>
      </c>
      <c r="J29" s="53">
        <v>2</v>
      </c>
      <c r="K29" s="61">
        <f t="shared" si="4"/>
        <v>9</v>
      </c>
      <c r="L29" s="133"/>
      <c r="M29" s="16"/>
      <c r="N29" s="16"/>
      <c r="O29" s="16"/>
      <c r="P29" s="66">
        <f t="shared" si="11"/>
        <v>0</v>
      </c>
      <c r="Q29" s="16"/>
      <c r="R29" s="16"/>
      <c r="S29" s="16"/>
      <c r="T29" s="61">
        <f t="shared" si="1"/>
        <v>0</v>
      </c>
      <c r="U29" s="16">
        <f t="shared" si="5"/>
        <v>0</v>
      </c>
      <c r="V29" s="16">
        <f t="shared" si="5"/>
        <v>0</v>
      </c>
      <c r="W29" s="16">
        <f t="shared" si="5"/>
        <v>0</v>
      </c>
      <c r="X29" s="69">
        <f t="shared" si="5"/>
        <v>0</v>
      </c>
    </row>
    <row r="30" spans="1:24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3"/>
        <v>5</v>
      </c>
      <c r="H30" s="53">
        <v>3</v>
      </c>
      <c r="I30" s="53">
        <v>1</v>
      </c>
      <c r="J30" s="53">
        <v>1</v>
      </c>
      <c r="K30" s="61">
        <f t="shared" si="4"/>
        <v>5</v>
      </c>
      <c r="L30" s="133"/>
      <c r="M30" s="16"/>
      <c r="N30" s="16"/>
      <c r="O30" s="16"/>
      <c r="P30" s="66">
        <f t="shared" si="11"/>
        <v>0</v>
      </c>
      <c r="Q30" s="16"/>
      <c r="R30" s="16"/>
      <c r="S30" s="16"/>
      <c r="T30" s="61">
        <f t="shared" si="1"/>
        <v>0</v>
      </c>
      <c r="U30" s="16">
        <f t="shared" si="5"/>
        <v>0</v>
      </c>
      <c r="V30" s="16">
        <f t="shared" si="5"/>
        <v>0</v>
      </c>
      <c r="W30" s="16">
        <f t="shared" si="5"/>
        <v>0</v>
      </c>
      <c r="X30" s="69">
        <f t="shared" si="5"/>
        <v>0</v>
      </c>
    </row>
    <row r="31" spans="1:24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3"/>
        <v>4</v>
      </c>
      <c r="H31" s="53">
        <v>3</v>
      </c>
      <c r="I31" s="53">
        <v>1</v>
      </c>
      <c r="J31" s="53">
        <v>1</v>
      </c>
      <c r="K31" s="61">
        <f t="shared" si="4"/>
        <v>5</v>
      </c>
      <c r="L31" s="133"/>
      <c r="M31" s="16"/>
      <c r="N31" s="16"/>
      <c r="O31" s="16"/>
      <c r="P31" s="66">
        <f t="shared" si="11"/>
        <v>0</v>
      </c>
      <c r="Q31" s="16"/>
      <c r="R31" s="16"/>
      <c r="S31" s="16"/>
      <c r="T31" s="61">
        <f t="shared" si="1"/>
        <v>0</v>
      </c>
      <c r="U31" s="16">
        <f t="shared" si="5"/>
        <v>0</v>
      </c>
      <c r="V31" s="16">
        <f t="shared" si="5"/>
        <v>0</v>
      </c>
      <c r="W31" s="16">
        <f t="shared" si="5"/>
        <v>0</v>
      </c>
      <c r="X31" s="69">
        <f t="shared" si="5"/>
        <v>0</v>
      </c>
    </row>
    <row r="32" spans="1:24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3"/>
        <v>3</v>
      </c>
      <c r="H32" s="53">
        <v>3</v>
      </c>
      <c r="I32" s="53">
        <v>1</v>
      </c>
      <c r="J32" s="53">
        <v>1</v>
      </c>
      <c r="K32" s="61">
        <f t="shared" si="4"/>
        <v>5</v>
      </c>
      <c r="L32" s="133"/>
      <c r="M32" s="16"/>
      <c r="N32" s="16"/>
      <c r="O32" s="16"/>
      <c r="P32" s="66">
        <f t="shared" si="11"/>
        <v>0</v>
      </c>
      <c r="Q32" s="16"/>
      <c r="R32" s="16"/>
      <c r="S32" s="16"/>
      <c r="T32" s="61">
        <f t="shared" si="1"/>
        <v>0</v>
      </c>
      <c r="U32" s="16">
        <f t="shared" si="5"/>
        <v>0</v>
      </c>
      <c r="V32" s="16">
        <f t="shared" si="5"/>
        <v>0</v>
      </c>
      <c r="W32" s="16">
        <f t="shared" si="5"/>
        <v>0</v>
      </c>
      <c r="X32" s="69">
        <f t="shared" si="5"/>
        <v>0</v>
      </c>
    </row>
    <row r="33" spans="1:24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3"/>
        <v>10</v>
      </c>
      <c r="H33" s="11">
        <v>6</v>
      </c>
      <c r="I33" s="11">
        <v>2</v>
      </c>
      <c r="J33" s="11">
        <v>2</v>
      </c>
      <c r="K33" s="62">
        <f t="shared" si="4"/>
        <v>10</v>
      </c>
      <c r="L33" s="134">
        <v>2</v>
      </c>
      <c r="M33" s="10">
        <v>1</v>
      </c>
      <c r="N33" s="10">
        <v>1</v>
      </c>
      <c r="O33" s="10"/>
      <c r="P33" s="67">
        <f t="shared" si="11"/>
        <v>2</v>
      </c>
      <c r="Q33" s="10">
        <v>2</v>
      </c>
      <c r="R33" s="10"/>
      <c r="S33" s="10"/>
      <c r="T33" s="62">
        <f t="shared" si="1"/>
        <v>2</v>
      </c>
      <c r="U33" s="10">
        <f t="shared" ref="U33:X39" si="12">M33+Q33</f>
        <v>3</v>
      </c>
      <c r="V33" s="10">
        <f t="shared" si="12"/>
        <v>1</v>
      </c>
      <c r="W33" s="10">
        <f t="shared" si="12"/>
        <v>0</v>
      </c>
      <c r="X33" s="70">
        <f t="shared" si="12"/>
        <v>4</v>
      </c>
    </row>
    <row r="34" spans="1:24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3"/>
        <v>5</v>
      </c>
      <c r="H34" s="55">
        <v>2</v>
      </c>
      <c r="I34" s="55">
        <v>2</v>
      </c>
      <c r="J34" s="55">
        <v>1</v>
      </c>
      <c r="K34" s="61">
        <f t="shared" si="4"/>
        <v>5</v>
      </c>
      <c r="L34" s="133">
        <v>5</v>
      </c>
      <c r="M34" s="54">
        <v>2</v>
      </c>
      <c r="N34" s="54">
        <v>3</v>
      </c>
      <c r="O34" s="54"/>
      <c r="P34" s="66">
        <f t="shared" si="11"/>
        <v>5</v>
      </c>
      <c r="Q34" s="16">
        <v>3</v>
      </c>
      <c r="R34" s="16">
        <v>2</v>
      </c>
      <c r="S34" s="16"/>
      <c r="T34" s="61">
        <f t="shared" si="1"/>
        <v>5</v>
      </c>
      <c r="U34" s="16">
        <f t="shared" si="12"/>
        <v>5</v>
      </c>
      <c r="V34" s="16">
        <f t="shared" si="12"/>
        <v>5</v>
      </c>
      <c r="W34" s="16">
        <f t="shared" si="12"/>
        <v>0</v>
      </c>
      <c r="X34" s="69">
        <f t="shared" si="12"/>
        <v>10</v>
      </c>
    </row>
    <row r="35" spans="1:24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3"/>
        <v>5</v>
      </c>
      <c r="H35" s="55">
        <v>3</v>
      </c>
      <c r="I35" s="55">
        <v>1</v>
      </c>
      <c r="J35" s="55">
        <v>1</v>
      </c>
      <c r="K35" s="61">
        <f t="shared" si="4"/>
        <v>5</v>
      </c>
      <c r="L35" s="133">
        <v>5</v>
      </c>
      <c r="M35" s="54">
        <v>5</v>
      </c>
      <c r="N35" s="54"/>
      <c r="O35" s="54"/>
      <c r="P35" s="66">
        <f t="shared" si="11"/>
        <v>5</v>
      </c>
      <c r="Q35" s="16">
        <v>3</v>
      </c>
      <c r="R35" s="16">
        <v>1</v>
      </c>
      <c r="S35" s="16">
        <v>1</v>
      </c>
      <c r="T35" s="61">
        <f t="shared" si="1"/>
        <v>5</v>
      </c>
      <c r="U35" s="16">
        <f t="shared" si="12"/>
        <v>8</v>
      </c>
      <c r="V35" s="16">
        <f t="shared" si="12"/>
        <v>1</v>
      </c>
      <c r="W35" s="16">
        <f t="shared" si="12"/>
        <v>1</v>
      </c>
      <c r="X35" s="69">
        <f t="shared" si="12"/>
        <v>10</v>
      </c>
    </row>
    <row r="36" spans="1:24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3"/>
        <v>3</v>
      </c>
      <c r="H36" s="55">
        <v>3</v>
      </c>
      <c r="I36" s="55">
        <v>1</v>
      </c>
      <c r="J36" s="55">
        <v>1</v>
      </c>
      <c r="K36" s="61">
        <f t="shared" si="4"/>
        <v>5</v>
      </c>
      <c r="L36" s="133">
        <v>4</v>
      </c>
      <c r="M36" s="54">
        <v>2</v>
      </c>
      <c r="N36" s="54"/>
      <c r="O36" s="54">
        <v>2</v>
      </c>
      <c r="P36" s="66">
        <f t="shared" si="11"/>
        <v>4</v>
      </c>
      <c r="Q36" s="16">
        <v>4</v>
      </c>
      <c r="R36" s="16"/>
      <c r="S36" s="16"/>
      <c r="T36" s="61">
        <f t="shared" si="1"/>
        <v>4</v>
      </c>
      <c r="U36" s="16">
        <f t="shared" si="12"/>
        <v>6</v>
      </c>
      <c r="V36" s="16">
        <f t="shared" si="12"/>
        <v>0</v>
      </c>
      <c r="W36" s="16">
        <f t="shared" si="12"/>
        <v>2</v>
      </c>
      <c r="X36" s="69">
        <f t="shared" si="12"/>
        <v>8</v>
      </c>
    </row>
    <row r="37" spans="1:24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3"/>
        <v>8</v>
      </c>
      <c r="H37" s="57">
        <v>5</v>
      </c>
      <c r="I37" s="57">
        <v>2</v>
      </c>
      <c r="J37" s="57">
        <v>2</v>
      </c>
      <c r="K37" s="63">
        <f t="shared" si="4"/>
        <v>9</v>
      </c>
      <c r="L37" s="135">
        <v>5</v>
      </c>
      <c r="M37" s="56">
        <v>5</v>
      </c>
      <c r="N37" s="56"/>
      <c r="O37" s="56"/>
      <c r="P37" s="68">
        <f t="shared" si="11"/>
        <v>5</v>
      </c>
      <c r="Q37" s="56">
        <v>2</v>
      </c>
      <c r="R37" s="56">
        <v>2</v>
      </c>
      <c r="S37" s="56">
        <v>1</v>
      </c>
      <c r="T37" s="63">
        <f t="shared" si="1"/>
        <v>5</v>
      </c>
      <c r="U37" s="56">
        <f t="shared" si="12"/>
        <v>7</v>
      </c>
      <c r="V37" s="56">
        <f t="shared" si="12"/>
        <v>2</v>
      </c>
      <c r="W37" s="56">
        <f t="shared" si="12"/>
        <v>1</v>
      </c>
      <c r="X37" s="71">
        <f t="shared" si="12"/>
        <v>10</v>
      </c>
    </row>
    <row r="38" spans="1:24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3"/>
        <v>3</v>
      </c>
      <c r="H38" s="55">
        <v>2</v>
      </c>
      <c r="I38" s="55">
        <v>2</v>
      </c>
      <c r="J38" s="55">
        <v>1</v>
      </c>
      <c r="K38" s="61">
        <f t="shared" si="4"/>
        <v>5</v>
      </c>
      <c r="L38" s="133">
        <v>5</v>
      </c>
      <c r="M38" s="54">
        <v>1</v>
      </c>
      <c r="N38" s="54">
        <v>4</v>
      </c>
      <c r="O38" s="54"/>
      <c r="P38" s="66">
        <f t="shared" si="11"/>
        <v>5</v>
      </c>
      <c r="Q38" s="16">
        <v>4</v>
      </c>
      <c r="R38" s="16">
        <v>1</v>
      </c>
      <c r="S38" s="16"/>
      <c r="T38" s="61">
        <f t="shared" si="1"/>
        <v>5</v>
      </c>
      <c r="U38" s="16">
        <f t="shared" si="12"/>
        <v>5</v>
      </c>
      <c r="V38" s="16">
        <f t="shared" si="12"/>
        <v>5</v>
      </c>
      <c r="W38" s="16">
        <f t="shared" si="12"/>
        <v>0</v>
      </c>
      <c r="X38" s="69">
        <f t="shared" si="12"/>
        <v>10</v>
      </c>
    </row>
    <row r="39" spans="1:24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3"/>
        <v>4</v>
      </c>
      <c r="H39" s="55">
        <v>8</v>
      </c>
      <c r="I39" s="55">
        <v>1</v>
      </c>
      <c r="J39" s="55">
        <v>1</v>
      </c>
      <c r="K39" s="61">
        <f t="shared" si="4"/>
        <v>10</v>
      </c>
      <c r="L39" s="133"/>
      <c r="M39" s="54"/>
      <c r="N39" s="54"/>
      <c r="O39" s="54"/>
      <c r="P39" s="66">
        <f t="shared" ref="P4:P39" si="13">SUM(M39:O39)</f>
        <v>0</v>
      </c>
      <c r="Q39" s="16"/>
      <c r="R39" s="16"/>
      <c r="S39" s="16"/>
      <c r="T39" s="61">
        <f t="shared" ref="T4:T39" si="14">SUM(Q39:S39)</f>
        <v>0</v>
      </c>
      <c r="U39" s="16">
        <f t="shared" si="12"/>
        <v>0</v>
      </c>
      <c r="V39" s="16">
        <f t="shared" si="12"/>
        <v>0</v>
      </c>
      <c r="W39" s="16">
        <f t="shared" si="12"/>
        <v>0</v>
      </c>
      <c r="X39" s="69">
        <f t="shared" si="1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F36-2323-46D5-ACCF-53FE0CBEAE44}">
  <dimension ref="A1:AU39"/>
  <sheetViews>
    <sheetView topLeftCell="A15" workbookViewId="0">
      <selection activeCell="L3" sqref="L3:L39"/>
    </sheetView>
  </sheetViews>
  <sheetFormatPr defaultRowHeight="15"/>
  <cols>
    <col min="1" max="1" width="9.42578125" customWidth="1"/>
    <col min="2" max="2" width="48.7109375" bestFit="1" customWidth="1"/>
    <col min="3" max="3" width="15.5703125" bestFit="1" customWidth="1"/>
    <col min="12" max="12" width="16.42578125" bestFit="1" customWidth="1"/>
    <col min="27" max="27" width="22.42578125" bestFit="1" customWidth="1"/>
    <col min="28" max="28" width="13" bestFit="1" customWidth="1"/>
    <col min="33" max="33" width="15.140625" customWidth="1"/>
    <col min="34" max="34" width="15" customWidth="1"/>
    <col min="35" max="35" width="16.42578125" bestFit="1" customWidth="1"/>
    <col min="36" max="36" width="10.7109375" bestFit="1" customWidth="1"/>
    <col min="39" max="39" width="8.28515625" bestFit="1" customWidth="1"/>
  </cols>
  <sheetData>
    <row r="1" spans="1:47">
      <c r="A1" s="45" t="s">
        <v>0</v>
      </c>
      <c r="B1" s="46" t="s">
        <v>1</v>
      </c>
      <c r="C1" s="47" t="s">
        <v>2</v>
      </c>
      <c r="D1" s="48" t="s">
        <v>3</v>
      </c>
      <c r="E1" s="48"/>
      <c r="F1" s="48"/>
      <c r="G1" s="48"/>
      <c r="H1" s="49" t="s">
        <v>4</v>
      </c>
      <c r="I1" s="49"/>
      <c r="J1" s="49"/>
      <c r="K1" s="49"/>
      <c r="L1" s="50" t="s">
        <v>5</v>
      </c>
      <c r="M1" s="48" t="s">
        <v>6</v>
      </c>
      <c r="N1" s="48"/>
      <c r="O1" s="48"/>
      <c r="P1" s="48"/>
      <c r="Q1" s="49" t="s">
        <v>7</v>
      </c>
      <c r="R1" s="49"/>
      <c r="S1" s="49"/>
      <c r="T1" s="49"/>
      <c r="U1" s="13" t="s">
        <v>8</v>
      </c>
      <c r="V1" s="13"/>
      <c r="W1" s="13"/>
      <c r="X1" s="21"/>
      <c r="AA1" s="48" t="s">
        <v>3</v>
      </c>
      <c r="AB1" s="48"/>
      <c r="AC1" s="48"/>
      <c r="AD1" s="48"/>
      <c r="AE1" s="49" t="s">
        <v>4</v>
      </c>
      <c r="AF1" s="49"/>
      <c r="AG1" s="49"/>
      <c r="AH1" s="49"/>
      <c r="AI1" s="50" t="s">
        <v>5</v>
      </c>
      <c r="AJ1" s="48" t="s">
        <v>6</v>
      </c>
      <c r="AK1" s="48"/>
      <c r="AL1" s="48"/>
      <c r="AM1" s="48"/>
      <c r="AN1" s="49" t="s">
        <v>7</v>
      </c>
      <c r="AO1" s="49"/>
      <c r="AP1" s="49"/>
      <c r="AQ1" s="49"/>
      <c r="AR1" s="13" t="s">
        <v>9</v>
      </c>
      <c r="AS1" s="13"/>
      <c r="AT1" s="13"/>
      <c r="AU1" s="21"/>
    </row>
    <row r="2" spans="1:47">
      <c r="A2" s="45"/>
      <c r="B2" s="46"/>
      <c r="C2" s="50"/>
      <c r="D2" s="51" t="s">
        <v>10</v>
      </c>
      <c r="E2" s="51" t="s">
        <v>11</v>
      </c>
      <c r="F2" s="51" t="s">
        <v>12</v>
      </c>
      <c r="G2" s="51" t="s">
        <v>13</v>
      </c>
      <c r="H2" s="52" t="s">
        <v>10</v>
      </c>
      <c r="I2" s="52" t="s">
        <v>11</v>
      </c>
      <c r="J2" s="52" t="s">
        <v>12</v>
      </c>
      <c r="K2" s="52" t="s">
        <v>13</v>
      </c>
      <c r="L2" s="50"/>
      <c r="M2" s="51" t="s">
        <v>10</v>
      </c>
      <c r="N2" s="51" t="s">
        <v>11</v>
      </c>
      <c r="O2" s="51" t="s">
        <v>12</v>
      </c>
      <c r="P2" s="51" t="s">
        <v>13</v>
      </c>
      <c r="Q2" s="52" t="s">
        <v>10</v>
      </c>
      <c r="R2" s="52" t="s">
        <v>11</v>
      </c>
      <c r="S2" s="52" t="s">
        <v>12</v>
      </c>
      <c r="T2" s="52" t="s">
        <v>13</v>
      </c>
      <c r="U2" s="14" t="s">
        <v>10</v>
      </c>
      <c r="V2" s="14" t="s">
        <v>11</v>
      </c>
      <c r="W2" s="14" t="s">
        <v>12</v>
      </c>
      <c r="X2" s="72" t="s">
        <v>13</v>
      </c>
      <c r="AA2" s="51" t="s">
        <v>10</v>
      </c>
      <c r="AB2" s="51" t="s">
        <v>11</v>
      </c>
      <c r="AC2" s="51" t="s">
        <v>12</v>
      </c>
      <c r="AD2" s="51" t="s">
        <v>13</v>
      </c>
      <c r="AE2" s="52" t="s">
        <v>10</v>
      </c>
      <c r="AF2" s="52" t="s">
        <v>11</v>
      </c>
      <c r="AG2" s="52" t="s">
        <v>12</v>
      </c>
      <c r="AH2" s="52" t="s">
        <v>13</v>
      </c>
      <c r="AI2" s="50"/>
      <c r="AJ2" s="51" t="s">
        <v>10</v>
      </c>
      <c r="AK2" s="51" t="s">
        <v>11</v>
      </c>
      <c r="AL2" s="51" t="s">
        <v>12</v>
      </c>
      <c r="AM2" s="51" t="s">
        <v>13</v>
      </c>
      <c r="AN2" s="52" t="s">
        <v>10</v>
      </c>
      <c r="AO2" s="52" t="s">
        <v>11</v>
      </c>
      <c r="AP2" s="52" t="s">
        <v>12</v>
      </c>
      <c r="AQ2" s="52" t="s">
        <v>13</v>
      </c>
      <c r="AR2" s="14" t="s">
        <v>10</v>
      </c>
      <c r="AS2" s="14" t="s">
        <v>11</v>
      </c>
      <c r="AT2" s="14" t="s">
        <v>12</v>
      </c>
      <c r="AU2" s="72" t="s">
        <v>13</v>
      </c>
    </row>
    <row r="3" spans="1:47">
      <c r="A3" s="16">
        <v>340390</v>
      </c>
      <c r="B3" s="16" t="s">
        <v>14</v>
      </c>
      <c r="C3" s="53">
        <v>9</v>
      </c>
      <c r="D3" s="53">
        <v>3</v>
      </c>
      <c r="E3" s="53">
        <v>1</v>
      </c>
      <c r="F3" s="53">
        <v>1</v>
      </c>
      <c r="G3" s="58">
        <f>SUM(D3:F3)</f>
        <v>5</v>
      </c>
      <c r="H3" s="53">
        <v>2</v>
      </c>
      <c r="I3" s="53">
        <v>2</v>
      </c>
      <c r="J3" s="53">
        <v>1</v>
      </c>
      <c r="K3" s="61">
        <f>SUM(H3:J3)</f>
        <v>5</v>
      </c>
      <c r="L3" s="133">
        <f>SUM(Wok!L3,Sacré!L3,Anthony!L3,Smurf!L3,Noob!L3)</f>
        <v>5</v>
      </c>
      <c r="M3" s="16">
        <f>SUM(Wok!M3,Sacré!M3,Anthony!M3,Smurf!M3,Noob!M3)</f>
        <v>3</v>
      </c>
      <c r="N3" s="16">
        <f>SUM(Wok!N3,Sacré!N3,Anthony!N3,Smurf!N3,Noob!N3)</f>
        <v>2</v>
      </c>
      <c r="O3" s="16">
        <f>SUM(Wok!O3,Sacré!O3,Anthony!O3,Smurf!O3,Noob!O3)</f>
        <v>0</v>
      </c>
      <c r="P3" s="66">
        <f>SUM(Wok!P3,Sacré!P3,Anthony!P3,Smurf!P3,Noob!P3)</f>
        <v>5</v>
      </c>
      <c r="Q3" s="16">
        <f>SUM(Wok!Q3,Sacré!Q3,Anthony!Q3,Smurf!Q3,Noob!Q3)</f>
        <v>2</v>
      </c>
      <c r="R3" s="16">
        <f>SUM(Wok!R3,Sacré!R3,Anthony!R3,Smurf!R3,Noob!R3)</f>
        <v>3</v>
      </c>
      <c r="S3" s="16">
        <f>SUM(Wok!S3,Sacré!S3,Anthony!S3,Smurf!S3,Noob!S3)</f>
        <v>0</v>
      </c>
      <c r="T3" s="61">
        <f>SUM(Wok!T3,Sacré!T3,Anthony!T3,Smurf!T3,Noob!T3)</f>
        <v>5</v>
      </c>
      <c r="U3">
        <f>M3+Q3</f>
        <v>5</v>
      </c>
      <c r="V3">
        <f t="shared" ref="V3:X18" si="0">N3+R3</f>
        <v>5</v>
      </c>
      <c r="W3">
        <f t="shared" si="0"/>
        <v>0</v>
      </c>
      <c r="X3" s="21">
        <f t="shared" si="0"/>
        <v>10</v>
      </c>
      <c r="AA3" s="42">
        <f>SUM(D:D)</f>
        <v>85</v>
      </c>
      <c r="AB3" s="42">
        <f>SUM(E:E)</f>
        <v>57</v>
      </c>
      <c r="AC3" s="42">
        <f>SUM(F:F)</f>
        <v>48</v>
      </c>
      <c r="AD3" s="51">
        <f>SUM(G:G)</f>
        <v>190</v>
      </c>
      <c r="AE3" s="42">
        <f>SUM(H:H)</f>
        <v>118</v>
      </c>
      <c r="AF3" s="42">
        <f>SUM(I:I)</f>
        <v>58</v>
      </c>
      <c r="AG3" s="42">
        <f>SUM(J:J)</f>
        <v>45</v>
      </c>
      <c r="AH3" s="52">
        <f>SUM(K:K)</f>
        <v>221</v>
      </c>
      <c r="AI3" s="50">
        <f>SUM(L:L)</f>
        <v>460</v>
      </c>
      <c r="AJ3" s="42">
        <f>SUM(M:M)</f>
        <v>295</v>
      </c>
      <c r="AK3" s="42">
        <f>SUM(N:N)</f>
        <v>112</v>
      </c>
      <c r="AL3" s="42">
        <f>SUM(O:O)</f>
        <v>53</v>
      </c>
      <c r="AM3" s="51">
        <f>SUM(P:P)</f>
        <v>460</v>
      </c>
      <c r="AN3" s="42">
        <f>SUM(Q:Q)</f>
        <v>339</v>
      </c>
      <c r="AO3" s="42">
        <f>SUM(R:R)</f>
        <v>85</v>
      </c>
      <c r="AP3" s="42">
        <f>SUM(S:S)</f>
        <v>36</v>
      </c>
      <c r="AQ3" s="52">
        <f>SUM(T:T)</f>
        <v>460</v>
      </c>
      <c r="AR3" s="42">
        <f>SUM(U:U)</f>
        <v>634</v>
      </c>
      <c r="AS3" s="42">
        <f>SUM(V:V)</f>
        <v>197</v>
      </c>
      <c r="AT3" s="42">
        <f>SUM(W:W)</f>
        <v>89</v>
      </c>
      <c r="AU3" s="72">
        <f>SUM(X:X)</f>
        <v>920</v>
      </c>
    </row>
    <row r="4" spans="1:47">
      <c r="A4" s="16">
        <v>381640</v>
      </c>
      <c r="B4" s="16" t="s">
        <v>15</v>
      </c>
      <c r="C4" s="53">
        <v>10</v>
      </c>
      <c r="D4" s="53">
        <v>2</v>
      </c>
      <c r="E4" s="53">
        <v>2</v>
      </c>
      <c r="F4" s="53">
        <v>2</v>
      </c>
      <c r="G4" s="58">
        <f t="shared" ref="G4:G39" si="1">SUM(D4:F4)</f>
        <v>6</v>
      </c>
      <c r="H4" s="53">
        <v>3</v>
      </c>
      <c r="I4" s="53">
        <v>1</v>
      </c>
      <c r="J4" s="53">
        <v>1</v>
      </c>
      <c r="K4" s="61">
        <f t="shared" ref="K4:K39" si="2">SUM(H4:J4)</f>
        <v>5</v>
      </c>
      <c r="L4" s="133">
        <f>SUM(Wok!L4,Sacré!L4,Anthony!L4,Smurf!L4,Noob!L4)</f>
        <v>18</v>
      </c>
      <c r="M4" s="16">
        <f>SUM(Wok!M4,Sacré!M4,Anthony!M4,Smurf!M4,Noob!M4)</f>
        <v>12</v>
      </c>
      <c r="N4" s="16">
        <f>SUM(Wok!N4,Sacré!N4,Anthony!N4,Smurf!N4,Noob!N4)</f>
        <v>3</v>
      </c>
      <c r="O4" s="16">
        <f>SUM(Wok!O4,Sacré!O4,Anthony!O4,Smurf!O4,Noob!O4)</f>
        <v>3</v>
      </c>
      <c r="P4" s="66">
        <f>SUM(Wok!P4,Sacré!P4,Anthony!P4,Smurf!P4,Noob!P4)</f>
        <v>18</v>
      </c>
      <c r="Q4" s="16">
        <f>SUM(Wok!Q4,Sacré!Q4,Anthony!Q4,Smurf!Q4,Noob!Q4)</f>
        <v>17</v>
      </c>
      <c r="R4" s="16">
        <f>SUM(Wok!R4,Sacré!R4,Anthony!R4,Smurf!R4,Noob!R4)</f>
        <v>1</v>
      </c>
      <c r="S4" s="16">
        <f>SUM(Wok!S4,Sacré!S4,Anthony!S4,Smurf!S4,Noob!S4)</f>
        <v>0</v>
      </c>
      <c r="T4" s="61">
        <f>SUM(Wok!T4,Sacré!T4,Anthony!T4,Smurf!T4,Noob!T4)</f>
        <v>18</v>
      </c>
      <c r="U4">
        <f t="shared" ref="U4:X32" si="3">M4+Q4</f>
        <v>29</v>
      </c>
      <c r="V4">
        <f t="shared" si="0"/>
        <v>4</v>
      </c>
      <c r="W4">
        <f t="shared" si="0"/>
        <v>3</v>
      </c>
      <c r="X4" s="21">
        <f t="shared" si="0"/>
        <v>36</v>
      </c>
      <c r="AA4" s="39">
        <f>AA3/$AD3</f>
        <v>0.44736842105263158</v>
      </c>
      <c r="AB4" s="39">
        <f t="shared" ref="AB4:AD4" si="4">AB3/$AD3</f>
        <v>0.3</v>
      </c>
      <c r="AC4" s="39">
        <f t="shared" si="4"/>
        <v>0.25263157894736843</v>
      </c>
      <c r="AD4" s="74">
        <f t="shared" si="4"/>
        <v>1</v>
      </c>
      <c r="AE4" s="39">
        <f>AE3/$AH3</f>
        <v>0.5339366515837104</v>
      </c>
      <c r="AF4" s="39">
        <f t="shared" ref="AF4:AH4" si="5">AF3/$AH3</f>
        <v>0.26244343891402716</v>
      </c>
      <c r="AG4" s="39">
        <f t="shared" si="5"/>
        <v>0.20361990950226244</v>
      </c>
      <c r="AH4" s="75">
        <f t="shared" si="5"/>
        <v>1</v>
      </c>
      <c r="AI4" s="76"/>
      <c r="AJ4" s="132">
        <f>AJ3/$AM3</f>
        <v>0.64130434782608692</v>
      </c>
      <c r="AK4" s="132">
        <f t="shared" ref="AK4:AM4" si="6">AK3/$AM3</f>
        <v>0.24347826086956523</v>
      </c>
      <c r="AL4" s="132">
        <f t="shared" si="6"/>
        <v>0.11521739130434783</v>
      </c>
      <c r="AM4" s="74">
        <f t="shared" si="6"/>
        <v>1</v>
      </c>
      <c r="AN4" s="132">
        <f>AN3/$AQ3</f>
        <v>0.7369565217391304</v>
      </c>
      <c r="AO4" s="132">
        <f t="shared" ref="AO4:AQ4" si="7">AO3/$AQ3</f>
        <v>0.18478260869565216</v>
      </c>
      <c r="AP4" s="132">
        <f t="shared" si="7"/>
        <v>7.8260869565217397E-2</v>
      </c>
      <c r="AQ4" s="75">
        <f t="shared" si="7"/>
        <v>1</v>
      </c>
      <c r="AR4" s="39">
        <f>AR3/$AU3</f>
        <v>0.68913043478260871</v>
      </c>
      <c r="AS4" s="39">
        <f t="shared" ref="AS4:AU4" si="8">AS3/$AU3</f>
        <v>0.21413043478260871</v>
      </c>
      <c r="AT4" s="39">
        <f t="shared" si="8"/>
        <v>9.6739130434782605E-2</v>
      </c>
      <c r="AU4" s="77">
        <f t="shared" si="8"/>
        <v>1</v>
      </c>
    </row>
    <row r="5" spans="1:47">
      <c r="A5" s="16">
        <v>318090</v>
      </c>
      <c r="B5" s="16" t="s">
        <v>16</v>
      </c>
      <c r="C5" s="53">
        <v>9</v>
      </c>
      <c r="D5" s="53">
        <v>2</v>
      </c>
      <c r="E5" s="53">
        <v>2</v>
      </c>
      <c r="F5" s="53">
        <v>1</v>
      </c>
      <c r="G5" s="58">
        <f t="shared" si="1"/>
        <v>5</v>
      </c>
      <c r="H5" s="53">
        <v>2</v>
      </c>
      <c r="I5" s="53">
        <v>2</v>
      </c>
      <c r="J5" s="53">
        <v>1</v>
      </c>
      <c r="K5" s="61">
        <f t="shared" si="2"/>
        <v>5</v>
      </c>
      <c r="L5" s="133">
        <f>SUM(Wok!L5,Sacré!L5,Anthony!L5,Smurf!L5,Noob!L5)</f>
        <v>10</v>
      </c>
      <c r="M5" s="16">
        <f>SUM(Wok!M5,Sacré!M5,Anthony!M5,Smurf!M5,Noob!M5)</f>
        <v>5</v>
      </c>
      <c r="N5" s="16">
        <f>SUM(Wok!N5,Sacré!N5,Anthony!N5,Smurf!N5,Noob!N5)</f>
        <v>4</v>
      </c>
      <c r="O5" s="16">
        <f>SUM(Wok!O5,Sacré!O5,Anthony!O5,Smurf!O5,Noob!O5)</f>
        <v>1</v>
      </c>
      <c r="P5" s="66">
        <f>SUM(Wok!P5,Sacré!P5,Anthony!P5,Smurf!P5,Noob!P5)</f>
        <v>10</v>
      </c>
      <c r="Q5" s="16">
        <f>SUM(Wok!Q5,Sacré!Q5,Anthony!Q5,Smurf!Q5,Noob!Q5)</f>
        <v>6</v>
      </c>
      <c r="R5" s="16">
        <f>SUM(Wok!R5,Sacré!R5,Anthony!R5,Smurf!R5,Noob!R5)</f>
        <v>3</v>
      </c>
      <c r="S5" s="16">
        <f>SUM(Wok!S5,Sacré!S5,Anthony!S5,Smurf!S5,Noob!S5)</f>
        <v>1</v>
      </c>
      <c r="T5" s="61">
        <f>SUM(Wok!T5,Sacré!T5,Anthony!T5,Smurf!T5,Noob!T5)</f>
        <v>10</v>
      </c>
      <c r="U5">
        <f t="shared" si="3"/>
        <v>11</v>
      </c>
      <c r="V5">
        <f t="shared" si="0"/>
        <v>7</v>
      </c>
      <c r="W5">
        <f t="shared" si="0"/>
        <v>2</v>
      </c>
      <c r="X5" s="21">
        <f t="shared" si="0"/>
        <v>20</v>
      </c>
    </row>
    <row r="6" spans="1:47">
      <c r="A6" s="16">
        <v>286240</v>
      </c>
      <c r="B6" s="16" t="s">
        <v>17</v>
      </c>
      <c r="C6" s="53">
        <v>6</v>
      </c>
      <c r="D6" s="53">
        <v>3</v>
      </c>
      <c r="E6" s="53">
        <v>1</v>
      </c>
      <c r="F6" s="53">
        <v>1</v>
      </c>
      <c r="G6" s="58">
        <f t="shared" si="1"/>
        <v>5</v>
      </c>
      <c r="H6" s="53">
        <v>2</v>
      </c>
      <c r="I6" s="53">
        <v>3</v>
      </c>
      <c r="J6" s="53">
        <v>1</v>
      </c>
      <c r="K6" s="61">
        <f t="shared" si="2"/>
        <v>6</v>
      </c>
      <c r="L6" s="133">
        <f>SUM(Wok!L6,Sacré!L6,Anthony!L6,Smurf!L6,Noob!L6)</f>
        <v>10</v>
      </c>
      <c r="M6" s="16">
        <f>SUM(Wok!M6,Sacré!M6,Anthony!M6,Smurf!M6,Noob!M6)</f>
        <v>9</v>
      </c>
      <c r="N6" s="16">
        <f>SUM(Wok!N6,Sacré!N6,Anthony!N6,Smurf!N6,Noob!N6)</f>
        <v>0</v>
      </c>
      <c r="O6" s="16">
        <f>SUM(Wok!O6,Sacré!O6,Anthony!O6,Smurf!O6,Noob!O6)</f>
        <v>1</v>
      </c>
      <c r="P6" s="66">
        <f>SUM(Wok!P6,Sacré!P6,Anthony!P6,Smurf!P6,Noob!P6)</f>
        <v>10</v>
      </c>
      <c r="Q6" s="16">
        <f>SUM(Wok!Q6,Sacré!Q6,Anthony!Q6,Smurf!Q6,Noob!Q6)</f>
        <v>7</v>
      </c>
      <c r="R6" s="16">
        <f>SUM(Wok!R6,Sacré!R6,Anthony!R6,Smurf!R6,Noob!R6)</f>
        <v>2</v>
      </c>
      <c r="S6" s="16">
        <f>SUM(Wok!S6,Sacré!S6,Anthony!S6,Smurf!S6,Noob!S6)</f>
        <v>1</v>
      </c>
      <c r="T6" s="61">
        <f>SUM(Wok!T6,Sacré!T6,Anthony!T6,Smurf!T6,Noob!T6)</f>
        <v>10</v>
      </c>
      <c r="U6">
        <f t="shared" si="3"/>
        <v>16</v>
      </c>
      <c r="V6">
        <f t="shared" si="0"/>
        <v>2</v>
      </c>
      <c r="W6">
        <f t="shared" si="0"/>
        <v>2</v>
      </c>
      <c r="X6" s="21">
        <f t="shared" si="0"/>
        <v>20</v>
      </c>
      <c r="AA6" s="78" t="s">
        <v>18</v>
      </c>
      <c r="AB6" s="85"/>
      <c r="AF6" s="78" t="s">
        <v>19</v>
      </c>
      <c r="AG6" s="9"/>
      <c r="AH6" s="9"/>
      <c r="AI6" s="79">
        <f>AI3*AG8</f>
        <v>276</v>
      </c>
    </row>
    <row r="7" spans="1:47">
      <c r="A7" s="16">
        <v>290140</v>
      </c>
      <c r="B7" s="16" t="s">
        <v>20</v>
      </c>
      <c r="C7" s="53">
        <v>8</v>
      </c>
      <c r="D7" s="53">
        <v>3</v>
      </c>
      <c r="E7" s="53">
        <v>1</v>
      </c>
      <c r="F7" s="53">
        <v>1</v>
      </c>
      <c r="G7" s="58">
        <f t="shared" si="1"/>
        <v>5</v>
      </c>
      <c r="H7" s="53">
        <v>3</v>
      </c>
      <c r="I7" s="53">
        <v>1</v>
      </c>
      <c r="J7" s="53">
        <v>1</v>
      </c>
      <c r="K7" s="61">
        <f t="shared" si="2"/>
        <v>5</v>
      </c>
      <c r="L7" s="133">
        <f>SUM(Wok!L7,Sacré!L7,Anthony!L7,Smurf!L7,Noob!L7)</f>
        <v>1</v>
      </c>
      <c r="M7" s="16">
        <f>SUM(Wok!M7,Sacré!M7,Anthony!M7,Smurf!M7,Noob!M7)</f>
        <v>1</v>
      </c>
      <c r="N7" s="16">
        <f>SUM(Wok!N7,Sacré!N7,Anthony!N7,Smurf!N7,Noob!N7)</f>
        <v>0</v>
      </c>
      <c r="O7" s="16">
        <f>SUM(Wok!O7,Sacré!O7,Anthony!O7,Smurf!O7,Noob!O7)</f>
        <v>0</v>
      </c>
      <c r="P7" s="66">
        <f>SUM(Wok!P7,Sacré!P7,Anthony!P7,Smurf!P7,Noob!P7)</f>
        <v>1</v>
      </c>
      <c r="Q7" s="16">
        <f>SUM(Wok!Q7,Sacré!Q7,Anthony!Q7,Smurf!Q7,Noob!Q7)</f>
        <v>1</v>
      </c>
      <c r="R7" s="16">
        <f>SUM(Wok!R7,Sacré!R7,Anthony!R7,Smurf!R7,Noob!R7)</f>
        <v>0</v>
      </c>
      <c r="S7" s="16">
        <f>SUM(Wok!S7,Sacré!S7,Anthony!S7,Smurf!S7,Noob!S7)</f>
        <v>0</v>
      </c>
      <c r="T7" s="61">
        <f>SUM(Wok!T7,Sacré!T7,Anthony!T7,Smurf!T7,Noob!T7)</f>
        <v>1</v>
      </c>
      <c r="U7" s="16">
        <f t="shared" si="3"/>
        <v>2</v>
      </c>
      <c r="V7" s="16">
        <f t="shared" si="0"/>
        <v>0</v>
      </c>
      <c r="W7" s="16">
        <f t="shared" si="0"/>
        <v>0</v>
      </c>
      <c r="X7" s="69">
        <f t="shared" si="0"/>
        <v>2</v>
      </c>
      <c r="AA7" s="86" t="s">
        <v>10</v>
      </c>
      <c r="AB7" s="43" t="s">
        <v>21</v>
      </c>
      <c r="AF7" s="80" t="s">
        <v>22</v>
      </c>
      <c r="AG7" s="81">
        <v>0.3</v>
      </c>
      <c r="AH7" s="20"/>
      <c r="AI7" s="43"/>
    </row>
    <row r="8" spans="1:47">
      <c r="A8" s="10">
        <v>409070</v>
      </c>
      <c r="B8" s="10" t="s">
        <v>23</v>
      </c>
      <c r="C8" s="11">
        <v>6</v>
      </c>
      <c r="D8" s="11">
        <v>3</v>
      </c>
      <c r="E8" s="11">
        <v>2</v>
      </c>
      <c r="F8" s="11">
        <v>1</v>
      </c>
      <c r="G8" s="59">
        <f t="shared" si="1"/>
        <v>6</v>
      </c>
      <c r="H8" s="11">
        <v>2</v>
      </c>
      <c r="I8" s="11">
        <v>2</v>
      </c>
      <c r="J8" s="11">
        <v>1</v>
      </c>
      <c r="K8" s="62">
        <f t="shared" si="2"/>
        <v>5</v>
      </c>
      <c r="L8" s="134">
        <f>SUM(Wok!L8,Sacré!L8,Anthony!L8,Smurf!L8,Noob!L8)</f>
        <v>20</v>
      </c>
      <c r="M8" s="10">
        <f>SUM(Wok!M8,Sacré!M8,Anthony!M8,Smurf!M8,Noob!M8)</f>
        <v>15</v>
      </c>
      <c r="N8" s="10">
        <f>SUM(Wok!N8,Sacré!N8,Anthony!N8,Smurf!N8,Noob!N8)</f>
        <v>2</v>
      </c>
      <c r="O8" s="10">
        <f>SUM(Wok!O8,Sacré!O8,Anthony!O8,Smurf!O8,Noob!O8)</f>
        <v>3</v>
      </c>
      <c r="P8" s="67">
        <f>SUM(Wok!P8,Sacré!P8,Anthony!P8,Smurf!P8,Noob!P8)</f>
        <v>20</v>
      </c>
      <c r="Q8" s="10">
        <f>SUM(Wok!Q8,Sacré!Q8,Anthony!Q8,Smurf!Q8,Noob!Q8)</f>
        <v>17</v>
      </c>
      <c r="R8" s="10">
        <f>SUM(Wok!R8,Sacré!R8,Anthony!R8,Smurf!R8,Noob!R8)</f>
        <v>2</v>
      </c>
      <c r="S8" s="10">
        <f>SUM(Wok!S8,Sacré!S8,Anthony!S8,Smurf!S8,Noob!S8)</f>
        <v>1</v>
      </c>
      <c r="T8" s="62">
        <f>SUM(Wok!T8,Sacré!T8,Anthony!T8,Smurf!T8,Noob!T8)</f>
        <v>20</v>
      </c>
      <c r="U8" s="10">
        <f t="shared" si="3"/>
        <v>32</v>
      </c>
      <c r="V8" s="10">
        <f t="shared" si="0"/>
        <v>4</v>
      </c>
      <c r="W8" s="10">
        <f t="shared" si="0"/>
        <v>4</v>
      </c>
      <c r="X8" s="70">
        <f t="shared" si="0"/>
        <v>40</v>
      </c>
      <c r="AA8" s="86" t="s">
        <v>11</v>
      </c>
      <c r="AB8" s="43" t="s">
        <v>24</v>
      </c>
      <c r="AF8" s="82" t="s">
        <v>25</v>
      </c>
      <c r="AG8" s="83">
        <f>2*AG7</f>
        <v>0.6</v>
      </c>
      <c r="AH8" s="44"/>
      <c r="AI8" s="84"/>
      <c r="AJ8" s="1"/>
    </row>
    <row r="9" spans="1:47">
      <c r="A9" s="16">
        <v>522340</v>
      </c>
      <c r="B9" s="16" t="s">
        <v>26</v>
      </c>
      <c r="C9" s="53">
        <v>8</v>
      </c>
      <c r="D9" s="53">
        <v>3</v>
      </c>
      <c r="E9" s="53">
        <v>1</v>
      </c>
      <c r="F9" s="53">
        <v>1</v>
      </c>
      <c r="G9" s="58">
        <f t="shared" si="1"/>
        <v>5</v>
      </c>
      <c r="H9" s="53">
        <v>4</v>
      </c>
      <c r="I9" s="53">
        <v>3</v>
      </c>
      <c r="J9" s="53">
        <v>3</v>
      </c>
      <c r="K9" s="61">
        <f t="shared" si="2"/>
        <v>10</v>
      </c>
      <c r="L9" s="133">
        <f>SUM(Wok!L9,Sacré!L9,Anthony!L9,Smurf!L9,Noob!L9)</f>
        <v>20</v>
      </c>
      <c r="M9" s="16">
        <f>SUM(Wok!M9,Sacré!M9,Anthony!M9,Smurf!M9,Noob!M9)</f>
        <v>17</v>
      </c>
      <c r="N9" s="16">
        <f>SUM(Wok!N9,Sacré!N9,Anthony!N9,Smurf!N9,Noob!N9)</f>
        <v>2</v>
      </c>
      <c r="O9" s="16">
        <f>SUM(Wok!O9,Sacré!O9,Anthony!O9,Smurf!O9,Noob!O9)</f>
        <v>1</v>
      </c>
      <c r="P9" s="66">
        <f>SUM(Wok!P9,Sacré!P9,Anthony!P9,Smurf!P9,Noob!P9)</f>
        <v>20</v>
      </c>
      <c r="Q9" s="16">
        <f>SUM(Wok!Q9,Sacré!Q9,Anthony!Q9,Smurf!Q9,Noob!Q9)</f>
        <v>7</v>
      </c>
      <c r="R9" s="16">
        <f>SUM(Wok!R9,Sacré!R9,Anthony!R9,Smurf!R9,Noob!R9)</f>
        <v>6</v>
      </c>
      <c r="S9" s="16">
        <f>SUM(Wok!S9,Sacré!S9,Anthony!S9,Smurf!S9,Noob!S9)</f>
        <v>7</v>
      </c>
      <c r="T9" s="61">
        <f>SUM(Wok!T9,Sacré!T9,Anthony!T9,Smurf!T9,Noob!T9)</f>
        <v>20</v>
      </c>
      <c r="U9" s="16">
        <f t="shared" si="3"/>
        <v>24</v>
      </c>
      <c r="V9" s="16">
        <f t="shared" si="0"/>
        <v>8</v>
      </c>
      <c r="W9" s="16">
        <f t="shared" si="0"/>
        <v>8</v>
      </c>
      <c r="X9" s="69">
        <f t="shared" si="0"/>
        <v>40</v>
      </c>
      <c r="AA9" s="87" t="s">
        <v>12</v>
      </c>
      <c r="AB9" s="84" t="s">
        <v>27</v>
      </c>
    </row>
    <row r="10" spans="1:47">
      <c r="A10" s="16">
        <v>495230</v>
      </c>
      <c r="B10" s="16" t="s">
        <v>28</v>
      </c>
      <c r="C10" s="53">
        <v>5</v>
      </c>
      <c r="D10" s="53">
        <v>1</v>
      </c>
      <c r="E10" s="53">
        <v>1</v>
      </c>
      <c r="F10" s="53">
        <v>1</v>
      </c>
      <c r="G10" s="58">
        <f t="shared" si="1"/>
        <v>3</v>
      </c>
      <c r="H10" s="53">
        <v>3</v>
      </c>
      <c r="I10" s="53">
        <v>1</v>
      </c>
      <c r="J10" s="53">
        <v>1</v>
      </c>
      <c r="K10" s="61">
        <f t="shared" si="2"/>
        <v>5</v>
      </c>
      <c r="L10" s="133">
        <f>SUM(Wok!L10,Sacré!L10,Anthony!L10,Smurf!L10,Noob!L10)</f>
        <v>11</v>
      </c>
      <c r="M10" s="16">
        <f>SUM(Wok!M10,Sacré!M10,Anthony!M10,Smurf!M10,Noob!M10)</f>
        <v>6</v>
      </c>
      <c r="N10" s="16">
        <f>SUM(Wok!N10,Sacré!N10,Anthony!N10,Smurf!N10,Noob!N10)</f>
        <v>2</v>
      </c>
      <c r="O10" s="16">
        <f>SUM(Wok!O10,Sacré!O10,Anthony!O10,Smurf!O10,Noob!O10)</f>
        <v>3</v>
      </c>
      <c r="P10" s="66">
        <f>SUM(Wok!P10,Sacré!P10,Anthony!P10,Smurf!P10,Noob!P10)</f>
        <v>11</v>
      </c>
      <c r="Q10" s="16">
        <f>SUM(Wok!Q10,Sacré!Q10,Anthony!Q10,Smurf!Q10,Noob!Q10)</f>
        <v>9</v>
      </c>
      <c r="R10" s="16">
        <f>SUM(Wok!R10,Sacré!R10,Anthony!R10,Smurf!R10,Noob!R10)</f>
        <v>2</v>
      </c>
      <c r="S10" s="16">
        <f>SUM(Wok!S10,Sacré!S10,Anthony!S10,Smurf!S10,Noob!S10)</f>
        <v>0</v>
      </c>
      <c r="T10" s="61">
        <f>SUM(Wok!T10,Sacré!T10,Anthony!T10,Smurf!T10,Noob!T10)</f>
        <v>11</v>
      </c>
      <c r="U10" s="16">
        <f t="shared" si="3"/>
        <v>15</v>
      </c>
      <c r="V10" s="16">
        <f t="shared" si="0"/>
        <v>4</v>
      </c>
      <c r="W10" s="16">
        <f t="shared" si="0"/>
        <v>3</v>
      </c>
      <c r="X10" s="69">
        <f t="shared" si="0"/>
        <v>22</v>
      </c>
      <c r="AG10" s="88" t="s">
        <v>58</v>
      </c>
      <c r="AH10" s="10"/>
      <c r="AI10" s="10" t="s">
        <v>59</v>
      </c>
      <c r="AJ10" s="89">
        <f>AJ3/$AM$3</f>
        <v>0.64130434782608692</v>
      </c>
      <c r="AK10" s="89">
        <f t="shared" ref="AK10:AU10" si="9">AK3/$AM$3</f>
        <v>0.24347826086956523</v>
      </c>
      <c r="AL10" s="89">
        <f t="shared" si="9"/>
        <v>0.11521739130434783</v>
      </c>
      <c r="AM10" s="89">
        <f t="shared" si="9"/>
        <v>1</v>
      </c>
      <c r="AN10" s="89">
        <f>AN3/$AQ$3</f>
        <v>0.7369565217391304</v>
      </c>
      <c r="AO10" s="89">
        <f t="shared" ref="AO10:AQ10" si="10">AO3/$AQ$3</f>
        <v>0.18478260869565216</v>
      </c>
      <c r="AP10" s="89">
        <f t="shared" si="10"/>
        <v>7.8260869565217397E-2</v>
      </c>
      <c r="AQ10" s="89">
        <f t="shared" si="10"/>
        <v>1</v>
      </c>
      <c r="AR10" s="89">
        <f>AR3/$AU$3</f>
        <v>0.68913043478260871</v>
      </c>
      <c r="AS10" s="89">
        <f t="shared" ref="AS10:AU10" si="11">AS3/$AU$3</f>
        <v>0.21413043478260871</v>
      </c>
      <c r="AT10" s="89">
        <f t="shared" si="11"/>
        <v>9.6739130434782605E-2</v>
      </c>
      <c r="AU10" s="90">
        <f t="shared" si="11"/>
        <v>1</v>
      </c>
    </row>
    <row r="11" spans="1:47">
      <c r="A11" s="16">
        <v>398140</v>
      </c>
      <c r="B11" s="16" t="s">
        <v>29</v>
      </c>
      <c r="C11" s="53">
        <v>5</v>
      </c>
      <c r="D11" s="53">
        <v>1</v>
      </c>
      <c r="E11" s="53">
        <v>1</v>
      </c>
      <c r="F11" s="53">
        <v>1</v>
      </c>
      <c r="G11" s="58">
        <f t="shared" si="1"/>
        <v>3</v>
      </c>
      <c r="H11" s="53">
        <v>2</v>
      </c>
      <c r="I11" s="53">
        <v>2</v>
      </c>
      <c r="J11" s="53">
        <v>1</v>
      </c>
      <c r="K11" s="61">
        <f t="shared" si="2"/>
        <v>5</v>
      </c>
      <c r="L11" s="133">
        <f>SUM(Wok!L11,Sacré!L11,Anthony!L11,Smurf!L11,Noob!L11)</f>
        <v>13</v>
      </c>
      <c r="M11" s="16">
        <f>SUM(Wok!M11,Sacré!M11,Anthony!M11,Smurf!M11,Noob!M11)</f>
        <v>7</v>
      </c>
      <c r="N11" s="16">
        <f>SUM(Wok!N11,Sacré!N11,Anthony!N11,Smurf!N11,Noob!N11)</f>
        <v>4</v>
      </c>
      <c r="O11" s="16">
        <f>SUM(Wok!O11,Sacré!O11,Anthony!O11,Smurf!O11,Noob!O11)</f>
        <v>2</v>
      </c>
      <c r="P11" s="66">
        <f>SUM(Wok!P11,Sacré!P11,Anthony!P11,Smurf!P11,Noob!P11)</f>
        <v>13</v>
      </c>
      <c r="Q11" s="16">
        <f>SUM(Wok!Q11,Sacré!Q11,Anthony!Q11,Smurf!Q11,Noob!Q11)</f>
        <v>4</v>
      </c>
      <c r="R11" s="16">
        <f>SUM(Wok!R11,Sacré!R11,Anthony!R11,Smurf!R11,Noob!R11)</f>
        <v>7</v>
      </c>
      <c r="S11" s="16">
        <f>SUM(Wok!S11,Sacré!S11,Anthony!S11,Smurf!S11,Noob!S11)</f>
        <v>2</v>
      </c>
      <c r="T11" s="61">
        <f>SUM(Wok!T11,Sacré!T11,Anthony!T11,Smurf!T11,Noob!T11)</f>
        <v>13</v>
      </c>
      <c r="U11" s="16">
        <f t="shared" si="3"/>
        <v>11</v>
      </c>
      <c r="V11" s="16">
        <f t="shared" si="0"/>
        <v>11</v>
      </c>
      <c r="W11" s="16">
        <f t="shared" si="0"/>
        <v>4</v>
      </c>
      <c r="X11" s="69">
        <f t="shared" si="0"/>
        <v>26</v>
      </c>
      <c r="AA11" s="78" t="s">
        <v>60</v>
      </c>
      <c r="AB11" s="85">
        <v>1.96</v>
      </c>
      <c r="AG11" s="91" t="s">
        <v>61</v>
      </c>
      <c r="AH11" s="54"/>
      <c r="AI11" s="54" t="s">
        <v>62</v>
      </c>
      <c r="AJ11" s="92">
        <f>SQRT(AJ10*(1-AJ10)/$AM3)</f>
        <v>2.2362287804201124E-2</v>
      </c>
      <c r="AK11" s="92">
        <f t="shared" ref="AK11:AU11" si="12">SQRT(AK10*(1-AK10)/$AM3)</f>
        <v>2.0010681786263074E-2</v>
      </c>
      <c r="AL11" s="92">
        <f t="shared" si="12"/>
        <v>1.4886698472225977E-2</v>
      </c>
      <c r="AM11" s="92"/>
      <c r="AN11" s="92">
        <f>SQRT(AN10*(1-AN10)/$AQ3)</f>
        <v>2.0528432393469447E-2</v>
      </c>
      <c r="AO11" s="92">
        <f t="shared" ref="AO11:AQ11" si="13">SQRT(AO10*(1-AO10)/$AQ3)</f>
        <v>1.8096240074239881E-2</v>
      </c>
      <c r="AP11" s="92">
        <f t="shared" si="13"/>
        <v>1.2522684274349058E-2</v>
      </c>
      <c r="AQ11" s="92"/>
      <c r="AR11" s="92">
        <f>SQRT(AR10*(1-AR10)/$AU3)</f>
        <v>1.52596967973376E-2</v>
      </c>
      <c r="AS11" s="92">
        <f t="shared" ref="AS11:AU11" si="14">SQRT(AS10*(1-AS10)/$AU3)</f>
        <v>1.3524478278228785E-2</v>
      </c>
      <c r="AT11" s="92">
        <f t="shared" si="14"/>
        <v>9.7457165104283417E-3</v>
      </c>
      <c r="AU11" s="93"/>
    </row>
    <row r="12" spans="1:47">
      <c r="A12" s="16">
        <v>304170</v>
      </c>
      <c r="B12" s="16" t="s">
        <v>30</v>
      </c>
      <c r="C12" s="53">
        <v>7</v>
      </c>
      <c r="D12" s="53">
        <v>3</v>
      </c>
      <c r="E12" s="53">
        <v>1</v>
      </c>
      <c r="F12" s="53">
        <v>1</v>
      </c>
      <c r="G12" s="58">
        <f t="shared" si="1"/>
        <v>5</v>
      </c>
      <c r="H12" s="53">
        <v>3</v>
      </c>
      <c r="I12" s="53">
        <v>1</v>
      </c>
      <c r="J12" s="53">
        <v>1</v>
      </c>
      <c r="K12" s="61">
        <f t="shared" si="2"/>
        <v>5</v>
      </c>
      <c r="L12" s="133">
        <f>SUM(Wok!L12,Sacré!L12,Anthony!L12,Smurf!L12,Noob!L12)</f>
        <v>4</v>
      </c>
      <c r="M12" s="16">
        <f>SUM(Wok!M12,Sacré!M12,Anthony!M12,Smurf!M12,Noob!M12)</f>
        <v>3</v>
      </c>
      <c r="N12" s="16">
        <f>SUM(Wok!N12,Sacré!N12,Anthony!N12,Smurf!N12,Noob!N12)</f>
        <v>1</v>
      </c>
      <c r="O12" s="16">
        <f>SUM(Wok!O12,Sacré!O12,Anthony!O12,Smurf!O12,Noob!O12)</f>
        <v>0</v>
      </c>
      <c r="P12" s="66">
        <f>SUM(Wok!P12,Sacré!P12,Anthony!P12,Smurf!P12,Noob!P12)</f>
        <v>4</v>
      </c>
      <c r="Q12" s="16">
        <f>SUM(Wok!Q12,Sacré!Q12,Anthony!Q12,Smurf!Q12,Noob!Q12)</f>
        <v>4</v>
      </c>
      <c r="R12" s="16">
        <f>SUM(Wok!R12,Sacré!R12,Anthony!R12,Smurf!R12,Noob!R12)</f>
        <v>0</v>
      </c>
      <c r="S12" s="16">
        <f>SUM(Wok!S12,Sacré!S12,Anthony!S12,Smurf!S12,Noob!S12)</f>
        <v>0</v>
      </c>
      <c r="T12" s="61">
        <f>SUM(Wok!T12,Sacré!T12,Anthony!T12,Smurf!T12,Noob!T12)</f>
        <v>4</v>
      </c>
      <c r="U12" s="16">
        <f t="shared" si="3"/>
        <v>7</v>
      </c>
      <c r="V12" s="16">
        <f t="shared" si="0"/>
        <v>1</v>
      </c>
      <c r="W12" s="16">
        <f t="shared" si="0"/>
        <v>0</v>
      </c>
      <c r="X12" s="69">
        <f t="shared" si="0"/>
        <v>8</v>
      </c>
      <c r="AA12" s="80" t="s">
        <v>63</v>
      </c>
      <c r="AB12" s="30">
        <v>0.95</v>
      </c>
      <c r="AG12" s="91"/>
      <c r="AH12" s="54"/>
      <c r="AI12" s="54" t="s">
        <v>64</v>
      </c>
      <c r="AJ12" s="94">
        <f>AJ10-AJ11*$AB$11</f>
        <v>0.59747426372985268</v>
      </c>
      <c r="AK12" s="94">
        <f t="shared" ref="AK12:AU12" si="15">AK10-AK11*$AB$11</f>
        <v>0.20425732456848961</v>
      </c>
      <c r="AL12" s="94">
        <f t="shared" si="15"/>
        <v>8.6039462298784911E-2</v>
      </c>
      <c r="AM12" s="94"/>
      <c r="AN12" s="94">
        <f t="shared" si="15"/>
        <v>0.69672079424793032</v>
      </c>
      <c r="AO12" s="94">
        <f t="shared" ref="AO12" si="16">AO10-AO11*$AB$11</f>
        <v>0.149313978150142</v>
      </c>
      <c r="AP12" s="94">
        <f t="shared" ref="AP12" si="17">AP10-AP11*$AB$11</f>
        <v>5.3716408387493239E-2</v>
      </c>
      <c r="AQ12" s="94"/>
      <c r="AR12" s="94">
        <f t="shared" ref="AR12" si="18">AR10-AR11*$AB$11</f>
        <v>0.65922142905982706</v>
      </c>
      <c r="AS12" s="94">
        <f t="shared" ref="AS12" si="19">AS10-AS11*$AB$11</f>
        <v>0.18762245735728028</v>
      </c>
      <c r="AT12" s="94">
        <f t="shared" ref="AT12" si="20">AT10-AT11*$AB$11</f>
        <v>7.7637526074343058E-2</v>
      </c>
      <c r="AU12" s="95"/>
    </row>
    <row r="13" spans="1:47">
      <c r="A13" s="10">
        <v>499950</v>
      </c>
      <c r="B13" s="10" t="s">
        <v>31</v>
      </c>
      <c r="C13" s="11">
        <v>6</v>
      </c>
      <c r="D13" s="11">
        <v>1</v>
      </c>
      <c r="E13" s="11">
        <v>2</v>
      </c>
      <c r="F13" s="11">
        <v>1</v>
      </c>
      <c r="G13" s="59">
        <f t="shared" si="1"/>
        <v>4</v>
      </c>
      <c r="H13" s="11">
        <v>3</v>
      </c>
      <c r="I13" s="11">
        <v>1</v>
      </c>
      <c r="J13" s="11">
        <v>1</v>
      </c>
      <c r="K13" s="62">
        <f t="shared" si="2"/>
        <v>5</v>
      </c>
      <c r="L13" s="134">
        <f>SUM(Wok!L13,Sacré!L13,Anthony!L13,Smurf!L13,Noob!L13)</f>
        <v>9</v>
      </c>
      <c r="M13" s="10">
        <f>SUM(Wok!M13,Sacré!M13,Anthony!M13,Smurf!M13,Noob!M13)</f>
        <v>3</v>
      </c>
      <c r="N13" s="10">
        <f>SUM(Wok!N13,Sacré!N13,Anthony!N13,Smurf!N13,Noob!N13)</f>
        <v>5</v>
      </c>
      <c r="O13" s="10">
        <f>SUM(Wok!O13,Sacré!O13,Anthony!O13,Smurf!O13,Noob!O13)</f>
        <v>1</v>
      </c>
      <c r="P13" s="67">
        <f>SUM(Wok!P13,Sacré!P13,Anthony!P13,Smurf!P13,Noob!P13)</f>
        <v>9</v>
      </c>
      <c r="Q13" s="10">
        <f>SUM(Wok!Q13,Sacré!Q13,Anthony!Q13,Smurf!Q13,Noob!Q13)</f>
        <v>8</v>
      </c>
      <c r="R13" s="10">
        <f>SUM(Wok!R13,Sacré!R13,Anthony!R13,Smurf!R13,Noob!R13)</f>
        <v>0</v>
      </c>
      <c r="S13" s="10">
        <f>SUM(Wok!S13,Sacré!S13,Anthony!S13,Smurf!S13,Noob!S13)</f>
        <v>1</v>
      </c>
      <c r="T13" s="62">
        <f>SUM(Wok!T13,Sacré!T13,Anthony!T13,Smurf!T13,Noob!T13)</f>
        <v>9</v>
      </c>
      <c r="U13" s="10">
        <f t="shared" si="3"/>
        <v>11</v>
      </c>
      <c r="V13" s="10">
        <f t="shared" si="0"/>
        <v>5</v>
      </c>
      <c r="W13" s="10">
        <f t="shared" si="0"/>
        <v>2</v>
      </c>
      <c r="X13" s="70">
        <f t="shared" si="0"/>
        <v>18</v>
      </c>
      <c r="AA13" s="100" t="s">
        <v>65</v>
      </c>
      <c r="AB13" s="101">
        <f>1-AB12</f>
        <v>5.0000000000000044E-2</v>
      </c>
      <c r="AG13" s="96"/>
      <c r="AH13" s="56"/>
      <c r="AI13" s="56" t="s">
        <v>66</v>
      </c>
      <c r="AJ13" s="97">
        <f>AJ10+AJ11*$AB$11</f>
        <v>0.68513443192232115</v>
      </c>
      <c r="AK13" s="97">
        <f t="shared" ref="AK13:AU13" si="21">AK10+AK11*$AB$11</f>
        <v>0.28269919717064085</v>
      </c>
      <c r="AL13" s="97">
        <f t="shared" si="21"/>
        <v>0.14439532030991076</v>
      </c>
      <c r="AM13" s="97"/>
      <c r="AN13" s="97">
        <f t="shared" si="21"/>
        <v>0.77719224923033048</v>
      </c>
      <c r="AO13" s="97">
        <f t="shared" ref="AO13:AU13" si="22">AO10+AO11*$AB$11</f>
        <v>0.22025123924116233</v>
      </c>
      <c r="AP13" s="97">
        <f t="shared" si="22"/>
        <v>0.10280533074294156</v>
      </c>
      <c r="AQ13" s="97"/>
      <c r="AR13" s="97">
        <f t="shared" si="22"/>
        <v>0.71903944050539037</v>
      </c>
      <c r="AS13" s="97">
        <f t="shared" si="22"/>
        <v>0.24063841220793714</v>
      </c>
      <c r="AT13" s="97">
        <f t="shared" si="22"/>
        <v>0.11584073479522215</v>
      </c>
      <c r="AU13" s="98"/>
    </row>
    <row r="14" spans="1:47">
      <c r="A14" s="16">
        <v>254880</v>
      </c>
      <c r="B14" s="16" t="s">
        <v>32</v>
      </c>
      <c r="C14" s="53">
        <v>6</v>
      </c>
      <c r="D14" s="53">
        <v>2</v>
      </c>
      <c r="E14" s="53">
        <v>1</v>
      </c>
      <c r="F14" s="53">
        <v>1</v>
      </c>
      <c r="G14" s="58">
        <f t="shared" si="1"/>
        <v>4</v>
      </c>
      <c r="H14" s="53">
        <v>3</v>
      </c>
      <c r="I14" s="53">
        <v>1</v>
      </c>
      <c r="J14" s="53">
        <v>1</v>
      </c>
      <c r="K14" s="61">
        <f t="shared" si="2"/>
        <v>5</v>
      </c>
      <c r="L14" s="133">
        <f>SUM(Wok!L14,Sacré!L14,Anthony!L14,Smurf!L14,Noob!L14)</f>
        <v>25</v>
      </c>
      <c r="M14" s="16">
        <f>SUM(Wok!M14,Sacré!M14,Anthony!M14,Smurf!M14,Noob!M14)</f>
        <v>18</v>
      </c>
      <c r="N14" s="16">
        <f>SUM(Wok!N14,Sacré!N14,Anthony!N14,Smurf!N14,Noob!N14)</f>
        <v>3</v>
      </c>
      <c r="O14" s="16">
        <f>SUM(Wok!O14,Sacré!O14,Anthony!O14,Smurf!O14,Noob!O14)</f>
        <v>4</v>
      </c>
      <c r="P14" s="66">
        <f>SUM(Wok!P14,Sacré!P14,Anthony!P14,Smurf!P14,Noob!P14)</f>
        <v>25</v>
      </c>
      <c r="Q14" s="16">
        <f>SUM(Wok!Q14,Sacré!Q14,Anthony!Q14,Smurf!Q14,Noob!Q14)</f>
        <v>21</v>
      </c>
      <c r="R14" s="16">
        <f>SUM(Wok!R14,Sacré!R14,Anthony!R14,Smurf!R14,Noob!R14)</f>
        <v>2</v>
      </c>
      <c r="S14" s="16">
        <f>SUM(Wok!S14,Sacré!S14,Anthony!S14,Smurf!S14,Noob!S14)</f>
        <v>2</v>
      </c>
      <c r="T14" s="61">
        <f>SUM(Wok!T14,Sacré!T14,Anthony!T14,Smurf!T14,Noob!T14)</f>
        <v>25</v>
      </c>
      <c r="U14" s="16">
        <f t="shared" si="3"/>
        <v>39</v>
      </c>
      <c r="V14" s="16">
        <f t="shared" si="0"/>
        <v>5</v>
      </c>
      <c r="W14" s="16">
        <f t="shared" si="0"/>
        <v>6</v>
      </c>
      <c r="X14" s="69">
        <f t="shared" si="0"/>
        <v>50</v>
      </c>
      <c r="AG14" s="16"/>
      <c r="AH14" s="16"/>
      <c r="AJ14" s="16"/>
      <c r="AK14" s="16"/>
      <c r="AL14" s="16"/>
    </row>
    <row r="15" spans="1:47">
      <c r="A15" s="16">
        <v>338340</v>
      </c>
      <c r="B15" s="16" t="s">
        <v>33</v>
      </c>
      <c r="C15" s="53">
        <v>10</v>
      </c>
      <c r="D15" s="53">
        <v>2</v>
      </c>
      <c r="E15" s="53">
        <v>2</v>
      </c>
      <c r="F15" s="53">
        <v>1</v>
      </c>
      <c r="G15" s="58">
        <f t="shared" si="1"/>
        <v>5</v>
      </c>
      <c r="H15" s="53">
        <v>2</v>
      </c>
      <c r="I15" s="53">
        <v>2</v>
      </c>
      <c r="J15" s="53">
        <v>1</v>
      </c>
      <c r="K15" s="61">
        <f t="shared" si="2"/>
        <v>5</v>
      </c>
      <c r="L15" s="133">
        <f>SUM(Wok!L15,Sacré!L15,Anthony!L15,Smurf!L15,Noob!L15)</f>
        <v>12</v>
      </c>
      <c r="M15" s="16">
        <f>SUM(Wok!M15,Sacré!M15,Anthony!M15,Smurf!M15,Noob!M15)</f>
        <v>5</v>
      </c>
      <c r="N15" s="16">
        <f>SUM(Wok!N15,Sacré!N15,Anthony!N15,Smurf!N15,Noob!N15)</f>
        <v>5</v>
      </c>
      <c r="O15" s="16">
        <f>SUM(Wok!O15,Sacré!O15,Anthony!O15,Smurf!O15,Noob!O15)</f>
        <v>2</v>
      </c>
      <c r="P15" s="66">
        <f>SUM(Wok!P15,Sacré!P15,Anthony!P15,Smurf!P15,Noob!P15)</f>
        <v>12</v>
      </c>
      <c r="Q15" s="16">
        <f>SUM(Wok!Q15,Sacré!Q15,Anthony!Q15,Smurf!Q15,Noob!Q15)</f>
        <v>6</v>
      </c>
      <c r="R15" s="16">
        <f>SUM(Wok!R15,Sacré!R15,Anthony!R15,Smurf!R15,Noob!R15)</f>
        <v>6</v>
      </c>
      <c r="S15" s="16">
        <f>SUM(Wok!S15,Sacré!S15,Anthony!S15,Smurf!S15,Noob!S15)</f>
        <v>0</v>
      </c>
      <c r="T15" s="61">
        <f>SUM(Wok!T15,Sacré!T15,Anthony!T15,Smurf!T15,Noob!T15)</f>
        <v>12</v>
      </c>
      <c r="U15" s="16">
        <f t="shared" si="3"/>
        <v>11</v>
      </c>
      <c r="V15" s="16">
        <f t="shared" si="0"/>
        <v>11</v>
      </c>
      <c r="W15" s="16">
        <f t="shared" si="0"/>
        <v>2</v>
      </c>
      <c r="X15" s="69">
        <f t="shared" si="0"/>
        <v>24</v>
      </c>
      <c r="AG15" s="88" t="s">
        <v>58</v>
      </c>
      <c r="AH15" s="10"/>
      <c r="AI15" s="10" t="s">
        <v>59</v>
      </c>
      <c r="AJ15" s="89">
        <f>(AJ10+POWER($AB$11,2)/(2*$AM3))/(1+POWER($AB$11,2)/$AM3)</f>
        <v>0.64013404576044919</v>
      </c>
      <c r="AK15" s="89">
        <f t="shared" ref="AK15:AU15" si="23">(AK10+POWER($AB$11,2)/(2*$AM3))/(1+POWER($AB$11,2)/$AM3)</f>
        <v>0.24560280923487676</v>
      </c>
      <c r="AL15" s="89">
        <f t="shared" si="23"/>
        <v>0.1184042138523151</v>
      </c>
      <c r="AM15" s="89"/>
      <c r="AN15" s="89">
        <f>(AN10+POWER($AB$11,2)/(2*$AQ3))/(1+POWER($AB$11,2)/$AQ3)</f>
        <v>0.73499401519829177</v>
      </c>
      <c r="AO15" s="89">
        <f t="shared" ref="AO15:AU15" si="24">(AO10+POWER($AB$11,2)/(2*$AQ3))/(1+POWER($AB$11,2)/$AQ3)</f>
        <v>0.18739328253438242</v>
      </c>
      <c r="AP15" s="89">
        <f t="shared" si="24"/>
        <v>8.1753771114966844E-2</v>
      </c>
      <c r="AQ15" s="89"/>
      <c r="AR15" s="89">
        <f>(AR10+POWER($AB$11,2)/(2*$AU3))/(1+POWER($AB$11,2)/$AU3)</f>
        <v>0.68834397585040552</v>
      </c>
      <c r="AS15" s="89">
        <f t="shared" ref="AS15:AU15" si="25">(AS10+POWER($AB$11,2)/(2*$AU3))/(1+POWER($AB$11,2)/$AU3)</f>
        <v>0.21531916293875486</v>
      </c>
      <c r="AT15" s="89">
        <f t="shared" si="25"/>
        <v>9.8416005514365232E-2</v>
      </c>
      <c r="AU15" s="65"/>
    </row>
    <row r="16" spans="1:47">
      <c r="A16" s="16">
        <v>325120</v>
      </c>
      <c r="B16" s="16" t="s">
        <v>34</v>
      </c>
      <c r="C16" s="53">
        <v>7</v>
      </c>
      <c r="D16" s="53">
        <v>2</v>
      </c>
      <c r="E16" s="53">
        <v>5</v>
      </c>
      <c r="F16" s="53">
        <v>2</v>
      </c>
      <c r="G16" s="58">
        <f t="shared" si="1"/>
        <v>9</v>
      </c>
      <c r="H16" s="53">
        <v>3</v>
      </c>
      <c r="I16" s="53">
        <v>4</v>
      </c>
      <c r="J16" s="53">
        <v>3</v>
      </c>
      <c r="K16" s="61">
        <f t="shared" si="2"/>
        <v>10</v>
      </c>
      <c r="L16" s="133">
        <f>SUM(Wok!L16,Sacré!L16,Anthony!L16,Smurf!L16,Noob!L16)</f>
        <v>11</v>
      </c>
      <c r="M16" s="16">
        <f>SUM(Wok!M16,Sacré!M16,Anthony!M16,Smurf!M16,Noob!M16)</f>
        <v>4</v>
      </c>
      <c r="N16" s="16">
        <f>SUM(Wok!N16,Sacré!N16,Anthony!N16,Smurf!N16,Noob!N16)</f>
        <v>5</v>
      </c>
      <c r="O16" s="16">
        <f>SUM(Wok!O16,Sacré!O16,Anthony!O16,Smurf!O16,Noob!O16)</f>
        <v>2</v>
      </c>
      <c r="P16" s="66">
        <f>SUM(Wok!P16,Sacré!P16,Anthony!P16,Smurf!P16,Noob!P16)</f>
        <v>11</v>
      </c>
      <c r="Q16" s="16">
        <f>SUM(Wok!Q16,Sacré!Q16,Anthony!Q16,Smurf!Q16,Noob!Q16)</f>
        <v>6</v>
      </c>
      <c r="R16" s="16">
        <f>SUM(Wok!R16,Sacré!R16,Anthony!R16,Smurf!R16,Noob!R16)</f>
        <v>3</v>
      </c>
      <c r="S16" s="16">
        <f>SUM(Wok!S16,Sacré!S16,Anthony!S16,Smurf!S16,Noob!S16)</f>
        <v>2</v>
      </c>
      <c r="T16" s="61">
        <f>SUM(Wok!T16,Sacré!T16,Anthony!T16,Smurf!T16,Noob!T16)</f>
        <v>11</v>
      </c>
      <c r="U16" s="16">
        <f t="shared" si="3"/>
        <v>10</v>
      </c>
      <c r="V16" s="16">
        <f t="shared" si="0"/>
        <v>8</v>
      </c>
      <c r="W16" s="16">
        <f t="shared" si="0"/>
        <v>4</v>
      </c>
      <c r="X16" s="69">
        <f t="shared" si="0"/>
        <v>22</v>
      </c>
      <c r="AG16" s="91" t="s">
        <v>67</v>
      </c>
      <c r="AH16" s="54"/>
      <c r="AI16" s="54" t="s">
        <v>68</v>
      </c>
      <c r="AJ16" s="92">
        <f>$AB$11/(1+POWER($AB$11,2)/$AM3)*SQRT(AJ10*(1-AJ10)/$AM3+POWER($AB$11,2)/(4*POWER($AM3,2)))</f>
        <v>4.3663889664125481E-2</v>
      </c>
      <c r="AK16" s="92">
        <f t="shared" ref="AK16:AU16" si="26">$AB$11/(1+POWER($AB$11,2)/$AM3)*SQRT(AK10*(1-AK10)/$AM3+POWER($AB$11,2)/(4*POWER($AM3,2)))</f>
        <v>3.9115921158022871E-2</v>
      </c>
      <c r="AL16" s="92">
        <f t="shared" si="26"/>
        <v>2.923108565065289E-2</v>
      </c>
      <c r="AM16" s="92"/>
      <c r="AN16" s="92">
        <f>$AB$11/(1+POWER($AB$11,2)/$AQ3)*SQRT(AN10*(1-AN10)/$AQ3+POWER($AB$11,2)/(4*POWER($AQ3,2)))</f>
        <v>4.0116793639771019E-2</v>
      </c>
      <c r="AO16" s="92">
        <f t="shared" ref="AO16:AU16" si="27">$AB$11/(1+POWER($AB$11,2)/$AQ3)*SQRT(AO10*(1-AO10)/$AQ3+POWER($AB$11,2)/(4*POWER($AQ3,2)))</f>
        <v>3.5417795593764984E-2</v>
      </c>
      <c r="AP16" s="92">
        <f t="shared" si="27"/>
        <v>2.4690919844573504E-2</v>
      </c>
      <c r="AQ16" s="92"/>
      <c r="AR16" s="92">
        <f>$AB$11/(1+POWER($AB$11,2)/$AU3)*SQRT(AR10*(1-AR10)/$AU3+POWER($AB$11,2)/(4*POWER($AU3,2)))</f>
        <v>2.9857115561095361E-2</v>
      </c>
      <c r="AS16" s="92">
        <f t="shared" ref="AS16:AT16" si="28">$AB$11/(1+POWER($AB$11,2)/$AU3)*SQRT(AS10*(1-AS10)/$AU3+POWER($AB$11,2)/(4*POWER($AU3,2)))</f>
        <v>2.6479501982341922E-2</v>
      </c>
      <c r="AT16" s="92">
        <f t="shared" si="28"/>
        <v>1.9135463387402091E-2</v>
      </c>
      <c r="AU16" s="64"/>
    </row>
    <row r="17" spans="1:47">
      <c r="A17" s="16">
        <v>298520</v>
      </c>
      <c r="B17" s="16" t="s">
        <v>35</v>
      </c>
      <c r="C17" s="53">
        <v>6</v>
      </c>
      <c r="D17" s="53">
        <v>3</v>
      </c>
      <c r="E17" s="53">
        <v>1</v>
      </c>
      <c r="F17" s="53">
        <v>1</v>
      </c>
      <c r="G17" s="58">
        <f t="shared" si="1"/>
        <v>5</v>
      </c>
      <c r="H17" s="53">
        <v>3</v>
      </c>
      <c r="I17" s="53">
        <v>1</v>
      </c>
      <c r="J17" s="53">
        <v>1</v>
      </c>
      <c r="K17" s="61">
        <f t="shared" si="2"/>
        <v>5</v>
      </c>
      <c r="L17" s="133">
        <f>SUM(Wok!L17,Sacré!L17,Anthony!L17,Smurf!L17,Noob!L17)</f>
        <v>2</v>
      </c>
      <c r="M17" s="16">
        <f>SUM(Wok!M17,Sacré!M17,Anthony!M17,Smurf!M17,Noob!M17)</f>
        <v>2</v>
      </c>
      <c r="N17" s="16">
        <f>SUM(Wok!N17,Sacré!N17,Anthony!N17,Smurf!N17,Noob!N17)</f>
        <v>0</v>
      </c>
      <c r="O17" s="16">
        <f>SUM(Wok!O17,Sacré!O17,Anthony!O17,Smurf!O17,Noob!O17)</f>
        <v>0</v>
      </c>
      <c r="P17" s="66">
        <f>SUM(Wok!P17,Sacré!P17,Anthony!P17,Smurf!P17,Noob!P17)</f>
        <v>2</v>
      </c>
      <c r="Q17" s="16">
        <f>SUM(Wok!Q17,Sacré!Q17,Anthony!Q17,Smurf!Q17,Noob!Q17)</f>
        <v>1</v>
      </c>
      <c r="R17" s="16">
        <f>SUM(Wok!R17,Sacré!R17,Anthony!R17,Smurf!R17,Noob!R17)</f>
        <v>0</v>
      </c>
      <c r="S17" s="16">
        <f>SUM(Wok!S17,Sacré!S17,Anthony!S17,Smurf!S17,Noob!S17)</f>
        <v>1</v>
      </c>
      <c r="T17" s="61">
        <f>SUM(Wok!T17,Sacré!T17,Anthony!T17,Smurf!T17,Noob!T17)</f>
        <v>2</v>
      </c>
      <c r="U17" s="16">
        <f t="shared" si="3"/>
        <v>3</v>
      </c>
      <c r="V17" s="16">
        <f t="shared" si="0"/>
        <v>0</v>
      </c>
      <c r="W17" s="16">
        <f t="shared" si="0"/>
        <v>1</v>
      </c>
      <c r="X17" s="69">
        <f t="shared" si="0"/>
        <v>4</v>
      </c>
      <c r="AF17" s="16"/>
      <c r="AG17" s="91"/>
      <c r="AH17" s="54"/>
      <c r="AI17" s="54" t="s">
        <v>64</v>
      </c>
      <c r="AJ17" s="94">
        <f>AJ15-AJ16</f>
        <v>0.5964701560963237</v>
      </c>
      <c r="AK17" s="94">
        <f t="shared" ref="AK17:AT17" si="29">AK15-AK16</f>
        <v>0.20648688807685389</v>
      </c>
      <c r="AL17" s="94">
        <f t="shared" si="29"/>
        <v>8.9173128201662205E-2</v>
      </c>
      <c r="AM17" s="94"/>
      <c r="AN17" s="94">
        <f t="shared" si="29"/>
        <v>0.69487722155852072</v>
      </c>
      <c r="AO17" s="94">
        <f t="shared" si="29"/>
        <v>0.15197548694061744</v>
      </c>
      <c r="AP17" s="94">
        <f t="shared" si="29"/>
        <v>5.7062851270393344E-2</v>
      </c>
      <c r="AQ17" s="94"/>
      <c r="AR17" s="94">
        <f t="shared" si="29"/>
        <v>0.65848686028931014</v>
      </c>
      <c r="AS17" s="94">
        <f t="shared" si="29"/>
        <v>0.18883966095641294</v>
      </c>
      <c r="AT17" s="94">
        <f t="shared" si="29"/>
        <v>7.9280542126963144E-2</v>
      </c>
      <c r="AU17" s="30"/>
    </row>
    <row r="18" spans="1:47">
      <c r="A18" s="10">
        <v>523060</v>
      </c>
      <c r="B18" s="10" t="s">
        <v>36</v>
      </c>
      <c r="C18" s="11">
        <v>10</v>
      </c>
      <c r="D18" s="11">
        <v>5</v>
      </c>
      <c r="E18" s="11">
        <v>1</v>
      </c>
      <c r="F18" s="11">
        <v>1</v>
      </c>
      <c r="G18" s="59">
        <f t="shared" si="1"/>
        <v>7</v>
      </c>
      <c r="H18" s="11">
        <v>1</v>
      </c>
      <c r="I18" s="11">
        <v>1</v>
      </c>
      <c r="J18" s="11">
        <v>1</v>
      </c>
      <c r="K18" s="62">
        <f t="shared" si="2"/>
        <v>3</v>
      </c>
      <c r="L18" s="134">
        <f>SUM(Wok!L18,Sacré!L18,Anthony!L18,Smurf!L18,Noob!L18)</f>
        <v>19</v>
      </c>
      <c r="M18" s="10">
        <f>SUM(Wok!M18,Sacré!M18,Anthony!M18,Smurf!M18,Noob!M18)</f>
        <v>14</v>
      </c>
      <c r="N18" s="10">
        <f>SUM(Wok!N18,Sacré!N18,Anthony!N18,Smurf!N18,Noob!N18)</f>
        <v>4</v>
      </c>
      <c r="O18" s="10">
        <f>SUM(Wok!O18,Sacré!O18,Anthony!O18,Smurf!O18,Noob!O18)</f>
        <v>1</v>
      </c>
      <c r="P18" s="67">
        <f>SUM(Wok!P18,Sacré!P18,Anthony!P18,Smurf!P18,Noob!P18)</f>
        <v>19</v>
      </c>
      <c r="Q18" s="10">
        <f>SUM(Wok!Q18,Sacré!Q18,Anthony!Q18,Smurf!Q18,Noob!Q18)</f>
        <v>14</v>
      </c>
      <c r="R18" s="10">
        <f>SUM(Wok!R18,Sacré!R18,Anthony!R18,Smurf!R18,Noob!R18)</f>
        <v>4</v>
      </c>
      <c r="S18" s="10">
        <f>SUM(Wok!S18,Sacré!S18,Anthony!S18,Smurf!S18,Noob!S18)</f>
        <v>1</v>
      </c>
      <c r="T18" s="62">
        <f>SUM(Wok!T18,Sacré!T18,Anthony!T18,Smurf!T18,Noob!T18)</f>
        <v>19</v>
      </c>
      <c r="U18" s="10">
        <f t="shared" si="3"/>
        <v>28</v>
      </c>
      <c r="V18" s="10">
        <f t="shared" si="0"/>
        <v>8</v>
      </c>
      <c r="W18" s="10">
        <f t="shared" si="0"/>
        <v>2</v>
      </c>
      <c r="X18" s="70">
        <f t="shared" si="0"/>
        <v>38</v>
      </c>
      <c r="AF18" s="16"/>
      <c r="AG18" s="96"/>
      <c r="AH18" s="56"/>
      <c r="AI18" s="56" t="s">
        <v>66</v>
      </c>
      <c r="AJ18" s="97">
        <f>AJ15+AJ16</f>
        <v>0.68379793542457468</v>
      </c>
      <c r="AK18" s="97">
        <f t="shared" ref="AK18:AT18" si="30">AK15+AK16</f>
        <v>0.28471873039289963</v>
      </c>
      <c r="AL18" s="97">
        <f t="shared" si="30"/>
        <v>0.147635299502968</v>
      </c>
      <c r="AM18" s="97"/>
      <c r="AN18" s="97">
        <f t="shared" si="30"/>
        <v>0.77511080883806283</v>
      </c>
      <c r="AO18" s="97">
        <f t="shared" si="30"/>
        <v>0.22281107812814741</v>
      </c>
      <c r="AP18" s="97">
        <f t="shared" si="30"/>
        <v>0.10644469095954034</v>
      </c>
      <c r="AQ18" s="97"/>
      <c r="AR18" s="97">
        <f t="shared" si="30"/>
        <v>0.7182010914115009</v>
      </c>
      <c r="AS18" s="97">
        <f t="shared" si="30"/>
        <v>0.24179866492109678</v>
      </c>
      <c r="AT18" s="97">
        <f t="shared" si="30"/>
        <v>0.11755146890176732</v>
      </c>
      <c r="AU18" s="99"/>
    </row>
    <row r="19" spans="1:47">
      <c r="A19" s="16">
        <v>448720</v>
      </c>
      <c r="B19" s="16" t="s">
        <v>37</v>
      </c>
      <c r="C19" s="53">
        <v>10</v>
      </c>
      <c r="D19" s="53">
        <v>3</v>
      </c>
      <c r="E19" s="53">
        <v>1</v>
      </c>
      <c r="F19" s="53">
        <v>1</v>
      </c>
      <c r="G19" s="58">
        <f t="shared" si="1"/>
        <v>5</v>
      </c>
      <c r="H19" s="53">
        <v>3</v>
      </c>
      <c r="I19" s="53">
        <v>1</v>
      </c>
      <c r="J19" s="53">
        <v>1</v>
      </c>
      <c r="K19" s="61">
        <f t="shared" si="2"/>
        <v>5</v>
      </c>
      <c r="L19" s="133">
        <f>SUM(Wok!L19,Sacré!L19,Anthony!L19,Smurf!L19,Noob!L19)</f>
        <v>9</v>
      </c>
      <c r="M19" s="16">
        <f>SUM(Wok!M19,Sacré!M19,Anthony!M19,Smurf!M19,Noob!M19)</f>
        <v>8</v>
      </c>
      <c r="N19" s="16">
        <f>SUM(Wok!N19,Sacré!N19,Anthony!N19,Smurf!N19,Noob!N19)</f>
        <v>1</v>
      </c>
      <c r="O19" s="16">
        <f>SUM(Wok!O19,Sacré!O19,Anthony!O19,Smurf!O19,Noob!O19)</f>
        <v>0</v>
      </c>
      <c r="P19" s="66">
        <f>SUM(Wok!P19,Sacré!P19,Anthony!P19,Smurf!P19,Noob!P19)</f>
        <v>9</v>
      </c>
      <c r="Q19" s="16">
        <f>SUM(Wok!Q19,Sacré!Q19,Anthony!Q19,Smurf!Q19,Noob!Q19)</f>
        <v>7</v>
      </c>
      <c r="R19" s="16">
        <f>SUM(Wok!R19,Sacré!R19,Anthony!R19,Smurf!R19,Noob!R19)</f>
        <v>0</v>
      </c>
      <c r="S19" s="16">
        <f>SUM(Wok!S19,Sacré!S19,Anthony!S19,Smurf!S19,Noob!S19)</f>
        <v>2</v>
      </c>
      <c r="T19" s="61">
        <f>SUM(Wok!T19,Sacré!T19,Anthony!T19,Smurf!T19,Noob!T19)</f>
        <v>9</v>
      </c>
      <c r="U19" s="16">
        <f t="shared" si="3"/>
        <v>15</v>
      </c>
      <c r="V19" s="16">
        <f t="shared" si="3"/>
        <v>1</v>
      </c>
      <c r="W19" s="16">
        <f t="shared" si="3"/>
        <v>2</v>
      </c>
      <c r="X19" s="69">
        <f t="shared" si="3"/>
        <v>18</v>
      </c>
      <c r="AJ19" s="16"/>
      <c r="AK19" s="16"/>
      <c r="AL19" s="16"/>
    </row>
    <row r="20" spans="1:47">
      <c r="A20" s="16">
        <v>554660</v>
      </c>
      <c r="B20" s="16" t="s">
        <v>38</v>
      </c>
      <c r="C20" s="53">
        <v>6</v>
      </c>
      <c r="D20" s="53">
        <v>1</v>
      </c>
      <c r="E20" s="53">
        <v>1</v>
      </c>
      <c r="F20" s="53">
        <v>1</v>
      </c>
      <c r="G20" s="58">
        <f t="shared" si="1"/>
        <v>3</v>
      </c>
      <c r="H20" s="53">
        <v>4</v>
      </c>
      <c r="I20" s="53">
        <v>1</v>
      </c>
      <c r="J20" s="53">
        <v>1</v>
      </c>
      <c r="K20" s="61">
        <f t="shared" si="2"/>
        <v>6</v>
      </c>
      <c r="L20" s="133">
        <f>SUM(Wok!L20,Sacré!L20,Anthony!L20,Smurf!L20,Noob!L20)</f>
        <v>20</v>
      </c>
      <c r="M20" s="16">
        <f>SUM(Wok!M20,Sacré!M20,Anthony!M20,Smurf!M20,Noob!M20)</f>
        <v>9</v>
      </c>
      <c r="N20" s="16">
        <f>SUM(Wok!N20,Sacré!N20,Anthony!N20,Smurf!N20,Noob!N20)</f>
        <v>8</v>
      </c>
      <c r="O20" s="16">
        <f>SUM(Wok!O20,Sacré!O20,Anthony!O20,Smurf!O20,Noob!O20)</f>
        <v>3</v>
      </c>
      <c r="P20" s="66">
        <f>SUM(Wok!P20,Sacré!P20,Anthony!P20,Smurf!P20,Noob!P20)</f>
        <v>20</v>
      </c>
      <c r="Q20" s="16">
        <f>SUM(Wok!Q20,Sacré!Q20,Anthony!Q20,Smurf!Q20,Noob!Q20)</f>
        <v>16</v>
      </c>
      <c r="R20" s="16">
        <f>SUM(Wok!R20,Sacré!R20,Anthony!R20,Smurf!R20,Noob!R20)</f>
        <v>4</v>
      </c>
      <c r="S20" s="16">
        <f>SUM(Wok!S20,Sacré!S20,Anthony!S20,Smurf!S20,Noob!S20)</f>
        <v>0</v>
      </c>
      <c r="T20" s="61">
        <f>SUM(Wok!T20,Sacré!T20,Anthony!T20,Smurf!T20,Noob!T20)</f>
        <v>20</v>
      </c>
      <c r="U20" s="16">
        <f t="shared" si="3"/>
        <v>25</v>
      </c>
      <c r="V20" s="16">
        <f t="shared" si="3"/>
        <v>12</v>
      </c>
      <c r="W20" s="16">
        <f t="shared" si="3"/>
        <v>3</v>
      </c>
      <c r="X20" s="69">
        <f t="shared" si="3"/>
        <v>40</v>
      </c>
      <c r="AF20" s="16"/>
      <c r="AG20" t="s">
        <v>69</v>
      </c>
      <c r="AH20" s="28" t="s">
        <v>70</v>
      </c>
      <c r="AI20" s="16"/>
      <c r="AJ20" s="16"/>
      <c r="AK20" s="16"/>
      <c r="AL20" s="16"/>
    </row>
    <row r="21" spans="1:47">
      <c r="A21" s="16">
        <v>351090</v>
      </c>
      <c r="B21" s="16" t="s">
        <v>39</v>
      </c>
      <c r="C21" s="53">
        <v>6</v>
      </c>
      <c r="D21" s="53">
        <v>3</v>
      </c>
      <c r="E21" s="53">
        <v>1</v>
      </c>
      <c r="F21" s="53">
        <v>1</v>
      </c>
      <c r="G21" s="58">
        <f t="shared" si="1"/>
        <v>5</v>
      </c>
      <c r="H21" s="53">
        <v>3</v>
      </c>
      <c r="I21" s="53">
        <v>1</v>
      </c>
      <c r="J21" s="53">
        <v>1</v>
      </c>
      <c r="K21" s="61">
        <f t="shared" si="2"/>
        <v>5</v>
      </c>
      <c r="L21" s="133">
        <f>SUM(Wok!L21,Sacré!L21,Anthony!L21,Smurf!L21,Noob!L21)</f>
        <v>20</v>
      </c>
      <c r="M21" s="16">
        <f>SUM(Wok!M21,Sacré!M21,Anthony!M21,Smurf!M21,Noob!M21)</f>
        <v>16</v>
      </c>
      <c r="N21" s="16">
        <f>SUM(Wok!N21,Sacré!N21,Anthony!N21,Smurf!N21,Noob!N21)</f>
        <v>4</v>
      </c>
      <c r="O21" s="16">
        <f>SUM(Wok!O21,Sacré!O21,Anthony!O21,Smurf!O21,Noob!O21)</f>
        <v>0</v>
      </c>
      <c r="P21" s="66">
        <f>SUM(Wok!P21,Sacré!P21,Anthony!P21,Smurf!P21,Noob!P21)</f>
        <v>20</v>
      </c>
      <c r="Q21" s="16">
        <f>SUM(Wok!Q21,Sacré!Q21,Anthony!Q21,Smurf!Q21,Noob!Q21)</f>
        <v>14</v>
      </c>
      <c r="R21" s="16">
        <f>SUM(Wok!R21,Sacré!R21,Anthony!R21,Smurf!R21,Noob!R21)</f>
        <v>5</v>
      </c>
      <c r="S21" s="16">
        <f>SUM(Wok!S21,Sacré!S21,Anthony!S21,Smurf!S21,Noob!S21)</f>
        <v>1</v>
      </c>
      <c r="T21" s="61">
        <f>SUM(Wok!T21,Sacré!T21,Anthony!T21,Smurf!T21,Noob!T21)</f>
        <v>20</v>
      </c>
      <c r="U21" s="16">
        <f t="shared" si="3"/>
        <v>30</v>
      </c>
      <c r="V21" s="16">
        <f t="shared" si="3"/>
        <v>9</v>
      </c>
      <c r="W21" s="16">
        <f t="shared" si="3"/>
        <v>1</v>
      </c>
      <c r="X21" s="69">
        <f t="shared" si="3"/>
        <v>40</v>
      </c>
      <c r="AF21" s="16"/>
      <c r="AG21" s="16"/>
      <c r="AH21" s="16"/>
      <c r="AI21" s="16"/>
      <c r="AJ21" s="16"/>
      <c r="AK21" s="16"/>
      <c r="AL21" s="16"/>
    </row>
    <row r="22" spans="1:47">
      <c r="A22" s="16">
        <v>272330</v>
      </c>
      <c r="B22" s="16" t="s">
        <v>40</v>
      </c>
      <c r="C22" s="53">
        <v>6</v>
      </c>
      <c r="D22" s="53">
        <v>3</v>
      </c>
      <c r="E22" s="53">
        <v>1</v>
      </c>
      <c r="F22" s="53">
        <v>1</v>
      </c>
      <c r="G22" s="58">
        <f t="shared" si="1"/>
        <v>5</v>
      </c>
      <c r="H22" s="53">
        <v>4</v>
      </c>
      <c r="I22" s="53">
        <v>2</v>
      </c>
      <c r="J22" s="53">
        <v>1</v>
      </c>
      <c r="K22" s="61">
        <f t="shared" si="2"/>
        <v>7</v>
      </c>
      <c r="L22" s="133">
        <f>SUM(Wok!L22,Sacré!L22,Anthony!L22,Smurf!L22,Noob!L22)</f>
        <v>5</v>
      </c>
      <c r="M22" s="16">
        <f>SUM(Wok!M22,Sacré!M22,Anthony!M22,Smurf!M22,Noob!M22)</f>
        <v>3</v>
      </c>
      <c r="N22" s="16">
        <f>SUM(Wok!N22,Sacré!N22,Anthony!N22,Smurf!N22,Noob!N22)</f>
        <v>2</v>
      </c>
      <c r="O22" s="16">
        <f>SUM(Wok!O22,Sacré!O22,Anthony!O22,Smurf!O22,Noob!O22)</f>
        <v>0</v>
      </c>
      <c r="P22" s="66">
        <f>SUM(Wok!P22,Sacré!P22,Anthony!P22,Smurf!P22,Noob!P22)</f>
        <v>5</v>
      </c>
      <c r="Q22" s="16">
        <f>SUM(Wok!Q22,Sacré!Q22,Anthony!Q22,Smurf!Q22,Noob!Q22)</f>
        <v>5</v>
      </c>
      <c r="R22" s="16">
        <f>SUM(Wok!R22,Sacré!R22,Anthony!R22,Smurf!R22,Noob!R22)</f>
        <v>0</v>
      </c>
      <c r="S22" s="16">
        <f>SUM(Wok!S22,Sacré!S22,Anthony!S22,Smurf!S22,Noob!S22)</f>
        <v>0</v>
      </c>
      <c r="T22" s="61">
        <f>SUM(Wok!T22,Sacré!T22,Anthony!T22,Smurf!T22,Noob!T22)</f>
        <v>5</v>
      </c>
      <c r="U22" s="16">
        <f t="shared" si="3"/>
        <v>8</v>
      </c>
      <c r="V22" s="16">
        <f t="shared" si="3"/>
        <v>2</v>
      </c>
      <c r="W22" s="16">
        <f t="shared" si="3"/>
        <v>0</v>
      </c>
      <c r="X22" s="69">
        <f t="shared" si="3"/>
        <v>10</v>
      </c>
      <c r="AF22" s="9"/>
      <c r="AG22" s="40" t="s">
        <v>71</v>
      </c>
      <c r="AH22" s="9"/>
      <c r="AI22" s="9"/>
      <c r="AJ22" s="9"/>
      <c r="AK22" s="9"/>
      <c r="AL22" s="9"/>
      <c r="AM22" s="9" t="s">
        <v>72</v>
      </c>
      <c r="AN22" s="9" t="s">
        <v>73</v>
      </c>
      <c r="AO22" s="9"/>
      <c r="AP22" s="9" t="s">
        <v>74</v>
      </c>
      <c r="AQ22" s="9"/>
      <c r="AR22" s="9"/>
      <c r="AS22" s="9"/>
      <c r="AT22" s="9"/>
      <c r="AU22" s="9"/>
    </row>
    <row r="23" spans="1:47">
      <c r="A23" s="10">
        <v>307050</v>
      </c>
      <c r="B23" s="10" t="s">
        <v>41</v>
      </c>
      <c r="C23" s="11">
        <v>5</v>
      </c>
      <c r="D23" s="11">
        <v>1</v>
      </c>
      <c r="E23" s="11">
        <v>2</v>
      </c>
      <c r="F23" s="11">
        <v>2</v>
      </c>
      <c r="G23" s="59">
        <f t="shared" si="1"/>
        <v>5</v>
      </c>
      <c r="H23" s="11">
        <v>5</v>
      </c>
      <c r="I23" s="11">
        <v>1</v>
      </c>
      <c r="J23" s="11">
        <v>1</v>
      </c>
      <c r="K23" s="62">
        <f t="shared" si="2"/>
        <v>7</v>
      </c>
      <c r="L23" s="134">
        <f>SUM(Wok!L23,Sacré!L23,Anthony!L23,Smurf!L23,Noob!L23)</f>
        <v>24</v>
      </c>
      <c r="M23" s="10">
        <f>SUM(Wok!M23,Sacré!M23,Anthony!M23,Smurf!M23,Noob!M23)</f>
        <v>14</v>
      </c>
      <c r="N23" s="10">
        <f>SUM(Wok!N23,Sacré!N23,Anthony!N23,Smurf!N23,Noob!N23)</f>
        <v>6</v>
      </c>
      <c r="O23" s="10">
        <f>SUM(Wok!O23,Sacré!O23,Anthony!O23,Smurf!O23,Noob!O23)</f>
        <v>4</v>
      </c>
      <c r="P23" s="67">
        <f>SUM(Wok!P23,Sacré!P23,Anthony!P23,Smurf!P23,Noob!P23)</f>
        <v>24</v>
      </c>
      <c r="Q23" s="10">
        <f>SUM(Wok!Q23,Sacré!Q23,Anthony!Q23,Smurf!Q23,Noob!Q23)</f>
        <v>18</v>
      </c>
      <c r="R23" s="10">
        <f>SUM(Wok!R23,Sacré!R23,Anthony!R23,Smurf!R23,Noob!R23)</f>
        <v>5</v>
      </c>
      <c r="S23" s="10">
        <f>SUM(Wok!S23,Sacré!S23,Anthony!S23,Smurf!S23,Noob!S23)</f>
        <v>1</v>
      </c>
      <c r="T23" s="62">
        <f>SUM(Wok!T23,Sacré!T23,Anthony!T23,Smurf!T23,Noob!T23)</f>
        <v>24</v>
      </c>
      <c r="U23" s="10">
        <f t="shared" si="3"/>
        <v>32</v>
      </c>
      <c r="V23" s="10">
        <f t="shared" si="3"/>
        <v>11</v>
      </c>
      <c r="W23" s="10">
        <f t="shared" si="3"/>
        <v>5</v>
      </c>
      <c r="X23" s="70">
        <f t="shared" si="3"/>
        <v>48</v>
      </c>
      <c r="AF23" s="20"/>
      <c r="AG23" s="20"/>
      <c r="AH23" s="20"/>
      <c r="AI23" s="20"/>
      <c r="AJ23" s="20"/>
      <c r="AK23" s="20"/>
      <c r="AL23" s="20"/>
      <c r="AM23" s="20" t="s">
        <v>75</v>
      </c>
      <c r="AN23" s="36">
        <v>0.7</v>
      </c>
      <c r="AO23" s="20"/>
      <c r="AP23" s="20"/>
      <c r="AQ23" s="36"/>
      <c r="AR23" s="20"/>
      <c r="AS23" s="20"/>
      <c r="AT23" s="20"/>
      <c r="AU23" s="20"/>
    </row>
    <row r="24" spans="1:47">
      <c r="A24" s="16">
        <v>210170</v>
      </c>
      <c r="B24" s="16" t="s">
        <v>42</v>
      </c>
      <c r="C24" s="53">
        <v>6</v>
      </c>
      <c r="D24" s="53">
        <v>1</v>
      </c>
      <c r="E24" s="53">
        <v>1</v>
      </c>
      <c r="F24" s="53">
        <v>1</v>
      </c>
      <c r="G24" s="58">
        <f t="shared" si="1"/>
        <v>3</v>
      </c>
      <c r="H24" s="53">
        <v>3</v>
      </c>
      <c r="I24" s="53">
        <v>1</v>
      </c>
      <c r="J24" s="53">
        <v>1</v>
      </c>
      <c r="K24" s="61">
        <f t="shared" si="2"/>
        <v>5</v>
      </c>
      <c r="L24" s="133">
        <f>SUM(Wok!L24,Sacré!L24,Anthony!L24,Smurf!L24,Noob!L24)</f>
        <v>25</v>
      </c>
      <c r="M24" s="16">
        <f>SUM(Wok!M24,Sacré!M24,Anthony!M24,Smurf!M24,Noob!M24)</f>
        <v>15</v>
      </c>
      <c r="N24" s="16">
        <f>SUM(Wok!N24,Sacré!N24,Anthony!N24,Smurf!N24,Noob!N24)</f>
        <v>8</v>
      </c>
      <c r="O24" s="16">
        <f>SUM(Wok!O24,Sacré!O24,Anthony!O24,Smurf!O24,Noob!O24)</f>
        <v>2</v>
      </c>
      <c r="P24" s="66">
        <f>SUM(Wok!P24,Sacré!P24,Anthony!P24,Smurf!P24,Noob!P24)</f>
        <v>25</v>
      </c>
      <c r="Q24" s="16">
        <f>SUM(Wok!Q24,Sacré!Q24,Anthony!Q24,Smurf!Q24,Noob!Q24)</f>
        <v>18</v>
      </c>
      <c r="R24" s="16">
        <f>SUM(Wok!R24,Sacré!R24,Anthony!R24,Smurf!R24,Noob!R24)</f>
        <v>6</v>
      </c>
      <c r="S24" s="16">
        <f>SUM(Wok!S24,Sacré!S24,Anthony!S24,Smurf!S24,Noob!S24)</f>
        <v>1</v>
      </c>
      <c r="T24" s="61">
        <f>SUM(Wok!T24,Sacré!T24,Anthony!T24,Smurf!T24,Noob!T24)</f>
        <v>25</v>
      </c>
      <c r="U24" s="16">
        <f t="shared" si="3"/>
        <v>33</v>
      </c>
      <c r="V24" s="16">
        <f t="shared" si="3"/>
        <v>14</v>
      </c>
      <c r="W24" s="16">
        <f t="shared" si="3"/>
        <v>3</v>
      </c>
      <c r="X24" s="69">
        <f t="shared" si="3"/>
        <v>50</v>
      </c>
      <c r="AF24" s="20"/>
      <c r="AG24" s="20" t="s">
        <v>76</v>
      </c>
      <c r="AH24" s="20" t="s">
        <v>77</v>
      </c>
      <c r="AI24" s="20" t="s">
        <v>78</v>
      </c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>
      <c r="A25" s="16">
        <v>434780</v>
      </c>
      <c r="B25" s="16" t="s">
        <v>43</v>
      </c>
      <c r="C25" s="53">
        <v>5</v>
      </c>
      <c r="D25" s="53">
        <v>1</v>
      </c>
      <c r="E25" s="53">
        <v>1</v>
      </c>
      <c r="F25" s="53">
        <v>1</v>
      </c>
      <c r="G25" s="58">
        <f t="shared" si="1"/>
        <v>3</v>
      </c>
      <c r="H25" s="53">
        <v>3</v>
      </c>
      <c r="I25" s="53">
        <v>1</v>
      </c>
      <c r="J25" s="53">
        <v>1</v>
      </c>
      <c r="K25" s="61">
        <f t="shared" si="2"/>
        <v>5</v>
      </c>
      <c r="L25" s="133">
        <f>SUM(Wok!L25,Sacré!L25,Anthony!L25,Smurf!L25,Noob!L25)</f>
        <v>12</v>
      </c>
      <c r="M25" s="16">
        <f>SUM(Wok!M25,Sacré!M25,Anthony!M25,Smurf!M25,Noob!M25)</f>
        <v>10</v>
      </c>
      <c r="N25" s="16">
        <f>SUM(Wok!N25,Sacré!N25,Anthony!N25,Smurf!N25,Noob!N25)</f>
        <v>2</v>
      </c>
      <c r="O25" s="16">
        <f>SUM(Wok!O25,Sacré!O25,Anthony!O25,Smurf!O25,Noob!O25)</f>
        <v>0</v>
      </c>
      <c r="P25" s="66">
        <f>SUM(Wok!P25,Sacré!P25,Anthony!P25,Smurf!P25,Noob!P25)</f>
        <v>12</v>
      </c>
      <c r="Q25" s="16">
        <f>SUM(Wok!Q25,Sacré!Q25,Anthony!Q25,Smurf!Q25,Noob!Q25)</f>
        <v>8</v>
      </c>
      <c r="R25" s="16">
        <f>SUM(Wok!R25,Sacré!R25,Anthony!R25,Smurf!R25,Noob!R25)</f>
        <v>3</v>
      </c>
      <c r="S25" s="16">
        <f>SUM(Wok!S25,Sacré!S25,Anthony!S25,Smurf!S25,Noob!S25)</f>
        <v>1</v>
      </c>
      <c r="T25" s="61">
        <f>SUM(Wok!T25,Sacré!T25,Anthony!T25,Smurf!T25,Noob!T25)</f>
        <v>12</v>
      </c>
      <c r="U25" s="16">
        <f t="shared" si="3"/>
        <v>18</v>
      </c>
      <c r="V25" s="16">
        <f t="shared" si="3"/>
        <v>5</v>
      </c>
      <c r="W25" s="16">
        <f t="shared" si="3"/>
        <v>1</v>
      </c>
      <c r="X25" s="69">
        <f t="shared" si="3"/>
        <v>24</v>
      </c>
      <c r="AF25" s="20" t="s">
        <v>79</v>
      </c>
      <c r="AG25" s="102">
        <f>AM3</f>
        <v>460</v>
      </c>
      <c r="AH25" s="20">
        <f>AQ3</f>
        <v>460</v>
      </c>
      <c r="AI25" s="102">
        <f>AU3</f>
        <v>920</v>
      </c>
      <c r="AJ25" s="20"/>
      <c r="AK25" s="20"/>
      <c r="AL25" s="20"/>
      <c r="AM25" s="20"/>
      <c r="AN25" s="20"/>
      <c r="AO25" s="20"/>
      <c r="AP25" s="20" t="s">
        <v>76</v>
      </c>
      <c r="AQ25" s="20" t="s">
        <v>77</v>
      </c>
      <c r="AR25" s="20" t="s">
        <v>78</v>
      </c>
      <c r="AS25" s="20"/>
      <c r="AT25" s="20"/>
      <c r="AU25" s="20"/>
    </row>
    <row r="26" spans="1:47">
      <c r="A26" s="16">
        <v>270010</v>
      </c>
      <c r="B26" s="16" t="s">
        <v>44</v>
      </c>
      <c r="C26" s="53">
        <v>6</v>
      </c>
      <c r="D26" s="53">
        <v>3</v>
      </c>
      <c r="E26" s="53">
        <v>1</v>
      </c>
      <c r="F26" s="53">
        <v>1</v>
      </c>
      <c r="G26" s="58">
        <f t="shared" si="1"/>
        <v>5</v>
      </c>
      <c r="H26" s="53">
        <v>3</v>
      </c>
      <c r="I26" s="53">
        <v>1</v>
      </c>
      <c r="J26" s="53">
        <v>1</v>
      </c>
      <c r="K26" s="61">
        <f t="shared" si="2"/>
        <v>5</v>
      </c>
      <c r="L26" s="133">
        <f>SUM(Wok!L26,Sacré!L26,Anthony!L26,Smurf!L26,Noob!L26)</f>
        <v>20</v>
      </c>
      <c r="M26" s="16">
        <f>SUM(Wok!M26,Sacré!M26,Anthony!M26,Smurf!M26,Noob!M26)</f>
        <v>14</v>
      </c>
      <c r="N26" s="16">
        <f>SUM(Wok!N26,Sacré!N26,Anthony!N26,Smurf!N26,Noob!N26)</f>
        <v>2</v>
      </c>
      <c r="O26" s="16">
        <f>SUM(Wok!O26,Sacré!O26,Anthony!O26,Smurf!O26,Noob!O26)</f>
        <v>4</v>
      </c>
      <c r="P26" s="66">
        <f>SUM(Wok!P26,Sacré!P26,Anthony!P26,Smurf!P26,Noob!P26)</f>
        <v>20</v>
      </c>
      <c r="Q26" s="16">
        <f>SUM(Wok!Q26,Sacré!Q26,Anthony!Q26,Smurf!Q26,Noob!Q26)</f>
        <v>16</v>
      </c>
      <c r="R26" s="16">
        <f>SUM(Wok!R26,Sacré!R26,Anthony!R26,Smurf!R26,Noob!R26)</f>
        <v>1</v>
      </c>
      <c r="S26" s="16">
        <f>SUM(Wok!S26,Sacré!S26,Anthony!S26,Smurf!S26,Noob!S26)</f>
        <v>3</v>
      </c>
      <c r="T26" s="61">
        <f>SUM(Wok!T26,Sacré!T26,Anthony!T26,Smurf!T26,Noob!T26)</f>
        <v>20</v>
      </c>
      <c r="U26" s="16">
        <f t="shared" si="3"/>
        <v>30</v>
      </c>
      <c r="V26" s="16">
        <f t="shared" si="3"/>
        <v>3</v>
      </c>
      <c r="W26" s="16">
        <f t="shared" si="3"/>
        <v>7</v>
      </c>
      <c r="X26" s="69">
        <f t="shared" si="3"/>
        <v>40</v>
      </c>
      <c r="AF26" s="20" t="s">
        <v>80</v>
      </c>
      <c r="AG26" s="20">
        <f>AG25*$AN$23</f>
        <v>322</v>
      </c>
      <c r="AH26" s="20">
        <f t="shared" ref="AH26:AI26" si="31">AH25*$AN$23</f>
        <v>322</v>
      </c>
      <c r="AI26" s="20">
        <f t="shared" si="31"/>
        <v>644</v>
      </c>
      <c r="AK26" s="20" t="s">
        <v>81</v>
      </c>
      <c r="AL26" s="20"/>
      <c r="AM26" s="20"/>
      <c r="AN26" s="20"/>
      <c r="AO26" s="20" t="s">
        <v>82</v>
      </c>
      <c r="AP26" s="103">
        <f>(AJ10-$AN$23)/SQRT($AN$23*(1-$AN$23)/$AM3)</f>
        <v>-2.7471046305031184</v>
      </c>
      <c r="AQ26" s="103">
        <f>(AN10-$AN$23)/SQRT($AN$23*(1-$AN$23)/$AQ3)</f>
        <v>1.7296584710575196</v>
      </c>
      <c r="AR26" s="103">
        <f>(AR10-$AN$23)/SQRT($AN$23*(1-$AN$23)/$AU3)</f>
        <v>-0.71944307883618852</v>
      </c>
      <c r="AS26" s="20"/>
      <c r="AT26" s="20"/>
      <c r="AU26" s="20"/>
    </row>
    <row r="27" spans="1:47">
      <c r="A27" s="16">
        <v>521340</v>
      </c>
      <c r="B27" s="16" t="s">
        <v>45</v>
      </c>
      <c r="C27" s="53">
        <v>8</v>
      </c>
      <c r="D27" s="53">
        <v>2</v>
      </c>
      <c r="E27" s="53">
        <v>2</v>
      </c>
      <c r="F27" s="53">
        <v>5</v>
      </c>
      <c r="G27" s="58">
        <f t="shared" si="1"/>
        <v>9</v>
      </c>
      <c r="H27" s="53">
        <v>3</v>
      </c>
      <c r="I27" s="53">
        <v>1</v>
      </c>
      <c r="J27" s="53">
        <v>1</v>
      </c>
      <c r="K27" s="61">
        <f t="shared" si="2"/>
        <v>5</v>
      </c>
      <c r="L27" s="133">
        <f>SUM(Wok!L27,Sacré!L27,Anthony!L27,Smurf!L27,Noob!L27)</f>
        <v>13</v>
      </c>
      <c r="M27" s="16">
        <f>SUM(Wok!M27,Sacré!M27,Anthony!M27,Smurf!M27,Noob!M27)</f>
        <v>4</v>
      </c>
      <c r="N27" s="16">
        <f>SUM(Wok!N27,Sacré!N27,Anthony!N27,Smurf!N27,Noob!N27)</f>
        <v>5</v>
      </c>
      <c r="O27" s="16">
        <f>SUM(Wok!O27,Sacré!O27,Anthony!O27,Smurf!O27,Noob!O27)</f>
        <v>4</v>
      </c>
      <c r="P27" s="66">
        <f>SUM(Wok!P27,Sacré!P27,Anthony!P27,Smurf!P27,Noob!P27)</f>
        <v>13</v>
      </c>
      <c r="Q27" s="16">
        <f>SUM(Wok!Q27,Sacré!Q27,Anthony!Q27,Smurf!Q27,Noob!Q27)</f>
        <v>10</v>
      </c>
      <c r="R27" s="16">
        <f>SUM(Wok!R27,Sacré!R27,Anthony!R27,Smurf!R27,Noob!R27)</f>
        <v>2</v>
      </c>
      <c r="S27" s="16">
        <f>SUM(Wok!S27,Sacré!S27,Anthony!S27,Smurf!S27,Noob!S27)</f>
        <v>1</v>
      </c>
      <c r="T27" s="61">
        <f>SUM(Wok!T27,Sacré!T27,Anthony!T27,Smurf!T27,Noob!T27)</f>
        <v>13</v>
      </c>
      <c r="U27" s="16">
        <f t="shared" si="3"/>
        <v>14</v>
      </c>
      <c r="V27" s="16">
        <f t="shared" si="3"/>
        <v>7</v>
      </c>
      <c r="W27" s="16">
        <f t="shared" si="3"/>
        <v>5</v>
      </c>
      <c r="X27" s="69">
        <f t="shared" si="3"/>
        <v>26</v>
      </c>
      <c r="AF27" s="20" t="s">
        <v>83</v>
      </c>
      <c r="AG27" s="20">
        <f>AG25*(1-$AN$23)</f>
        <v>138.00000000000003</v>
      </c>
      <c r="AH27" s="20">
        <f t="shared" ref="AH27:AI27" si="32">AH25*(1-$AN$23)</f>
        <v>138.00000000000003</v>
      </c>
      <c r="AI27" s="20">
        <f t="shared" si="32"/>
        <v>276.00000000000006</v>
      </c>
      <c r="AK27" s="20" t="s">
        <v>81</v>
      </c>
      <c r="AL27" s="20"/>
      <c r="AM27" s="20"/>
      <c r="AN27" s="20"/>
      <c r="AO27" s="20" t="s">
        <v>84</v>
      </c>
      <c r="AP27" s="104">
        <f>ABS(AP26)</f>
        <v>2.7471046305031184</v>
      </c>
      <c r="AQ27" s="105">
        <f t="shared" ref="AQ27:AR27" si="33">ABS(AQ26)</f>
        <v>1.7296584710575196</v>
      </c>
      <c r="AR27" s="106">
        <f t="shared" si="33"/>
        <v>0.71944307883618852</v>
      </c>
      <c r="AS27" s="20" t="s">
        <v>85</v>
      </c>
      <c r="AT27" s="20"/>
      <c r="AU27" s="20"/>
    </row>
    <row r="28" spans="1:47">
      <c r="A28" s="10">
        <v>486460</v>
      </c>
      <c r="B28" s="10" t="s">
        <v>46</v>
      </c>
      <c r="C28" s="11">
        <v>9</v>
      </c>
      <c r="D28" s="11">
        <v>4</v>
      </c>
      <c r="E28" s="11">
        <v>3</v>
      </c>
      <c r="F28" s="11">
        <v>2</v>
      </c>
      <c r="G28" s="59">
        <f t="shared" si="1"/>
        <v>9</v>
      </c>
      <c r="H28" s="11">
        <v>4</v>
      </c>
      <c r="I28" s="11">
        <v>3</v>
      </c>
      <c r="J28" s="11">
        <v>2</v>
      </c>
      <c r="K28" s="62">
        <f t="shared" si="2"/>
        <v>9</v>
      </c>
      <c r="L28" s="134">
        <f>SUM(Wok!L28,Sacré!L28,Anthony!L28,Smurf!L28,Noob!L28)</f>
        <v>1</v>
      </c>
      <c r="M28" s="10">
        <f>SUM(Wok!M28,Sacré!M28,Anthony!M28,Smurf!M28,Noob!M28)</f>
        <v>1</v>
      </c>
      <c r="N28" s="10">
        <f>SUM(Wok!N28,Sacré!N28,Anthony!N28,Smurf!N28,Noob!N28)</f>
        <v>0</v>
      </c>
      <c r="O28" s="10">
        <f>SUM(Wok!O28,Sacré!O28,Anthony!O28,Smurf!O28,Noob!O28)</f>
        <v>0</v>
      </c>
      <c r="P28" s="67">
        <f>SUM(Wok!P28,Sacré!P28,Anthony!P28,Smurf!P28,Noob!P28)</f>
        <v>1</v>
      </c>
      <c r="Q28" s="10">
        <f>SUM(Wok!Q28,Sacré!Q28,Anthony!Q28,Smurf!Q28,Noob!Q28)</f>
        <v>1</v>
      </c>
      <c r="R28" s="10">
        <f>SUM(Wok!R28,Sacré!R28,Anthony!R28,Smurf!R28,Noob!R28)</f>
        <v>0</v>
      </c>
      <c r="S28" s="10">
        <f>SUM(Wok!S28,Sacré!S28,Anthony!S28,Smurf!S28,Noob!S28)</f>
        <v>0</v>
      </c>
      <c r="T28" s="62">
        <f>SUM(Wok!T28,Sacré!T28,Anthony!T28,Smurf!T28,Noob!T28)</f>
        <v>1</v>
      </c>
      <c r="U28" s="10">
        <f t="shared" si="3"/>
        <v>2</v>
      </c>
      <c r="V28" s="10">
        <f t="shared" si="3"/>
        <v>0</v>
      </c>
      <c r="W28" s="10">
        <f t="shared" si="3"/>
        <v>0</v>
      </c>
      <c r="X28" s="70">
        <f t="shared" si="3"/>
        <v>2</v>
      </c>
      <c r="AF28" s="20"/>
      <c r="AG28" s="20"/>
      <c r="AH28" s="20"/>
      <c r="AI28" s="20"/>
      <c r="AJ28" s="20"/>
      <c r="AK28" s="20"/>
      <c r="AL28" s="20"/>
      <c r="AM28" s="20"/>
      <c r="AN28" s="20"/>
      <c r="AO28" s="20" t="s">
        <v>86</v>
      </c>
      <c r="AP28" s="41" t="s">
        <v>87</v>
      </c>
      <c r="AQ28" s="41" t="s">
        <v>88</v>
      </c>
      <c r="AR28" s="41" t="s">
        <v>88</v>
      </c>
      <c r="AS28" s="20"/>
      <c r="AT28" s="20"/>
      <c r="AU28" s="20" t="s">
        <v>89</v>
      </c>
    </row>
    <row r="29" spans="1:47">
      <c r="A29" s="16">
        <v>339000</v>
      </c>
      <c r="B29" s="16" t="s">
        <v>47</v>
      </c>
      <c r="C29" s="53">
        <v>5</v>
      </c>
      <c r="D29" s="53">
        <v>2</v>
      </c>
      <c r="E29" s="53">
        <v>3</v>
      </c>
      <c r="F29" s="53">
        <v>1</v>
      </c>
      <c r="G29" s="58">
        <f t="shared" si="1"/>
        <v>6</v>
      </c>
      <c r="H29" s="53">
        <v>4</v>
      </c>
      <c r="I29" s="53">
        <v>3</v>
      </c>
      <c r="J29" s="53">
        <v>2</v>
      </c>
      <c r="K29" s="61">
        <f t="shared" si="2"/>
        <v>9</v>
      </c>
      <c r="L29" s="133">
        <f>SUM(Wok!L29,Sacré!L29,Anthony!L29,Smurf!L29,Noob!L29)</f>
        <v>5</v>
      </c>
      <c r="M29" s="16">
        <f>SUM(Wok!M29,Sacré!M29,Anthony!M29,Smurf!M29,Noob!M29)</f>
        <v>2</v>
      </c>
      <c r="N29" s="16">
        <f>SUM(Wok!N29,Sacré!N29,Anthony!N29,Smurf!N29,Noob!N29)</f>
        <v>2</v>
      </c>
      <c r="O29" s="16">
        <f>SUM(Wok!O29,Sacré!O29,Anthony!O29,Smurf!O29,Noob!O29)</f>
        <v>1</v>
      </c>
      <c r="P29" s="66">
        <f>SUM(Wok!P29,Sacré!P29,Anthony!P29,Smurf!P29,Noob!P29)</f>
        <v>5</v>
      </c>
      <c r="Q29" s="16">
        <f>SUM(Wok!Q29,Sacré!Q29,Anthony!Q29,Smurf!Q29,Noob!Q29)</f>
        <v>3</v>
      </c>
      <c r="R29" s="16">
        <f>SUM(Wok!R29,Sacré!R29,Anthony!R29,Smurf!R29,Noob!R29)</f>
        <v>2</v>
      </c>
      <c r="S29" s="16">
        <f>SUM(Wok!S29,Sacré!S29,Anthony!S29,Smurf!S29,Noob!S29)</f>
        <v>0</v>
      </c>
      <c r="T29" s="61">
        <f>SUM(Wok!T29,Sacré!T29,Anthony!T29,Smurf!T29,Noob!T29)</f>
        <v>5</v>
      </c>
      <c r="U29" s="16">
        <f t="shared" si="3"/>
        <v>5</v>
      </c>
      <c r="V29" s="16">
        <f t="shared" si="3"/>
        <v>4</v>
      </c>
      <c r="W29" s="16">
        <f t="shared" si="3"/>
        <v>1</v>
      </c>
      <c r="X29" s="69">
        <f t="shared" si="3"/>
        <v>10</v>
      </c>
      <c r="AP29" s="15"/>
    </row>
    <row r="30" spans="1:47">
      <c r="A30" s="16">
        <v>451230</v>
      </c>
      <c r="B30" s="16" t="s">
        <v>48</v>
      </c>
      <c r="C30" s="53">
        <v>9</v>
      </c>
      <c r="D30" s="53">
        <v>3</v>
      </c>
      <c r="E30" s="53">
        <v>1</v>
      </c>
      <c r="F30" s="53">
        <v>1</v>
      </c>
      <c r="G30" s="58">
        <f t="shared" si="1"/>
        <v>5</v>
      </c>
      <c r="H30" s="53">
        <v>3</v>
      </c>
      <c r="I30" s="53">
        <v>1</v>
      </c>
      <c r="J30" s="53">
        <v>1</v>
      </c>
      <c r="K30" s="61">
        <f t="shared" si="2"/>
        <v>5</v>
      </c>
      <c r="L30" s="133">
        <f>SUM(Wok!L30,Sacré!L30,Anthony!L30,Smurf!L30,Noob!L30)</f>
        <v>10</v>
      </c>
      <c r="M30" s="16">
        <f>SUM(Wok!M30,Sacré!M30,Anthony!M30,Smurf!M30,Noob!M30)</f>
        <v>6</v>
      </c>
      <c r="N30" s="16">
        <f>SUM(Wok!N30,Sacré!N30,Anthony!N30,Smurf!N30,Noob!N30)</f>
        <v>4</v>
      </c>
      <c r="O30" s="16">
        <f>SUM(Wok!O30,Sacré!O30,Anthony!O30,Smurf!O30,Noob!O30)</f>
        <v>0</v>
      </c>
      <c r="P30" s="66">
        <f>SUM(Wok!P30,Sacré!P30,Anthony!P30,Smurf!P30,Noob!P30)</f>
        <v>10</v>
      </c>
      <c r="Q30" s="16">
        <f>SUM(Wok!Q30,Sacré!Q30,Anthony!Q30,Smurf!Q30,Noob!Q30)</f>
        <v>10</v>
      </c>
      <c r="R30" s="16">
        <f>SUM(Wok!R30,Sacré!R30,Anthony!R30,Smurf!R30,Noob!R30)</f>
        <v>0</v>
      </c>
      <c r="S30" s="16">
        <f>SUM(Wok!S30,Sacré!S30,Anthony!S30,Smurf!S30,Noob!S30)</f>
        <v>0</v>
      </c>
      <c r="T30" s="61">
        <f>SUM(Wok!T30,Sacré!T30,Anthony!T30,Smurf!T30,Noob!T30)</f>
        <v>10</v>
      </c>
      <c r="U30" s="16">
        <f t="shared" si="3"/>
        <v>16</v>
      </c>
      <c r="V30" s="16">
        <f t="shared" si="3"/>
        <v>4</v>
      </c>
      <c r="W30" s="16">
        <f t="shared" si="3"/>
        <v>0</v>
      </c>
      <c r="X30" s="69">
        <f t="shared" si="3"/>
        <v>20</v>
      </c>
      <c r="AF30" s="9"/>
      <c r="AG30" s="40" t="s">
        <v>90</v>
      </c>
      <c r="AH30" s="9"/>
      <c r="AI30" s="9"/>
      <c r="AJ30" s="9"/>
      <c r="AK30" s="9"/>
      <c r="AL30" s="9"/>
      <c r="AM30" s="9" t="s">
        <v>72</v>
      </c>
      <c r="AN30" s="9" t="s">
        <v>91</v>
      </c>
      <c r="AO30" s="9"/>
      <c r="AP30" s="9" t="s">
        <v>92</v>
      </c>
      <c r="AQ30" s="9"/>
      <c r="AR30" s="9"/>
      <c r="AS30" s="9"/>
    </row>
    <row r="31" spans="1:47">
      <c r="A31" s="16">
        <v>359400</v>
      </c>
      <c r="B31" s="16" t="s">
        <v>49</v>
      </c>
      <c r="C31" s="53">
        <v>10</v>
      </c>
      <c r="D31" s="53">
        <v>2</v>
      </c>
      <c r="E31" s="53">
        <v>1</v>
      </c>
      <c r="F31" s="53">
        <v>1</v>
      </c>
      <c r="G31" s="58">
        <f t="shared" si="1"/>
        <v>4</v>
      </c>
      <c r="H31" s="53">
        <v>3</v>
      </c>
      <c r="I31" s="53">
        <v>1</v>
      </c>
      <c r="J31" s="53">
        <v>1</v>
      </c>
      <c r="K31" s="61">
        <f t="shared" si="2"/>
        <v>5</v>
      </c>
      <c r="L31" s="133">
        <f>SUM(Wok!L31,Sacré!L31,Anthony!L31,Smurf!L31,Noob!L31)</f>
        <v>3</v>
      </c>
      <c r="M31" s="16">
        <f>SUM(Wok!M31,Sacré!M31,Anthony!M31,Smurf!M31,Noob!M31)</f>
        <v>1</v>
      </c>
      <c r="N31" s="16">
        <f>SUM(Wok!N31,Sacré!N31,Anthony!N31,Smurf!N31,Noob!N31)</f>
        <v>1</v>
      </c>
      <c r="O31" s="16">
        <f>SUM(Wok!O31,Sacré!O31,Anthony!O31,Smurf!O31,Noob!O31)</f>
        <v>1</v>
      </c>
      <c r="P31" s="66">
        <f>SUM(Wok!P31,Sacré!P31,Anthony!P31,Smurf!P31,Noob!P31)</f>
        <v>3</v>
      </c>
      <c r="Q31" s="16">
        <f>SUM(Wok!Q31,Sacré!Q31,Anthony!Q31,Smurf!Q31,Noob!Q31)</f>
        <v>2</v>
      </c>
      <c r="R31" s="16">
        <f>SUM(Wok!R31,Sacré!R31,Anthony!R31,Smurf!R31,Noob!R31)</f>
        <v>1</v>
      </c>
      <c r="S31" s="16">
        <f>SUM(Wok!S31,Sacré!S31,Anthony!S31,Smurf!S31,Noob!S31)</f>
        <v>0</v>
      </c>
      <c r="T31" s="61">
        <f>SUM(Wok!T31,Sacré!T31,Anthony!T31,Smurf!T31,Noob!T31)</f>
        <v>3</v>
      </c>
      <c r="U31" s="16">
        <f t="shared" si="3"/>
        <v>3</v>
      </c>
      <c r="V31" s="16">
        <f t="shared" si="3"/>
        <v>2</v>
      </c>
      <c r="W31" s="16">
        <f t="shared" si="3"/>
        <v>1</v>
      </c>
      <c r="X31" s="69">
        <f t="shared" si="3"/>
        <v>6</v>
      </c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36"/>
      <c r="AR31" s="20"/>
      <c r="AS31" s="20"/>
    </row>
    <row r="32" spans="1:47">
      <c r="A32" s="16">
        <v>582350</v>
      </c>
      <c r="B32" s="16" t="s">
        <v>50</v>
      </c>
      <c r="C32" s="53">
        <v>5</v>
      </c>
      <c r="D32" s="53">
        <v>1</v>
      </c>
      <c r="E32" s="53">
        <v>1</v>
      </c>
      <c r="F32" s="53">
        <v>1</v>
      </c>
      <c r="G32" s="58">
        <f t="shared" si="1"/>
        <v>3</v>
      </c>
      <c r="H32" s="53">
        <v>3</v>
      </c>
      <c r="I32" s="53">
        <v>1</v>
      </c>
      <c r="J32" s="53">
        <v>1</v>
      </c>
      <c r="K32" s="61">
        <f t="shared" si="2"/>
        <v>5</v>
      </c>
      <c r="L32" s="133">
        <f>SUM(Wok!L32,Sacré!L32,Anthony!L32,Smurf!L32,Noob!L32)</f>
        <v>3</v>
      </c>
      <c r="M32" s="16">
        <f>SUM(Wok!M32,Sacré!M32,Anthony!M32,Smurf!M32,Noob!M32)</f>
        <v>2</v>
      </c>
      <c r="N32" s="16">
        <f>SUM(Wok!N32,Sacré!N32,Anthony!N32,Smurf!N32,Noob!N32)</f>
        <v>1</v>
      </c>
      <c r="O32" s="16">
        <f>SUM(Wok!O32,Sacré!O32,Anthony!O32,Smurf!O32,Noob!O32)</f>
        <v>0</v>
      </c>
      <c r="P32" s="66">
        <f>SUM(Wok!P32,Sacré!P32,Anthony!P32,Smurf!P32,Noob!P32)</f>
        <v>3</v>
      </c>
      <c r="Q32" s="16">
        <f>SUM(Wok!Q32,Sacré!Q32,Anthony!Q32,Smurf!Q32,Noob!Q32)</f>
        <v>2</v>
      </c>
      <c r="R32" s="16">
        <f>SUM(Wok!R32,Sacré!R32,Anthony!R32,Smurf!R32,Noob!R32)</f>
        <v>1</v>
      </c>
      <c r="S32" s="16">
        <f>SUM(Wok!S32,Sacré!S32,Anthony!S32,Smurf!S32,Noob!S32)</f>
        <v>0</v>
      </c>
      <c r="T32" s="61">
        <f>SUM(Wok!T32,Sacré!T32,Anthony!T32,Smurf!T32,Noob!T32)</f>
        <v>3</v>
      </c>
      <c r="U32" s="16">
        <f t="shared" si="3"/>
        <v>4</v>
      </c>
      <c r="V32" s="16">
        <f t="shared" si="3"/>
        <v>2</v>
      </c>
      <c r="W32" s="16">
        <f t="shared" si="3"/>
        <v>0</v>
      </c>
      <c r="X32" s="69">
        <f t="shared" si="3"/>
        <v>6</v>
      </c>
      <c r="AG32" s="20"/>
      <c r="AH32" s="20"/>
      <c r="AI32" s="20" t="s">
        <v>76</v>
      </c>
      <c r="AJ32" s="20" t="s">
        <v>77</v>
      </c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>
      <c r="A33" s="10">
        <v>562260</v>
      </c>
      <c r="B33" s="10" t="s">
        <v>51</v>
      </c>
      <c r="C33" s="11">
        <v>5</v>
      </c>
      <c r="D33" s="11">
        <v>3</v>
      </c>
      <c r="E33" s="11">
        <v>4</v>
      </c>
      <c r="F33" s="11">
        <v>3</v>
      </c>
      <c r="G33" s="59">
        <f t="shared" si="1"/>
        <v>10</v>
      </c>
      <c r="H33" s="11">
        <v>6</v>
      </c>
      <c r="I33" s="11">
        <v>2</v>
      </c>
      <c r="J33" s="11">
        <v>2</v>
      </c>
      <c r="K33" s="62">
        <f t="shared" si="2"/>
        <v>10</v>
      </c>
      <c r="L33" s="134">
        <f>SUM(Wok!L33,Sacré!L33,Anthony!L33,Smurf!L33,Noob!L33)</f>
        <v>16</v>
      </c>
      <c r="M33" s="10">
        <f>SUM(Wok!M33,Sacré!M33,Anthony!M33,Smurf!M33,Noob!M33)</f>
        <v>11</v>
      </c>
      <c r="N33" s="10">
        <f>SUM(Wok!N33,Sacré!N33,Anthony!N33,Smurf!N33,Noob!N33)</f>
        <v>4</v>
      </c>
      <c r="O33" s="10">
        <f>SUM(Wok!O33,Sacré!O33,Anthony!O33,Smurf!O33,Noob!O33)</f>
        <v>1</v>
      </c>
      <c r="P33" s="67">
        <f>SUM(Wok!P33,Sacré!P33,Anthony!P33,Smurf!P33,Noob!P33)</f>
        <v>16</v>
      </c>
      <c r="Q33" s="10">
        <f>SUM(Wok!Q33,Sacré!Q33,Anthony!Q33,Smurf!Q33,Noob!Q33)</f>
        <v>14</v>
      </c>
      <c r="R33" s="10">
        <f>SUM(Wok!R33,Sacré!R33,Anthony!R33,Smurf!R33,Noob!R33)</f>
        <v>1</v>
      </c>
      <c r="S33" s="10">
        <f>SUM(Wok!S33,Sacré!S33,Anthony!S33,Smurf!S33,Noob!S33)</f>
        <v>1</v>
      </c>
      <c r="T33" s="62">
        <f>SUM(Wok!T33,Sacré!T33,Anthony!T33,Smurf!T33,Noob!T33)</f>
        <v>16</v>
      </c>
      <c r="U33" s="10">
        <f t="shared" ref="U33:X39" si="34">M33+Q33</f>
        <v>25</v>
      </c>
      <c r="V33" s="10">
        <f t="shared" si="34"/>
        <v>5</v>
      </c>
      <c r="W33" s="10">
        <f t="shared" si="34"/>
        <v>2</v>
      </c>
      <c r="X33" s="70">
        <f t="shared" si="34"/>
        <v>32</v>
      </c>
      <c r="AG33" s="20"/>
      <c r="AH33" s="20" t="s">
        <v>79</v>
      </c>
      <c r="AI33" s="20">
        <f>AM3</f>
        <v>460</v>
      </c>
      <c r="AJ33" s="20">
        <f>AQ3</f>
        <v>460</v>
      </c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>
      <c r="A34" s="54">
        <v>558490</v>
      </c>
      <c r="B34" s="54" t="s">
        <v>52</v>
      </c>
      <c r="C34" s="55">
        <v>6</v>
      </c>
      <c r="D34" s="55">
        <v>2</v>
      </c>
      <c r="E34" s="55">
        <v>2</v>
      </c>
      <c r="F34" s="55">
        <v>1</v>
      </c>
      <c r="G34" s="58">
        <f t="shared" si="1"/>
        <v>5</v>
      </c>
      <c r="H34" s="55">
        <v>2</v>
      </c>
      <c r="I34" s="55">
        <v>2</v>
      </c>
      <c r="J34" s="55">
        <v>1</v>
      </c>
      <c r="K34" s="61">
        <f t="shared" si="2"/>
        <v>5</v>
      </c>
      <c r="L34" s="133">
        <f>SUM(Wok!L34,Sacré!L34,Anthony!L34,Smurf!L34,Noob!L34)</f>
        <v>20</v>
      </c>
      <c r="M34" s="54">
        <f>SUM(Wok!M34,Sacré!M34,Anthony!M34,Smurf!M34,Noob!M34)</f>
        <v>11</v>
      </c>
      <c r="N34" s="54">
        <f>SUM(Wok!N34,Sacré!N34,Anthony!N34,Smurf!N34,Noob!N34)</f>
        <v>8</v>
      </c>
      <c r="O34" s="54">
        <f>SUM(Wok!O34,Sacré!O34,Anthony!O34,Smurf!O34,Noob!O34)</f>
        <v>1</v>
      </c>
      <c r="P34" s="66">
        <f>SUM(Wok!P34,Sacré!P34,Anthony!P34,Smurf!P34,Noob!P34)</f>
        <v>20</v>
      </c>
      <c r="Q34" s="16">
        <f>SUM(Wok!Q34,Sacré!Q34,Anthony!Q34,Smurf!Q34,Noob!Q34)</f>
        <v>14</v>
      </c>
      <c r="R34" s="16">
        <f>SUM(Wok!R34,Sacré!R34,Anthony!R34,Smurf!R34,Noob!R34)</f>
        <v>4</v>
      </c>
      <c r="S34" s="16">
        <f>SUM(Wok!S34,Sacré!S34,Anthony!S34,Smurf!S34,Noob!S34)</f>
        <v>2</v>
      </c>
      <c r="T34" s="61">
        <f>SUM(Wok!T34,Sacré!T34,Anthony!T34,Smurf!T34,Noob!T34)</f>
        <v>20</v>
      </c>
      <c r="U34" s="16">
        <f t="shared" si="34"/>
        <v>25</v>
      </c>
      <c r="V34" s="16">
        <f t="shared" si="34"/>
        <v>12</v>
      </c>
      <c r="W34" s="16">
        <f t="shared" si="34"/>
        <v>3</v>
      </c>
      <c r="X34" s="69">
        <f t="shared" si="34"/>
        <v>40</v>
      </c>
      <c r="AG34" s="20"/>
      <c r="AH34" s="20" t="s">
        <v>80</v>
      </c>
      <c r="AI34" s="20">
        <f>AI33*AJ10</f>
        <v>295</v>
      </c>
      <c r="AJ34" s="20">
        <f>AJ33*AN10</f>
        <v>339</v>
      </c>
      <c r="AL34" s="20" t="s">
        <v>81</v>
      </c>
      <c r="AN34" s="20"/>
      <c r="AO34" s="20" t="s">
        <v>82</v>
      </c>
      <c r="AP34" s="20">
        <f>(AJ10-AN10)/SQRT((AR10*(1-AR10)/AM3+AR10*(1-AR10)/AQ3))</f>
        <v>-3.1341439867184047</v>
      </c>
      <c r="AQ34" s="20"/>
      <c r="AR34" s="20"/>
      <c r="AS34" s="20"/>
    </row>
    <row r="35" spans="1:45">
      <c r="A35" s="54">
        <v>383690</v>
      </c>
      <c r="B35" s="54" t="s">
        <v>53</v>
      </c>
      <c r="C35" s="55">
        <v>6</v>
      </c>
      <c r="D35" s="55">
        <v>3</v>
      </c>
      <c r="E35" s="55">
        <v>1</v>
      </c>
      <c r="F35" s="55">
        <v>1</v>
      </c>
      <c r="G35" s="58">
        <f t="shared" si="1"/>
        <v>5</v>
      </c>
      <c r="H35" s="55">
        <v>3</v>
      </c>
      <c r="I35" s="55">
        <v>1</v>
      </c>
      <c r="J35" s="55">
        <v>1</v>
      </c>
      <c r="K35" s="61">
        <f t="shared" si="2"/>
        <v>5</v>
      </c>
      <c r="L35" s="133">
        <f>SUM(Wok!L35,Sacré!L35,Anthony!L35,Smurf!L35,Noob!L35)</f>
        <v>20</v>
      </c>
      <c r="M35" s="54">
        <f>SUM(Wok!M35,Sacré!M35,Anthony!M35,Smurf!M35,Noob!M35)</f>
        <v>19</v>
      </c>
      <c r="N35" s="54">
        <f>SUM(Wok!N35,Sacré!N35,Anthony!N35,Smurf!N35,Noob!N35)</f>
        <v>1</v>
      </c>
      <c r="O35" s="54">
        <f>SUM(Wok!O35,Sacré!O35,Anthony!O35,Smurf!O35,Noob!O35)</f>
        <v>0</v>
      </c>
      <c r="P35" s="66">
        <f>SUM(Wok!P35,Sacré!P35,Anthony!P35,Smurf!P35,Noob!P35)</f>
        <v>20</v>
      </c>
      <c r="Q35" s="16">
        <f>SUM(Wok!Q35,Sacré!Q35,Anthony!Q35,Smurf!Q35,Noob!Q35)</f>
        <v>16</v>
      </c>
      <c r="R35" s="16">
        <f>SUM(Wok!R35,Sacré!R35,Anthony!R35,Smurf!R35,Noob!R35)</f>
        <v>3</v>
      </c>
      <c r="S35" s="16">
        <f>SUM(Wok!S35,Sacré!S35,Anthony!S35,Smurf!S35,Noob!S35)</f>
        <v>1</v>
      </c>
      <c r="T35" s="61">
        <f>SUM(Wok!T35,Sacré!T35,Anthony!T35,Smurf!T35,Noob!T35)</f>
        <v>20</v>
      </c>
      <c r="U35" s="16">
        <f t="shared" si="34"/>
        <v>35</v>
      </c>
      <c r="V35" s="16">
        <f t="shared" si="34"/>
        <v>4</v>
      </c>
      <c r="W35" s="16">
        <f t="shared" si="34"/>
        <v>1</v>
      </c>
      <c r="X35" s="69">
        <f t="shared" si="34"/>
        <v>40</v>
      </c>
      <c r="AG35" s="20"/>
      <c r="AH35" s="20" t="s">
        <v>83</v>
      </c>
      <c r="AI35" s="20">
        <f>AI33*(1-AJ10)</f>
        <v>165.00000000000003</v>
      </c>
      <c r="AJ35" s="20">
        <f>AJ33*(1-AN10)</f>
        <v>121.00000000000001</v>
      </c>
      <c r="AL35" s="20" t="s">
        <v>81</v>
      </c>
      <c r="AN35" s="20"/>
      <c r="AO35" s="20" t="s">
        <v>84</v>
      </c>
      <c r="AP35" s="20">
        <f>ABS(AP34)</f>
        <v>3.1341439867184047</v>
      </c>
      <c r="AQ35" s="20" t="s">
        <v>85</v>
      </c>
      <c r="AR35" s="20"/>
      <c r="AS35" s="20"/>
    </row>
    <row r="36" spans="1:45">
      <c r="A36" s="54">
        <v>342250</v>
      </c>
      <c r="B36" s="54" t="s">
        <v>54</v>
      </c>
      <c r="C36" s="55">
        <v>6</v>
      </c>
      <c r="D36" s="55">
        <v>1</v>
      </c>
      <c r="E36" s="55">
        <v>1</v>
      </c>
      <c r="F36" s="55">
        <v>1</v>
      </c>
      <c r="G36" s="58">
        <f t="shared" si="1"/>
        <v>3</v>
      </c>
      <c r="H36" s="55">
        <v>3</v>
      </c>
      <c r="I36" s="55">
        <v>1</v>
      </c>
      <c r="J36" s="55">
        <v>1</v>
      </c>
      <c r="K36" s="61">
        <f t="shared" si="2"/>
        <v>5</v>
      </c>
      <c r="L36" s="133">
        <f>SUM(Wok!L36,Sacré!L36,Anthony!L36,Smurf!L36,Noob!L36)</f>
        <v>19</v>
      </c>
      <c r="M36" s="54">
        <f>SUM(Wok!M36,Sacré!M36,Anthony!M36,Smurf!M36,Noob!M36)</f>
        <v>9</v>
      </c>
      <c r="N36" s="54">
        <f>SUM(Wok!N36,Sacré!N36,Anthony!N36,Smurf!N36,Noob!N36)</f>
        <v>5</v>
      </c>
      <c r="O36" s="54">
        <f>SUM(Wok!O36,Sacré!O36,Anthony!O36,Smurf!O36,Noob!O36)</f>
        <v>5</v>
      </c>
      <c r="P36" s="66">
        <f>SUM(Wok!P36,Sacré!P36,Anthony!P36,Smurf!P36,Noob!P36)</f>
        <v>19</v>
      </c>
      <c r="Q36" s="16">
        <f>SUM(Wok!Q36,Sacré!Q36,Anthony!Q36,Smurf!Q36,Noob!Q36)</f>
        <v>17</v>
      </c>
      <c r="R36" s="16">
        <f>SUM(Wok!R36,Sacré!R36,Anthony!R36,Smurf!R36,Noob!R36)</f>
        <v>1</v>
      </c>
      <c r="S36" s="16">
        <f>SUM(Wok!S36,Sacré!S36,Anthony!S36,Smurf!S36,Noob!S36)</f>
        <v>1</v>
      </c>
      <c r="T36" s="61">
        <f>SUM(Wok!T36,Sacré!T36,Anthony!T36,Smurf!T36,Noob!T36)</f>
        <v>19</v>
      </c>
      <c r="U36" s="16">
        <f t="shared" si="34"/>
        <v>26</v>
      </c>
      <c r="V36" s="16">
        <f t="shared" si="34"/>
        <v>6</v>
      </c>
      <c r="W36" s="16">
        <f t="shared" si="34"/>
        <v>6</v>
      </c>
      <c r="X36" s="69">
        <f t="shared" si="34"/>
        <v>38</v>
      </c>
      <c r="AG36" s="20"/>
      <c r="AH36" s="20"/>
      <c r="AI36" s="20"/>
      <c r="AJ36" s="20"/>
      <c r="AK36" s="20"/>
      <c r="AL36" s="20"/>
      <c r="AM36" s="20"/>
      <c r="AN36" s="20"/>
      <c r="AO36" s="20"/>
      <c r="AP36" s="41" t="s">
        <v>87</v>
      </c>
      <c r="AQ36" s="20"/>
      <c r="AR36" s="20"/>
      <c r="AS36" s="20" t="s">
        <v>93</v>
      </c>
    </row>
    <row r="37" spans="1:45">
      <c r="A37" s="56">
        <v>403700</v>
      </c>
      <c r="B37" s="56" t="s">
        <v>55</v>
      </c>
      <c r="C37" s="57">
        <v>9</v>
      </c>
      <c r="D37" s="57">
        <v>4</v>
      </c>
      <c r="E37" s="57">
        <v>2</v>
      </c>
      <c r="F37" s="57">
        <v>2</v>
      </c>
      <c r="G37" s="60">
        <f t="shared" si="1"/>
        <v>8</v>
      </c>
      <c r="H37" s="57">
        <v>5</v>
      </c>
      <c r="I37" s="57">
        <v>2</v>
      </c>
      <c r="J37" s="57">
        <v>2</v>
      </c>
      <c r="K37" s="63">
        <f t="shared" si="2"/>
        <v>9</v>
      </c>
      <c r="L37" s="135">
        <f>SUM(Wok!L37,Sacré!L37,Anthony!L37,Smurf!L37,Noob!L37)</f>
        <v>9</v>
      </c>
      <c r="M37" s="56">
        <f>SUM(Wok!M37,Sacré!M37,Anthony!M37,Smurf!M37,Noob!M37)</f>
        <v>7</v>
      </c>
      <c r="N37" s="56">
        <f>SUM(Wok!N37,Sacré!N37,Anthony!N37,Smurf!N37,Noob!N37)</f>
        <v>1</v>
      </c>
      <c r="O37" s="56">
        <f>SUM(Wok!O37,Sacré!O37,Anthony!O37,Smurf!O37,Noob!O37)</f>
        <v>1</v>
      </c>
      <c r="P37" s="68">
        <f>SUM(Wok!P37,Sacré!P37,Anthony!P37,Smurf!P37,Noob!P37)</f>
        <v>9</v>
      </c>
      <c r="Q37" s="56">
        <f>SUM(Wok!Q37,Sacré!Q37,Anthony!Q37,Smurf!Q37,Noob!Q37)</f>
        <v>5</v>
      </c>
      <c r="R37" s="56">
        <f>SUM(Wok!R37,Sacré!R37,Anthony!R37,Smurf!R37,Noob!R37)</f>
        <v>3</v>
      </c>
      <c r="S37" s="56">
        <f>SUM(Wok!S37,Sacré!S37,Anthony!S37,Smurf!S37,Noob!S37)</f>
        <v>1</v>
      </c>
      <c r="T37" s="63">
        <f>SUM(Wok!T37,Sacré!T37,Anthony!T37,Smurf!T37,Noob!T37)</f>
        <v>9</v>
      </c>
      <c r="U37" s="56">
        <f t="shared" si="34"/>
        <v>12</v>
      </c>
      <c r="V37" s="56">
        <f t="shared" si="34"/>
        <v>4</v>
      </c>
      <c r="W37" s="56">
        <f t="shared" si="34"/>
        <v>2</v>
      </c>
      <c r="X37" s="71">
        <f t="shared" si="34"/>
        <v>18</v>
      </c>
    </row>
    <row r="38" spans="1:45">
      <c r="A38" s="54">
        <v>636700</v>
      </c>
      <c r="B38" s="54" t="s">
        <v>56</v>
      </c>
      <c r="C38" s="55">
        <v>5</v>
      </c>
      <c r="D38" s="55">
        <v>1</v>
      </c>
      <c r="E38" s="55">
        <v>1</v>
      </c>
      <c r="F38" s="55">
        <v>1</v>
      </c>
      <c r="G38" s="58">
        <f t="shared" si="1"/>
        <v>3</v>
      </c>
      <c r="H38" s="55">
        <v>2</v>
      </c>
      <c r="I38" s="55">
        <v>2</v>
      </c>
      <c r="J38" s="55">
        <v>1</v>
      </c>
      <c r="K38" s="61">
        <f t="shared" si="2"/>
        <v>5</v>
      </c>
      <c r="L38" s="133">
        <f>SUM(Wok!L38,Sacré!L38,Anthony!L38,Smurf!L38,Noob!L38)</f>
        <v>11</v>
      </c>
      <c r="M38" s="54">
        <f>SUM(Wok!M38,Sacré!M38,Anthony!M38,Smurf!M38,Noob!M38)</f>
        <v>6</v>
      </c>
      <c r="N38" s="54">
        <f>SUM(Wok!N38,Sacré!N38,Anthony!N38,Smurf!N38,Noob!N38)</f>
        <v>5</v>
      </c>
      <c r="O38" s="54">
        <f>SUM(Wok!O38,Sacré!O38,Anthony!O38,Smurf!O38,Noob!O38)</f>
        <v>0</v>
      </c>
      <c r="P38" s="66">
        <f>SUM(Wok!P38,Sacré!P38,Anthony!P38,Smurf!P38,Noob!P38)</f>
        <v>11</v>
      </c>
      <c r="Q38" s="16">
        <f>SUM(Wok!Q38,Sacré!Q38,Anthony!Q38,Smurf!Q38,Noob!Q38)</f>
        <v>8</v>
      </c>
      <c r="R38" s="16">
        <f>SUM(Wok!R38,Sacré!R38,Anthony!R38,Smurf!R38,Noob!R38)</f>
        <v>2</v>
      </c>
      <c r="S38" s="16">
        <f>SUM(Wok!S38,Sacré!S38,Anthony!S38,Smurf!S38,Noob!S38)</f>
        <v>1</v>
      </c>
      <c r="T38" s="61">
        <f>SUM(Wok!T38,Sacré!T38,Anthony!T38,Smurf!T38,Noob!T38)</f>
        <v>11</v>
      </c>
      <c r="U38" s="16">
        <f t="shared" si="34"/>
        <v>14</v>
      </c>
      <c r="V38" s="16">
        <f t="shared" si="34"/>
        <v>7</v>
      </c>
      <c r="W38" s="16">
        <f t="shared" si="34"/>
        <v>1</v>
      </c>
      <c r="X38" s="69">
        <f t="shared" si="34"/>
        <v>22</v>
      </c>
      <c r="AG38" t="s">
        <v>69</v>
      </c>
      <c r="AH38" s="18" t="s">
        <v>94</v>
      </c>
    </row>
    <row r="39" spans="1:45">
      <c r="A39" s="54">
        <v>276730</v>
      </c>
      <c r="B39" s="54" t="s">
        <v>57</v>
      </c>
      <c r="C39" s="55">
        <v>5</v>
      </c>
      <c r="D39" s="55">
        <v>2</v>
      </c>
      <c r="E39" s="55">
        <v>1</v>
      </c>
      <c r="F39" s="55">
        <v>1</v>
      </c>
      <c r="G39" s="58">
        <f t="shared" si="1"/>
        <v>4</v>
      </c>
      <c r="H39" s="55">
        <v>8</v>
      </c>
      <c r="I39" s="55">
        <v>1</v>
      </c>
      <c r="J39" s="55">
        <v>1</v>
      </c>
      <c r="K39" s="61">
        <f t="shared" si="2"/>
        <v>10</v>
      </c>
      <c r="L39" s="133">
        <f>SUM(Wok!L39,Sacré!L39,Anthony!L39,Smurf!L39,Noob!L39)</f>
        <v>5</v>
      </c>
      <c r="M39" s="54">
        <f>SUM(Wok!M39,Sacré!M39,Anthony!M39,Smurf!M39,Noob!M39)</f>
        <v>3</v>
      </c>
      <c r="N39" s="54">
        <f>SUM(Wok!N39,Sacré!N39,Anthony!N39,Smurf!N39,Noob!N39)</f>
        <v>0</v>
      </c>
      <c r="O39" s="54">
        <f>SUM(Wok!O39,Sacré!O39,Anthony!O39,Smurf!O39,Noob!O39)</f>
        <v>2</v>
      </c>
      <c r="P39" s="66">
        <f>SUM(Wok!P39,Sacré!P39,Anthony!P39,Smurf!P39,Noob!P39)</f>
        <v>5</v>
      </c>
      <c r="Q39" s="16">
        <f>SUM(Wok!Q39,Sacré!Q39,Anthony!Q39,Smurf!Q39,Noob!Q39)</f>
        <v>5</v>
      </c>
      <c r="R39" s="16">
        <f>SUM(Wok!R39,Sacré!R39,Anthony!R39,Smurf!R39,Noob!R39)</f>
        <v>0</v>
      </c>
      <c r="S39" s="16">
        <f>SUM(Wok!S39,Sacré!S39,Anthony!S39,Smurf!S39,Noob!S39)</f>
        <v>0</v>
      </c>
      <c r="T39" s="61">
        <f>SUM(Wok!T39,Sacré!T39,Anthony!T39,Smurf!T39,Noob!T39)</f>
        <v>5</v>
      </c>
      <c r="U39" s="16">
        <f t="shared" si="34"/>
        <v>8</v>
      </c>
      <c r="V39" s="16">
        <f t="shared" si="34"/>
        <v>0</v>
      </c>
      <c r="W39" s="16">
        <f t="shared" si="34"/>
        <v>2</v>
      </c>
      <c r="X39" s="69">
        <f t="shared" si="34"/>
        <v>10</v>
      </c>
    </row>
  </sheetData>
  <hyperlinks>
    <hyperlink ref="AH20" r:id="rId1" xr:uid="{55F83799-9B42-4F25-80A7-D2F0D15BF2D4}"/>
    <hyperlink ref="AH38" r:id="rId2" xr:uid="{FDCB0678-F4FB-420A-8F82-AD0669C1A26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228D-77B9-4CAF-B5CC-79BAFE381868}">
  <dimension ref="A1:AL39"/>
  <sheetViews>
    <sheetView topLeftCell="I1" workbookViewId="0">
      <selection activeCell="T19" sqref="T19"/>
    </sheetView>
  </sheetViews>
  <sheetFormatPr defaultRowHeight="15"/>
  <cols>
    <col min="1" max="1" width="7.140625" bestFit="1" customWidth="1"/>
    <col min="2" max="2" width="48.7109375" bestFit="1" customWidth="1"/>
    <col min="7" max="7" width="21.28515625" bestFit="1" customWidth="1"/>
    <col min="12" max="12" width="36.42578125" bestFit="1" customWidth="1"/>
    <col min="25" max="25" width="17" customWidth="1"/>
    <col min="30" max="30" width="17.42578125" customWidth="1"/>
  </cols>
  <sheetData>
    <row r="1" spans="1:38">
      <c r="A1" s="45" t="str">
        <f>Bilan!A1</f>
        <v>AppID</v>
      </c>
      <c r="B1" s="46" t="str">
        <f>Bilan!B1</f>
        <v>Jeu</v>
      </c>
      <c r="C1" s="48" t="str">
        <f>Bilan!D1</f>
        <v>Fonds d'écran possibles</v>
      </c>
      <c r="D1" s="48"/>
      <c r="E1" s="48"/>
      <c r="F1" s="48"/>
      <c r="G1" s="48" t="str">
        <f>Bilan!M1</f>
        <v>Fonds d'écran obtenus</v>
      </c>
      <c r="H1" s="48"/>
      <c r="I1" s="48"/>
      <c r="J1" s="48"/>
      <c r="L1" s="8" t="s">
        <v>95</v>
      </c>
      <c r="M1" s="4" t="str">
        <f>C1</f>
        <v>Fonds d'écran possibles</v>
      </c>
      <c r="N1" s="4"/>
      <c r="O1" s="4"/>
      <c r="P1" s="4"/>
      <c r="Q1" s="4" t="str">
        <f>G1</f>
        <v>Fonds d'écran obtenus</v>
      </c>
      <c r="R1" s="4"/>
      <c r="S1" s="4"/>
      <c r="T1" s="4"/>
      <c r="U1" s="4" t="s">
        <v>96</v>
      </c>
      <c r="V1" s="4"/>
      <c r="W1" s="4"/>
      <c r="X1" s="4"/>
      <c r="Y1" s="7" t="s">
        <v>97</v>
      </c>
      <c r="Z1" s="7"/>
      <c r="AA1" s="7"/>
      <c r="AB1" s="29"/>
      <c r="AC1" s="7" t="s">
        <v>98</v>
      </c>
      <c r="AD1" s="7"/>
      <c r="AE1" s="7"/>
      <c r="AF1" s="29"/>
      <c r="AH1" s="78" t="s">
        <v>60</v>
      </c>
      <c r="AI1" s="85">
        <v>1.96</v>
      </c>
      <c r="AK1" t="s">
        <v>99</v>
      </c>
    </row>
    <row r="2" spans="1:38">
      <c r="A2" s="45"/>
      <c r="B2" s="46"/>
      <c r="C2" s="51" t="str">
        <f>Bilan!D2</f>
        <v>C</v>
      </c>
      <c r="D2" s="51" t="str">
        <f>Bilan!E2</f>
        <v>UC</v>
      </c>
      <c r="E2" s="51" t="str">
        <f>Bilan!F2</f>
        <v>R</v>
      </c>
      <c r="F2" s="51" t="str">
        <f>Bilan!G2</f>
        <v>#</v>
      </c>
      <c r="G2" s="51" t="str">
        <f>Bilan!M2</f>
        <v>C</v>
      </c>
      <c r="H2" s="51" t="str">
        <f>Bilan!N2</f>
        <v>UC</v>
      </c>
      <c r="I2" s="51" t="str">
        <f>Bilan!O2</f>
        <v>R</v>
      </c>
      <c r="J2" s="51" t="str">
        <f>Bilan!P2</f>
        <v>#</v>
      </c>
      <c r="L2" s="8"/>
      <c r="M2" s="4" t="str">
        <f>C2</f>
        <v>C</v>
      </c>
      <c r="N2" s="4" t="str">
        <f>D2</f>
        <v>UC</v>
      </c>
      <c r="O2" s="4" t="str">
        <f>E2</f>
        <v>R</v>
      </c>
      <c r="P2" s="4" t="str">
        <f>F2</f>
        <v>#</v>
      </c>
      <c r="Q2" s="4" t="str">
        <f>G2</f>
        <v>C</v>
      </c>
      <c r="R2" s="4" t="str">
        <f>H2</f>
        <v>UC</v>
      </c>
      <c r="S2" s="4" t="str">
        <f>I2</f>
        <v>R</v>
      </c>
      <c r="T2" s="4" t="str">
        <f>J2</f>
        <v>#</v>
      </c>
      <c r="U2" s="51" t="s">
        <v>10</v>
      </c>
      <c r="V2" s="51" t="s">
        <v>11</v>
      </c>
      <c r="W2" s="51" t="s">
        <v>12</v>
      </c>
      <c r="X2" s="51" t="s">
        <v>13</v>
      </c>
      <c r="Y2" s="7" t="s">
        <v>100</v>
      </c>
      <c r="Z2" s="7" t="s">
        <v>62</v>
      </c>
      <c r="AA2" s="7" t="s">
        <v>64</v>
      </c>
      <c r="AB2" s="29" t="s">
        <v>66</v>
      </c>
      <c r="AC2" s="7" t="s">
        <v>100</v>
      </c>
      <c r="AD2" s="7" t="s">
        <v>68</v>
      </c>
      <c r="AE2" s="7" t="s">
        <v>64</v>
      </c>
      <c r="AF2" s="29" t="s">
        <v>66</v>
      </c>
      <c r="AH2" s="80" t="s">
        <v>63</v>
      </c>
      <c r="AI2" s="30">
        <v>0.95</v>
      </c>
      <c r="AK2" t="s">
        <v>69</v>
      </c>
      <c r="AL2" s="28" t="s">
        <v>70</v>
      </c>
    </row>
    <row r="3" spans="1:38">
      <c r="A3" s="16">
        <f>Bilan!A32</f>
        <v>582350</v>
      </c>
      <c r="B3" s="16" t="str">
        <f>Bilan!B32</f>
        <v>Zombie Killin'</v>
      </c>
      <c r="C3" s="107">
        <f>Bilan!D32</f>
        <v>1</v>
      </c>
      <c r="D3" s="107">
        <f>Bilan!E32</f>
        <v>1</v>
      </c>
      <c r="E3" s="107">
        <f>Bilan!F32</f>
        <v>1</v>
      </c>
      <c r="F3" s="58">
        <f>Bilan!G32</f>
        <v>3</v>
      </c>
      <c r="G3" s="16">
        <f>Bilan!M32</f>
        <v>2</v>
      </c>
      <c r="H3" s="16">
        <f>Bilan!N32</f>
        <v>1</v>
      </c>
      <c r="I3" s="16">
        <f>Bilan!O32</f>
        <v>0</v>
      </c>
      <c r="J3" s="66">
        <f>Bilan!P32</f>
        <v>3</v>
      </c>
      <c r="L3" s="25" t="s">
        <v>101</v>
      </c>
      <c r="M3" s="22">
        <v>1</v>
      </c>
      <c r="N3" s="22">
        <v>1</v>
      </c>
      <c r="O3" s="22">
        <v>1</v>
      </c>
      <c r="P3" s="4">
        <f>SUM(M3:O3)</f>
        <v>3</v>
      </c>
      <c r="Q3">
        <f>SUM(G3:G10)</f>
        <v>64</v>
      </c>
      <c r="R3">
        <f t="shared" ref="R3:T3" si="0">SUM(H3:H10)</f>
        <v>35</v>
      </c>
      <c r="S3">
        <f t="shared" si="0"/>
        <v>15</v>
      </c>
      <c r="T3">
        <f t="shared" si="0"/>
        <v>114</v>
      </c>
      <c r="U3" s="12">
        <f>Q3/$T3</f>
        <v>0.56140350877192979</v>
      </c>
      <c r="V3" s="12">
        <f t="shared" ref="V3:X3" si="1">R3/$T3</f>
        <v>0.30701754385964913</v>
      </c>
      <c r="W3" s="12">
        <f t="shared" si="1"/>
        <v>0.13157894736842105</v>
      </c>
      <c r="X3" s="121">
        <f t="shared" si="1"/>
        <v>1</v>
      </c>
      <c r="Y3" s="19">
        <f>U3</f>
        <v>0.56140350877192979</v>
      </c>
      <c r="Z3" s="19">
        <f>SQRT(Y3*(1-Y3)/T3)</f>
        <v>4.6474819546141889E-2</v>
      </c>
      <c r="AA3" s="19">
        <f>Y3-Z3*$AI$1</f>
        <v>0.47031286246149168</v>
      </c>
      <c r="AB3" s="30">
        <f>Y3+Z3*$AI$1</f>
        <v>0.65249415508236785</v>
      </c>
      <c r="AC3" s="19">
        <f>($Y3+POWER($AI$1,2)/(2*$T3))/(1+POWER($AI$1,2)/$T3)</f>
        <v>0.5594017732277905</v>
      </c>
      <c r="AD3" s="31">
        <f>$AI$1/(1+POWER($AI$1,2)/$T3)*SQRT($Y3*(1-$Y3)/$T3+POWER($AI$1,2)/(4*POWER($T3,2)))</f>
        <v>8.9615939687077373E-2</v>
      </c>
      <c r="AE3" s="19">
        <f>AC3-AD3</f>
        <v>0.46978583354071313</v>
      </c>
      <c r="AF3" s="19">
        <f>AC3+AD3</f>
        <v>0.64901771291486787</v>
      </c>
      <c r="AH3" s="100" t="s">
        <v>65</v>
      </c>
      <c r="AI3" s="101">
        <f>1-AI2</f>
        <v>5.0000000000000044E-2</v>
      </c>
    </row>
    <row r="4" spans="1:38">
      <c r="A4" s="54">
        <f>Bilan!A38</f>
        <v>636700</v>
      </c>
      <c r="B4" s="54" t="str">
        <f>Bilan!B38</f>
        <v>Crappy Day Enhanced Edition</v>
      </c>
      <c r="C4" s="108">
        <f>Bilan!D38</f>
        <v>1</v>
      </c>
      <c r="D4" s="108">
        <f>Bilan!E38</f>
        <v>1</v>
      </c>
      <c r="E4" s="108">
        <f>Bilan!F38</f>
        <v>1</v>
      </c>
      <c r="F4" s="58">
        <f>Bilan!G38</f>
        <v>3</v>
      </c>
      <c r="G4" s="54">
        <f>Bilan!M38</f>
        <v>6</v>
      </c>
      <c r="H4" s="54">
        <f>Bilan!N38</f>
        <v>5</v>
      </c>
      <c r="I4" s="54">
        <f>Bilan!O38</f>
        <v>0</v>
      </c>
      <c r="J4" s="66">
        <f>Bilan!P38</f>
        <v>11</v>
      </c>
      <c r="L4" s="25" t="s">
        <v>102</v>
      </c>
      <c r="M4">
        <v>1</v>
      </c>
      <c r="N4">
        <v>2</v>
      </c>
      <c r="O4">
        <v>1</v>
      </c>
      <c r="P4" s="4">
        <f>SUM(M4:O4)</f>
        <v>4</v>
      </c>
      <c r="Q4">
        <f>G11</f>
        <v>3</v>
      </c>
      <c r="R4">
        <f t="shared" ref="R4:T4" si="2">H11</f>
        <v>5</v>
      </c>
      <c r="S4">
        <f t="shared" si="2"/>
        <v>1</v>
      </c>
      <c r="T4">
        <f t="shared" si="2"/>
        <v>9</v>
      </c>
      <c r="U4" s="12">
        <f t="shared" ref="U4:U17" si="3">Q4/$T4</f>
        <v>0.33333333333333331</v>
      </c>
      <c r="V4" s="12">
        <f t="shared" ref="V4:V17" si="4">R4/$T4</f>
        <v>0.55555555555555558</v>
      </c>
      <c r="W4" s="12">
        <f t="shared" ref="W4:W17" si="5">S4/$T4</f>
        <v>0.1111111111111111</v>
      </c>
      <c r="X4" s="121">
        <f t="shared" ref="X4:X17" si="6">T4/$T4</f>
        <v>1</v>
      </c>
      <c r="Y4" s="19">
        <f t="shared" ref="Y4:Y17" si="7">U4</f>
        <v>0.33333333333333331</v>
      </c>
      <c r="Z4" s="19">
        <f t="shared" ref="Z4:Z17" si="8">SQRT(Y4*(1-Y4)/T4)</f>
        <v>0.15713484026367724</v>
      </c>
      <c r="AA4" s="19">
        <f t="shared" ref="AA4:AA17" si="9">Y4-Z4*$AI$1</f>
        <v>2.5349046416525911E-2</v>
      </c>
      <c r="AB4" s="30">
        <f t="shared" ref="AB4:AB17" si="10">Y4+Z4*$AI$1</f>
        <v>0.64131762025014072</v>
      </c>
      <c r="AC4" s="19">
        <f t="shared" ref="AC4:AC17" si="11">($Y4+POWER($AI$1,2)/(2*$T4))/(1+POWER($AI$1,2)/$T4)</f>
        <v>0.38319212559182658</v>
      </c>
      <c r="AD4" s="19">
        <f t="shared" ref="AD4:AD17" si="12">$AI$1/(1+POWER($AI$1,2)/$T4)*SQRT($Y4*(1-$Y4)/$T4+POWER($AI$1,2)/(4*POWER($T4,2)))</f>
        <v>0.26261052690908371</v>
      </c>
      <c r="AE4" s="19">
        <f t="shared" ref="AE4:AE17" si="13">AC4-AD4</f>
        <v>0.12058159868274287</v>
      </c>
      <c r="AF4" s="19">
        <f t="shared" ref="AF4:AF17" si="14">AC4+AD4</f>
        <v>0.64580265250091029</v>
      </c>
    </row>
    <row r="5" spans="1:38">
      <c r="A5" s="16">
        <f>Bilan!A10</f>
        <v>495230</v>
      </c>
      <c r="B5" s="16" t="str">
        <f>Bilan!B10</f>
        <v>Hypnorain</v>
      </c>
      <c r="C5" s="107">
        <f>Bilan!D10</f>
        <v>1</v>
      </c>
      <c r="D5" s="107">
        <f>Bilan!E10</f>
        <v>1</v>
      </c>
      <c r="E5" s="107">
        <f>Bilan!F10</f>
        <v>1</v>
      </c>
      <c r="F5" s="58">
        <f>Bilan!G10</f>
        <v>3</v>
      </c>
      <c r="G5" s="16">
        <f>Bilan!M10</f>
        <v>6</v>
      </c>
      <c r="H5" s="16">
        <f>Bilan!N10</f>
        <v>2</v>
      </c>
      <c r="I5" s="16">
        <f>Bilan!O10</f>
        <v>3</v>
      </c>
      <c r="J5" s="66">
        <f>Bilan!P10</f>
        <v>11</v>
      </c>
      <c r="L5" s="25" t="s">
        <v>103</v>
      </c>
      <c r="M5">
        <v>1</v>
      </c>
      <c r="N5">
        <v>2</v>
      </c>
      <c r="O5">
        <v>2</v>
      </c>
      <c r="P5" s="4">
        <f>SUM(M5:O5)</f>
        <v>5</v>
      </c>
      <c r="Q5">
        <f>G12</f>
        <v>14</v>
      </c>
      <c r="R5">
        <f t="shared" ref="R5:T5" si="15">H12</f>
        <v>6</v>
      </c>
      <c r="S5">
        <f t="shared" si="15"/>
        <v>4</v>
      </c>
      <c r="T5">
        <f t="shared" si="15"/>
        <v>24</v>
      </c>
      <c r="U5" s="12">
        <f t="shared" si="3"/>
        <v>0.58333333333333337</v>
      </c>
      <c r="V5" s="12">
        <f t="shared" si="4"/>
        <v>0.25</v>
      </c>
      <c r="W5" s="12">
        <f t="shared" si="5"/>
        <v>0.16666666666666666</v>
      </c>
      <c r="X5" s="121">
        <f t="shared" si="6"/>
        <v>1</v>
      </c>
      <c r="Y5" s="19">
        <f t="shared" si="7"/>
        <v>0.58333333333333337</v>
      </c>
      <c r="Z5" s="19">
        <f t="shared" si="8"/>
        <v>0.10063456073742666</v>
      </c>
      <c r="AA5" s="19">
        <f t="shared" si="9"/>
        <v>0.38608959428797712</v>
      </c>
      <c r="AB5" s="30">
        <f t="shared" si="10"/>
        <v>0.78057707237868956</v>
      </c>
      <c r="AC5" s="19">
        <f t="shared" si="11"/>
        <v>0.57183495201425205</v>
      </c>
      <c r="AD5" s="19">
        <f t="shared" si="12"/>
        <v>0.18349157552036569</v>
      </c>
      <c r="AE5" s="19">
        <f t="shared" si="13"/>
        <v>0.38834337649388639</v>
      </c>
      <c r="AF5" s="19">
        <f t="shared" si="14"/>
        <v>0.75532652753461771</v>
      </c>
    </row>
    <row r="6" spans="1:38">
      <c r="A6" s="54">
        <f>Bilan!A25</f>
        <v>434780</v>
      </c>
      <c r="B6" s="54" t="str">
        <f>Bilan!B25</f>
        <v>The Renegades of Orion 2.0</v>
      </c>
      <c r="C6" s="108">
        <f>Bilan!D25</f>
        <v>1</v>
      </c>
      <c r="D6" s="108">
        <f>Bilan!E25</f>
        <v>1</v>
      </c>
      <c r="E6" s="108">
        <f>Bilan!F25</f>
        <v>1</v>
      </c>
      <c r="F6" s="58">
        <f>Bilan!G25</f>
        <v>3</v>
      </c>
      <c r="G6" s="54">
        <f>Bilan!M25</f>
        <v>10</v>
      </c>
      <c r="H6" s="54">
        <f>Bilan!N25</f>
        <v>2</v>
      </c>
      <c r="I6" s="54">
        <f>Bilan!O25</f>
        <v>0</v>
      </c>
      <c r="J6" s="66">
        <f>Bilan!P25</f>
        <v>12</v>
      </c>
      <c r="L6" t="s">
        <v>104</v>
      </c>
      <c r="M6" s="6">
        <v>2</v>
      </c>
      <c r="N6" s="6">
        <v>1</v>
      </c>
      <c r="O6" s="6">
        <v>1</v>
      </c>
      <c r="P6" s="4">
        <f>SUM(M6:O6)</f>
        <v>4</v>
      </c>
      <c r="Q6">
        <f>SUM(G13:G15)</f>
        <v>22</v>
      </c>
      <c r="R6">
        <f t="shared" ref="R6:T6" si="16">SUM(H13:H15)</f>
        <v>4</v>
      </c>
      <c r="S6">
        <f t="shared" si="16"/>
        <v>7</v>
      </c>
      <c r="T6">
        <f t="shared" si="16"/>
        <v>33</v>
      </c>
      <c r="U6" s="12">
        <f t="shared" si="3"/>
        <v>0.66666666666666663</v>
      </c>
      <c r="V6" s="12">
        <f t="shared" si="4"/>
        <v>0.12121212121212122</v>
      </c>
      <c r="W6" s="12">
        <f t="shared" si="5"/>
        <v>0.21212121212121213</v>
      </c>
      <c r="X6" s="121">
        <f t="shared" si="6"/>
        <v>1</v>
      </c>
      <c r="Y6" s="19">
        <f t="shared" si="7"/>
        <v>0.66666666666666663</v>
      </c>
      <c r="Z6" s="19">
        <f t="shared" si="8"/>
        <v>8.2060993986221825E-2</v>
      </c>
      <c r="AA6" s="19">
        <f t="shared" si="9"/>
        <v>0.50582711845367179</v>
      </c>
      <c r="AB6" s="30">
        <f t="shared" si="10"/>
        <v>0.82750621487966147</v>
      </c>
      <c r="AC6" s="19">
        <f t="shared" si="11"/>
        <v>0.64928776166073132</v>
      </c>
      <c r="AD6" s="19">
        <f t="shared" si="12"/>
        <v>0.15321194366123164</v>
      </c>
      <c r="AE6" s="19">
        <f t="shared" si="13"/>
        <v>0.49607581799949968</v>
      </c>
      <c r="AF6" s="19">
        <f t="shared" si="14"/>
        <v>0.80249970532196291</v>
      </c>
    </row>
    <row r="7" spans="1:38">
      <c r="A7" s="16">
        <f>Bilan!A11</f>
        <v>398140</v>
      </c>
      <c r="B7" s="16" t="str">
        <f>Bilan!B11</f>
        <v>Ino</v>
      </c>
      <c r="C7" s="107">
        <f>Bilan!D11</f>
        <v>1</v>
      </c>
      <c r="D7" s="107">
        <f>Bilan!E11</f>
        <v>1</v>
      </c>
      <c r="E7" s="107">
        <f>Bilan!F11</f>
        <v>1</v>
      </c>
      <c r="F7" s="58">
        <f>Bilan!G11</f>
        <v>3</v>
      </c>
      <c r="G7" s="16">
        <f>Bilan!M11</f>
        <v>7</v>
      </c>
      <c r="H7" s="16">
        <f>Bilan!N11</f>
        <v>4</v>
      </c>
      <c r="I7" s="16">
        <f>Bilan!O11</f>
        <v>2</v>
      </c>
      <c r="J7" s="66">
        <f>Bilan!P11</f>
        <v>13</v>
      </c>
      <c r="L7" t="s">
        <v>105</v>
      </c>
      <c r="M7" s="24">
        <v>2</v>
      </c>
      <c r="N7" s="24">
        <v>2</v>
      </c>
      <c r="O7" s="24">
        <v>1</v>
      </c>
      <c r="P7" s="4">
        <f>SUM(M7:O7)</f>
        <v>5</v>
      </c>
      <c r="Q7">
        <f>SUM(G16:G18)</f>
        <v>21</v>
      </c>
      <c r="R7">
        <f t="shared" ref="R7:T7" si="17">SUM(H16:H18)</f>
        <v>17</v>
      </c>
      <c r="S7">
        <f t="shared" si="17"/>
        <v>4</v>
      </c>
      <c r="T7">
        <f t="shared" si="17"/>
        <v>42</v>
      </c>
      <c r="U7" s="12">
        <f t="shared" si="3"/>
        <v>0.5</v>
      </c>
      <c r="V7" s="12">
        <f t="shared" si="4"/>
        <v>0.40476190476190477</v>
      </c>
      <c r="W7" s="12">
        <f t="shared" si="5"/>
        <v>9.5238095238095233E-2</v>
      </c>
      <c r="X7" s="121">
        <f t="shared" si="6"/>
        <v>1</v>
      </c>
      <c r="Y7" s="19">
        <f t="shared" si="7"/>
        <v>0.5</v>
      </c>
      <c r="Z7" s="19">
        <f t="shared" si="8"/>
        <v>7.7151674981045956E-2</v>
      </c>
      <c r="AA7" s="19">
        <f t="shared" si="9"/>
        <v>0.34878271703714991</v>
      </c>
      <c r="AB7" s="30">
        <f t="shared" si="10"/>
        <v>0.65121728296285009</v>
      </c>
      <c r="AC7" s="19">
        <f t="shared" si="11"/>
        <v>0.5</v>
      </c>
      <c r="AD7" s="31">
        <f t="shared" si="12"/>
        <v>0.14474254083471971</v>
      </c>
      <c r="AE7" s="19">
        <f t="shared" si="13"/>
        <v>0.35525745916528029</v>
      </c>
      <c r="AF7" s="19">
        <f t="shared" si="14"/>
        <v>0.64474254083471971</v>
      </c>
    </row>
    <row r="8" spans="1:38">
      <c r="A8" s="10">
        <f>Bilan!A36</f>
        <v>342250</v>
      </c>
      <c r="B8" s="10" t="str">
        <f>Bilan!B36</f>
        <v>Aspectus: Rinascimento Chronicles</v>
      </c>
      <c r="C8" s="109">
        <f>Bilan!D36</f>
        <v>1</v>
      </c>
      <c r="D8" s="109">
        <f>Bilan!E36</f>
        <v>1</v>
      </c>
      <c r="E8" s="109">
        <f>Bilan!F36</f>
        <v>1</v>
      </c>
      <c r="F8" s="59">
        <f>Bilan!G36</f>
        <v>3</v>
      </c>
      <c r="G8" s="10">
        <f>Bilan!M36</f>
        <v>9</v>
      </c>
      <c r="H8" s="10">
        <f>Bilan!N36</f>
        <v>5</v>
      </c>
      <c r="I8" s="10">
        <f>Bilan!O36</f>
        <v>5</v>
      </c>
      <c r="J8" s="67">
        <f>Bilan!P36</f>
        <v>19</v>
      </c>
      <c r="L8" t="s">
        <v>106</v>
      </c>
      <c r="M8">
        <v>2</v>
      </c>
      <c r="N8">
        <v>2</v>
      </c>
      <c r="O8">
        <v>2</v>
      </c>
      <c r="P8" s="4">
        <f>SUM(M8:O8)</f>
        <v>6</v>
      </c>
      <c r="Q8">
        <f>G19</f>
        <v>12</v>
      </c>
      <c r="R8">
        <f t="shared" ref="R8:T8" si="18">H19</f>
        <v>3</v>
      </c>
      <c r="S8">
        <f t="shared" si="18"/>
        <v>3</v>
      </c>
      <c r="T8">
        <f t="shared" si="18"/>
        <v>18</v>
      </c>
      <c r="U8" s="12">
        <f t="shared" si="3"/>
        <v>0.66666666666666663</v>
      </c>
      <c r="V8" s="12">
        <f t="shared" si="4"/>
        <v>0.16666666666666666</v>
      </c>
      <c r="W8" s="12">
        <f t="shared" si="5"/>
        <v>0.16666666666666666</v>
      </c>
      <c r="X8" s="121">
        <f t="shared" si="6"/>
        <v>1</v>
      </c>
      <c r="Y8" s="19">
        <f t="shared" si="7"/>
        <v>0.66666666666666663</v>
      </c>
      <c r="Z8" s="19">
        <f t="shared" si="8"/>
        <v>0.11111111111111112</v>
      </c>
      <c r="AA8" s="19">
        <f t="shared" si="9"/>
        <v>0.44888888888888884</v>
      </c>
      <c r="AB8" s="30">
        <f t="shared" si="10"/>
        <v>0.88444444444444437</v>
      </c>
      <c r="AC8" s="19">
        <f t="shared" si="11"/>
        <v>0.63735257490293751</v>
      </c>
      <c r="AD8" s="19">
        <f t="shared" si="12"/>
        <v>0.19986188146043393</v>
      </c>
      <c r="AE8" s="19">
        <f t="shared" si="13"/>
        <v>0.43749069344250358</v>
      </c>
      <c r="AF8" s="19">
        <f t="shared" si="14"/>
        <v>0.83721445636337144</v>
      </c>
    </row>
    <row r="9" spans="1:38">
      <c r="A9" s="16">
        <f>Bilan!A20</f>
        <v>554660</v>
      </c>
      <c r="B9" s="16" t="str">
        <f>Bilan!B20</f>
        <v>Puzzle Poker</v>
      </c>
      <c r="C9" s="107">
        <f>Bilan!D20</f>
        <v>1</v>
      </c>
      <c r="D9" s="107">
        <f>Bilan!E20</f>
        <v>1</v>
      </c>
      <c r="E9" s="107">
        <f>Bilan!F20</f>
        <v>1</v>
      </c>
      <c r="F9" s="58">
        <f>Bilan!G20</f>
        <v>3</v>
      </c>
      <c r="G9" s="16">
        <f>Bilan!M20</f>
        <v>9</v>
      </c>
      <c r="H9" s="16">
        <f>Bilan!N20</f>
        <v>8</v>
      </c>
      <c r="I9" s="16">
        <f>Bilan!O20</f>
        <v>3</v>
      </c>
      <c r="J9" s="66">
        <f>Bilan!P20</f>
        <v>20</v>
      </c>
      <c r="L9" t="s">
        <v>107</v>
      </c>
      <c r="M9">
        <v>2</v>
      </c>
      <c r="N9">
        <v>2</v>
      </c>
      <c r="O9">
        <v>5</v>
      </c>
      <c r="P9" s="4">
        <f>SUM(M9:O9)</f>
        <v>9</v>
      </c>
      <c r="Q9">
        <f>G20</f>
        <v>4</v>
      </c>
      <c r="R9">
        <f t="shared" ref="R9:T9" si="19">H20</f>
        <v>5</v>
      </c>
      <c r="S9">
        <f t="shared" si="19"/>
        <v>4</v>
      </c>
      <c r="T9">
        <f t="shared" si="19"/>
        <v>13</v>
      </c>
      <c r="U9" s="12">
        <f t="shared" si="3"/>
        <v>0.30769230769230771</v>
      </c>
      <c r="V9" s="12">
        <f t="shared" si="4"/>
        <v>0.38461538461538464</v>
      </c>
      <c r="W9" s="12">
        <f t="shared" si="5"/>
        <v>0.30769230769230771</v>
      </c>
      <c r="X9" s="121">
        <f t="shared" si="6"/>
        <v>1</v>
      </c>
      <c r="Y9" s="19">
        <f t="shared" si="7"/>
        <v>0.30769230769230771</v>
      </c>
      <c r="Z9" s="19">
        <f t="shared" si="8"/>
        <v>0.12800773759043749</v>
      </c>
      <c r="AA9" s="19">
        <f t="shared" si="9"/>
        <v>5.6797142015050261E-2</v>
      </c>
      <c r="AB9" s="30">
        <f t="shared" si="10"/>
        <v>0.55858747336956516</v>
      </c>
      <c r="AC9" s="19">
        <f t="shared" si="11"/>
        <v>0.35155804674140223</v>
      </c>
      <c r="AD9" s="19">
        <f t="shared" si="12"/>
        <v>0.22475307512522133</v>
      </c>
      <c r="AE9" s="19">
        <f t="shared" si="13"/>
        <v>0.1268049716161809</v>
      </c>
      <c r="AF9" s="19">
        <f t="shared" si="14"/>
        <v>0.57631112186662359</v>
      </c>
    </row>
    <row r="10" spans="1:38">
      <c r="A10" s="16">
        <f>Bilan!A24</f>
        <v>210170</v>
      </c>
      <c r="B10" s="16" t="str">
        <f>Bilan!B24</f>
        <v>Spirits</v>
      </c>
      <c r="C10" s="107">
        <f>Bilan!D24</f>
        <v>1</v>
      </c>
      <c r="D10" s="107">
        <f>Bilan!E24</f>
        <v>1</v>
      </c>
      <c r="E10" s="107">
        <f>Bilan!F24</f>
        <v>1</v>
      </c>
      <c r="F10" s="58">
        <f>Bilan!G24</f>
        <v>3</v>
      </c>
      <c r="G10" s="16">
        <f>Bilan!M24</f>
        <v>15</v>
      </c>
      <c r="H10" s="16">
        <f>Bilan!N24</f>
        <v>8</v>
      </c>
      <c r="I10" s="16">
        <f>Bilan!O24</f>
        <v>2</v>
      </c>
      <c r="J10" s="66">
        <f>Bilan!P24</f>
        <v>25</v>
      </c>
      <c r="L10" t="s">
        <v>108</v>
      </c>
      <c r="M10" s="27">
        <v>2</v>
      </c>
      <c r="N10" s="27">
        <v>3</v>
      </c>
      <c r="O10" s="27">
        <v>1</v>
      </c>
      <c r="P10" s="4">
        <f>SUM(M10:O10)</f>
        <v>6</v>
      </c>
      <c r="Q10">
        <f>G21</f>
        <v>2</v>
      </c>
      <c r="R10">
        <f t="shared" ref="R10:T10" si="20">H21</f>
        <v>2</v>
      </c>
      <c r="S10">
        <f t="shared" si="20"/>
        <v>1</v>
      </c>
      <c r="T10">
        <f t="shared" si="20"/>
        <v>5</v>
      </c>
      <c r="U10" s="12">
        <f t="shared" si="3"/>
        <v>0.4</v>
      </c>
      <c r="V10" s="12">
        <f t="shared" si="4"/>
        <v>0.4</v>
      </c>
      <c r="W10" s="12">
        <f t="shared" si="5"/>
        <v>0.2</v>
      </c>
      <c r="X10" s="121">
        <f t="shared" si="6"/>
        <v>1</v>
      </c>
      <c r="Y10" s="19">
        <f t="shared" si="7"/>
        <v>0.4</v>
      </c>
      <c r="Z10" s="19">
        <f t="shared" si="8"/>
        <v>0.21908902300206645</v>
      </c>
      <c r="AA10" s="19">
        <f t="shared" si="9"/>
        <v>-2.9414485084050201E-2</v>
      </c>
      <c r="AB10" s="30">
        <f t="shared" si="10"/>
        <v>0.82941448508405025</v>
      </c>
      <c r="AC10" s="19">
        <f t="shared" si="11"/>
        <v>0.44344914947520814</v>
      </c>
      <c r="AD10" s="19">
        <f t="shared" si="12"/>
        <v>0.32583091831595484</v>
      </c>
      <c r="AE10" s="19">
        <f t="shared" si="13"/>
        <v>0.11761823115925329</v>
      </c>
      <c r="AF10" s="19">
        <f t="shared" si="14"/>
        <v>0.76928006779116298</v>
      </c>
    </row>
    <row r="11" spans="1:38">
      <c r="A11" s="54">
        <f>Bilan!A13</f>
        <v>499950</v>
      </c>
      <c r="B11" s="54" t="str">
        <f>Bilan!B13</f>
        <v>Metal Assault - Gigaslave - Europe</v>
      </c>
      <c r="C11" s="55">
        <f>Bilan!D13</f>
        <v>1</v>
      </c>
      <c r="D11" s="55">
        <f>Bilan!E13</f>
        <v>2</v>
      </c>
      <c r="E11" s="55">
        <f>Bilan!F13</f>
        <v>1</v>
      </c>
      <c r="F11" s="58">
        <f>Bilan!G13</f>
        <v>4</v>
      </c>
      <c r="G11" s="54">
        <f>Bilan!M13</f>
        <v>3</v>
      </c>
      <c r="H11" s="54">
        <f>Bilan!N13</f>
        <v>5</v>
      </c>
      <c r="I11" s="54">
        <f>Bilan!O13</f>
        <v>1</v>
      </c>
      <c r="J11" s="66">
        <f>Bilan!P13</f>
        <v>9</v>
      </c>
      <c r="L11" t="s">
        <v>109</v>
      </c>
      <c r="M11">
        <v>2</v>
      </c>
      <c r="N11">
        <v>5</v>
      </c>
      <c r="O11">
        <v>2</v>
      </c>
      <c r="P11" s="4">
        <f>SUM(M11:O11)</f>
        <v>9</v>
      </c>
      <c r="Q11">
        <f>G22</f>
        <v>4</v>
      </c>
      <c r="R11">
        <f t="shared" ref="R11:T11" si="21">H22</f>
        <v>5</v>
      </c>
      <c r="S11">
        <f t="shared" si="21"/>
        <v>2</v>
      </c>
      <c r="T11">
        <f t="shared" si="21"/>
        <v>11</v>
      </c>
      <c r="U11" s="12">
        <f t="shared" si="3"/>
        <v>0.36363636363636365</v>
      </c>
      <c r="V11" s="12">
        <f t="shared" si="4"/>
        <v>0.45454545454545453</v>
      </c>
      <c r="W11" s="12">
        <f t="shared" si="5"/>
        <v>0.18181818181818182</v>
      </c>
      <c r="X11" s="121">
        <f t="shared" si="6"/>
        <v>1</v>
      </c>
      <c r="Y11" s="19">
        <f t="shared" si="7"/>
        <v>0.36363636363636365</v>
      </c>
      <c r="Z11" s="19">
        <f t="shared" si="8"/>
        <v>0.14504073367590284</v>
      </c>
      <c r="AA11" s="19">
        <f t="shared" si="9"/>
        <v>7.9356525631594066E-2</v>
      </c>
      <c r="AB11" s="30">
        <f t="shared" si="10"/>
        <v>0.64791620164113328</v>
      </c>
      <c r="AC11" s="19">
        <f t="shared" si="11"/>
        <v>0.39893272962483828</v>
      </c>
      <c r="AD11" s="19">
        <f t="shared" si="12"/>
        <v>0.24727049348352442</v>
      </c>
      <c r="AE11" s="19">
        <f t="shared" si="13"/>
        <v>0.15166223614131386</v>
      </c>
      <c r="AF11" s="19">
        <f t="shared" si="14"/>
        <v>0.64620322310836276</v>
      </c>
    </row>
    <row r="12" spans="1:38">
      <c r="A12" s="54">
        <f>Bilan!A23</f>
        <v>307050</v>
      </c>
      <c r="B12" s="54" t="str">
        <f>Bilan!B23</f>
        <v>Shan Gui</v>
      </c>
      <c r="C12" s="55">
        <f>Bilan!D23</f>
        <v>1</v>
      </c>
      <c r="D12" s="55">
        <f>Bilan!E23</f>
        <v>2</v>
      </c>
      <c r="E12" s="55">
        <f>Bilan!F23</f>
        <v>2</v>
      </c>
      <c r="F12" s="58">
        <f>Bilan!G23</f>
        <v>5</v>
      </c>
      <c r="G12" s="54">
        <f>Bilan!M23</f>
        <v>14</v>
      </c>
      <c r="H12" s="54">
        <f>Bilan!N23</f>
        <v>6</v>
      </c>
      <c r="I12" s="54">
        <f>Bilan!O23</f>
        <v>4</v>
      </c>
      <c r="J12" s="66">
        <f>Bilan!P23</f>
        <v>24</v>
      </c>
      <c r="L12" t="s">
        <v>110</v>
      </c>
      <c r="M12" s="23">
        <v>3</v>
      </c>
      <c r="N12" s="23">
        <v>1</v>
      </c>
      <c r="O12" s="23">
        <v>1</v>
      </c>
      <c r="P12" s="4">
        <f>SUM(M12:O12)</f>
        <v>5</v>
      </c>
      <c r="Q12">
        <f>SUM(G23:G34)</f>
        <v>101</v>
      </c>
      <c r="R12">
        <f t="shared" ref="R12:T12" si="22">SUM(H23:H34)</f>
        <v>19</v>
      </c>
      <c r="S12">
        <f t="shared" si="22"/>
        <v>6</v>
      </c>
      <c r="T12">
        <f t="shared" si="22"/>
        <v>126</v>
      </c>
      <c r="U12" s="12">
        <f t="shared" si="3"/>
        <v>0.80158730158730163</v>
      </c>
      <c r="V12" s="12">
        <f t="shared" si="4"/>
        <v>0.15079365079365079</v>
      </c>
      <c r="W12" s="12">
        <f t="shared" si="5"/>
        <v>4.7619047619047616E-2</v>
      </c>
      <c r="X12" s="121">
        <f t="shared" si="6"/>
        <v>1</v>
      </c>
      <c r="Y12" s="19">
        <f t="shared" si="7"/>
        <v>0.80158730158730163</v>
      </c>
      <c r="Z12" s="19">
        <f t="shared" si="8"/>
        <v>3.5528336502197964E-2</v>
      </c>
      <c r="AA12" s="19">
        <f t="shared" si="9"/>
        <v>0.73195176204299361</v>
      </c>
      <c r="AB12" s="30">
        <f t="shared" si="10"/>
        <v>0.87122284113160964</v>
      </c>
      <c r="AC12" s="19">
        <f t="shared" si="11"/>
        <v>0.79266429249177461</v>
      </c>
      <c r="AD12" s="31">
        <f t="shared" si="12"/>
        <v>6.9175564792014102E-2</v>
      </c>
      <c r="AE12" s="19">
        <f t="shared" si="13"/>
        <v>0.72348872769976047</v>
      </c>
      <c r="AF12" s="19">
        <f t="shared" si="14"/>
        <v>0.86183985728378876</v>
      </c>
    </row>
    <row r="13" spans="1:38">
      <c r="A13" s="10">
        <f>Bilan!A31</f>
        <v>359400</v>
      </c>
      <c r="B13" s="10" t="str">
        <f>Bilan!B31</f>
        <v>Why Am I Dead At Sea</v>
      </c>
      <c r="C13" s="110">
        <f>Bilan!D31</f>
        <v>2</v>
      </c>
      <c r="D13" s="110">
        <f>Bilan!E31</f>
        <v>1</v>
      </c>
      <c r="E13" s="110">
        <f>Bilan!F31</f>
        <v>1</v>
      </c>
      <c r="F13" s="59">
        <f>Bilan!G31</f>
        <v>4</v>
      </c>
      <c r="G13" s="10">
        <f>Bilan!M31</f>
        <v>1</v>
      </c>
      <c r="H13" s="10">
        <f>Bilan!N31</f>
        <v>1</v>
      </c>
      <c r="I13" s="10">
        <f>Bilan!O31</f>
        <v>1</v>
      </c>
      <c r="J13" s="67">
        <f>Bilan!P31</f>
        <v>3</v>
      </c>
      <c r="L13" t="s">
        <v>111</v>
      </c>
      <c r="M13">
        <v>3</v>
      </c>
      <c r="N13">
        <v>2</v>
      </c>
      <c r="O13">
        <v>1</v>
      </c>
      <c r="P13" s="4">
        <f>SUM(M13:O13)</f>
        <v>6</v>
      </c>
      <c r="Q13">
        <f>G35</f>
        <v>15</v>
      </c>
      <c r="R13">
        <f t="shared" ref="R13:T13" si="23">H35</f>
        <v>2</v>
      </c>
      <c r="S13">
        <f t="shared" si="23"/>
        <v>3</v>
      </c>
      <c r="T13">
        <f t="shared" si="23"/>
        <v>20</v>
      </c>
      <c r="U13" s="12">
        <f t="shared" si="3"/>
        <v>0.75</v>
      </c>
      <c r="V13" s="12">
        <f t="shared" si="4"/>
        <v>0.1</v>
      </c>
      <c r="W13" s="12">
        <f t="shared" si="5"/>
        <v>0.15</v>
      </c>
      <c r="X13" s="121">
        <f t="shared" si="6"/>
        <v>1</v>
      </c>
      <c r="Y13" s="19">
        <f t="shared" si="7"/>
        <v>0.75</v>
      </c>
      <c r="Z13" s="19">
        <f t="shared" si="8"/>
        <v>9.6824583655185426E-2</v>
      </c>
      <c r="AA13" s="19">
        <f t="shared" si="9"/>
        <v>0.5602238160358366</v>
      </c>
      <c r="AB13" s="30">
        <f t="shared" si="10"/>
        <v>0.9397761839641634</v>
      </c>
      <c r="AC13" s="19">
        <f t="shared" si="11"/>
        <v>0.70971746862626672</v>
      </c>
      <c r="AD13" s="19">
        <f t="shared" si="12"/>
        <v>0.17842247858433022</v>
      </c>
      <c r="AE13" s="19">
        <f t="shared" si="13"/>
        <v>0.53129499004193648</v>
      </c>
      <c r="AF13" s="19">
        <f t="shared" si="14"/>
        <v>0.88813994721059697</v>
      </c>
    </row>
    <row r="14" spans="1:38">
      <c r="A14" s="54">
        <f>Bilan!A39</f>
        <v>276730</v>
      </c>
      <c r="B14" s="54" t="str">
        <f>Bilan!B39</f>
        <v>Tango Fiesta</v>
      </c>
      <c r="C14" s="111">
        <f>Bilan!D39</f>
        <v>2</v>
      </c>
      <c r="D14" s="111">
        <f>Bilan!E39</f>
        <v>1</v>
      </c>
      <c r="E14" s="111">
        <f>Bilan!F39</f>
        <v>1</v>
      </c>
      <c r="F14" s="58">
        <f>Bilan!G39</f>
        <v>4</v>
      </c>
      <c r="G14" s="54">
        <f>Bilan!M39</f>
        <v>3</v>
      </c>
      <c r="H14" s="54">
        <f>Bilan!N39</f>
        <v>0</v>
      </c>
      <c r="I14" s="54">
        <f>Bilan!O39</f>
        <v>2</v>
      </c>
      <c r="J14" s="66">
        <f>Bilan!P39</f>
        <v>5</v>
      </c>
      <c r="L14" t="s">
        <v>112</v>
      </c>
      <c r="M14" s="38">
        <v>3</v>
      </c>
      <c r="N14" s="38">
        <v>4</v>
      </c>
      <c r="O14" s="38">
        <v>3</v>
      </c>
      <c r="P14" s="4">
        <f>SUM(M14:O14)</f>
        <v>10</v>
      </c>
      <c r="Q14">
        <f>G36</f>
        <v>11</v>
      </c>
      <c r="R14">
        <f t="shared" ref="R14:T14" si="24">H36</f>
        <v>4</v>
      </c>
      <c r="S14">
        <f t="shared" si="24"/>
        <v>1</v>
      </c>
      <c r="T14">
        <f t="shared" si="24"/>
        <v>16</v>
      </c>
      <c r="U14" s="12">
        <f t="shared" si="3"/>
        <v>0.6875</v>
      </c>
      <c r="V14" s="12">
        <f t="shared" si="4"/>
        <v>0.25</v>
      </c>
      <c r="W14" s="12">
        <f t="shared" si="5"/>
        <v>6.25E-2</v>
      </c>
      <c r="X14" s="121">
        <f t="shared" si="6"/>
        <v>1</v>
      </c>
      <c r="Y14" s="19">
        <f t="shared" si="7"/>
        <v>0.6875</v>
      </c>
      <c r="Z14" s="19">
        <f t="shared" si="8"/>
        <v>0.11587810136086973</v>
      </c>
      <c r="AA14" s="19">
        <f t="shared" si="9"/>
        <v>0.46037892133269531</v>
      </c>
      <c r="AB14" s="30">
        <f t="shared" si="10"/>
        <v>0.91462107866730469</v>
      </c>
      <c r="AC14" s="19">
        <f t="shared" si="11"/>
        <v>0.65119748407386502</v>
      </c>
      <c r="AD14" s="19">
        <f t="shared" si="12"/>
        <v>0.20715816540652446</v>
      </c>
      <c r="AE14" s="19">
        <f t="shared" si="13"/>
        <v>0.44403931866734059</v>
      </c>
      <c r="AF14" s="19">
        <f t="shared" si="14"/>
        <v>0.85835564948038945</v>
      </c>
    </row>
    <row r="15" spans="1:38">
      <c r="A15" s="16">
        <f>Bilan!A14</f>
        <v>254880</v>
      </c>
      <c r="B15" s="16" t="str">
        <f>Bilan!B14</f>
        <v>MoonBase Commander</v>
      </c>
      <c r="C15" s="112">
        <f>Bilan!D14</f>
        <v>2</v>
      </c>
      <c r="D15" s="112">
        <f>Bilan!E14</f>
        <v>1</v>
      </c>
      <c r="E15" s="112">
        <f>Bilan!F14</f>
        <v>1</v>
      </c>
      <c r="F15" s="58">
        <f>Bilan!G14</f>
        <v>4</v>
      </c>
      <c r="G15" s="16">
        <f>Bilan!M14</f>
        <v>18</v>
      </c>
      <c r="H15" s="16">
        <f>Bilan!N14</f>
        <v>3</v>
      </c>
      <c r="I15" s="16">
        <f>Bilan!O14</f>
        <v>4</v>
      </c>
      <c r="J15" s="66">
        <f>Bilan!P14</f>
        <v>25</v>
      </c>
      <c r="L15" t="s">
        <v>113</v>
      </c>
      <c r="M15">
        <v>4</v>
      </c>
      <c r="N15">
        <v>2</v>
      </c>
      <c r="O15">
        <v>2</v>
      </c>
      <c r="P15" s="4">
        <f>SUM(M15:O15)</f>
        <v>8</v>
      </c>
      <c r="Q15">
        <f>G37</f>
        <v>7</v>
      </c>
      <c r="R15">
        <f t="shared" ref="R15:T15" si="25">H37</f>
        <v>1</v>
      </c>
      <c r="S15">
        <f t="shared" si="25"/>
        <v>1</v>
      </c>
      <c r="T15">
        <f t="shared" si="25"/>
        <v>9</v>
      </c>
      <c r="U15" s="12">
        <f t="shared" si="3"/>
        <v>0.77777777777777779</v>
      </c>
      <c r="V15" s="12">
        <f t="shared" si="4"/>
        <v>0.1111111111111111</v>
      </c>
      <c r="W15" s="12">
        <f t="shared" si="5"/>
        <v>0.1111111111111111</v>
      </c>
      <c r="X15" s="121">
        <f t="shared" si="6"/>
        <v>1</v>
      </c>
      <c r="Y15" s="19">
        <f t="shared" si="7"/>
        <v>0.77777777777777779</v>
      </c>
      <c r="Z15" s="19">
        <f t="shared" si="8"/>
        <v>0.13857990321384966</v>
      </c>
      <c r="AA15" s="19">
        <f t="shared" si="9"/>
        <v>0.50616116747863238</v>
      </c>
      <c r="AB15" s="30">
        <f t="shared" si="10"/>
        <v>1.0493943880769232</v>
      </c>
      <c r="AC15" s="19">
        <f t="shared" si="11"/>
        <v>0.69467979068028907</v>
      </c>
      <c r="AD15" s="19">
        <f t="shared" si="12"/>
        <v>0.24209644700748373</v>
      </c>
      <c r="AE15" s="19">
        <f t="shared" si="13"/>
        <v>0.45258334367280534</v>
      </c>
      <c r="AF15" s="19">
        <f t="shared" si="14"/>
        <v>0.93677623768777285</v>
      </c>
    </row>
    <row r="16" spans="1:38">
      <c r="A16" s="16">
        <f>Bilan!A15</f>
        <v>338340</v>
      </c>
      <c r="B16" s="16" t="str">
        <f>Bilan!B15</f>
        <v>Nightbanes</v>
      </c>
      <c r="C16" s="113">
        <f>Bilan!D15</f>
        <v>2</v>
      </c>
      <c r="D16" s="113">
        <f>Bilan!E15</f>
        <v>2</v>
      </c>
      <c r="E16" s="113">
        <f>Bilan!F15</f>
        <v>1</v>
      </c>
      <c r="F16" s="58">
        <f>Bilan!G15</f>
        <v>5</v>
      </c>
      <c r="G16" s="16">
        <f>Bilan!M15</f>
        <v>5</v>
      </c>
      <c r="H16" s="16">
        <f>Bilan!N15</f>
        <v>5</v>
      </c>
      <c r="I16" s="16">
        <f>Bilan!O15</f>
        <v>2</v>
      </c>
      <c r="J16" s="66">
        <f>Bilan!P15</f>
        <v>12</v>
      </c>
      <c r="L16" t="s">
        <v>114</v>
      </c>
      <c r="M16" s="26">
        <v>4</v>
      </c>
      <c r="N16" s="26">
        <v>3</v>
      </c>
      <c r="O16" s="26">
        <v>2</v>
      </c>
      <c r="P16" s="4">
        <f>SUM(M16:O16)</f>
        <v>9</v>
      </c>
      <c r="Q16">
        <f>G38</f>
        <v>1</v>
      </c>
      <c r="R16">
        <f t="shared" ref="R16:T16" si="26">H38</f>
        <v>0</v>
      </c>
      <c r="S16">
        <f t="shared" si="26"/>
        <v>0</v>
      </c>
      <c r="T16">
        <f t="shared" si="26"/>
        <v>1</v>
      </c>
      <c r="U16" s="12">
        <f t="shared" si="3"/>
        <v>1</v>
      </c>
      <c r="V16" s="12">
        <f t="shared" si="4"/>
        <v>0</v>
      </c>
      <c r="W16" s="12">
        <f t="shared" si="5"/>
        <v>0</v>
      </c>
      <c r="X16" s="121">
        <f t="shared" si="6"/>
        <v>1</v>
      </c>
      <c r="Y16" s="19">
        <f t="shared" si="7"/>
        <v>1</v>
      </c>
      <c r="Z16" s="19">
        <f t="shared" si="8"/>
        <v>0</v>
      </c>
      <c r="AA16" s="19">
        <f t="shared" si="9"/>
        <v>1</v>
      </c>
      <c r="AB16" s="30">
        <f t="shared" si="10"/>
        <v>1</v>
      </c>
      <c r="AC16" s="19">
        <f t="shared" si="11"/>
        <v>0.60327164573694647</v>
      </c>
      <c r="AD16" s="19">
        <f t="shared" si="12"/>
        <v>0.39672835426305358</v>
      </c>
      <c r="AE16" s="19">
        <f t="shared" si="13"/>
        <v>0.20654329147389289</v>
      </c>
      <c r="AF16" s="19">
        <f t="shared" si="14"/>
        <v>1</v>
      </c>
    </row>
    <row r="17" spans="1:32">
      <c r="A17" s="16">
        <f>Bilan!A5</f>
        <v>318090</v>
      </c>
      <c r="B17" s="16" t="str">
        <f>Bilan!B5</f>
        <v>Dicetiny</v>
      </c>
      <c r="C17" s="113">
        <f>Bilan!D5</f>
        <v>2</v>
      </c>
      <c r="D17" s="113">
        <f>Bilan!E5</f>
        <v>2</v>
      </c>
      <c r="E17" s="113">
        <f>Bilan!F5</f>
        <v>1</v>
      </c>
      <c r="F17" s="58">
        <f>Bilan!G5</f>
        <v>5</v>
      </c>
      <c r="G17" s="16">
        <f>Bilan!M5</f>
        <v>5</v>
      </c>
      <c r="H17" s="16">
        <f>Bilan!N5</f>
        <v>4</v>
      </c>
      <c r="I17" s="16">
        <f>Bilan!O5</f>
        <v>1</v>
      </c>
      <c r="J17" s="66">
        <f>Bilan!P5</f>
        <v>10</v>
      </c>
      <c r="L17" t="s">
        <v>115</v>
      </c>
      <c r="M17" s="7">
        <v>5</v>
      </c>
      <c r="N17" s="7">
        <v>1</v>
      </c>
      <c r="O17" s="7">
        <v>1</v>
      </c>
      <c r="P17" s="4">
        <f>SUM(M17:O17)</f>
        <v>7</v>
      </c>
      <c r="Q17">
        <f>G39</f>
        <v>14</v>
      </c>
      <c r="R17">
        <f t="shared" ref="R17:T17" si="27">H39</f>
        <v>4</v>
      </c>
      <c r="S17">
        <f t="shared" si="27"/>
        <v>1</v>
      </c>
      <c r="T17">
        <f t="shared" si="27"/>
        <v>19</v>
      </c>
      <c r="U17" s="12">
        <f t="shared" si="3"/>
        <v>0.73684210526315785</v>
      </c>
      <c r="V17" s="12">
        <f t="shared" si="4"/>
        <v>0.21052631578947367</v>
      </c>
      <c r="W17" s="12">
        <f t="shared" si="5"/>
        <v>5.2631578947368418E-2</v>
      </c>
      <c r="X17" s="121">
        <f t="shared" si="6"/>
        <v>1</v>
      </c>
      <c r="Y17" s="19">
        <f t="shared" si="7"/>
        <v>0.73684210526315785</v>
      </c>
      <c r="Z17" s="19">
        <f t="shared" si="8"/>
        <v>0.10102261788814665</v>
      </c>
      <c r="AA17" s="19">
        <f t="shared" si="9"/>
        <v>0.53883777420239043</v>
      </c>
      <c r="AB17" s="30">
        <f t="shared" si="10"/>
        <v>0.93484643632392528</v>
      </c>
      <c r="AC17" s="19">
        <f t="shared" si="11"/>
        <v>0.69700896609694585</v>
      </c>
      <c r="AD17" s="19">
        <f t="shared" si="12"/>
        <v>0.18492865050765245</v>
      </c>
      <c r="AE17" s="19">
        <f t="shared" si="13"/>
        <v>0.51208031558929346</v>
      </c>
      <c r="AF17" s="19">
        <f t="shared" si="14"/>
        <v>0.88193761660459824</v>
      </c>
    </row>
    <row r="18" spans="1:32">
      <c r="A18" s="10">
        <f>Bilan!A34</f>
        <v>558490</v>
      </c>
      <c r="B18" s="10" t="str">
        <f>Bilan!B34</f>
        <v>Crossroad Mysteries: The Broken Deal Badge</v>
      </c>
      <c r="C18" s="114">
        <f>Bilan!D34</f>
        <v>2</v>
      </c>
      <c r="D18" s="114">
        <f>Bilan!E34</f>
        <v>2</v>
      </c>
      <c r="E18" s="114">
        <f>Bilan!F34</f>
        <v>1</v>
      </c>
      <c r="F18" s="59">
        <f>Bilan!G34</f>
        <v>5</v>
      </c>
      <c r="G18" s="10">
        <f>Bilan!M34</f>
        <v>11</v>
      </c>
      <c r="H18" s="10">
        <f>Bilan!N34</f>
        <v>8</v>
      </c>
      <c r="I18" s="10">
        <f>Bilan!O34</f>
        <v>1</v>
      </c>
      <c r="J18" s="67">
        <f>Bilan!P34</f>
        <v>20</v>
      </c>
      <c r="T18">
        <f>SUM(T3:T17)</f>
        <v>460</v>
      </c>
      <c r="AD18" t="s">
        <v>116</v>
      </c>
    </row>
    <row r="19" spans="1:32">
      <c r="A19" s="16">
        <f>Bilan!A4</f>
        <v>381640</v>
      </c>
      <c r="B19" s="16" t="str">
        <f>Bilan!B4</f>
        <v>Allods Online RU</v>
      </c>
      <c r="C19" s="53">
        <f>Bilan!D4</f>
        <v>2</v>
      </c>
      <c r="D19" s="53">
        <f>Bilan!E4</f>
        <v>2</v>
      </c>
      <c r="E19" s="53">
        <f>Bilan!F4</f>
        <v>2</v>
      </c>
      <c r="F19" s="58">
        <f>Bilan!G4</f>
        <v>6</v>
      </c>
      <c r="G19" s="16">
        <f>Bilan!M4</f>
        <v>12</v>
      </c>
      <c r="H19" s="16">
        <f>Bilan!N4</f>
        <v>3</v>
      </c>
      <c r="I19" s="16">
        <f>Bilan!O4</f>
        <v>3</v>
      </c>
      <c r="J19" s="66">
        <f>Bilan!P4</f>
        <v>18</v>
      </c>
    </row>
    <row r="20" spans="1:32">
      <c r="A20" s="16">
        <f>Bilan!A27</f>
        <v>521340</v>
      </c>
      <c r="B20" s="16" t="str">
        <f>Bilan!B27</f>
        <v>True or False</v>
      </c>
      <c r="C20" s="53">
        <f>Bilan!D27</f>
        <v>2</v>
      </c>
      <c r="D20" s="53">
        <f>Bilan!E27</f>
        <v>2</v>
      </c>
      <c r="E20" s="53">
        <f>Bilan!F27</f>
        <v>5</v>
      </c>
      <c r="F20" s="58">
        <f>Bilan!G27</f>
        <v>9</v>
      </c>
      <c r="G20" s="16">
        <f>Bilan!M27</f>
        <v>4</v>
      </c>
      <c r="H20" s="16">
        <f>Bilan!N27</f>
        <v>5</v>
      </c>
      <c r="I20" s="16">
        <f>Bilan!O27</f>
        <v>4</v>
      </c>
      <c r="J20" s="66">
        <f>Bilan!P27</f>
        <v>13</v>
      </c>
    </row>
    <row r="21" spans="1:32">
      <c r="A21" s="16">
        <f>Bilan!A29</f>
        <v>339000</v>
      </c>
      <c r="B21" s="16" t="str">
        <f>Bilan!B29</f>
        <v>Ukrainian Ninja</v>
      </c>
      <c r="C21" s="53">
        <f>Bilan!D29</f>
        <v>2</v>
      </c>
      <c r="D21" s="53">
        <f>Bilan!E29</f>
        <v>3</v>
      </c>
      <c r="E21" s="53">
        <f>Bilan!F29</f>
        <v>1</v>
      </c>
      <c r="F21" s="58">
        <f>Bilan!G29</f>
        <v>6</v>
      </c>
      <c r="G21" s="16">
        <f>Bilan!M29</f>
        <v>2</v>
      </c>
      <c r="H21" s="16">
        <f>Bilan!N29</f>
        <v>2</v>
      </c>
      <c r="I21" s="16">
        <f>Bilan!O29</f>
        <v>1</v>
      </c>
      <c r="J21" s="66">
        <f>Bilan!P29</f>
        <v>5</v>
      </c>
    </row>
    <row r="22" spans="1:32">
      <c r="A22" s="16">
        <f>Bilan!A16</f>
        <v>325120</v>
      </c>
      <c r="B22" s="16" t="str">
        <f>Bilan!B16</f>
        <v>Notch - The Innocent LunA: Eclipsed SinnerS</v>
      </c>
      <c r="C22" s="53">
        <f>Bilan!D16</f>
        <v>2</v>
      </c>
      <c r="D22" s="53">
        <f>Bilan!E16</f>
        <v>5</v>
      </c>
      <c r="E22" s="53">
        <f>Bilan!F16</f>
        <v>2</v>
      </c>
      <c r="F22" s="58">
        <f>Bilan!G16</f>
        <v>9</v>
      </c>
      <c r="G22" s="16">
        <f>Bilan!M16</f>
        <v>4</v>
      </c>
      <c r="H22" s="16">
        <f>Bilan!N16</f>
        <v>5</v>
      </c>
      <c r="I22" s="16">
        <f>Bilan!O16</f>
        <v>2</v>
      </c>
      <c r="J22" s="66">
        <f>Bilan!P16</f>
        <v>11</v>
      </c>
    </row>
    <row r="23" spans="1:32">
      <c r="A23" s="10">
        <f>Bilan!A7</f>
        <v>290140</v>
      </c>
      <c r="B23" s="10" t="str">
        <f>Bilan!B7</f>
        <v>Echo of Soul</v>
      </c>
      <c r="C23" s="115">
        <f>Bilan!D7</f>
        <v>3</v>
      </c>
      <c r="D23" s="115">
        <f>Bilan!E7</f>
        <v>1</v>
      </c>
      <c r="E23" s="115">
        <f>Bilan!F7</f>
        <v>1</v>
      </c>
      <c r="F23" s="59">
        <f>Bilan!G7</f>
        <v>5</v>
      </c>
      <c r="G23" s="10">
        <f>Bilan!M7</f>
        <v>1</v>
      </c>
      <c r="H23" s="10">
        <f>Bilan!N7</f>
        <v>0</v>
      </c>
      <c r="I23" s="10">
        <f>Bilan!O7</f>
        <v>0</v>
      </c>
      <c r="J23" s="67">
        <f>Bilan!P7</f>
        <v>1</v>
      </c>
    </row>
    <row r="24" spans="1:32">
      <c r="A24" s="16">
        <f>Bilan!A17</f>
        <v>298520</v>
      </c>
      <c r="B24" s="16" t="str">
        <f>Bilan!B17</f>
        <v>Orbital Gear</v>
      </c>
      <c r="C24" s="116">
        <f>Bilan!D17</f>
        <v>3</v>
      </c>
      <c r="D24" s="116">
        <f>Bilan!E17</f>
        <v>1</v>
      </c>
      <c r="E24" s="116">
        <f>Bilan!F17</f>
        <v>1</v>
      </c>
      <c r="F24" s="58">
        <f>Bilan!G17</f>
        <v>5</v>
      </c>
      <c r="G24" s="16">
        <f>Bilan!M17</f>
        <v>2</v>
      </c>
      <c r="H24" s="16">
        <f>Bilan!N17</f>
        <v>0</v>
      </c>
      <c r="I24" s="16">
        <f>Bilan!O17</f>
        <v>0</v>
      </c>
      <c r="J24" s="66">
        <f>Bilan!P17</f>
        <v>2</v>
      </c>
    </row>
    <row r="25" spans="1:32">
      <c r="A25" s="54">
        <f>Bilan!A12</f>
        <v>304170</v>
      </c>
      <c r="B25" s="54" t="str">
        <f>Bilan!B12</f>
        <v>Kick-Ass 2</v>
      </c>
      <c r="C25" s="117">
        <f>Bilan!D12</f>
        <v>3</v>
      </c>
      <c r="D25" s="117">
        <f>Bilan!E12</f>
        <v>1</v>
      </c>
      <c r="E25" s="117">
        <f>Bilan!F12</f>
        <v>1</v>
      </c>
      <c r="F25" s="58">
        <f>Bilan!G12</f>
        <v>5</v>
      </c>
      <c r="G25" s="54">
        <f>Bilan!M12</f>
        <v>3</v>
      </c>
      <c r="H25" s="54">
        <f>Bilan!N12</f>
        <v>1</v>
      </c>
      <c r="I25" s="54">
        <f>Bilan!O12</f>
        <v>0</v>
      </c>
      <c r="J25" s="66">
        <f>Bilan!P12</f>
        <v>4</v>
      </c>
    </row>
    <row r="26" spans="1:32">
      <c r="A26" s="16">
        <f>Bilan!A3</f>
        <v>340390</v>
      </c>
      <c r="B26" s="16" t="str">
        <f>Bilan!B3</f>
        <v>Abomination Tower</v>
      </c>
      <c r="C26" s="116">
        <f>Bilan!D3</f>
        <v>3</v>
      </c>
      <c r="D26" s="116">
        <f>Bilan!E3</f>
        <v>1</v>
      </c>
      <c r="E26" s="116">
        <f>Bilan!F3</f>
        <v>1</v>
      </c>
      <c r="F26" s="58">
        <f>Bilan!G3</f>
        <v>5</v>
      </c>
      <c r="G26" s="16">
        <f>Bilan!M3</f>
        <v>3</v>
      </c>
      <c r="H26" s="16">
        <f>Bilan!N3</f>
        <v>2</v>
      </c>
      <c r="I26" s="16">
        <f>Bilan!O3</f>
        <v>0</v>
      </c>
      <c r="J26" s="66">
        <f>Bilan!P3</f>
        <v>5</v>
      </c>
    </row>
    <row r="27" spans="1:32">
      <c r="A27" s="16">
        <f>Bilan!A22</f>
        <v>272330</v>
      </c>
      <c r="B27" s="16" t="str">
        <f>Bilan!B22</f>
        <v>Shadow Blade: Reload</v>
      </c>
      <c r="C27" s="116">
        <f>Bilan!D22</f>
        <v>3</v>
      </c>
      <c r="D27" s="116">
        <f>Bilan!E22</f>
        <v>1</v>
      </c>
      <c r="E27" s="116">
        <f>Bilan!F22</f>
        <v>1</v>
      </c>
      <c r="F27" s="58">
        <f>Bilan!G22</f>
        <v>5</v>
      </c>
      <c r="G27" s="16">
        <f>Bilan!M22</f>
        <v>3</v>
      </c>
      <c r="H27" s="16">
        <f>Bilan!N22</f>
        <v>2</v>
      </c>
      <c r="I27" s="16">
        <f>Bilan!O22</f>
        <v>0</v>
      </c>
      <c r="J27" s="66">
        <f>Bilan!P22</f>
        <v>5</v>
      </c>
    </row>
    <row r="28" spans="1:32">
      <c r="A28" s="10">
        <f>Bilan!A19</f>
        <v>448720</v>
      </c>
      <c r="B28" s="10" t="str">
        <f>Bilan!B19</f>
        <v>Puzzle Box</v>
      </c>
      <c r="C28" s="115">
        <f>Bilan!D19</f>
        <v>3</v>
      </c>
      <c r="D28" s="115">
        <f>Bilan!E19</f>
        <v>1</v>
      </c>
      <c r="E28" s="115">
        <f>Bilan!F19</f>
        <v>1</v>
      </c>
      <c r="F28" s="59">
        <f>Bilan!G19</f>
        <v>5</v>
      </c>
      <c r="G28" s="10">
        <f>Bilan!M19</f>
        <v>8</v>
      </c>
      <c r="H28" s="10">
        <f>Bilan!N19</f>
        <v>1</v>
      </c>
      <c r="I28" s="10">
        <f>Bilan!O19</f>
        <v>0</v>
      </c>
      <c r="J28" s="67">
        <f>Bilan!P19</f>
        <v>9</v>
      </c>
    </row>
    <row r="29" spans="1:32">
      <c r="A29" s="16">
        <f>Bilan!A6</f>
        <v>286240</v>
      </c>
      <c r="B29" s="16" t="str">
        <f>Bilan!B6</f>
        <v>Dog Sled Saga</v>
      </c>
      <c r="C29" s="116">
        <f>Bilan!D6</f>
        <v>3</v>
      </c>
      <c r="D29" s="116">
        <f>Bilan!E6</f>
        <v>1</v>
      </c>
      <c r="E29" s="116">
        <f>Bilan!F6</f>
        <v>1</v>
      </c>
      <c r="F29" s="58">
        <f>Bilan!G6</f>
        <v>5</v>
      </c>
      <c r="G29" s="16">
        <f>Bilan!M6</f>
        <v>9</v>
      </c>
      <c r="H29" s="16">
        <f>Bilan!N6</f>
        <v>0</v>
      </c>
      <c r="I29" s="16">
        <f>Bilan!O6</f>
        <v>1</v>
      </c>
      <c r="J29" s="66">
        <f>Bilan!P6</f>
        <v>10</v>
      </c>
    </row>
    <row r="30" spans="1:32">
      <c r="A30" s="54">
        <f>Bilan!A30</f>
        <v>451230</v>
      </c>
      <c r="B30" s="54" t="str">
        <f>Bilan!B30</f>
        <v>Wartune</v>
      </c>
      <c r="C30" s="117">
        <f>Bilan!D30</f>
        <v>3</v>
      </c>
      <c r="D30" s="117">
        <f>Bilan!E30</f>
        <v>1</v>
      </c>
      <c r="E30" s="117">
        <f>Bilan!F30</f>
        <v>1</v>
      </c>
      <c r="F30" s="58">
        <f>Bilan!G30</f>
        <v>5</v>
      </c>
      <c r="G30" s="54">
        <f>Bilan!M30</f>
        <v>6</v>
      </c>
      <c r="H30" s="54">
        <f>Bilan!N30</f>
        <v>4</v>
      </c>
      <c r="I30" s="54">
        <f>Bilan!O30</f>
        <v>0</v>
      </c>
      <c r="J30" s="66">
        <f>Bilan!P30</f>
        <v>10</v>
      </c>
    </row>
    <row r="31" spans="1:32">
      <c r="A31" s="16">
        <f>Bilan!A9</f>
        <v>522340</v>
      </c>
      <c r="B31" s="16" t="str">
        <f>Bilan!B9</f>
        <v>Ghostlords</v>
      </c>
      <c r="C31" s="116">
        <f>Bilan!D9</f>
        <v>3</v>
      </c>
      <c r="D31" s="116">
        <f>Bilan!E9</f>
        <v>1</v>
      </c>
      <c r="E31" s="116">
        <f>Bilan!F9</f>
        <v>1</v>
      </c>
      <c r="F31" s="58">
        <f>Bilan!G9</f>
        <v>5</v>
      </c>
      <c r="G31" s="16">
        <f>Bilan!M9</f>
        <v>17</v>
      </c>
      <c r="H31" s="16">
        <f>Bilan!N9</f>
        <v>2</v>
      </c>
      <c r="I31" s="16">
        <f>Bilan!O9</f>
        <v>1</v>
      </c>
      <c r="J31" s="66">
        <f>Bilan!P9</f>
        <v>20</v>
      </c>
    </row>
    <row r="32" spans="1:32">
      <c r="A32" s="54">
        <f>Bilan!A21</f>
        <v>351090</v>
      </c>
      <c r="B32" s="54" t="str">
        <f>Bilan!B21</f>
        <v>Regency Solitaire</v>
      </c>
      <c r="C32" s="117">
        <f>Bilan!D21</f>
        <v>3</v>
      </c>
      <c r="D32" s="117">
        <f>Bilan!E21</f>
        <v>1</v>
      </c>
      <c r="E32" s="117">
        <f>Bilan!F21</f>
        <v>1</v>
      </c>
      <c r="F32" s="58">
        <f>Bilan!G21</f>
        <v>5</v>
      </c>
      <c r="G32" s="54">
        <f>Bilan!M21</f>
        <v>16</v>
      </c>
      <c r="H32" s="54">
        <f>Bilan!N21</f>
        <v>4</v>
      </c>
      <c r="I32" s="54">
        <f>Bilan!O21</f>
        <v>0</v>
      </c>
      <c r="J32" s="66">
        <f>Bilan!P21</f>
        <v>20</v>
      </c>
    </row>
    <row r="33" spans="1:10">
      <c r="A33" s="10">
        <f>Bilan!A26</f>
        <v>270010</v>
      </c>
      <c r="B33" s="10" t="str">
        <f>Bilan!B26</f>
        <v>Time Rifters</v>
      </c>
      <c r="C33" s="115">
        <f>Bilan!D26</f>
        <v>3</v>
      </c>
      <c r="D33" s="115">
        <f>Bilan!E26</f>
        <v>1</v>
      </c>
      <c r="E33" s="115">
        <f>Bilan!F26</f>
        <v>1</v>
      </c>
      <c r="F33" s="59">
        <f>Bilan!G26</f>
        <v>5</v>
      </c>
      <c r="G33" s="10">
        <f>Bilan!M26</f>
        <v>14</v>
      </c>
      <c r="H33" s="10">
        <f>Bilan!N26</f>
        <v>2</v>
      </c>
      <c r="I33" s="10">
        <f>Bilan!O26</f>
        <v>4</v>
      </c>
      <c r="J33" s="67">
        <f>Bilan!P26</f>
        <v>20</v>
      </c>
    </row>
    <row r="34" spans="1:10">
      <c r="A34" s="54">
        <f>Bilan!A35</f>
        <v>383690</v>
      </c>
      <c r="B34" s="54" t="str">
        <f>Bilan!B35</f>
        <v>Mu Complex</v>
      </c>
      <c r="C34" s="117">
        <f>Bilan!D35</f>
        <v>3</v>
      </c>
      <c r="D34" s="117">
        <f>Bilan!E35</f>
        <v>1</v>
      </c>
      <c r="E34" s="117">
        <f>Bilan!F35</f>
        <v>1</v>
      </c>
      <c r="F34" s="58">
        <f>Bilan!G35</f>
        <v>5</v>
      </c>
      <c r="G34" s="54">
        <f>Bilan!M35</f>
        <v>19</v>
      </c>
      <c r="H34" s="54">
        <f>Bilan!N35</f>
        <v>1</v>
      </c>
      <c r="I34" s="54">
        <f>Bilan!O35</f>
        <v>0</v>
      </c>
      <c r="J34" s="66">
        <f>Bilan!P35</f>
        <v>20</v>
      </c>
    </row>
    <row r="35" spans="1:10">
      <c r="A35" s="54">
        <f>Bilan!A8</f>
        <v>409070</v>
      </c>
      <c r="B35" s="54" t="str">
        <f>Bilan!B8</f>
        <v>Fist Slash: Of Ultimate Fury</v>
      </c>
      <c r="C35" s="55">
        <f>Bilan!D8</f>
        <v>3</v>
      </c>
      <c r="D35" s="55">
        <f>Bilan!E8</f>
        <v>2</v>
      </c>
      <c r="E35" s="55">
        <f>Bilan!F8</f>
        <v>1</v>
      </c>
      <c r="F35" s="58">
        <f>Bilan!G8</f>
        <v>6</v>
      </c>
      <c r="G35" s="54">
        <f>Bilan!M8</f>
        <v>15</v>
      </c>
      <c r="H35" s="54">
        <f>Bilan!N8</f>
        <v>2</v>
      </c>
      <c r="I35" s="54">
        <f>Bilan!O8</f>
        <v>3</v>
      </c>
      <c r="J35" s="66">
        <f>Bilan!P8</f>
        <v>20</v>
      </c>
    </row>
    <row r="36" spans="1:10">
      <c r="A36" s="54">
        <f>Bilan!A33</f>
        <v>562260</v>
      </c>
      <c r="B36" s="54" t="str">
        <f>Bilan!B33</f>
        <v>WAVESHAPER</v>
      </c>
      <c r="C36" s="55">
        <f>Bilan!D33</f>
        <v>3</v>
      </c>
      <c r="D36" s="55">
        <f>Bilan!E33</f>
        <v>4</v>
      </c>
      <c r="E36" s="55">
        <f>Bilan!F33</f>
        <v>3</v>
      </c>
      <c r="F36" s="58">
        <f>Bilan!G33</f>
        <v>10</v>
      </c>
      <c r="G36" s="54">
        <f>Bilan!M33</f>
        <v>11</v>
      </c>
      <c r="H36" s="54">
        <f>Bilan!N33</f>
        <v>4</v>
      </c>
      <c r="I36" s="54">
        <f>Bilan!O33</f>
        <v>1</v>
      </c>
      <c r="J36" s="66">
        <f>Bilan!P33</f>
        <v>16</v>
      </c>
    </row>
    <row r="37" spans="1:10">
      <c r="A37" s="56">
        <f>Bilan!A37</f>
        <v>403700</v>
      </c>
      <c r="B37" s="56" t="str">
        <f>Bilan!B37</f>
        <v>Zero Punctuation: Hatfall - Hatters Gonna Hat Edition</v>
      </c>
      <c r="C37" s="57">
        <f>Bilan!D37</f>
        <v>4</v>
      </c>
      <c r="D37" s="57">
        <f>Bilan!E37</f>
        <v>2</v>
      </c>
      <c r="E37" s="57">
        <f>Bilan!F37</f>
        <v>2</v>
      </c>
      <c r="F37" s="60">
        <f>Bilan!G37</f>
        <v>8</v>
      </c>
      <c r="G37" s="56">
        <f>Bilan!M37</f>
        <v>7</v>
      </c>
      <c r="H37" s="56">
        <f>Bilan!N37</f>
        <v>1</v>
      </c>
      <c r="I37" s="56">
        <f>Bilan!O37</f>
        <v>1</v>
      </c>
      <c r="J37" s="68">
        <f>Bilan!P37</f>
        <v>9</v>
      </c>
    </row>
    <row r="38" spans="1:10">
      <c r="A38" s="54">
        <f>Bilan!A28</f>
        <v>486460</v>
      </c>
      <c r="B38" s="54" t="str">
        <f>Bilan!B28</f>
        <v>Twilight Town</v>
      </c>
      <c r="C38" s="55">
        <f>Bilan!D28</f>
        <v>4</v>
      </c>
      <c r="D38" s="55">
        <f>Bilan!E28</f>
        <v>3</v>
      </c>
      <c r="E38" s="55">
        <f>Bilan!F28</f>
        <v>2</v>
      </c>
      <c r="F38" s="58">
        <f>Bilan!G28</f>
        <v>9</v>
      </c>
      <c r="G38" s="54">
        <f>Bilan!M28</f>
        <v>1</v>
      </c>
      <c r="H38" s="54">
        <f>Bilan!N28</f>
        <v>0</v>
      </c>
      <c r="I38" s="54">
        <f>Bilan!O28</f>
        <v>0</v>
      </c>
      <c r="J38" s="66">
        <f>Bilan!P28</f>
        <v>1</v>
      </c>
    </row>
    <row r="39" spans="1:10">
      <c r="A39" s="54">
        <f>Bilan!A18</f>
        <v>523060</v>
      </c>
      <c r="B39" s="54" t="str">
        <f>Bilan!B18</f>
        <v>Planet Smasher</v>
      </c>
      <c r="C39" s="55">
        <f>Bilan!D18</f>
        <v>5</v>
      </c>
      <c r="D39" s="55">
        <f>Bilan!E18</f>
        <v>1</v>
      </c>
      <c r="E39" s="55">
        <f>Bilan!F18</f>
        <v>1</v>
      </c>
      <c r="F39" s="58">
        <f>Bilan!G18</f>
        <v>7</v>
      </c>
      <c r="G39" s="54">
        <f>Bilan!M18</f>
        <v>14</v>
      </c>
      <c r="H39" s="54">
        <f>Bilan!N18</f>
        <v>4</v>
      </c>
      <c r="I39" s="54">
        <f>Bilan!O18</f>
        <v>1</v>
      </c>
      <c r="J39" s="66">
        <f>Bilan!P18</f>
        <v>19</v>
      </c>
    </row>
  </sheetData>
  <sortState xmlns:xlrd2="http://schemas.microsoft.com/office/spreadsheetml/2017/richdata2" ref="L4:P17">
    <sortCondition ref="L4:L17"/>
  </sortState>
  <hyperlinks>
    <hyperlink ref="AL2" r:id="rId1" xr:uid="{492A517F-8CE8-4557-A22A-FAFA39BFF4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5EA-4D1F-46F2-8C23-07F2715A141F}">
  <dimension ref="A1:AL39"/>
  <sheetViews>
    <sheetView topLeftCell="F1" workbookViewId="0">
      <selection activeCell="T17" sqref="T17"/>
    </sheetView>
  </sheetViews>
  <sheetFormatPr defaultRowHeight="15"/>
  <cols>
    <col min="2" max="2" width="48.7109375" bestFit="1" customWidth="1"/>
    <col min="12" max="12" width="36.42578125" bestFit="1" customWidth="1"/>
    <col min="30" max="30" width="13.7109375" customWidth="1"/>
  </cols>
  <sheetData>
    <row r="1" spans="1:38">
      <c r="A1" s="45" t="str">
        <f>Bilan!A1</f>
        <v>AppID</v>
      </c>
      <c r="B1" s="46" t="str">
        <f>Bilan!B1</f>
        <v>Jeu</v>
      </c>
      <c r="C1" s="49" t="str">
        <f>Bilan!H1</f>
        <v>Emoticônes possibles</v>
      </c>
      <c r="D1" s="49"/>
      <c r="E1" s="49"/>
      <c r="F1" s="49"/>
      <c r="G1" s="49" t="str">
        <f>Bilan!Q1</f>
        <v>Emoticônes obtenus</v>
      </c>
      <c r="H1" s="49"/>
      <c r="I1" s="49"/>
      <c r="J1" s="49"/>
      <c r="L1" s="8" t="s">
        <v>95</v>
      </c>
      <c r="M1" s="2" t="str">
        <f>C1</f>
        <v>Emoticônes possibles</v>
      </c>
      <c r="N1" s="2"/>
      <c r="O1" s="2"/>
      <c r="P1" s="2"/>
      <c r="Q1" s="2" t="str">
        <f t="shared" ref="N1:U3" si="0">G1</f>
        <v>Emoticônes obtenus</v>
      </c>
      <c r="R1" s="2"/>
      <c r="S1" s="2"/>
      <c r="T1" s="2"/>
      <c r="U1" s="4" t="s">
        <v>96</v>
      </c>
      <c r="V1" s="4"/>
      <c r="W1" s="4"/>
      <c r="X1" s="4"/>
      <c r="Y1" s="7" t="s">
        <v>97</v>
      </c>
      <c r="Z1" s="7"/>
      <c r="AA1" s="7"/>
      <c r="AB1" s="29"/>
      <c r="AC1" s="7" t="s">
        <v>98</v>
      </c>
      <c r="AD1" s="7"/>
      <c r="AE1" s="7"/>
      <c r="AF1" s="29"/>
      <c r="AH1" s="78" t="s">
        <v>60</v>
      </c>
      <c r="AI1" s="85">
        <v>1.96</v>
      </c>
      <c r="AK1" t="s">
        <v>99</v>
      </c>
    </row>
    <row r="2" spans="1:38">
      <c r="A2" s="45"/>
      <c r="B2" s="46"/>
      <c r="C2" s="52" t="str">
        <f>Bilan!H2</f>
        <v>C</v>
      </c>
      <c r="D2" s="52" t="str">
        <f>Bilan!I2</f>
        <v>UC</v>
      </c>
      <c r="E2" s="52" t="str">
        <f>Bilan!J2</f>
        <v>R</v>
      </c>
      <c r="F2" s="52" t="str">
        <f>Bilan!K2</f>
        <v>#</v>
      </c>
      <c r="G2" s="52" t="str">
        <f>Bilan!Q2</f>
        <v>C</v>
      </c>
      <c r="H2" s="52" t="str">
        <f>Bilan!R2</f>
        <v>UC</v>
      </c>
      <c r="I2" s="52" t="str">
        <f>Bilan!S2</f>
        <v>R</v>
      </c>
      <c r="J2" s="52" t="str">
        <f>Bilan!T2</f>
        <v>#</v>
      </c>
      <c r="L2" s="8"/>
      <c r="M2" s="2" t="str">
        <f>C2</f>
        <v>C</v>
      </c>
      <c r="N2" s="2" t="str">
        <f t="shared" si="0"/>
        <v>UC</v>
      </c>
      <c r="O2" s="2" t="str">
        <f t="shared" si="0"/>
        <v>R</v>
      </c>
      <c r="P2" s="2" t="str">
        <f t="shared" si="0"/>
        <v>#</v>
      </c>
      <c r="Q2" s="2" t="str">
        <f t="shared" si="0"/>
        <v>C</v>
      </c>
      <c r="R2" s="2" t="str">
        <f t="shared" si="0"/>
        <v>UC</v>
      </c>
      <c r="S2" s="2" t="str">
        <f t="shared" si="0"/>
        <v>R</v>
      </c>
      <c r="T2" s="2" t="str">
        <f t="shared" si="0"/>
        <v>#</v>
      </c>
      <c r="U2" s="51" t="s">
        <v>10</v>
      </c>
      <c r="V2" s="51" t="s">
        <v>11</v>
      </c>
      <c r="W2" s="51" t="s">
        <v>12</v>
      </c>
      <c r="X2" s="51" t="s">
        <v>13</v>
      </c>
      <c r="Y2" s="7" t="s">
        <v>100</v>
      </c>
      <c r="Z2" s="7" t="s">
        <v>62</v>
      </c>
      <c r="AA2" s="7" t="s">
        <v>64</v>
      </c>
      <c r="AB2" s="29" t="s">
        <v>66</v>
      </c>
      <c r="AC2" s="7" t="s">
        <v>100</v>
      </c>
      <c r="AD2" s="7" t="s">
        <v>68</v>
      </c>
      <c r="AE2" s="7" t="s">
        <v>64</v>
      </c>
      <c r="AF2" s="29" t="s">
        <v>66</v>
      </c>
      <c r="AH2" s="80" t="s">
        <v>63</v>
      </c>
      <c r="AI2" s="30">
        <v>0.95</v>
      </c>
      <c r="AK2" t="s">
        <v>69</v>
      </c>
      <c r="AL2" s="28" t="s">
        <v>70</v>
      </c>
    </row>
    <row r="3" spans="1:38">
      <c r="A3" s="54">
        <f>Bilan!A18</f>
        <v>523060</v>
      </c>
      <c r="B3" s="54" t="str">
        <f>Bilan!B18</f>
        <v>Planet Smasher</v>
      </c>
      <c r="C3" s="55">
        <f>Bilan!H18</f>
        <v>1</v>
      </c>
      <c r="D3" s="55">
        <f>Bilan!I18</f>
        <v>1</v>
      </c>
      <c r="E3" s="55">
        <f>Bilan!J18</f>
        <v>1</v>
      </c>
      <c r="F3" s="61">
        <f>Bilan!K18</f>
        <v>3</v>
      </c>
      <c r="G3" s="54">
        <f>Bilan!Q18</f>
        <v>14</v>
      </c>
      <c r="H3" s="54">
        <f>Bilan!R18</f>
        <v>4</v>
      </c>
      <c r="I3" s="54">
        <f>Bilan!S18</f>
        <v>1</v>
      </c>
      <c r="J3" s="61">
        <f>Bilan!T18</f>
        <v>19</v>
      </c>
      <c r="L3" s="25" t="s">
        <v>101</v>
      </c>
      <c r="M3" s="22">
        <v>1</v>
      </c>
      <c r="N3" s="22">
        <v>1</v>
      </c>
      <c r="O3" s="22">
        <v>1</v>
      </c>
      <c r="P3" s="2">
        <f>SUM(M3:O3)</f>
        <v>3</v>
      </c>
      <c r="Q3">
        <f>G3</f>
        <v>14</v>
      </c>
      <c r="R3">
        <f t="shared" si="0"/>
        <v>4</v>
      </c>
      <c r="S3">
        <f t="shared" si="0"/>
        <v>1</v>
      </c>
      <c r="T3">
        <f t="shared" si="0"/>
        <v>19</v>
      </c>
      <c r="U3" s="12">
        <f>Q3/$T3</f>
        <v>0.73684210526315785</v>
      </c>
      <c r="V3" s="12">
        <f t="shared" ref="V3:X17" si="1">R3/$T3</f>
        <v>0.21052631578947367</v>
      </c>
      <c r="W3" s="12">
        <f t="shared" si="1"/>
        <v>5.2631578947368418E-2</v>
      </c>
      <c r="X3" s="121">
        <f t="shared" si="1"/>
        <v>1</v>
      </c>
      <c r="Y3" s="19">
        <f>U3</f>
        <v>0.73684210526315785</v>
      </c>
      <c r="Z3" s="19">
        <f>SQRT(Y3*(1-Y3)/T3)</f>
        <v>0.10102261788814665</v>
      </c>
      <c r="AA3" s="19">
        <f>Y3-Z3*$AI$1</f>
        <v>0.53883777420239043</v>
      </c>
      <c r="AB3" s="30">
        <f>Y3+Z3*$AI$1</f>
        <v>0.93484643632392528</v>
      </c>
      <c r="AC3" s="19">
        <f>($Y3+POWER($AI$1,2)/(2*$T3))/(1+POWER($AI$1,2)/$T3)</f>
        <v>0.69700896609694585</v>
      </c>
      <c r="AD3" s="19">
        <f>$AI$1/(1+POWER($AI$1,2)/$T3)*SQRT($Y3*(1-$Y3)/$T3+POWER($AI$1,2)/(4*POWER($T3,2)))</f>
        <v>0.18492865050765245</v>
      </c>
      <c r="AE3" s="19">
        <f>AC3-AD3</f>
        <v>0.51208031558929346</v>
      </c>
      <c r="AF3" s="19">
        <f>AC3+AD3</f>
        <v>0.88193761660459824</v>
      </c>
      <c r="AH3" s="100" t="s">
        <v>65</v>
      </c>
      <c r="AI3" s="101">
        <f>1-AI2</f>
        <v>5.0000000000000044E-2</v>
      </c>
    </row>
    <row r="4" spans="1:38">
      <c r="A4" s="16">
        <f>Bilan!A3</f>
        <v>340390</v>
      </c>
      <c r="B4" s="16" t="str">
        <f>Bilan!B3</f>
        <v>Abomination Tower</v>
      </c>
      <c r="C4" s="113">
        <f>Bilan!H3</f>
        <v>2</v>
      </c>
      <c r="D4" s="113">
        <f>Bilan!I3</f>
        <v>2</v>
      </c>
      <c r="E4" s="113">
        <f>Bilan!J3</f>
        <v>1</v>
      </c>
      <c r="F4" s="61">
        <f>Bilan!K3</f>
        <v>5</v>
      </c>
      <c r="G4" s="16">
        <f>Bilan!Q3</f>
        <v>2</v>
      </c>
      <c r="H4" s="16">
        <f>Bilan!R3</f>
        <v>3</v>
      </c>
      <c r="I4" s="16">
        <f>Bilan!S3</f>
        <v>0</v>
      </c>
      <c r="J4" s="61">
        <f>Bilan!T3</f>
        <v>5</v>
      </c>
      <c r="L4" t="s">
        <v>105</v>
      </c>
      <c r="M4" s="24">
        <v>2</v>
      </c>
      <c r="N4" s="24">
        <v>2</v>
      </c>
      <c r="O4" s="24">
        <v>1</v>
      </c>
      <c r="P4" s="2">
        <f>SUM(M4:O4)</f>
        <v>5</v>
      </c>
      <c r="Q4">
        <f>SUM(G4:G10)</f>
        <v>57</v>
      </c>
      <c r="R4">
        <f t="shared" ref="R4:T4" si="2">SUM(H4:H10)</f>
        <v>27</v>
      </c>
      <c r="S4">
        <f t="shared" si="2"/>
        <v>7</v>
      </c>
      <c r="T4">
        <f t="shared" si="2"/>
        <v>91</v>
      </c>
      <c r="U4" s="12">
        <f t="shared" ref="U4:U17" si="3">Q4/$T4</f>
        <v>0.62637362637362637</v>
      </c>
      <c r="V4" s="12">
        <f t="shared" si="1"/>
        <v>0.2967032967032967</v>
      </c>
      <c r="W4" s="12">
        <f t="shared" si="1"/>
        <v>7.6923076923076927E-2</v>
      </c>
      <c r="X4" s="121">
        <f t="shared" si="1"/>
        <v>1</v>
      </c>
      <c r="Y4" s="19">
        <f t="shared" ref="Y4:Y17" si="4">U4</f>
        <v>0.62637362637362637</v>
      </c>
      <c r="Z4" s="19">
        <f t="shared" ref="Z4:Z17" si="5">SQRT(Y4*(1-Y4)/T4)</f>
        <v>5.0712473979405287E-2</v>
      </c>
      <c r="AA4" s="19">
        <f t="shared" ref="AA4:AA17" si="6">Y4-Z4*$AI$1</f>
        <v>0.52697717737399197</v>
      </c>
      <c r="AB4" s="30">
        <f t="shared" ref="AB4:AB17" si="7">Y4+Z4*$AI$1</f>
        <v>0.72577007537326077</v>
      </c>
      <c r="AC4" s="19">
        <f t="shared" ref="AC4:AC17" si="8">($Y4+POWER($AI$1,2)/(2*$T4))/(1+POWER($AI$1,2)/$T4)</f>
        <v>0.62125480801673527</v>
      </c>
      <c r="AD4" s="31">
        <f t="shared" ref="AD4:AD17" si="9">$AI$1/(1+POWER($AI$1,2)/$T4)*SQRT($Y4*(1-$Y4)/$T4+POWER($AI$1,2)/(4*POWER($T4,2)))</f>
        <v>9.7497060041379799E-2</v>
      </c>
      <c r="AE4" s="19">
        <f t="shared" ref="AE4:AE17" si="10">AC4-AD4</f>
        <v>0.52375774797535546</v>
      </c>
      <c r="AF4" s="19">
        <f t="shared" ref="AF4:AF17" si="11">AC4+AD4</f>
        <v>0.71875186805811508</v>
      </c>
    </row>
    <row r="5" spans="1:38">
      <c r="A5" s="16">
        <f>Bilan!A5</f>
        <v>318090</v>
      </c>
      <c r="B5" s="16" t="str">
        <f>Bilan!B5</f>
        <v>Dicetiny</v>
      </c>
      <c r="C5" s="113">
        <f>Bilan!H5</f>
        <v>2</v>
      </c>
      <c r="D5" s="113">
        <f>Bilan!I5</f>
        <v>2</v>
      </c>
      <c r="E5" s="113">
        <f>Bilan!J5</f>
        <v>1</v>
      </c>
      <c r="F5" s="61">
        <f>Bilan!K5</f>
        <v>5</v>
      </c>
      <c r="G5" s="16">
        <f>Bilan!Q5</f>
        <v>6</v>
      </c>
      <c r="H5" s="16">
        <f>Bilan!R5</f>
        <v>3</v>
      </c>
      <c r="I5" s="16">
        <f>Bilan!S5</f>
        <v>1</v>
      </c>
      <c r="J5" s="61">
        <f>Bilan!T5</f>
        <v>10</v>
      </c>
      <c r="L5" t="s">
        <v>108</v>
      </c>
      <c r="M5" s="27">
        <v>2</v>
      </c>
      <c r="N5" s="27">
        <v>3</v>
      </c>
      <c r="O5" s="27">
        <v>1</v>
      </c>
      <c r="P5" s="2">
        <f>SUM(M5:O5)</f>
        <v>6</v>
      </c>
      <c r="Q5">
        <f>G11</f>
        <v>7</v>
      </c>
      <c r="R5">
        <f t="shared" ref="R5:T5" si="12">H11</f>
        <v>2</v>
      </c>
      <c r="S5">
        <f t="shared" si="12"/>
        <v>1</v>
      </c>
      <c r="T5">
        <f t="shared" si="12"/>
        <v>10</v>
      </c>
      <c r="U5" s="12">
        <f t="shared" si="3"/>
        <v>0.7</v>
      </c>
      <c r="V5" s="12">
        <f t="shared" si="1"/>
        <v>0.2</v>
      </c>
      <c r="W5" s="12">
        <f t="shared" si="1"/>
        <v>0.1</v>
      </c>
      <c r="X5" s="121">
        <f t="shared" si="1"/>
        <v>1</v>
      </c>
      <c r="Y5" s="19">
        <f t="shared" si="4"/>
        <v>0.7</v>
      </c>
      <c r="Z5" s="19">
        <f t="shared" si="5"/>
        <v>0.14491376746189438</v>
      </c>
      <c r="AA5" s="19">
        <f t="shared" si="6"/>
        <v>0.41596901577468698</v>
      </c>
      <c r="AB5" s="30">
        <f t="shared" si="7"/>
        <v>0.98403098422531299</v>
      </c>
      <c r="AC5" s="19">
        <f t="shared" si="8"/>
        <v>0.6444919662466766</v>
      </c>
      <c r="AD5" s="19">
        <f t="shared" si="9"/>
        <v>0.24771874626711146</v>
      </c>
      <c r="AE5" s="19">
        <f t="shared" si="10"/>
        <v>0.39677321997956516</v>
      </c>
      <c r="AF5" s="19">
        <f t="shared" si="11"/>
        <v>0.89221071251378803</v>
      </c>
    </row>
    <row r="6" spans="1:38">
      <c r="A6" s="54">
        <f>Bilan!A8</f>
        <v>409070</v>
      </c>
      <c r="B6" s="54" t="str">
        <f>Bilan!B8</f>
        <v>Fist Slash: Of Ultimate Fury</v>
      </c>
      <c r="C6" s="118">
        <f>Bilan!H8</f>
        <v>2</v>
      </c>
      <c r="D6" s="118">
        <f>Bilan!I8</f>
        <v>2</v>
      </c>
      <c r="E6" s="118">
        <f>Bilan!J8</f>
        <v>1</v>
      </c>
      <c r="F6" s="61">
        <f>Bilan!K8</f>
        <v>5</v>
      </c>
      <c r="G6" s="54">
        <f>Bilan!Q8</f>
        <v>17</v>
      </c>
      <c r="H6" s="54">
        <f>Bilan!R8</f>
        <v>2</v>
      </c>
      <c r="I6" s="54">
        <f>Bilan!S8</f>
        <v>1</v>
      </c>
      <c r="J6" s="61">
        <f>Bilan!T8</f>
        <v>20</v>
      </c>
      <c r="L6" t="s">
        <v>110</v>
      </c>
      <c r="M6" s="23">
        <v>3</v>
      </c>
      <c r="N6" s="23">
        <v>1</v>
      </c>
      <c r="O6" s="23">
        <v>1</v>
      </c>
      <c r="P6" s="2">
        <f>SUM(M6:O6)</f>
        <v>5</v>
      </c>
      <c r="Q6">
        <f>SUM(G12:G29)</f>
        <v>181</v>
      </c>
      <c r="R6">
        <f t="shared" ref="R6:T6" si="13">SUM(H12:H29)</f>
        <v>28</v>
      </c>
      <c r="S6">
        <f t="shared" si="13"/>
        <v>15</v>
      </c>
      <c r="T6">
        <f t="shared" si="13"/>
        <v>224</v>
      </c>
      <c r="U6" s="12">
        <f t="shared" si="3"/>
        <v>0.8080357142857143</v>
      </c>
      <c r="V6" s="12">
        <f t="shared" si="1"/>
        <v>0.125</v>
      </c>
      <c r="W6" s="12">
        <f t="shared" si="1"/>
        <v>6.6964285714285712E-2</v>
      </c>
      <c r="X6" s="121">
        <f t="shared" si="1"/>
        <v>1</v>
      </c>
      <c r="Y6" s="19">
        <f t="shared" si="4"/>
        <v>0.8080357142857143</v>
      </c>
      <c r="Z6" s="19">
        <f t="shared" si="5"/>
        <v>2.6314885684560217E-2</v>
      </c>
      <c r="AA6" s="19">
        <f t="shared" si="6"/>
        <v>0.75645853834397625</v>
      </c>
      <c r="AB6" s="30">
        <f t="shared" si="7"/>
        <v>0.85961289022745235</v>
      </c>
      <c r="AC6" s="19">
        <f t="shared" si="8"/>
        <v>0.80284197442433691</v>
      </c>
      <c r="AD6" s="31">
        <f t="shared" si="9"/>
        <v>5.140356727495763E-2</v>
      </c>
      <c r="AE6" s="19">
        <f t="shared" si="10"/>
        <v>0.75143840714937926</v>
      </c>
      <c r="AF6" s="19">
        <f t="shared" si="11"/>
        <v>0.85424554169929456</v>
      </c>
    </row>
    <row r="7" spans="1:38">
      <c r="A7" s="16">
        <f>Bilan!A11</f>
        <v>398140</v>
      </c>
      <c r="B7" s="16" t="str">
        <f>Bilan!B11</f>
        <v>Ino</v>
      </c>
      <c r="C7" s="113">
        <f>Bilan!H11</f>
        <v>2</v>
      </c>
      <c r="D7" s="113">
        <f>Bilan!I11</f>
        <v>2</v>
      </c>
      <c r="E7" s="113">
        <f>Bilan!J11</f>
        <v>1</v>
      </c>
      <c r="F7" s="61">
        <f>Bilan!K11</f>
        <v>5</v>
      </c>
      <c r="G7" s="16">
        <f>Bilan!Q11</f>
        <v>4</v>
      </c>
      <c r="H7" s="16">
        <f>Bilan!R11</f>
        <v>7</v>
      </c>
      <c r="I7" s="16">
        <f>Bilan!S11</f>
        <v>2</v>
      </c>
      <c r="J7" s="61">
        <f>Bilan!T11</f>
        <v>13</v>
      </c>
      <c r="L7" t="s">
        <v>112</v>
      </c>
      <c r="M7" s="38">
        <v>3</v>
      </c>
      <c r="N7" s="38">
        <v>4</v>
      </c>
      <c r="O7" s="38">
        <v>3</v>
      </c>
      <c r="P7" s="2">
        <f>SUM(M7:O7)</f>
        <v>10</v>
      </c>
      <c r="Q7">
        <f>G30</f>
        <v>6</v>
      </c>
      <c r="R7">
        <f t="shared" ref="R7:T7" si="14">H30</f>
        <v>3</v>
      </c>
      <c r="S7">
        <f t="shared" si="14"/>
        <v>2</v>
      </c>
      <c r="T7">
        <f t="shared" si="14"/>
        <v>11</v>
      </c>
      <c r="U7" s="12">
        <f t="shared" si="3"/>
        <v>0.54545454545454541</v>
      </c>
      <c r="V7" s="12">
        <f t="shared" si="1"/>
        <v>0.27272727272727271</v>
      </c>
      <c r="W7" s="12">
        <f t="shared" si="1"/>
        <v>0.18181818181818182</v>
      </c>
      <c r="X7" s="121">
        <f t="shared" si="1"/>
        <v>1</v>
      </c>
      <c r="Y7" s="19">
        <f t="shared" si="4"/>
        <v>0.54545454545454541</v>
      </c>
      <c r="Z7" s="19">
        <f t="shared" si="5"/>
        <v>0.15013142251723099</v>
      </c>
      <c r="AA7" s="19">
        <f t="shared" si="6"/>
        <v>0.25119695732077268</v>
      </c>
      <c r="AB7" s="30">
        <f t="shared" si="7"/>
        <v>0.8397121335883182</v>
      </c>
      <c r="AC7" s="19">
        <f t="shared" si="8"/>
        <v>0.53368909012505383</v>
      </c>
      <c r="AD7" s="19">
        <f t="shared" si="9"/>
        <v>0.25360133443506561</v>
      </c>
      <c r="AE7" s="19">
        <f t="shared" si="10"/>
        <v>0.28008775568998823</v>
      </c>
      <c r="AF7" s="19">
        <f t="shared" si="11"/>
        <v>0.78729042456011944</v>
      </c>
    </row>
    <row r="8" spans="1:38">
      <c r="A8" s="10">
        <f>Bilan!A15</f>
        <v>338340</v>
      </c>
      <c r="B8" s="10" t="str">
        <f>Bilan!B15</f>
        <v>Nightbanes</v>
      </c>
      <c r="C8" s="114">
        <f>Bilan!H15</f>
        <v>2</v>
      </c>
      <c r="D8" s="114">
        <f>Bilan!I15</f>
        <v>2</v>
      </c>
      <c r="E8" s="114">
        <f>Bilan!J15</f>
        <v>1</v>
      </c>
      <c r="F8" s="62">
        <f>Bilan!K15</f>
        <v>5</v>
      </c>
      <c r="G8" s="10">
        <f>Bilan!Q15</f>
        <v>6</v>
      </c>
      <c r="H8" s="10">
        <f>Bilan!R15</f>
        <v>6</v>
      </c>
      <c r="I8" s="10">
        <f>Bilan!S15</f>
        <v>0</v>
      </c>
      <c r="J8" s="62">
        <f>Bilan!T15</f>
        <v>12</v>
      </c>
      <c r="L8" t="s">
        <v>117</v>
      </c>
      <c r="M8">
        <v>4</v>
      </c>
      <c r="N8">
        <v>1</v>
      </c>
      <c r="O8">
        <v>1</v>
      </c>
      <c r="P8" s="2">
        <f>SUM(M8:O8)</f>
        <v>6</v>
      </c>
      <c r="Q8">
        <f>G31</f>
        <v>16</v>
      </c>
      <c r="R8">
        <f t="shared" ref="R8:T8" si="15">H31</f>
        <v>4</v>
      </c>
      <c r="S8">
        <f t="shared" si="15"/>
        <v>0</v>
      </c>
      <c r="T8">
        <f t="shared" si="15"/>
        <v>20</v>
      </c>
      <c r="U8" s="12">
        <f t="shared" si="3"/>
        <v>0.8</v>
      </c>
      <c r="V8" s="12">
        <f t="shared" si="1"/>
        <v>0.2</v>
      </c>
      <c r="W8" s="12">
        <f t="shared" si="1"/>
        <v>0</v>
      </c>
      <c r="X8" s="121">
        <f t="shared" si="1"/>
        <v>1</v>
      </c>
      <c r="Y8" s="19">
        <f t="shared" si="4"/>
        <v>0.8</v>
      </c>
      <c r="Z8" s="19">
        <f t="shared" si="5"/>
        <v>8.9442719099991574E-2</v>
      </c>
      <c r="AA8" s="19">
        <f t="shared" si="6"/>
        <v>0.62469227056401655</v>
      </c>
      <c r="AB8" s="30">
        <f t="shared" si="7"/>
        <v>0.97530772943598354</v>
      </c>
      <c r="AC8" s="19">
        <f t="shared" si="8"/>
        <v>0.75166096235152002</v>
      </c>
      <c r="AD8" s="19">
        <f t="shared" si="9"/>
        <v>0.16768268437727993</v>
      </c>
      <c r="AE8" s="19">
        <f t="shared" si="10"/>
        <v>0.58397827797424007</v>
      </c>
      <c r="AF8" s="19">
        <f t="shared" si="11"/>
        <v>0.91934364672879998</v>
      </c>
    </row>
    <row r="9" spans="1:38">
      <c r="A9" s="54">
        <f>Bilan!A34</f>
        <v>558490</v>
      </c>
      <c r="B9" s="54" t="str">
        <f>Bilan!B34</f>
        <v>Crossroad Mysteries: The Broken Deal Badge</v>
      </c>
      <c r="C9" s="118">
        <f>Bilan!H34</f>
        <v>2</v>
      </c>
      <c r="D9" s="118">
        <f>Bilan!I34</f>
        <v>2</v>
      </c>
      <c r="E9" s="118">
        <f>Bilan!J34</f>
        <v>1</v>
      </c>
      <c r="F9" s="61">
        <f>Bilan!K34</f>
        <v>5</v>
      </c>
      <c r="G9" s="16">
        <f>Bilan!Q34</f>
        <v>14</v>
      </c>
      <c r="H9" s="16">
        <f>Bilan!R34</f>
        <v>4</v>
      </c>
      <c r="I9" s="16">
        <f>Bilan!S34</f>
        <v>2</v>
      </c>
      <c r="J9" s="61">
        <f>Bilan!T34</f>
        <v>20</v>
      </c>
      <c r="L9" t="s">
        <v>118</v>
      </c>
      <c r="M9">
        <v>4</v>
      </c>
      <c r="N9">
        <v>2</v>
      </c>
      <c r="O9">
        <v>1</v>
      </c>
      <c r="P9" s="2">
        <f>SUM(M9:O9)</f>
        <v>7</v>
      </c>
      <c r="Q9">
        <f>G32</f>
        <v>5</v>
      </c>
      <c r="R9">
        <f t="shared" ref="R9:T9" si="16">H32</f>
        <v>0</v>
      </c>
      <c r="S9">
        <f t="shared" si="16"/>
        <v>0</v>
      </c>
      <c r="T9">
        <f t="shared" si="16"/>
        <v>5</v>
      </c>
      <c r="U9" s="12">
        <f t="shared" si="3"/>
        <v>1</v>
      </c>
      <c r="V9" s="12">
        <f t="shared" si="1"/>
        <v>0</v>
      </c>
      <c r="W9" s="12">
        <f t="shared" si="1"/>
        <v>0</v>
      </c>
      <c r="X9" s="121">
        <f t="shared" si="1"/>
        <v>1</v>
      </c>
      <c r="Y9" s="19">
        <f t="shared" si="4"/>
        <v>1</v>
      </c>
      <c r="Z9" s="19">
        <f t="shared" si="5"/>
        <v>0</v>
      </c>
      <c r="AA9" s="19">
        <f t="shared" si="6"/>
        <v>1</v>
      </c>
      <c r="AB9" s="30">
        <f t="shared" si="7"/>
        <v>1</v>
      </c>
      <c r="AC9" s="19">
        <f t="shared" si="8"/>
        <v>0.78275425262395959</v>
      </c>
      <c r="AD9" s="19">
        <f t="shared" si="9"/>
        <v>0.21724574737604055</v>
      </c>
      <c r="AE9" s="19">
        <f t="shared" si="10"/>
        <v>0.56550850524791907</v>
      </c>
      <c r="AF9" s="19">
        <f t="shared" si="11"/>
        <v>1.0000000000000002</v>
      </c>
    </row>
    <row r="10" spans="1:38">
      <c r="A10" s="54">
        <f>Bilan!A38</f>
        <v>636700</v>
      </c>
      <c r="B10" s="54" t="str">
        <f>Bilan!B38</f>
        <v>Crappy Day Enhanced Edition</v>
      </c>
      <c r="C10" s="118">
        <f>Bilan!H38</f>
        <v>2</v>
      </c>
      <c r="D10" s="118">
        <f>Bilan!I38</f>
        <v>2</v>
      </c>
      <c r="E10" s="118">
        <f>Bilan!J38</f>
        <v>1</v>
      </c>
      <c r="F10" s="61">
        <f>Bilan!K38</f>
        <v>5</v>
      </c>
      <c r="G10" s="16">
        <f>Bilan!Q38</f>
        <v>8</v>
      </c>
      <c r="H10" s="16">
        <f>Bilan!R38</f>
        <v>2</v>
      </c>
      <c r="I10" s="16">
        <f>Bilan!S38</f>
        <v>1</v>
      </c>
      <c r="J10" s="61">
        <f>Bilan!T38</f>
        <v>11</v>
      </c>
      <c r="L10" t="s">
        <v>114</v>
      </c>
      <c r="M10" s="26">
        <v>4</v>
      </c>
      <c r="N10" s="26">
        <v>3</v>
      </c>
      <c r="O10" s="26">
        <v>2</v>
      </c>
      <c r="P10" s="2">
        <f>SUM(M10:O10)</f>
        <v>9</v>
      </c>
      <c r="Q10">
        <f>SUM(G33:G34)</f>
        <v>4</v>
      </c>
      <c r="R10">
        <f t="shared" ref="R10:T10" si="17">SUM(H33:H34)</f>
        <v>2</v>
      </c>
      <c r="S10">
        <f t="shared" si="17"/>
        <v>0</v>
      </c>
      <c r="T10">
        <f t="shared" si="17"/>
        <v>6</v>
      </c>
      <c r="U10" s="12">
        <f t="shared" si="3"/>
        <v>0.66666666666666663</v>
      </c>
      <c r="V10" s="12">
        <f t="shared" si="1"/>
        <v>0.33333333333333331</v>
      </c>
      <c r="W10" s="12">
        <f t="shared" si="1"/>
        <v>0</v>
      </c>
      <c r="X10" s="121">
        <f t="shared" si="1"/>
        <v>1</v>
      </c>
      <c r="Y10" s="19">
        <f t="shared" si="4"/>
        <v>0.66666666666666663</v>
      </c>
      <c r="Z10" s="19">
        <f t="shared" si="5"/>
        <v>0.19245008972987526</v>
      </c>
      <c r="AA10" s="19">
        <f t="shared" si="6"/>
        <v>0.28946449079611114</v>
      </c>
      <c r="AB10" s="30">
        <f t="shared" si="7"/>
        <v>1.043868842537222</v>
      </c>
      <c r="AC10" s="19">
        <f t="shared" si="8"/>
        <v>0.60160949439115585</v>
      </c>
      <c r="AD10" s="19">
        <f t="shared" si="9"/>
        <v>0.30162117304962721</v>
      </c>
      <c r="AE10" s="19">
        <f t="shared" si="10"/>
        <v>0.29998832134152864</v>
      </c>
      <c r="AF10" s="19">
        <f t="shared" si="11"/>
        <v>0.90323066744078306</v>
      </c>
    </row>
    <row r="11" spans="1:38">
      <c r="A11" s="16">
        <f>Bilan!A6</f>
        <v>286240</v>
      </c>
      <c r="B11" s="16" t="str">
        <f>Bilan!B6</f>
        <v>Dog Sled Saga</v>
      </c>
      <c r="C11" s="53">
        <f>Bilan!H6</f>
        <v>2</v>
      </c>
      <c r="D11" s="53">
        <f>Bilan!I6</f>
        <v>3</v>
      </c>
      <c r="E11" s="53">
        <f>Bilan!J6</f>
        <v>1</v>
      </c>
      <c r="F11" s="61">
        <f>Bilan!K6</f>
        <v>6</v>
      </c>
      <c r="G11" s="16">
        <f>Bilan!Q6</f>
        <v>7</v>
      </c>
      <c r="H11" s="16">
        <f>Bilan!R6</f>
        <v>2</v>
      </c>
      <c r="I11" s="16">
        <f>Bilan!S6</f>
        <v>1</v>
      </c>
      <c r="J11" s="61">
        <f>Bilan!T6</f>
        <v>10</v>
      </c>
      <c r="L11" t="s">
        <v>119</v>
      </c>
      <c r="M11">
        <v>4</v>
      </c>
      <c r="N11">
        <v>3</v>
      </c>
      <c r="O11">
        <v>3</v>
      </c>
      <c r="P11" s="2">
        <f>SUM(M11:O11)</f>
        <v>10</v>
      </c>
      <c r="Q11">
        <f>G35</f>
        <v>7</v>
      </c>
      <c r="R11">
        <f t="shared" ref="R11:T11" si="18">H35</f>
        <v>6</v>
      </c>
      <c r="S11">
        <f t="shared" si="18"/>
        <v>7</v>
      </c>
      <c r="T11">
        <f t="shared" si="18"/>
        <v>20</v>
      </c>
      <c r="U11" s="12">
        <f t="shared" si="3"/>
        <v>0.35</v>
      </c>
      <c r="V11" s="12">
        <f t="shared" si="1"/>
        <v>0.3</v>
      </c>
      <c r="W11" s="12">
        <f t="shared" si="1"/>
        <v>0.35</v>
      </c>
      <c r="X11" s="121">
        <f t="shared" si="1"/>
        <v>1</v>
      </c>
      <c r="Y11" s="19">
        <f t="shared" si="4"/>
        <v>0.35</v>
      </c>
      <c r="Z11" s="19">
        <f t="shared" si="5"/>
        <v>0.1066536450385077</v>
      </c>
      <c r="AA11" s="19">
        <f t="shared" si="6"/>
        <v>0.14095885572452488</v>
      </c>
      <c r="AB11" s="30">
        <f t="shared" si="7"/>
        <v>0.55904114427547502</v>
      </c>
      <c r="AC11" s="19">
        <f t="shared" si="8"/>
        <v>0.37416951882423999</v>
      </c>
      <c r="AD11" s="19">
        <f t="shared" si="9"/>
        <v>0.19297997095629535</v>
      </c>
      <c r="AE11" s="19">
        <f t="shared" si="10"/>
        <v>0.18118954786794464</v>
      </c>
      <c r="AF11" s="19">
        <f t="shared" si="11"/>
        <v>0.56714948978053537</v>
      </c>
    </row>
    <row r="12" spans="1:38">
      <c r="A12" s="16">
        <f>Bilan!A4</f>
        <v>381640</v>
      </c>
      <c r="B12" s="16" t="str">
        <f>Bilan!B4</f>
        <v>Allods Online RU</v>
      </c>
      <c r="C12" s="116">
        <f>Bilan!H4</f>
        <v>3</v>
      </c>
      <c r="D12" s="116">
        <f>Bilan!I4</f>
        <v>1</v>
      </c>
      <c r="E12" s="116">
        <f>Bilan!J4</f>
        <v>1</v>
      </c>
      <c r="F12" s="61">
        <f>Bilan!K4</f>
        <v>5</v>
      </c>
      <c r="G12" s="16">
        <f>Bilan!Q4</f>
        <v>17</v>
      </c>
      <c r="H12" s="16">
        <f>Bilan!R4</f>
        <v>1</v>
      </c>
      <c r="I12" s="16">
        <f>Bilan!S4</f>
        <v>0</v>
      </c>
      <c r="J12" s="61">
        <f>Bilan!T4</f>
        <v>18</v>
      </c>
      <c r="L12" t="s">
        <v>115</v>
      </c>
      <c r="M12" s="7">
        <v>5</v>
      </c>
      <c r="N12" s="7">
        <v>1</v>
      </c>
      <c r="O12" s="7">
        <v>1</v>
      </c>
      <c r="P12" s="2">
        <f>SUM(M12:O12)</f>
        <v>7</v>
      </c>
      <c r="Q12">
        <f>G36</f>
        <v>18</v>
      </c>
      <c r="R12">
        <f t="shared" ref="R12:T12" si="19">H36</f>
        <v>5</v>
      </c>
      <c r="S12">
        <f t="shared" si="19"/>
        <v>1</v>
      </c>
      <c r="T12">
        <f t="shared" si="19"/>
        <v>24</v>
      </c>
      <c r="U12" s="12">
        <f t="shared" si="3"/>
        <v>0.75</v>
      </c>
      <c r="V12" s="12">
        <f t="shared" si="1"/>
        <v>0.20833333333333334</v>
      </c>
      <c r="W12" s="12">
        <f t="shared" si="1"/>
        <v>4.1666666666666664E-2</v>
      </c>
      <c r="X12" s="121">
        <f t="shared" si="1"/>
        <v>1</v>
      </c>
      <c r="Y12" s="19">
        <f t="shared" si="4"/>
        <v>0.75</v>
      </c>
      <c r="Z12" s="19">
        <f t="shared" si="5"/>
        <v>8.8388347648318447E-2</v>
      </c>
      <c r="AA12" s="19">
        <f t="shared" si="6"/>
        <v>0.57675883860929589</v>
      </c>
      <c r="AB12" s="30">
        <f t="shared" si="7"/>
        <v>0.92324116139070411</v>
      </c>
      <c r="AC12" s="19">
        <f t="shared" si="8"/>
        <v>0.71550485604275615</v>
      </c>
      <c r="AD12" s="19">
        <f t="shared" si="9"/>
        <v>0.16450310916382055</v>
      </c>
      <c r="AE12" s="19">
        <f t="shared" si="10"/>
        <v>0.55100174687893566</v>
      </c>
      <c r="AF12" s="19">
        <f t="shared" si="11"/>
        <v>0.88000796520657665</v>
      </c>
    </row>
    <row r="13" spans="1:38">
      <c r="A13" s="10">
        <f>Bilan!A7</f>
        <v>290140</v>
      </c>
      <c r="B13" s="10" t="str">
        <f>Bilan!B7</f>
        <v>Echo of Soul</v>
      </c>
      <c r="C13" s="115">
        <f>Bilan!H7</f>
        <v>3</v>
      </c>
      <c r="D13" s="115">
        <f>Bilan!I7</f>
        <v>1</v>
      </c>
      <c r="E13" s="115">
        <f>Bilan!J7</f>
        <v>1</v>
      </c>
      <c r="F13" s="62">
        <f>Bilan!K7</f>
        <v>5</v>
      </c>
      <c r="G13" s="10">
        <f>Bilan!Q7</f>
        <v>1</v>
      </c>
      <c r="H13" s="10">
        <f>Bilan!R7</f>
        <v>0</v>
      </c>
      <c r="I13" s="10">
        <f>Bilan!S7</f>
        <v>0</v>
      </c>
      <c r="J13" s="62">
        <f>Bilan!T7</f>
        <v>1</v>
      </c>
      <c r="L13" t="s">
        <v>120</v>
      </c>
      <c r="M13">
        <v>5</v>
      </c>
      <c r="N13">
        <v>2</v>
      </c>
      <c r="O13">
        <v>2</v>
      </c>
      <c r="P13" s="2">
        <f>SUM(M13:O13)</f>
        <v>9</v>
      </c>
      <c r="Q13">
        <f>G37</f>
        <v>5</v>
      </c>
      <c r="R13">
        <f t="shared" ref="R13:T13" si="20">H37</f>
        <v>3</v>
      </c>
      <c r="S13">
        <f t="shared" si="20"/>
        <v>1</v>
      </c>
      <c r="T13">
        <f t="shared" si="20"/>
        <v>9</v>
      </c>
      <c r="U13" s="12">
        <f t="shared" si="3"/>
        <v>0.55555555555555558</v>
      </c>
      <c r="V13" s="12">
        <f t="shared" si="1"/>
        <v>0.33333333333333331</v>
      </c>
      <c r="W13" s="12">
        <f t="shared" si="1"/>
        <v>0.1111111111111111</v>
      </c>
      <c r="X13" s="121">
        <f t="shared" si="1"/>
        <v>1</v>
      </c>
      <c r="Y13" s="19">
        <f t="shared" si="4"/>
        <v>0.55555555555555558</v>
      </c>
      <c r="Z13" s="19">
        <f t="shared" si="5"/>
        <v>0.16563466499998442</v>
      </c>
      <c r="AA13" s="19">
        <f t="shared" si="6"/>
        <v>0.23091161215558614</v>
      </c>
      <c r="AB13" s="30">
        <f t="shared" si="7"/>
        <v>0.88019949895552507</v>
      </c>
      <c r="AC13" s="19">
        <f t="shared" si="8"/>
        <v>0.53893595813605788</v>
      </c>
      <c r="AD13" s="19">
        <f t="shared" si="9"/>
        <v>0.27228861239202817</v>
      </c>
      <c r="AE13" s="19">
        <f t="shared" si="10"/>
        <v>0.26664734574402971</v>
      </c>
      <c r="AF13" s="19">
        <f t="shared" si="11"/>
        <v>0.81122457052808605</v>
      </c>
    </row>
    <row r="14" spans="1:38">
      <c r="A14" s="16">
        <f>Bilan!A10</f>
        <v>495230</v>
      </c>
      <c r="B14" s="16" t="str">
        <f>Bilan!B10</f>
        <v>Hypnorain</v>
      </c>
      <c r="C14" s="116">
        <f>Bilan!H10</f>
        <v>3</v>
      </c>
      <c r="D14" s="116">
        <f>Bilan!I10</f>
        <v>1</v>
      </c>
      <c r="E14" s="116">
        <f>Bilan!J10</f>
        <v>1</v>
      </c>
      <c r="F14" s="61">
        <f>Bilan!K10</f>
        <v>5</v>
      </c>
      <c r="G14" s="16">
        <f>Bilan!Q10</f>
        <v>9</v>
      </c>
      <c r="H14" s="16">
        <f>Bilan!R10</f>
        <v>2</v>
      </c>
      <c r="I14" s="16">
        <f>Bilan!S10</f>
        <v>0</v>
      </c>
      <c r="J14" s="61">
        <f>Bilan!T10</f>
        <v>11</v>
      </c>
      <c r="L14" t="s">
        <v>121</v>
      </c>
      <c r="M14">
        <v>6</v>
      </c>
      <c r="N14">
        <v>2</v>
      </c>
      <c r="O14">
        <v>2</v>
      </c>
      <c r="P14" s="2">
        <f>SUM(M14:O14)</f>
        <v>10</v>
      </c>
      <c r="Q14">
        <f>G38</f>
        <v>14</v>
      </c>
      <c r="R14">
        <f t="shared" ref="R14:T14" si="21">H38</f>
        <v>1</v>
      </c>
      <c r="S14">
        <f t="shared" si="21"/>
        <v>1</v>
      </c>
      <c r="T14">
        <f t="shared" si="21"/>
        <v>16</v>
      </c>
      <c r="U14" s="12">
        <f t="shared" si="3"/>
        <v>0.875</v>
      </c>
      <c r="V14" s="12">
        <f t="shared" si="1"/>
        <v>6.25E-2</v>
      </c>
      <c r="W14" s="12">
        <f t="shared" si="1"/>
        <v>6.25E-2</v>
      </c>
      <c r="X14" s="121">
        <f t="shared" si="1"/>
        <v>1</v>
      </c>
      <c r="Y14" s="19">
        <f t="shared" si="4"/>
        <v>0.875</v>
      </c>
      <c r="Z14" s="19">
        <f t="shared" si="5"/>
        <v>8.267972847076846E-2</v>
      </c>
      <c r="AA14" s="19">
        <f t="shared" si="6"/>
        <v>0.71294773219729379</v>
      </c>
      <c r="AB14" s="30">
        <f t="shared" si="7"/>
        <v>1.0370522678027061</v>
      </c>
      <c r="AC14" s="19">
        <f t="shared" si="8"/>
        <v>0.80239496814773004</v>
      </c>
      <c r="AD14" s="19">
        <f t="shared" si="9"/>
        <v>0.16262828251521283</v>
      </c>
      <c r="AE14" s="19">
        <f t="shared" si="10"/>
        <v>0.63976668563251726</v>
      </c>
      <c r="AF14" s="19">
        <f t="shared" si="11"/>
        <v>0.96502325066294281</v>
      </c>
    </row>
    <row r="15" spans="1:38">
      <c r="A15" s="16">
        <f>Bilan!A12</f>
        <v>304170</v>
      </c>
      <c r="B15" s="16" t="str">
        <f>Bilan!B12</f>
        <v>Kick-Ass 2</v>
      </c>
      <c r="C15" s="116">
        <f>Bilan!H12</f>
        <v>3</v>
      </c>
      <c r="D15" s="116">
        <f>Bilan!I12</f>
        <v>1</v>
      </c>
      <c r="E15" s="116">
        <f>Bilan!J12</f>
        <v>1</v>
      </c>
      <c r="F15" s="61">
        <f>Bilan!K12</f>
        <v>5</v>
      </c>
      <c r="G15" s="16">
        <f>Bilan!Q12</f>
        <v>4</v>
      </c>
      <c r="H15" s="16">
        <f>Bilan!R12</f>
        <v>0</v>
      </c>
      <c r="I15" s="16">
        <f>Bilan!S12</f>
        <v>0</v>
      </c>
      <c r="J15" s="61">
        <f>Bilan!T12</f>
        <v>4</v>
      </c>
      <c r="L15" t="s">
        <v>122</v>
      </c>
      <c r="M15">
        <v>8</v>
      </c>
      <c r="N15">
        <v>1</v>
      </c>
      <c r="O15">
        <v>1</v>
      </c>
      <c r="P15" s="2">
        <f>SUM(M15:O15)</f>
        <v>10</v>
      </c>
      <c r="Q15">
        <f>G39</f>
        <v>5</v>
      </c>
      <c r="R15">
        <f t="shared" ref="R15:T15" si="22">H39</f>
        <v>0</v>
      </c>
      <c r="S15">
        <f t="shared" si="22"/>
        <v>0</v>
      </c>
      <c r="T15">
        <f t="shared" si="22"/>
        <v>5</v>
      </c>
      <c r="U15" s="12">
        <f t="shared" si="3"/>
        <v>1</v>
      </c>
      <c r="V15" s="12">
        <f t="shared" si="1"/>
        <v>0</v>
      </c>
      <c r="W15" s="12">
        <f t="shared" si="1"/>
        <v>0</v>
      </c>
      <c r="X15" s="121">
        <f t="shared" si="1"/>
        <v>1</v>
      </c>
      <c r="Y15" s="19">
        <f t="shared" si="4"/>
        <v>1</v>
      </c>
      <c r="Z15" s="19">
        <f t="shared" si="5"/>
        <v>0</v>
      </c>
      <c r="AA15" s="19">
        <f t="shared" si="6"/>
        <v>1</v>
      </c>
      <c r="AB15" s="30">
        <f t="shared" si="7"/>
        <v>1</v>
      </c>
      <c r="AC15" s="19">
        <f t="shared" si="8"/>
        <v>0.78275425262395959</v>
      </c>
      <c r="AD15" s="19">
        <f t="shared" si="9"/>
        <v>0.21724574737604055</v>
      </c>
      <c r="AE15" s="19">
        <f t="shared" si="10"/>
        <v>0.56550850524791907</v>
      </c>
      <c r="AF15" s="19">
        <f t="shared" si="11"/>
        <v>1.0000000000000002</v>
      </c>
    </row>
    <row r="16" spans="1:38">
      <c r="A16" s="54">
        <f>Bilan!A13</f>
        <v>499950</v>
      </c>
      <c r="B16" s="54" t="str">
        <f>Bilan!B13</f>
        <v>Metal Assault - Gigaslave - Europe</v>
      </c>
      <c r="C16" s="117">
        <f>Bilan!H13</f>
        <v>3</v>
      </c>
      <c r="D16" s="117">
        <f>Bilan!I13</f>
        <v>1</v>
      </c>
      <c r="E16" s="117">
        <f>Bilan!J13</f>
        <v>1</v>
      </c>
      <c r="F16" s="61">
        <f>Bilan!K13</f>
        <v>5</v>
      </c>
      <c r="G16" s="54">
        <f>Bilan!Q13</f>
        <v>8</v>
      </c>
      <c r="H16" s="54">
        <f>Bilan!R13</f>
        <v>0</v>
      </c>
      <c r="I16" s="54">
        <f>Bilan!S13</f>
        <v>1</v>
      </c>
      <c r="J16" s="61">
        <f>Bilan!T13</f>
        <v>9</v>
      </c>
      <c r="T16">
        <f>SUM(T3:T15)</f>
        <v>460</v>
      </c>
      <c r="U16" s="12"/>
      <c r="V16" s="12"/>
      <c r="W16" s="12"/>
      <c r="X16" s="12"/>
      <c r="Y16" s="12"/>
      <c r="Z16" s="12"/>
      <c r="AA16" s="12"/>
      <c r="AB16" s="12"/>
      <c r="AC16" s="12"/>
      <c r="AD16" t="s">
        <v>116</v>
      </c>
      <c r="AE16" s="12"/>
      <c r="AF16" s="12"/>
    </row>
    <row r="17" spans="1:32">
      <c r="A17" s="16">
        <f>Bilan!A14</f>
        <v>254880</v>
      </c>
      <c r="B17" s="16" t="str">
        <f>Bilan!B14</f>
        <v>MoonBase Commander</v>
      </c>
      <c r="C17" s="116">
        <f>Bilan!H14</f>
        <v>3</v>
      </c>
      <c r="D17" s="116">
        <f>Bilan!I14</f>
        <v>1</v>
      </c>
      <c r="E17" s="116">
        <f>Bilan!J14</f>
        <v>1</v>
      </c>
      <c r="F17" s="61">
        <f>Bilan!K14</f>
        <v>5</v>
      </c>
      <c r="G17" s="16">
        <f>Bilan!Q14</f>
        <v>21</v>
      </c>
      <c r="H17" s="16">
        <f>Bilan!R14</f>
        <v>2</v>
      </c>
      <c r="I17" s="16">
        <f>Bilan!S14</f>
        <v>2</v>
      </c>
      <c r="J17" s="61">
        <f>Bilan!T14</f>
        <v>25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>
      <c r="A18" s="10">
        <f>Bilan!A17</f>
        <v>298520</v>
      </c>
      <c r="B18" s="10" t="str">
        <f>Bilan!B17</f>
        <v>Orbital Gear</v>
      </c>
      <c r="C18" s="115">
        <f>Bilan!H17</f>
        <v>3</v>
      </c>
      <c r="D18" s="115">
        <f>Bilan!I17</f>
        <v>1</v>
      </c>
      <c r="E18" s="115">
        <f>Bilan!J17</f>
        <v>1</v>
      </c>
      <c r="F18" s="62">
        <f>Bilan!K17</f>
        <v>5</v>
      </c>
      <c r="G18" s="10">
        <f>Bilan!Q17</f>
        <v>1</v>
      </c>
      <c r="H18" s="10">
        <f>Bilan!R17</f>
        <v>0</v>
      </c>
      <c r="I18" s="10">
        <f>Bilan!S17</f>
        <v>1</v>
      </c>
      <c r="J18" s="62">
        <f>Bilan!T17</f>
        <v>2</v>
      </c>
    </row>
    <row r="19" spans="1:32">
      <c r="A19" s="16">
        <f>Bilan!A19</f>
        <v>448720</v>
      </c>
      <c r="B19" s="16" t="str">
        <f>Bilan!B19</f>
        <v>Puzzle Box</v>
      </c>
      <c r="C19" s="116">
        <f>Bilan!H19</f>
        <v>3</v>
      </c>
      <c r="D19" s="116">
        <f>Bilan!I19</f>
        <v>1</v>
      </c>
      <c r="E19" s="116">
        <f>Bilan!J19</f>
        <v>1</v>
      </c>
      <c r="F19" s="61">
        <f>Bilan!K19</f>
        <v>5</v>
      </c>
      <c r="G19" s="16">
        <f>Bilan!Q19</f>
        <v>7</v>
      </c>
      <c r="H19" s="16">
        <f>Bilan!R19</f>
        <v>0</v>
      </c>
      <c r="I19" s="16">
        <f>Bilan!S19</f>
        <v>2</v>
      </c>
      <c r="J19" s="61">
        <f>Bilan!T19</f>
        <v>9</v>
      </c>
    </row>
    <row r="20" spans="1:32">
      <c r="A20" s="16">
        <f>Bilan!A21</f>
        <v>351090</v>
      </c>
      <c r="B20" s="16" t="str">
        <f>Bilan!B21</f>
        <v>Regency Solitaire</v>
      </c>
      <c r="C20" s="116">
        <f>Bilan!H21</f>
        <v>3</v>
      </c>
      <c r="D20" s="116">
        <f>Bilan!I21</f>
        <v>1</v>
      </c>
      <c r="E20" s="116">
        <f>Bilan!J21</f>
        <v>1</v>
      </c>
      <c r="F20" s="61">
        <f>Bilan!K21</f>
        <v>5</v>
      </c>
      <c r="G20" s="16">
        <f>Bilan!Q21</f>
        <v>14</v>
      </c>
      <c r="H20" s="16">
        <f>Bilan!R21</f>
        <v>5</v>
      </c>
      <c r="I20" s="16">
        <f>Bilan!S21</f>
        <v>1</v>
      </c>
      <c r="J20" s="61">
        <f>Bilan!T21</f>
        <v>20</v>
      </c>
    </row>
    <row r="21" spans="1:32">
      <c r="A21" s="16">
        <f>Bilan!A24</f>
        <v>210170</v>
      </c>
      <c r="B21" s="16" t="str">
        <f>Bilan!B24</f>
        <v>Spirits</v>
      </c>
      <c r="C21" s="116">
        <f>Bilan!H24</f>
        <v>3</v>
      </c>
      <c r="D21" s="116">
        <f>Bilan!I24</f>
        <v>1</v>
      </c>
      <c r="E21" s="116">
        <f>Bilan!J24</f>
        <v>1</v>
      </c>
      <c r="F21" s="61">
        <f>Bilan!K24</f>
        <v>5</v>
      </c>
      <c r="G21" s="16">
        <f>Bilan!Q24</f>
        <v>18</v>
      </c>
      <c r="H21" s="16">
        <f>Bilan!R24</f>
        <v>6</v>
      </c>
      <c r="I21" s="16">
        <f>Bilan!S24</f>
        <v>1</v>
      </c>
      <c r="J21" s="61">
        <f>Bilan!T24</f>
        <v>25</v>
      </c>
    </row>
    <row r="22" spans="1:32">
      <c r="A22" s="16">
        <f>Bilan!A25</f>
        <v>434780</v>
      </c>
      <c r="B22" s="16" t="str">
        <f>Bilan!B25</f>
        <v>The Renegades of Orion 2.0</v>
      </c>
      <c r="C22" s="116">
        <f>Bilan!H25</f>
        <v>3</v>
      </c>
      <c r="D22" s="116">
        <f>Bilan!I25</f>
        <v>1</v>
      </c>
      <c r="E22" s="116">
        <f>Bilan!J25</f>
        <v>1</v>
      </c>
      <c r="F22" s="61">
        <f>Bilan!K25</f>
        <v>5</v>
      </c>
      <c r="G22" s="16">
        <f>Bilan!Q25</f>
        <v>8</v>
      </c>
      <c r="H22" s="16">
        <f>Bilan!R25</f>
        <v>3</v>
      </c>
      <c r="I22" s="16">
        <f>Bilan!S25</f>
        <v>1</v>
      </c>
      <c r="J22" s="61">
        <f>Bilan!T25</f>
        <v>12</v>
      </c>
    </row>
    <row r="23" spans="1:32">
      <c r="A23" s="10">
        <f>Bilan!A26</f>
        <v>270010</v>
      </c>
      <c r="B23" s="10" t="str">
        <f>Bilan!B26</f>
        <v>Time Rifters</v>
      </c>
      <c r="C23" s="115">
        <f>Bilan!H26</f>
        <v>3</v>
      </c>
      <c r="D23" s="115">
        <f>Bilan!I26</f>
        <v>1</v>
      </c>
      <c r="E23" s="115">
        <f>Bilan!J26</f>
        <v>1</v>
      </c>
      <c r="F23" s="62">
        <f>Bilan!K26</f>
        <v>5</v>
      </c>
      <c r="G23" s="10">
        <f>Bilan!Q26</f>
        <v>16</v>
      </c>
      <c r="H23" s="10">
        <f>Bilan!R26</f>
        <v>1</v>
      </c>
      <c r="I23" s="10">
        <f>Bilan!S26</f>
        <v>3</v>
      </c>
      <c r="J23" s="62">
        <f>Bilan!T26</f>
        <v>20</v>
      </c>
    </row>
    <row r="24" spans="1:32">
      <c r="A24" s="16">
        <f>Bilan!A27</f>
        <v>521340</v>
      </c>
      <c r="B24" s="16" t="str">
        <f>Bilan!B27</f>
        <v>True or False</v>
      </c>
      <c r="C24" s="116">
        <f>Bilan!H27</f>
        <v>3</v>
      </c>
      <c r="D24" s="116">
        <f>Bilan!I27</f>
        <v>1</v>
      </c>
      <c r="E24" s="116">
        <f>Bilan!J27</f>
        <v>1</v>
      </c>
      <c r="F24" s="61">
        <f>Bilan!K27</f>
        <v>5</v>
      </c>
      <c r="G24" s="16">
        <f>Bilan!Q27</f>
        <v>10</v>
      </c>
      <c r="H24" s="16">
        <f>Bilan!R27</f>
        <v>2</v>
      </c>
      <c r="I24" s="16">
        <f>Bilan!S27</f>
        <v>1</v>
      </c>
      <c r="J24" s="61">
        <f>Bilan!T27</f>
        <v>13</v>
      </c>
    </row>
    <row r="25" spans="1:32">
      <c r="A25" s="16">
        <f>Bilan!A30</f>
        <v>451230</v>
      </c>
      <c r="B25" s="16" t="str">
        <f>Bilan!B30</f>
        <v>Wartune</v>
      </c>
      <c r="C25" s="116">
        <f>Bilan!H30</f>
        <v>3</v>
      </c>
      <c r="D25" s="116">
        <f>Bilan!I30</f>
        <v>1</v>
      </c>
      <c r="E25" s="116">
        <f>Bilan!J30</f>
        <v>1</v>
      </c>
      <c r="F25" s="61">
        <f>Bilan!K30</f>
        <v>5</v>
      </c>
      <c r="G25" s="16">
        <f>Bilan!Q30</f>
        <v>10</v>
      </c>
      <c r="H25" s="16">
        <f>Bilan!R30</f>
        <v>0</v>
      </c>
      <c r="I25" s="16">
        <f>Bilan!S30</f>
        <v>0</v>
      </c>
      <c r="J25" s="61">
        <f>Bilan!T30</f>
        <v>10</v>
      </c>
    </row>
    <row r="26" spans="1:32">
      <c r="A26" s="16">
        <f>Bilan!A31</f>
        <v>359400</v>
      </c>
      <c r="B26" s="16" t="str">
        <f>Bilan!B31</f>
        <v>Why Am I Dead At Sea</v>
      </c>
      <c r="C26" s="116">
        <f>Bilan!H31</f>
        <v>3</v>
      </c>
      <c r="D26" s="116">
        <f>Bilan!I31</f>
        <v>1</v>
      </c>
      <c r="E26" s="116">
        <f>Bilan!J31</f>
        <v>1</v>
      </c>
      <c r="F26" s="61">
        <f>Bilan!K31</f>
        <v>5</v>
      </c>
      <c r="G26" s="16">
        <f>Bilan!Q31</f>
        <v>2</v>
      </c>
      <c r="H26" s="16">
        <f>Bilan!R31</f>
        <v>1</v>
      </c>
      <c r="I26" s="16">
        <f>Bilan!S31</f>
        <v>0</v>
      </c>
      <c r="J26" s="61">
        <f>Bilan!T31</f>
        <v>3</v>
      </c>
    </row>
    <row r="27" spans="1:32">
      <c r="A27" s="16">
        <f>Bilan!A32</f>
        <v>582350</v>
      </c>
      <c r="B27" s="16" t="str">
        <f>Bilan!B32</f>
        <v>Zombie Killin'</v>
      </c>
      <c r="C27" s="116">
        <f>Bilan!H32</f>
        <v>3</v>
      </c>
      <c r="D27" s="116">
        <f>Bilan!I32</f>
        <v>1</v>
      </c>
      <c r="E27" s="116">
        <f>Bilan!J32</f>
        <v>1</v>
      </c>
      <c r="F27" s="61">
        <f>Bilan!K32</f>
        <v>5</v>
      </c>
      <c r="G27" s="16">
        <f>Bilan!Q32</f>
        <v>2</v>
      </c>
      <c r="H27" s="16">
        <f>Bilan!R32</f>
        <v>1</v>
      </c>
      <c r="I27" s="16">
        <f>Bilan!S32</f>
        <v>0</v>
      </c>
      <c r="J27" s="61">
        <f>Bilan!T32</f>
        <v>3</v>
      </c>
    </row>
    <row r="28" spans="1:32">
      <c r="A28" s="10">
        <f>Bilan!A35</f>
        <v>383690</v>
      </c>
      <c r="B28" s="10" t="str">
        <f>Bilan!B35</f>
        <v>Mu Complex</v>
      </c>
      <c r="C28" s="115">
        <f>Bilan!H35</f>
        <v>3</v>
      </c>
      <c r="D28" s="115">
        <f>Bilan!I35</f>
        <v>1</v>
      </c>
      <c r="E28" s="115">
        <f>Bilan!J35</f>
        <v>1</v>
      </c>
      <c r="F28" s="62">
        <f>Bilan!K35</f>
        <v>5</v>
      </c>
      <c r="G28" s="10">
        <f>Bilan!Q35</f>
        <v>16</v>
      </c>
      <c r="H28" s="10">
        <f>Bilan!R35</f>
        <v>3</v>
      </c>
      <c r="I28" s="10">
        <f>Bilan!S35</f>
        <v>1</v>
      </c>
      <c r="J28" s="62">
        <f>Bilan!T35</f>
        <v>20</v>
      </c>
    </row>
    <row r="29" spans="1:32">
      <c r="A29" s="54">
        <f>Bilan!A36</f>
        <v>342250</v>
      </c>
      <c r="B29" s="54" t="str">
        <f>Bilan!B36</f>
        <v>Aspectus: Rinascimento Chronicles</v>
      </c>
      <c r="C29" s="117">
        <f>Bilan!H36</f>
        <v>3</v>
      </c>
      <c r="D29" s="117">
        <f>Bilan!I36</f>
        <v>1</v>
      </c>
      <c r="E29" s="117">
        <f>Bilan!J36</f>
        <v>1</v>
      </c>
      <c r="F29" s="61">
        <f>Bilan!K36</f>
        <v>5</v>
      </c>
      <c r="G29" s="16">
        <f>Bilan!Q36</f>
        <v>17</v>
      </c>
      <c r="H29" s="16">
        <f>Bilan!R36</f>
        <v>1</v>
      </c>
      <c r="I29" s="16">
        <f>Bilan!S36</f>
        <v>1</v>
      </c>
      <c r="J29" s="61">
        <f>Bilan!T36</f>
        <v>19</v>
      </c>
    </row>
    <row r="30" spans="1:32">
      <c r="A30" s="16">
        <f>Bilan!A16</f>
        <v>325120</v>
      </c>
      <c r="B30" s="16" t="str">
        <f>Bilan!B16</f>
        <v>Notch - The Innocent LunA: Eclipsed SinnerS</v>
      </c>
      <c r="C30" s="53">
        <f>Bilan!H16</f>
        <v>3</v>
      </c>
      <c r="D30" s="53">
        <f>Bilan!I16</f>
        <v>4</v>
      </c>
      <c r="E30" s="53">
        <f>Bilan!J16</f>
        <v>3</v>
      </c>
      <c r="F30" s="61">
        <f>Bilan!K16</f>
        <v>10</v>
      </c>
      <c r="G30" s="16">
        <f>Bilan!Q16</f>
        <v>6</v>
      </c>
      <c r="H30" s="16">
        <f>Bilan!R16</f>
        <v>3</v>
      </c>
      <c r="I30" s="16">
        <f>Bilan!S16</f>
        <v>2</v>
      </c>
      <c r="J30" s="61">
        <f>Bilan!T16</f>
        <v>11</v>
      </c>
    </row>
    <row r="31" spans="1:32">
      <c r="A31" s="16">
        <f>Bilan!A20</f>
        <v>554660</v>
      </c>
      <c r="B31" s="16" t="str">
        <f>Bilan!B20</f>
        <v>Puzzle Poker</v>
      </c>
      <c r="C31" s="53">
        <f>Bilan!H20</f>
        <v>4</v>
      </c>
      <c r="D31" s="53">
        <f>Bilan!I20</f>
        <v>1</v>
      </c>
      <c r="E31" s="53">
        <f>Bilan!J20</f>
        <v>1</v>
      </c>
      <c r="F31" s="61">
        <f>Bilan!K20</f>
        <v>6</v>
      </c>
      <c r="G31" s="16">
        <f>Bilan!Q20</f>
        <v>16</v>
      </c>
      <c r="H31" s="16">
        <f>Bilan!R20</f>
        <v>4</v>
      </c>
      <c r="I31" s="16">
        <f>Bilan!S20</f>
        <v>0</v>
      </c>
      <c r="J31" s="61">
        <f>Bilan!T20</f>
        <v>20</v>
      </c>
    </row>
    <row r="32" spans="1:32">
      <c r="A32" s="16">
        <f>Bilan!A22</f>
        <v>272330</v>
      </c>
      <c r="B32" s="16" t="str">
        <f>Bilan!B22</f>
        <v>Shadow Blade: Reload</v>
      </c>
      <c r="C32" s="53">
        <f>Bilan!H22</f>
        <v>4</v>
      </c>
      <c r="D32" s="53">
        <f>Bilan!I22</f>
        <v>2</v>
      </c>
      <c r="E32" s="53">
        <f>Bilan!J22</f>
        <v>1</v>
      </c>
      <c r="F32" s="61">
        <f>Bilan!K22</f>
        <v>7</v>
      </c>
      <c r="G32" s="16">
        <f>Bilan!Q22</f>
        <v>5</v>
      </c>
      <c r="H32" s="16">
        <f>Bilan!R22</f>
        <v>0</v>
      </c>
      <c r="I32" s="16">
        <f>Bilan!S22</f>
        <v>0</v>
      </c>
      <c r="J32" s="61">
        <f>Bilan!T22</f>
        <v>5</v>
      </c>
    </row>
    <row r="33" spans="1:10">
      <c r="A33" s="10">
        <f>Bilan!A28</f>
        <v>486460</v>
      </c>
      <c r="B33" s="10" t="str">
        <f>Bilan!B28</f>
        <v>Twilight Town</v>
      </c>
      <c r="C33" s="119">
        <f>Bilan!H28</f>
        <v>4</v>
      </c>
      <c r="D33" s="119">
        <f>Bilan!I28</f>
        <v>3</v>
      </c>
      <c r="E33" s="119">
        <f>Bilan!J28</f>
        <v>2</v>
      </c>
      <c r="F33" s="62">
        <f>Bilan!K28</f>
        <v>9</v>
      </c>
      <c r="G33" s="10">
        <f>Bilan!Q28</f>
        <v>1</v>
      </c>
      <c r="H33" s="10">
        <f>Bilan!R28</f>
        <v>0</v>
      </c>
      <c r="I33" s="10">
        <f>Bilan!S28</f>
        <v>0</v>
      </c>
      <c r="J33" s="62">
        <f>Bilan!T28</f>
        <v>1</v>
      </c>
    </row>
    <row r="34" spans="1:10">
      <c r="A34" s="16">
        <f>Bilan!A29</f>
        <v>339000</v>
      </c>
      <c r="B34" s="16" t="str">
        <f>Bilan!B29</f>
        <v>Ukrainian Ninja</v>
      </c>
      <c r="C34" s="120">
        <f>Bilan!H29</f>
        <v>4</v>
      </c>
      <c r="D34" s="120">
        <f>Bilan!I29</f>
        <v>3</v>
      </c>
      <c r="E34" s="120">
        <f>Bilan!J29</f>
        <v>2</v>
      </c>
      <c r="F34" s="61">
        <f>Bilan!K29</f>
        <v>9</v>
      </c>
      <c r="G34" s="16">
        <f>Bilan!Q29</f>
        <v>3</v>
      </c>
      <c r="H34" s="16">
        <f>Bilan!R29</f>
        <v>2</v>
      </c>
      <c r="I34" s="16">
        <f>Bilan!S29</f>
        <v>0</v>
      </c>
      <c r="J34" s="61">
        <f>Bilan!T29</f>
        <v>5</v>
      </c>
    </row>
    <row r="35" spans="1:10">
      <c r="A35" s="16">
        <f>Bilan!A9</f>
        <v>522340</v>
      </c>
      <c r="B35" s="16" t="str">
        <f>Bilan!B9</f>
        <v>Ghostlords</v>
      </c>
      <c r="C35" s="53">
        <f>Bilan!H9</f>
        <v>4</v>
      </c>
      <c r="D35" s="53">
        <f>Bilan!I9</f>
        <v>3</v>
      </c>
      <c r="E35" s="53">
        <f>Bilan!J9</f>
        <v>3</v>
      </c>
      <c r="F35" s="61">
        <f>Bilan!K9</f>
        <v>10</v>
      </c>
      <c r="G35" s="16">
        <f>Bilan!Q9</f>
        <v>7</v>
      </c>
      <c r="H35" s="16">
        <f>Bilan!R9</f>
        <v>6</v>
      </c>
      <c r="I35" s="16">
        <f>Bilan!S9</f>
        <v>7</v>
      </c>
      <c r="J35" s="61">
        <f>Bilan!T9</f>
        <v>20</v>
      </c>
    </row>
    <row r="36" spans="1:10">
      <c r="A36" s="54">
        <f>Bilan!A23</f>
        <v>307050</v>
      </c>
      <c r="B36" s="54" t="str">
        <f>Bilan!B23</f>
        <v>Shan Gui</v>
      </c>
      <c r="C36" s="55">
        <f>Bilan!H23</f>
        <v>5</v>
      </c>
      <c r="D36" s="55">
        <f>Bilan!I23</f>
        <v>1</v>
      </c>
      <c r="E36" s="55">
        <f>Bilan!J23</f>
        <v>1</v>
      </c>
      <c r="F36" s="61">
        <f>Bilan!K23</f>
        <v>7</v>
      </c>
      <c r="G36" s="54">
        <f>Bilan!Q23</f>
        <v>18</v>
      </c>
      <c r="H36" s="54">
        <f>Bilan!R23</f>
        <v>5</v>
      </c>
      <c r="I36" s="54">
        <f>Bilan!S23</f>
        <v>1</v>
      </c>
      <c r="J36" s="61">
        <f>Bilan!T23</f>
        <v>24</v>
      </c>
    </row>
    <row r="37" spans="1:10">
      <c r="A37" s="56">
        <f>Bilan!A37</f>
        <v>403700</v>
      </c>
      <c r="B37" s="56" t="str">
        <f>Bilan!B37</f>
        <v>Zero Punctuation: Hatfall - Hatters Gonna Hat Edition</v>
      </c>
      <c r="C37" s="57">
        <f>Bilan!H37</f>
        <v>5</v>
      </c>
      <c r="D37" s="57">
        <f>Bilan!I37</f>
        <v>2</v>
      </c>
      <c r="E37" s="57">
        <f>Bilan!J37</f>
        <v>2</v>
      </c>
      <c r="F37" s="63">
        <f>Bilan!K37</f>
        <v>9</v>
      </c>
      <c r="G37" s="56">
        <f>Bilan!Q37</f>
        <v>5</v>
      </c>
      <c r="H37" s="56">
        <f>Bilan!R37</f>
        <v>3</v>
      </c>
      <c r="I37" s="56">
        <f>Bilan!S37</f>
        <v>1</v>
      </c>
      <c r="J37" s="63">
        <f>Bilan!T37</f>
        <v>9</v>
      </c>
    </row>
    <row r="38" spans="1:10">
      <c r="A38" s="54">
        <f>Bilan!A33</f>
        <v>562260</v>
      </c>
      <c r="B38" s="54" t="str">
        <f>Bilan!B33</f>
        <v>WAVESHAPER</v>
      </c>
      <c r="C38" s="55">
        <f>Bilan!H33</f>
        <v>6</v>
      </c>
      <c r="D38" s="55">
        <f>Bilan!I33</f>
        <v>2</v>
      </c>
      <c r="E38" s="55">
        <f>Bilan!J33</f>
        <v>2</v>
      </c>
      <c r="F38" s="61">
        <f>Bilan!K33</f>
        <v>10</v>
      </c>
      <c r="G38" s="54">
        <f>Bilan!Q33</f>
        <v>14</v>
      </c>
      <c r="H38" s="54">
        <f>Bilan!R33</f>
        <v>1</v>
      </c>
      <c r="I38" s="54">
        <f>Bilan!S33</f>
        <v>1</v>
      </c>
      <c r="J38" s="61">
        <f>Bilan!T33</f>
        <v>16</v>
      </c>
    </row>
    <row r="39" spans="1:10">
      <c r="A39" s="54">
        <f>Bilan!A39</f>
        <v>276730</v>
      </c>
      <c r="B39" s="54" t="str">
        <f>Bilan!B39</f>
        <v>Tango Fiesta</v>
      </c>
      <c r="C39" s="55">
        <f>Bilan!H39</f>
        <v>8</v>
      </c>
      <c r="D39" s="55">
        <f>Bilan!I39</f>
        <v>1</v>
      </c>
      <c r="E39" s="55">
        <f>Bilan!J39</f>
        <v>1</v>
      </c>
      <c r="F39" s="61">
        <f>Bilan!K39</f>
        <v>10</v>
      </c>
      <c r="G39" s="16">
        <f>Bilan!Q39</f>
        <v>5</v>
      </c>
      <c r="H39" s="16">
        <f>Bilan!R39</f>
        <v>0</v>
      </c>
      <c r="I39" s="16">
        <f>Bilan!S39</f>
        <v>0</v>
      </c>
      <c r="J39" s="61">
        <f>Bilan!T39</f>
        <v>5</v>
      </c>
    </row>
  </sheetData>
  <sortState xmlns:xlrd2="http://schemas.microsoft.com/office/spreadsheetml/2017/richdata2" ref="L4:P15">
    <sortCondition ref="L4:L15"/>
  </sortState>
  <hyperlinks>
    <hyperlink ref="AL2" r:id="rId1" xr:uid="{536FD55A-3435-4534-A10B-55A34B421C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34C-46B3-4E3B-A332-A774BE7F262F}">
  <dimension ref="A1:S46"/>
  <sheetViews>
    <sheetView topLeftCell="A15" workbookViewId="0">
      <selection activeCell="D43" sqref="D43"/>
    </sheetView>
  </sheetViews>
  <sheetFormatPr defaultRowHeight="15"/>
  <cols>
    <col min="1" max="1" width="33.7109375" customWidth="1"/>
    <col min="2" max="2" width="11.5703125" customWidth="1"/>
    <col min="3" max="3" width="12.140625" bestFit="1" customWidth="1"/>
    <col min="5" max="5" width="7.28515625" bestFit="1" customWidth="1"/>
    <col min="6" max="6" width="11.140625" customWidth="1"/>
    <col min="7" max="7" width="10.7109375" bestFit="1" customWidth="1"/>
    <col min="9" max="9" width="10.85546875" bestFit="1" customWidth="1"/>
    <col min="13" max="13" width="32.42578125" bestFit="1" customWidth="1"/>
  </cols>
  <sheetData>
    <row r="1" spans="1:19">
      <c r="A1" s="8" t="str">
        <f>Fonds!L1</f>
        <v>Aggrégats de jeux aux motifs similaires</v>
      </c>
      <c r="B1" s="4" t="s">
        <v>123</v>
      </c>
      <c r="C1" t="str">
        <f>Fonds!U1</f>
        <v>Proportion</v>
      </c>
      <c r="G1" s="8" t="str">
        <f>Emoticônes!L1</f>
        <v>Aggrégats de jeux aux motifs similaires</v>
      </c>
      <c r="H1" s="2" t="s">
        <v>124</v>
      </c>
      <c r="I1" t="str">
        <f>Emoticônes!U1</f>
        <v>Proportion</v>
      </c>
      <c r="M1" s="15" t="s">
        <v>90</v>
      </c>
      <c r="S1" t="s">
        <v>125</v>
      </c>
    </row>
    <row r="2" spans="1:19">
      <c r="A2" s="8"/>
      <c r="B2" s="5" t="str">
        <f>Fonds!T2</f>
        <v>#</v>
      </c>
      <c r="C2" s="73" t="str">
        <f>Fonds!U2</f>
        <v>C</v>
      </c>
      <c r="D2" s="73" t="str">
        <f>Fonds!V2</f>
        <v>UC</v>
      </c>
      <c r="E2" s="73" t="str">
        <f>Fonds!W2</f>
        <v>R</v>
      </c>
      <c r="G2" s="8"/>
      <c r="H2" s="3" t="str">
        <f>Emoticônes!T2</f>
        <v>#</v>
      </c>
      <c r="I2" s="73" t="str">
        <f>Emoticônes!U2</f>
        <v>C</v>
      </c>
      <c r="J2" s="73" t="str">
        <f>Emoticônes!V2</f>
        <v>UC</v>
      </c>
      <c r="K2" s="73" t="str">
        <f>Emoticônes!W2</f>
        <v>R</v>
      </c>
      <c r="N2" t="s">
        <v>126</v>
      </c>
      <c r="O2" t="s">
        <v>82</v>
      </c>
      <c r="P2" t="s">
        <v>84</v>
      </c>
    </row>
    <row r="3" spans="1:19">
      <c r="A3" s="122" t="str">
        <f>Fonds!L3</f>
        <v>Motif 1-1-1</v>
      </c>
      <c r="B3" s="22">
        <f>Fonds!T3</f>
        <v>114</v>
      </c>
      <c r="C3" s="19">
        <f>Fonds!U3</f>
        <v>0.56140350877192979</v>
      </c>
      <c r="D3" s="19">
        <f>Fonds!V3</f>
        <v>0.30701754385964913</v>
      </c>
      <c r="E3" s="19">
        <f>Fonds!W3</f>
        <v>0.13157894736842105</v>
      </c>
      <c r="G3" s="122" t="str">
        <f>Emoticônes!L3</f>
        <v>Motif 1-1-1</v>
      </c>
      <c r="H3" s="22">
        <f>Emoticônes!T3</f>
        <v>19</v>
      </c>
      <c r="I3" s="19">
        <f>Emoticônes!U3</f>
        <v>0.73684210526315785</v>
      </c>
      <c r="J3" s="19">
        <f>Emoticônes!V3</f>
        <v>0.21052631578947367</v>
      </c>
      <c r="K3" s="19">
        <f>Emoticônes!W3</f>
        <v>5.2631578947368418E-2</v>
      </c>
      <c r="M3" s="122" t="str">
        <f>G3</f>
        <v>Motif 1-1-1</v>
      </c>
      <c r="N3" s="19">
        <f>($B3*C3+$H3*I3)/($B3+$H3)</f>
        <v>0.5864661654135338</v>
      </c>
      <c r="O3" s="17">
        <f>(C3-I3)/SQRT((N3*(1-N3)/B3+N3*(1-N3)/H3))</f>
        <v>-1.4376446246628778</v>
      </c>
      <c r="P3" s="17">
        <f>ABS(O3)</f>
        <v>1.4376446246628778</v>
      </c>
      <c r="Q3" t="s">
        <v>85</v>
      </c>
      <c r="S3" s="15" t="s">
        <v>127</v>
      </c>
    </row>
    <row r="4" spans="1:19">
      <c r="A4" s="25" t="str">
        <f>Fonds!L4</f>
        <v>Motif 1-2-1</v>
      </c>
      <c r="B4">
        <f>Fonds!T4</f>
        <v>9</v>
      </c>
      <c r="C4" s="19">
        <f>Fonds!U4</f>
        <v>0.33333333333333331</v>
      </c>
      <c r="D4" s="19">
        <f>Fonds!V4</f>
        <v>0.55555555555555558</v>
      </c>
      <c r="E4" s="19">
        <f>Fonds!W4</f>
        <v>0.1111111111111111</v>
      </c>
      <c r="G4" s="24" t="str">
        <f>Emoticônes!L4</f>
        <v>Motif 2-2-1</v>
      </c>
      <c r="H4" s="24">
        <f>Emoticônes!T4</f>
        <v>91</v>
      </c>
      <c r="I4" s="19">
        <f>Emoticônes!U4</f>
        <v>0.62637362637362637</v>
      </c>
      <c r="J4" s="19">
        <f>Emoticônes!V4</f>
        <v>0.2967032967032967</v>
      </c>
      <c r="K4" s="19">
        <f>Emoticônes!W4</f>
        <v>7.6923076923076927E-2</v>
      </c>
      <c r="M4" s="24" t="str">
        <f>G4</f>
        <v>Motif 2-2-1</v>
      </c>
      <c r="N4" s="19">
        <f>($B7*C7+$H4*I4)/($B7+$H4)</f>
        <v>0.5864661654135338</v>
      </c>
      <c r="O4" s="17">
        <f>(C7-I4)/SQRT((N4*(1-N4)/B7+N4*(1-N4)/H4))</f>
        <v>-1.3756215280695614</v>
      </c>
      <c r="P4" s="17">
        <f t="shared" ref="P4:P9" si="0">ABS(O4)</f>
        <v>1.3756215280695614</v>
      </c>
      <c r="Q4" t="s">
        <v>85</v>
      </c>
      <c r="S4" t="s">
        <v>128</v>
      </c>
    </row>
    <row r="5" spans="1:19">
      <c r="A5" s="25" t="str">
        <f>Fonds!L5</f>
        <v>Motif 1-2-2</v>
      </c>
      <c r="B5">
        <f>Fonds!T5</f>
        <v>24</v>
      </c>
      <c r="C5" s="19">
        <f>Fonds!U5</f>
        <v>0.58333333333333337</v>
      </c>
      <c r="D5" s="19">
        <f>Fonds!V5</f>
        <v>0.25</v>
      </c>
      <c r="E5" s="19">
        <f>Fonds!W5</f>
        <v>0.16666666666666666</v>
      </c>
      <c r="G5" s="27" t="str">
        <f>Emoticônes!L5</f>
        <v>Motif 2-3-1</v>
      </c>
      <c r="H5" s="27">
        <f>Emoticônes!T5</f>
        <v>10</v>
      </c>
      <c r="I5" s="19">
        <f>Emoticônes!U5</f>
        <v>0.7</v>
      </c>
      <c r="J5" s="19">
        <f>Emoticônes!V5</f>
        <v>0.2</v>
      </c>
      <c r="K5" s="19">
        <f>Emoticônes!W5</f>
        <v>0.1</v>
      </c>
      <c r="M5" s="27" t="str">
        <f>G5</f>
        <v>Motif 2-3-1</v>
      </c>
      <c r="N5" s="19">
        <f>($B10*C10+$H5*I5)/($B10+$H5)</f>
        <v>0.6</v>
      </c>
      <c r="O5" s="17">
        <f>(C10-I5)/SQRT((N5*(1-N5)/B10+N5*(1-N5)/H5))</f>
        <v>-1.1180339887498945</v>
      </c>
      <c r="P5" s="17">
        <f t="shared" si="0"/>
        <v>1.1180339887498945</v>
      </c>
      <c r="Q5" t="s">
        <v>85</v>
      </c>
      <c r="R5" s="17"/>
      <c r="S5" s="17"/>
    </row>
    <row r="6" spans="1:19">
      <c r="A6" t="str">
        <f>Fonds!L6</f>
        <v>Motif 2-1-1</v>
      </c>
      <c r="B6">
        <f>Fonds!T6</f>
        <v>33</v>
      </c>
      <c r="C6" s="19">
        <f>Fonds!U6</f>
        <v>0.66666666666666663</v>
      </c>
      <c r="D6" s="19">
        <f>Fonds!V6</f>
        <v>0.12121212121212122</v>
      </c>
      <c r="E6" s="19">
        <f>Fonds!W6</f>
        <v>0.21212121212121213</v>
      </c>
      <c r="G6" s="23" t="str">
        <f>Emoticônes!L6</f>
        <v>Motif 3-1-1</v>
      </c>
      <c r="H6" s="23">
        <f>Emoticônes!T6</f>
        <v>224</v>
      </c>
      <c r="I6" s="19">
        <f>Emoticônes!U6</f>
        <v>0.8080357142857143</v>
      </c>
      <c r="J6" s="19">
        <f>Emoticônes!V6</f>
        <v>0.125</v>
      </c>
      <c r="K6" s="19">
        <f>Emoticônes!W6</f>
        <v>6.6964285714285712E-2</v>
      </c>
      <c r="M6" s="23" t="str">
        <f>G6</f>
        <v>Motif 3-1-1</v>
      </c>
      <c r="N6" s="19">
        <f>($B12*C12+$H6*I6)/($B12+$H6)</f>
        <v>0.80571428571428572</v>
      </c>
      <c r="O6" s="17">
        <f>(C12-I6)/SQRT((N6*(1-N6)/B12+N6*(1-N6)/H6))</f>
        <v>-0.14635821964231194</v>
      </c>
      <c r="P6" s="17">
        <f t="shared" si="0"/>
        <v>0.14635821964231194</v>
      </c>
      <c r="Q6" t="s">
        <v>85</v>
      </c>
      <c r="R6" s="17"/>
      <c r="S6" s="17"/>
    </row>
    <row r="7" spans="1:19">
      <c r="A7" s="24" t="str">
        <f>Fonds!L7</f>
        <v>Motif 2-2-1</v>
      </c>
      <c r="B7" s="24">
        <f>Fonds!T7</f>
        <v>42</v>
      </c>
      <c r="C7" s="19">
        <f>Fonds!U7</f>
        <v>0.5</v>
      </c>
      <c r="D7" s="19">
        <f>Fonds!V7</f>
        <v>0.40476190476190477</v>
      </c>
      <c r="E7" s="19">
        <f>Fonds!W7</f>
        <v>9.5238095238095233E-2</v>
      </c>
      <c r="G7" s="38" t="str">
        <f>Emoticônes!L7</f>
        <v>Motif 3-4-3</v>
      </c>
      <c r="H7" s="38">
        <f>Emoticônes!T7</f>
        <v>11</v>
      </c>
      <c r="I7" s="19">
        <f>Emoticônes!U7</f>
        <v>0.54545454545454541</v>
      </c>
      <c r="J7" s="19">
        <f>Emoticônes!V7</f>
        <v>0.27272727272727271</v>
      </c>
      <c r="K7" s="19">
        <f>Emoticônes!W7</f>
        <v>0.18181818181818182</v>
      </c>
      <c r="M7" s="38" t="str">
        <f>G7</f>
        <v>Motif 3-4-3</v>
      </c>
      <c r="N7" s="19">
        <f>($B14*C14+$H7*I7)/($B14+$H7)</f>
        <v>0.62962962962962965</v>
      </c>
      <c r="O7" s="17">
        <f>(C14-I7)/SQRT((N7*(1-N7)/B14+N7*(1-N7)/H7))</f>
        <v>0.75100200445483989</v>
      </c>
      <c r="P7" s="17">
        <f t="shared" si="0"/>
        <v>0.75100200445483989</v>
      </c>
      <c r="Q7" t="s">
        <v>85</v>
      </c>
      <c r="R7" s="17"/>
      <c r="S7" s="17"/>
    </row>
    <row r="8" spans="1:19">
      <c r="A8" t="str">
        <f>Fonds!L8</f>
        <v>Motif 2-2-2</v>
      </c>
      <c r="B8">
        <f>Fonds!T8</f>
        <v>18</v>
      </c>
      <c r="C8" s="19">
        <f>Fonds!U8</f>
        <v>0.66666666666666663</v>
      </c>
      <c r="D8" s="19">
        <f>Fonds!V8</f>
        <v>0.16666666666666666</v>
      </c>
      <c r="E8" s="19">
        <f>Fonds!W8</f>
        <v>0.16666666666666666</v>
      </c>
      <c r="G8" t="str">
        <f>Emoticônes!L8</f>
        <v>Motif 4-1-1</v>
      </c>
      <c r="H8">
        <f>Emoticônes!T8</f>
        <v>20</v>
      </c>
      <c r="I8" s="19">
        <f>Emoticônes!U8</f>
        <v>0.8</v>
      </c>
      <c r="J8" s="19">
        <f>Emoticônes!V8</f>
        <v>0.2</v>
      </c>
      <c r="K8" s="19">
        <f>Emoticônes!W8</f>
        <v>0</v>
      </c>
      <c r="M8" s="26" t="str">
        <f>G10</f>
        <v>Motif 4-3-2</v>
      </c>
      <c r="N8" s="19">
        <f>($B16*C16+$H10*I10)/($B16+$H10)</f>
        <v>0.7142857142857143</v>
      </c>
      <c r="O8" s="17">
        <f>(C16-I10)/SQRT((N8*(1-N8)/B16+N8*(1-N8)/H10))</f>
        <v>0.68313005106397329</v>
      </c>
      <c r="P8" s="17">
        <f t="shared" si="0"/>
        <v>0.68313005106397329</v>
      </c>
      <c r="Q8" t="s">
        <v>85</v>
      </c>
      <c r="R8" s="17"/>
      <c r="S8" s="17"/>
    </row>
    <row r="9" spans="1:19">
      <c r="A9" t="str">
        <f>Fonds!L9</f>
        <v>Motif 2-2-5</v>
      </c>
      <c r="B9">
        <f>Fonds!T9</f>
        <v>13</v>
      </c>
      <c r="C9" s="19">
        <f>Fonds!U9</f>
        <v>0.30769230769230771</v>
      </c>
      <c r="D9" s="19">
        <f>Fonds!V9</f>
        <v>0.38461538461538464</v>
      </c>
      <c r="E9" s="19">
        <f>Fonds!W9</f>
        <v>0.30769230769230771</v>
      </c>
      <c r="G9" t="str">
        <f>Emoticônes!L9</f>
        <v>Motif 4-2-1</v>
      </c>
      <c r="H9">
        <f>Emoticônes!T9</f>
        <v>5</v>
      </c>
      <c r="I9" s="19">
        <f>Emoticônes!U9</f>
        <v>1</v>
      </c>
      <c r="J9" s="19">
        <f>Emoticônes!V9</f>
        <v>0</v>
      </c>
      <c r="K9" s="19">
        <f>Emoticônes!W9</f>
        <v>0</v>
      </c>
      <c r="M9" s="7" t="str">
        <f>G12</f>
        <v>Motif 5-1-1</v>
      </c>
      <c r="N9" s="19">
        <f>($B17*C17+$H12*I12)/($B17+$H12)</f>
        <v>0.7441860465116279</v>
      </c>
      <c r="O9" s="17">
        <f>(C17-I12)/SQRT((N9*(1-N9)/B17+N9*(1-N9)/H12))</f>
        <v>-9.8204576043995628E-2</v>
      </c>
      <c r="P9" s="17">
        <f t="shared" si="0"/>
        <v>9.8204576043995628E-2</v>
      </c>
      <c r="Q9" t="s">
        <v>85</v>
      </c>
      <c r="R9" s="17"/>
      <c r="S9" s="17"/>
    </row>
    <row r="10" spans="1:19">
      <c r="A10" s="27" t="str">
        <f>Fonds!L10</f>
        <v>Motif 2-3-1</v>
      </c>
      <c r="B10" s="27">
        <f>Fonds!T10</f>
        <v>5</v>
      </c>
      <c r="C10" s="19">
        <f>Fonds!U10</f>
        <v>0.4</v>
      </c>
      <c r="D10" s="19">
        <f>Fonds!V10</f>
        <v>0.4</v>
      </c>
      <c r="E10" s="19">
        <f>Fonds!W10</f>
        <v>0.2</v>
      </c>
      <c r="G10" s="26" t="str">
        <f>Emoticônes!L10</f>
        <v>Motif 4-3-2</v>
      </c>
      <c r="H10" s="26">
        <f>Emoticônes!T10</f>
        <v>6</v>
      </c>
      <c r="I10" s="19">
        <f>Emoticônes!U10</f>
        <v>0.66666666666666663</v>
      </c>
      <c r="J10" s="19">
        <f>Emoticônes!V10</f>
        <v>0.33333333333333331</v>
      </c>
      <c r="K10" s="19">
        <f>Emoticônes!W10</f>
        <v>0</v>
      </c>
      <c r="L10" s="19"/>
      <c r="M10" s="17"/>
      <c r="N10" s="17"/>
      <c r="O10" s="17"/>
      <c r="P10" s="17"/>
      <c r="Q10" s="17"/>
    </row>
    <row r="11" spans="1:19">
      <c r="A11" t="str">
        <f>Fonds!L11</f>
        <v>Motif 2-5-2</v>
      </c>
      <c r="B11">
        <f>Fonds!T11</f>
        <v>11</v>
      </c>
      <c r="C11" s="19">
        <f>Fonds!U11</f>
        <v>0.36363636363636365</v>
      </c>
      <c r="D11" s="19">
        <f>Fonds!V11</f>
        <v>0.45454545454545453</v>
      </c>
      <c r="E11" s="19">
        <f>Fonds!W11</f>
        <v>0.18181818181818182</v>
      </c>
      <c r="G11" t="str">
        <f>Emoticônes!L11</f>
        <v>Motif 4-3-3</v>
      </c>
      <c r="H11">
        <f>Emoticônes!T11</f>
        <v>20</v>
      </c>
      <c r="I11" s="19">
        <f>Emoticônes!U11</f>
        <v>0.35</v>
      </c>
      <c r="J11" s="19">
        <f>Emoticônes!V11</f>
        <v>0.3</v>
      </c>
      <c r="K11" s="19">
        <f>Emoticônes!W11</f>
        <v>0.35</v>
      </c>
      <c r="L11" s="19"/>
      <c r="M11" s="17"/>
      <c r="N11" s="17"/>
      <c r="O11" s="17"/>
      <c r="P11" s="17"/>
      <c r="Q11" s="17"/>
    </row>
    <row r="12" spans="1:19">
      <c r="A12" s="23" t="str">
        <f>Fonds!L12</f>
        <v>Motif 3-1-1</v>
      </c>
      <c r="B12" s="23">
        <f>Fonds!T12</f>
        <v>126</v>
      </c>
      <c r="C12" s="19">
        <f>Fonds!U12</f>
        <v>0.80158730158730163</v>
      </c>
      <c r="D12" s="19">
        <f>Fonds!V12</f>
        <v>0.15079365079365079</v>
      </c>
      <c r="E12" s="19">
        <f>Fonds!W12</f>
        <v>4.7619047619047616E-2</v>
      </c>
      <c r="G12" s="7" t="str">
        <f>Emoticônes!L12</f>
        <v>Motif 5-1-1</v>
      </c>
      <c r="H12" s="7">
        <f>Emoticônes!T12</f>
        <v>24</v>
      </c>
      <c r="I12" s="19">
        <f>Emoticônes!U12</f>
        <v>0.75</v>
      </c>
      <c r="J12" s="19">
        <f>Emoticônes!V12</f>
        <v>0.20833333333333334</v>
      </c>
      <c r="K12" s="19">
        <f>Emoticônes!W12</f>
        <v>4.1666666666666664E-2</v>
      </c>
      <c r="L12" s="19"/>
      <c r="M12" s="17"/>
      <c r="N12" s="17"/>
      <c r="O12" s="17"/>
      <c r="P12" s="17"/>
      <c r="Q12" s="17"/>
    </row>
    <row r="13" spans="1:19">
      <c r="A13" t="str">
        <f>Fonds!L13</f>
        <v>Motif 3-2-1</v>
      </c>
      <c r="B13">
        <f>Fonds!T13</f>
        <v>20</v>
      </c>
      <c r="C13" s="19">
        <f>Fonds!U13</f>
        <v>0.75</v>
      </c>
      <c r="D13" s="19">
        <f>Fonds!V13</f>
        <v>0.1</v>
      </c>
      <c r="E13" s="19">
        <f>Fonds!W13</f>
        <v>0.15</v>
      </c>
      <c r="G13" t="str">
        <f>Emoticônes!L13</f>
        <v>Motif 5-2-2</v>
      </c>
      <c r="H13">
        <f>Emoticônes!T13</f>
        <v>9</v>
      </c>
      <c r="I13" s="19">
        <f>Emoticônes!U13</f>
        <v>0.55555555555555558</v>
      </c>
      <c r="J13" s="19">
        <f>Emoticônes!V13</f>
        <v>0.33333333333333331</v>
      </c>
      <c r="K13" s="19">
        <f>Emoticônes!W13</f>
        <v>0.1111111111111111</v>
      </c>
      <c r="L13" s="19"/>
      <c r="M13" s="17"/>
      <c r="N13" s="17"/>
      <c r="O13" s="17"/>
      <c r="P13" s="17"/>
      <c r="Q13" s="17"/>
    </row>
    <row r="14" spans="1:19">
      <c r="A14" s="38" t="str">
        <f>Fonds!L14</f>
        <v>Motif 3-4-3</v>
      </c>
      <c r="B14" s="38">
        <f>Fonds!T14</f>
        <v>16</v>
      </c>
      <c r="C14" s="19">
        <f>Fonds!U14</f>
        <v>0.6875</v>
      </c>
      <c r="D14" s="19">
        <f>Fonds!V14</f>
        <v>0.25</v>
      </c>
      <c r="E14" s="19">
        <f>Fonds!W14</f>
        <v>6.25E-2</v>
      </c>
      <c r="G14" t="str">
        <f>Emoticônes!L14</f>
        <v>Motif 6-2-2</v>
      </c>
      <c r="H14">
        <f>Emoticônes!T14</f>
        <v>16</v>
      </c>
      <c r="I14" s="19">
        <f>Emoticônes!U14</f>
        <v>0.875</v>
      </c>
      <c r="J14" s="19">
        <f>Emoticônes!V14</f>
        <v>6.25E-2</v>
      </c>
      <c r="K14" s="19">
        <f>Emoticônes!W14</f>
        <v>6.25E-2</v>
      </c>
      <c r="L14" s="19"/>
      <c r="M14" s="17"/>
      <c r="N14" s="17"/>
      <c r="O14" s="17"/>
      <c r="P14" s="17"/>
      <c r="Q14" s="17"/>
    </row>
    <row r="15" spans="1:19">
      <c r="A15" t="str">
        <f>Fonds!L15</f>
        <v>Motif 4-2-2</v>
      </c>
      <c r="B15">
        <f>Fonds!T15</f>
        <v>9</v>
      </c>
      <c r="C15" s="19">
        <f>Fonds!U15</f>
        <v>0.77777777777777779</v>
      </c>
      <c r="D15" s="19">
        <f>Fonds!V15</f>
        <v>0.1111111111111111</v>
      </c>
      <c r="E15" s="19">
        <f>Fonds!W15</f>
        <v>0.1111111111111111</v>
      </c>
      <c r="G15" t="str">
        <f>Emoticônes!L15</f>
        <v>Motif 8-1-1</v>
      </c>
      <c r="H15">
        <f>Emoticônes!T15</f>
        <v>5</v>
      </c>
      <c r="I15" s="19">
        <f>Emoticônes!U15</f>
        <v>1</v>
      </c>
      <c r="J15" s="19">
        <f>Emoticônes!V15</f>
        <v>0</v>
      </c>
      <c r="K15" s="19">
        <f>Emoticônes!W15</f>
        <v>0</v>
      </c>
      <c r="L15" s="19"/>
      <c r="M15" s="17"/>
      <c r="N15" s="17"/>
      <c r="O15" s="17"/>
      <c r="P15" s="17"/>
      <c r="Q15" s="17"/>
    </row>
    <row r="16" spans="1:19">
      <c r="A16" s="26" t="str">
        <f>Fonds!L16</f>
        <v>Motif 4-3-2</v>
      </c>
      <c r="B16" s="26">
        <f>Fonds!T16</f>
        <v>1</v>
      </c>
      <c r="C16" s="19">
        <f>Fonds!U16</f>
        <v>1</v>
      </c>
      <c r="D16" s="19">
        <f>Fonds!V16</f>
        <v>0</v>
      </c>
      <c r="E16" s="19">
        <f>Fonds!W16</f>
        <v>0</v>
      </c>
      <c r="J16" s="19"/>
      <c r="K16" s="17"/>
      <c r="L16" s="17"/>
      <c r="M16" s="17"/>
      <c r="N16" s="17"/>
      <c r="O16" s="17"/>
    </row>
    <row r="17" spans="1:15">
      <c r="A17" s="7" t="str">
        <f>Fonds!L17</f>
        <v>Motif 5-1-1</v>
      </c>
      <c r="B17" s="7">
        <f>Fonds!T17</f>
        <v>19</v>
      </c>
      <c r="C17" s="19">
        <f>Fonds!U17</f>
        <v>0.73684210526315785</v>
      </c>
      <c r="D17" s="19">
        <f>Fonds!V17</f>
        <v>0.21052631578947367</v>
      </c>
      <c r="E17" s="19">
        <f>Fonds!W17</f>
        <v>5.2631578947368418E-2</v>
      </c>
      <c r="L17" s="17"/>
      <c r="M17" s="17"/>
      <c r="N17" s="17"/>
      <c r="O17" s="17"/>
    </row>
    <row r="18" spans="1:15">
      <c r="A18" t="s">
        <v>129</v>
      </c>
      <c r="B18">
        <f>SUM(B3:B17)</f>
        <v>460</v>
      </c>
      <c r="G18" t="s">
        <v>129</v>
      </c>
      <c r="H18">
        <f>SUM(H3:H17)</f>
        <v>460</v>
      </c>
    </row>
    <row r="20" spans="1:15">
      <c r="B20" s="4" t="s">
        <v>130</v>
      </c>
      <c r="C20" s="4"/>
      <c r="D20" s="4"/>
      <c r="E20" s="4"/>
      <c r="F20" s="7" t="s">
        <v>131</v>
      </c>
      <c r="G20" s="7"/>
      <c r="H20" s="7"/>
      <c r="I20" s="7"/>
      <c r="J20" s="7"/>
      <c r="M20" s="78" t="s">
        <v>60</v>
      </c>
      <c r="N20" s="85">
        <v>1.96</v>
      </c>
    </row>
    <row r="21" spans="1:15">
      <c r="B21" s="4" t="s">
        <v>10</v>
      </c>
      <c r="C21" s="4" t="s">
        <v>11</v>
      </c>
      <c r="D21" s="4" t="s">
        <v>12</v>
      </c>
      <c r="E21" s="4" t="s">
        <v>13</v>
      </c>
      <c r="F21" s="7" t="s">
        <v>10</v>
      </c>
      <c r="G21" s="7" t="s">
        <v>11</v>
      </c>
      <c r="H21" s="7" t="s">
        <v>12</v>
      </c>
      <c r="I21" s="7"/>
      <c r="J21" s="7"/>
      <c r="M21" s="80" t="s">
        <v>63</v>
      </c>
      <c r="N21" s="30">
        <v>0.95</v>
      </c>
    </row>
    <row r="22" spans="1:15">
      <c r="A22" s="122" t="s">
        <v>101</v>
      </c>
      <c r="B22" s="32">
        <f>($B3*C3+$H3*I3)/($B3+$H3)</f>
        <v>0.5864661654135338</v>
      </c>
      <c r="C22" s="33">
        <f t="shared" ref="C22:D22" si="1">($B3*D3+$H3*J3)/($B3+$H3)</f>
        <v>0.2932330827067669</v>
      </c>
      <c r="D22" s="33">
        <f t="shared" si="1"/>
        <v>0.12030075187969924</v>
      </c>
      <c r="E22" s="130">
        <f>($B3+$H3)</f>
        <v>133</v>
      </c>
      <c r="F22" s="126">
        <f>(B22+POWER($N$20,2)/(2*$E22))/(1+POWER($N$20,2)/$E22)</f>
        <v>0.58403877183546515</v>
      </c>
      <c r="G22" s="33">
        <f t="shared" ref="G22:H22" si="2">(C22+POWER($N$20,2)/(2*$E22))/(1+POWER($N$20,2)/$E22)</f>
        <v>0.29903771952388741</v>
      </c>
      <c r="H22" s="34">
        <f t="shared" si="2"/>
        <v>0.13096017585295699</v>
      </c>
      <c r="M22" s="100" t="s">
        <v>65</v>
      </c>
      <c r="N22" s="101">
        <f>1-N21</f>
        <v>5.0000000000000044E-2</v>
      </c>
    </row>
    <row r="23" spans="1:15">
      <c r="A23" s="24" t="s">
        <v>105</v>
      </c>
      <c r="B23" s="35">
        <f>($B7*C7+$H4*I4)/($B7+$H4)</f>
        <v>0.5864661654135338</v>
      </c>
      <c r="C23" s="19">
        <f t="shared" ref="C23:D23" si="3">($B7*D7+$H4*J4)/($B7+$H4)</f>
        <v>0.33082706766917291</v>
      </c>
      <c r="D23" s="19">
        <f t="shared" si="3"/>
        <v>8.2706766917293228E-2</v>
      </c>
      <c r="E23" s="129">
        <f>($B7+$H4)</f>
        <v>133</v>
      </c>
      <c r="F23" s="127">
        <f t="shared" ref="F23:F42" si="4">(B23+POWER($N$20,2)/(2*$E23))/(1+POWER($N$20,2)/$E23)</f>
        <v>0.58403877183546515</v>
      </c>
      <c r="G23" s="19">
        <f t="shared" ref="G23:G42" si="5">(C23+POWER($N$20,2)/(2*$E23))/(1+POWER($N$20,2)/$E23)</f>
        <v>0.33557631597408971</v>
      </c>
      <c r="H23" s="30">
        <f t="shared" ref="H23:H42" si="6">(D23+POWER($N$20,2)/(2*$E23))/(1+POWER($N$20,2)/$E23)</f>
        <v>9.442157940275471E-2</v>
      </c>
    </row>
    <row r="24" spans="1:15">
      <c r="A24" s="27" t="s">
        <v>108</v>
      </c>
      <c r="B24" s="35">
        <f>($B10*C10+$H5*I5)/($B10+$H5)</f>
        <v>0.6</v>
      </c>
      <c r="C24" s="19">
        <f t="shared" ref="C24:D24" si="7">($B10*D10+$H5*J5)/($B10+$H5)</f>
        <v>0.26666666666666666</v>
      </c>
      <c r="D24" s="19">
        <f t="shared" si="7"/>
        <v>0.13333333333333333</v>
      </c>
      <c r="E24" s="129">
        <f>($B10+$H5)</f>
        <v>15</v>
      </c>
      <c r="F24" s="127">
        <f t="shared" si="4"/>
        <v>0.57961107336956519</v>
      </c>
      <c r="G24" s="19">
        <f t="shared" si="5"/>
        <v>0.31424082880434778</v>
      </c>
      <c r="H24" s="30">
        <f t="shared" si="6"/>
        <v>0.20809273097826086</v>
      </c>
    </row>
    <row r="25" spans="1:15">
      <c r="A25" s="23" t="s">
        <v>110</v>
      </c>
      <c r="B25" s="35">
        <f>($B12*C12+$H6*I6)/($B12+$H6)</f>
        <v>0.80571428571428572</v>
      </c>
      <c r="C25" s="19">
        <f t="shared" ref="C25:D25" si="8">($B12*D12+$H6*J6)/($B12+$H6)</f>
        <v>0.13428571428571429</v>
      </c>
      <c r="D25" s="19">
        <f t="shared" si="8"/>
        <v>0.06</v>
      </c>
      <c r="E25" s="129">
        <f>($B12+$H6)</f>
        <v>350</v>
      </c>
      <c r="F25" s="127">
        <f t="shared" si="4"/>
        <v>0.80239519604252296</v>
      </c>
      <c r="G25" s="19">
        <f t="shared" si="5"/>
        <v>0.13825621407997249</v>
      </c>
      <c r="H25" s="30">
        <f t="shared" si="6"/>
        <v>6.4777007564966904E-2</v>
      </c>
    </row>
    <row r="26" spans="1:15">
      <c r="A26" s="38" t="s">
        <v>112</v>
      </c>
      <c r="B26" s="35">
        <f>($B14*C14+$H7*I7)/($B14+$H7)</f>
        <v>0.62962962962962965</v>
      </c>
      <c r="C26" s="19">
        <f t="shared" ref="C26:D26" si="9">($B14*D14+$H7*J7)/($B14+$H7)</f>
        <v>0.25925925925925924</v>
      </c>
      <c r="D26" s="19">
        <f t="shared" si="9"/>
        <v>0.1111111111111111</v>
      </c>
      <c r="E26" s="129">
        <f>($B14+$H7)</f>
        <v>27</v>
      </c>
      <c r="F26" s="127">
        <f t="shared" si="4"/>
        <v>0.61348308777754723</v>
      </c>
      <c r="G26" s="19">
        <f t="shared" si="5"/>
        <v>0.2892456941274123</v>
      </c>
      <c r="H26" s="30">
        <f t="shared" si="6"/>
        <v>0.15955073666735836</v>
      </c>
    </row>
    <row r="27" spans="1:15">
      <c r="A27" s="26" t="s">
        <v>114</v>
      </c>
      <c r="B27" s="35">
        <f>($B16*C16+$H10*I10)/($B16+$H10)</f>
        <v>0.7142857142857143</v>
      </c>
      <c r="C27" s="19">
        <f t="shared" ref="C27:D27" si="10">($B16*D16+$H10*J10)/($B16+$H10)</f>
        <v>0.2857142857142857</v>
      </c>
      <c r="D27" s="19">
        <f t="shared" si="10"/>
        <v>0</v>
      </c>
      <c r="E27" s="129">
        <f>($B16+$H10)</f>
        <v>7</v>
      </c>
      <c r="F27" s="127">
        <f t="shared" si="4"/>
        <v>0.63835596221959856</v>
      </c>
      <c r="G27" s="19">
        <f t="shared" si="5"/>
        <v>0.36164403778040138</v>
      </c>
      <c r="H27" s="30">
        <f t="shared" si="6"/>
        <v>0.17716942148760328</v>
      </c>
      <c r="J27" t="s">
        <v>132</v>
      </c>
    </row>
    <row r="28" spans="1:15">
      <c r="A28" s="7" t="s">
        <v>115</v>
      </c>
      <c r="B28" s="35">
        <f>($B17*C17+$H12*I12)/($B17+$H12)</f>
        <v>0.7441860465116279</v>
      </c>
      <c r="C28" s="19">
        <f t="shared" ref="C28:D28" si="11">($B17*D17+$H12*J12)/($B17+$H12)</f>
        <v>0.20930232558139536</v>
      </c>
      <c r="D28" s="19">
        <f t="shared" si="11"/>
        <v>4.6511627906976744E-2</v>
      </c>
      <c r="E28" s="129">
        <f>($B17+$H12)</f>
        <v>43</v>
      </c>
      <c r="F28" s="127">
        <f t="shared" si="4"/>
        <v>0.724159721273398</v>
      </c>
      <c r="G28" s="19">
        <f t="shared" si="5"/>
        <v>0.2331431889602405</v>
      </c>
      <c r="H28" s="30">
        <f t="shared" si="6"/>
        <v>8.3703374777975126E-2</v>
      </c>
    </row>
    <row r="29" spans="1:15">
      <c r="A29" s="123" t="s">
        <v>102</v>
      </c>
      <c r="B29" s="32">
        <f>C4</f>
        <v>0.33333333333333331</v>
      </c>
      <c r="C29" s="33">
        <f t="shared" ref="C29:D29" si="12">D4</f>
        <v>0.55555555555555558</v>
      </c>
      <c r="D29" s="33">
        <f t="shared" si="12"/>
        <v>0.1111111111111111</v>
      </c>
      <c r="E29" s="130">
        <f>B4</f>
        <v>9</v>
      </c>
      <c r="F29" s="126">
        <f t="shared" si="4"/>
        <v>0.38319212559182658</v>
      </c>
      <c r="G29" s="33">
        <f t="shared" si="5"/>
        <v>0.53893595813605788</v>
      </c>
      <c r="H29" s="34">
        <f t="shared" si="6"/>
        <v>0.22744829304759534</v>
      </c>
      <c r="J29" t="s">
        <v>133</v>
      </c>
    </row>
    <row r="30" spans="1:15">
      <c r="A30" s="25" t="s">
        <v>103</v>
      </c>
      <c r="B30" s="35">
        <f t="shared" ref="B30:D31" si="13">C5</f>
        <v>0.58333333333333337</v>
      </c>
      <c r="C30" s="19">
        <f t="shared" si="13"/>
        <v>0.25</v>
      </c>
      <c r="D30" s="19">
        <f t="shared" si="13"/>
        <v>0.16666666666666666</v>
      </c>
      <c r="E30" s="129">
        <f t="shared" ref="E30:E31" si="14">B5</f>
        <v>24</v>
      </c>
      <c r="F30" s="127">
        <f t="shared" si="4"/>
        <v>0.57183495201425205</v>
      </c>
      <c r="G30" s="19">
        <f t="shared" si="5"/>
        <v>0.28449514395724385</v>
      </c>
      <c r="H30" s="30">
        <f t="shared" si="6"/>
        <v>0.21266019194299177</v>
      </c>
    </row>
    <row r="31" spans="1:15">
      <c r="A31" t="s">
        <v>104</v>
      </c>
      <c r="B31" s="35">
        <f t="shared" si="13"/>
        <v>0.66666666666666663</v>
      </c>
      <c r="C31" s="19">
        <f t="shared" si="13"/>
        <v>0.12121212121212122</v>
      </c>
      <c r="D31" s="19">
        <f t="shared" si="13"/>
        <v>0.21212121212121213</v>
      </c>
      <c r="E31" s="129">
        <f t="shared" si="14"/>
        <v>33</v>
      </c>
      <c r="F31" s="127">
        <f t="shared" si="4"/>
        <v>0.64928776166073132</v>
      </c>
      <c r="G31" s="19">
        <f t="shared" si="5"/>
        <v>0.16070963258924695</v>
      </c>
      <c r="H31" s="30">
        <f t="shared" si="6"/>
        <v>0.24213932076782771</v>
      </c>
    </row>
    <row r="32" spans="1:15">
      <c r="A32" t="s">
        <v>106</v>
      </c>
      <c r="B32" s="35">
        <f>C8</f>
        <v>0.66666666666666663</v>
      </c>
      <c r="C32" s="19">
        <f t="shared" ref="C32:D32" si="15">D8</f>
        <v>0.16666666666666666</v>
      </c>
      <c r="D32" s="19">
        <f t="shared" si="15"/>
        <v>0.16666666666666666</v>
      </c>
      <c r="E32" s="129">
        <f>B8</f>
        <v>18</v>
      </c>
      <c r="F32" s="127">
        <f t="shared" si="4"/>
        <v>0.63735257490293751</v>
      </c>
      <c r="G32" s="19">
        <f t="shared" si="5"/>
        <v>0.22529485019412498</v>
      </c>
      <c r="H32" s="30">
        <f t="shared" si="6"/>
        <v>0.22529485019412498</v>
      </c>
    </row>
    <row r="33" spans="1:16">
      <c r="A33" t="s">
        <v>107</v>
      </c>
      <c r="B33" s="35">
        <f>C9</f>
        <v>0.30769230769230771</v>
      </c>
      <c r="C33" s="19">
        <f t="shared" ref="C33:D33" si="16">D9</f>
        <v>0.38461538461538464</v>
      </c>
      <c r="D33" s="19">
        <f t="shared" si="16"/>
        <v>0.30769230769230771</v>
      </c>
      <c r="E33" s="129">
        <f>B9</f>
        <v>13</v>
      </c>
      <c r="F33" s="127">
        <f t="shared" si="4"/>
        <v>0.35155804674140223</v>
      </c>
      <c r="G33" s="19">
        <f t="shared" si="5"/>
        <v>0.41093482804484138</v>
      </c>
      <c r="H33" s="30">
        <f t="shared" si="6"/>
        <v>0.35155804674140223</v>
      </c>
    </row>
    <row r="34" spans="1:16">
      <c r="A34" t="s">
        <v>109</v>
      </c>
      <c r="B34" s="35">
        <f>C11</f>
        <v>0.36363636363636365</v>
      </c>
      <c r="C34" s="19">
        <f t="shared" ref="C34:D34" si="17">D11</f>
        <v>0.45454545454545453</v>
      </c>
      <c r="D34" s="19">
        <f t="shared" si="17"/>
        <v>0.18181818181818182</v>
      </c>
      <c r="E34" s="129">
        <f>B11</f>
        <v>11</v>
      </c>
      <c r="F34" s="127">
        <f t="shared" si="4"/>
        <v>0.39893272962483828</v>
      </c>
      <c r="G34" s="19">
        <f t="shared" si="5"/>
        <v>0.46631090987494611</v>
      </c>
      <c r="H34" s="30">
        <f t="shared" si="6"/>
        <v>0.26417636912462272</v>
      </c>
    </row>
    <row r="35" spans="1:16">
      <c r="A35" t="s">
        <v>111</v>
      </c>
      <c r="B35" s="35">
        <f>C13</f>
        <v>0.75</v>
      </c>
      <c r="C35" s="19">
        <f t="shared" ref="C35:D35" si="18">D13</f>
        <v>0.1</v>
      </c>
      <c r="D35" s="19">
        <f t="shared" si="18"/>
        <v>0.15</v>
      </c>
      <c r="E35" s="129">
        <f>B13</f>
        <v>20</v>
      </c>
      <c r="F35" s="127">
        <f t="shared" si="4"/>
        <v>0.70971746862626672</v>
      </c>
      <c r="G35" s="19">
        <f t="shared" si="5"/>
        <v>0.16445205019797329</v>
      </c>
      <c r="H35" s="30">
        <f t="shared" si="6"/>
        <v>0.20639554392322662</v>
      </c>
    </row>
    <row r="36" spans="1:16">
      <c r="A36" t="s">
        <v>113</v>
      </c>
      <c r="B36" s="35">
        <f>C15</f>
        <v>0.77777777777777779</v>
      </c>
      <c r="C36" s="19">
        <f t="shared" ref="C36:D36" si="19">D15</f>
        <v>0.1111111111111111</v>
      </c>
      <c r="D36" s="19">
        <f t="shared" si="19"/>
        <v>0.1111111111111111</v>
      </c>
      <c r="E36" s="129">
        <f>B15</f>
        <v>9</v>
      </c>
      <c r="F36" s="127">
        <f t="shared" si="4"/>
        <v>0.69467979068028907</v>
      </c>
      <c r="G36" s="19">
        <f t="shared" si="5"/>
        <v>0.22744829304759534</v>
      </c>
      <c r="H36" s="30">
        <f t="shared" si="6"/>
        <v>0.22744829304759534</v>
      </c>
    </row>
    <row r="37" spans="1:16">
      <c r="A37" s="9" t="s">
        <v>117</v>
      </c>
      <c r="B37" s="32">
        <f>I8</f>
        <v>0.8</v>
      </c>
      <c r="C37" s="33">
        <f t="shared" ref="C37:D37" si="20">J8</f>
        <v>0.2</v>
      </c>
      <c r="D37" s="33">
        <f t="shared" si="20"/>
        <v>0</v>
      </c>
      <c r="E37" s="130">
        <f>H8</f>
        <v>20</v>
      </c>
      <c r="F37" s="126">
        <f t="shared" si="4"/>
        <v>0.75166096235152002</v>
      </c>
      <c r="G37" s="33">
        <f t="shared" si="5"/>
        <v>0.24833903764847995</v>
      </c>
      <c r="H37" s="34">
        <f t="shared" si="6"/>
        <v>8.0565062747466595E-2</v>
      </c>
      <c r="P37" s="37"/>
    </row>
    <row r="38" spans="1:16">
      <c r="A38" t="s">
        <v>118</v>
      </c>
      <c r="B38" s="35">
        <f>I9</f>
        <v>1</v>
      </c>
      <c r="C38" s="19">
        <f t="shared" ref="C38:D38" si="21">J9</f>
        <v>0</v>
      </c>
      <c r="D38" s="19">
        <f t="shared" si="21"/>
        <v>0</v>
      </c>
      <c r="E38" s="129">
        <f>H9</f>
        <v>5</v>
      </c>
      <c r="F38" s="127">
        <f t="shared" si="4"/>
        <v>0.78275425262395959</v>
      </c>
      <c r="G38" s="19">
        <f t="shared" si="5"/>
        <v>0.21724574737604052</v>
      </c>
      <c r="H38" s="30">
        <f t="shared" si="6"/>
        <v>0.21724574737604052</v>
      </c>
      <c r="P38" s="37"/>
    </row>
    <row r="39" spans="1:16">
      <c r="A39" t="s">
        <v>119</v>
      </c>
      <c r="B39" s="35">
        <f>I11</f>
        <v>0.35</v>
      </c>
      <c r="C39" s="19">
        <f t="shared" ref="C39:D39" si="22">J11</f>
        <v>0.3</v>
      </c>
      <c r="D39" s="19">
        <f t="shared" si="22"/>
        <v>0.35</v>
      </c>
      <c r="E39" s="129">
        <f>H11</f>
        <v>20</v>
      </c>
      <c r="F39" s="127">
        <f t="shared" si="4"/>
        <v>0.37416951882423999</v>
      </c>
      <c r="G39" s="19">
        <f t="shared" si="5"/>
        <v>0.33222602509898658</v>
      </c>
      <c r="H39" s="30">
        <f t="shared" si="6"/>
        <v>0.37416951882423999</v>
      </c>
    </row>
    <row r="40" spans="1:16">
      <c r="A40" s="43" t="s">
        <v>120</v>
      </c>
      <c r="B40" s="35">
        <f>I13</f>
        <v>0.55555555555555558</v>
      </c>
      <c r="C40" s="19">
        <f t="shared" ref="C40:D40" si="23">J13</f>
        <v>0.33333333333333331</v>
      </c>
      <c r="D40" s="19">
        <f t="shared" si="23"/>
        <v>0.1111111111111111</v>
      </c>
      <c r="E40" s="129">
        <f>H13</f>
        <v>9</v>
      </c>
      <c r="F40" s="127">
        <f t="shared" si="4"/>
        <v>0.53893595813605788</v>
      </c>
      <c r="G40" s="19">
        <f t="shared" si="5"/>
        <v>0.38319212559182658</v>
      </c>
      <c r="H40" s="30">
        <f t="shared" si="6"/>
        <v>0.22744829304759534</v>
      </c>
    </row>
    <row r="41" spans="1:16">
      <c r="A41" s="43" t="s">
        <v>121</v>
      </c>
      <c r="B41" s="35">
        <f>I14</f>
        <v>0.875</v>
      </c>
      <c r="C41" s="19">
        <f t="shared" ref="C41:D41" si="24">J14</f>
        <v>6.25E-2</v>
      </c>
      <c r="D41" s="19">
        <f t="shared" si="24"/>
        <v>6.25E-2</v>
      </c>
      <c r="E41" s="129">
        <f>H14</f>
        <v>16</v>
      </c>
      <c r="F41" s="127">
        <f t="shared" si="4"/>
        <v>0.80239496814773004</v>
      </c>
      <c r="G41" s="19">
        <f t="shared" si="5"/>
        <v>0.14720587049431497</v>
      </c>
      <c r="H41" s="30">
        <f t="shared" si="6"/>
        <v>0.14720587049431497</v>
      </c>
    </row>
    <row r="42" spans="1:16">
      <c r="A42" s="44" t="s">
        <v>122</v>
      </c>
      <c r="B42" s="124">
        <f>I15</f>
        <v>1</v>
      </c>
      <c r="C42" s="125">
        <f t="shared" ref="C42:D42" si="25">J15</f>
        <v>0</v>
      </c>
      <c r="D42" s="125">
        <f t="shared" si="25"/>
        <v>0</v>
      </c>
      <c r="E42" s="131">
        <f>H15</f>
        <v>5</v>
      </c>
      <c r="F42" s="128">
        <f t="shared" si="4"/>
        <v>0.78275425262395959</v>
      </c>
      <c r="G42" s="125">
        <f t="shared" si="5"/>
        <v>0.21724574737604052</v>
      </c>
      <c r="H42" s="99">
        <f t="shared" si="6"/>
        <v>0.21724574737604052</v>
      </c>
    </row>
    <row r="43" spans="1:16">
      <c r="D43" t="s">
        <v>129</v>
      </c>
      <c r="E43" s="16">
        <f>SUM(E22:E42)</f>
        <v>920</v>
      </c>
    </row>
    <row r="45" spans="1:16">
      <c r="B45" s="15" t="s">
        <v>134</v>
      </c>
    </row>
    <row r="46" spans="1:16">
      <c r="B4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2020-01-21T16:48:18Z</dcterms:created>
  <dcterms:modified xsi:type="dcterms:W3CDTF">2020-04-12T09:10:44Z</dcterms:modified>
  <cp:category/>
  <cp:contentStatus/>
</cp:coreProperties>
</file>