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Pictures\Documents\Data Science SMT4\Visualisasi Data\Tugas\"/>
    </mc:Choice>
  </mc:AlternateContent>
  <xr:revisionPtr revIDLastSave="0" documentId="8_{744980EB-EF70-4F10-A95E-86A8FDAA132C}" xr6:coauthVersionLast="47" xr6:coauthVersionMax="47" xr10:uidLastSave="{00000000-0000-0000-0000-000000000000}"/>
  <bookViews>
    <workbookView xWindow="-110" yWindow="-110" windowWidth="19420" windowHeight="11020" xr2:uid="{B6D787DA-47CC-4884-9C69-C951AE1B85D2}"/>
  </bookViews>
  <sheets>
    <sheet name="3 Bulan" sheetId="1" r:id="rId1"/>
    <sheet name="5 BUlan" sheetId="2" r:id="rId2"/>
    <sheet name="Simple Eksponential Smoothing"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4" l="1"/>
  <c r="K9" i="4"/>
  <c r="E6" i="4"/>
  <c r="I11" i="2"/>
  <c r="I12" i="2"/>
  <c r="I13" i="2"/>
  <c r="I14" i="2"/>
  <c r="I15" i="2"/>
  <c r="I16" i="2"/>
  <c r="I10" i="2"/>
  <c r="H11" i="2"/>
  <c r="H12" i="2"/>
  <c r="H13" i="2"/>
  <c r="H14" i="2"/>
  <c r="H15" i="2"/>
  <c r="H16" i="2"/>
  <c r="H10" i="2"/>
  <c r="G11" i="2"/>
  <c r="G12" i="2"/>
  <c r="G13" i="2"/>
  <c r="G14" i="2"/>
  <c r="G15" i="2"/>
  <c r="G16" i="2"/>
  <c r="G10" i="2"/>
  <c r="F11" i="2"/>
  <c r="F12" i="2"/>
  <c r="F13" i="2"/>
  <c r="F14" i="2"/>
  <c r="F15" i="2"/>
  <c r="F16" i="2"/>
  <c r="F10" i="2"/>
  <c r="E11" i="2"/>
  <c r="E12" i="2"/>
  <c r="E13" i="2"/>
  <c r="E14" i="2"/>
  <c r="E15" i="2"/>
  <c r="E16" i="2"/>
  <c r="E10" i="2"/>
  <c r="G21" i="1"/>
  <c r="H21" i="1"/>
  <c r="I21" i="1"/>
  <c r="G20" i="1"/>
  <c r="H20" i="1"/>
  <c r="I20" i="1"/>
  <c r="I12" i="1"/>
  <c r="I13" i="1"/>
  <c r="I14" i="1"/>
  <c r="I15" i="1"/>
  <c r="I16" i="1"/>
  <c r="I17" i="1"/>
  <c r="I18" i="1"/>
  <c r="I19" i="1"/>
  <c r="H18" i="1"/>
  <c r="H19" i="1"/>
  <c r="H11" i="1"/>
  <c r="G12" i="1"/>
  <c r="G13" i="1"/>
  <c r="F12" i="1"/>
  <c r="F21" i="1" s="1"/>
  <c r="F13" i="1"/>
  <c r="H13" i="1" s="1"/>
  <c r="F14" i="1"/>
  <c r="G14" i="1" s="1"/>
  <c r="F18" i="1"/>
  <c r="G18" i="1" s="1"/>
  <c r="F19" i="1"/>
  <c r="G19" i="1" s="1"/>
  <c r="F11" i="1"/>
  <c r="G11" i="1" s="1"/>
  <c r="I11" i="1" s="1"/>
  <c r="E12" i="1"/>
  <c r="E13" i="1"/>
  <c r="E14" i="1"/>
  <c r="E15" i="1"/>
  <c r="F15" i="1" s="1"/>
  <c r="E16" i="1"/>
  <c r="F16" i="1" s="1"/>
  <c r="E17" i="1"/>
  <c r="F17" i="1" s="1"/>
  <c r="E18" i="1"/>
  <c r="E19" i="1"/>
  <c r="E11" i="1"/>
  <c r="F17" i="2" l="1"/>
  <c r="F18" i="2"/>
  <c r="G16" i="1"/>
  <c r="H16" i="1"/>
  <c r="H17" i="1"/>
  <c r="G17" i="1"/>
  <c r="G15" i="1"/>
  <c r="H15" i="1"/>
  <c r="H14" i="1"/>
  <c r="F20" i="1"/>
  <c r="H12" i="1"/>
  <c r="G18" i="2" l="1"/>
  <c r="G17" i="2"/>
  <c r="H18" i="2"/>
  <c r="H17" i="2"/>
  <c r="I18" i="2" l="1"/>
  <c r="I17" i="2"/>
</calcChain>
</file>

<file path=xl/sharedStrings.xml><?xml version="1.0" encoding="utf-8"?>
<sst xmlns="http://schemas.openxmlformats.org/spreadsheetml/2006/main" count="81" uniqueCount="41">
  <si>
    <t>Sebuah perusahaan memiliki data permintaan selama 2014, seperti pada table. Hitung berapa kira-kira permintaan pada bulan januari 2015 dan berapa perkiraan kesalahan akurasinya apabila menggunakan metode rata-rata bergerak 3 bulan dan 5 bulan?</t>
  </si>
  <si>
    <t xml:space="preserve">1. </t>
  </si>
  <si>
    <t>Tahun 2014</t>
  </si>
  <si>
    <t>Permintaan</t>
  </si>
  <si>
    <t>Januari</t>
  </si>
  <si>
    <t>Februari</t>
  </si>
  <si>
    <t>Maret</t>
  </si>
  <si>
    <t>April</t>
  </si>
  <si>
    <t>Mei</t>
  </si>
  <si>
    <t>Juni</t>
  </si>
  <si>
    <t>Juli</t>
  </si>
  <si>
    <t>Agustus</t>
  </si>
  <si>
    <t>September</t>
  </si>
  <si>
    <t>Oktober</t>
  </si>
  <si>
    <t>November</t>
  </si>
  <si>
    <t>Desember</t>
  </si>
  <si>
    <t>"Latihan Simple Moving Average &amp; Eksponensial Smoothing"</t>
  </si>
  <si>
    <t>Forecast</t>
  </si>
  <si>
    <t>Error</t>
  </si>
  <si>
    <t>Absolute Error</t>
  </si>
  <si>
    <r>
      <t>Error</t>
    </r>
    <r>
      <rPr>
        <sz val="8"/>
        <color theme="1"/>
        <rFont val="Calibri"/>
        <family val="2"/>
        <scheme val="minor"/>
      </rPr>
      <t>2</t>
    </r>
  </si>
  <si>
    <t>%Error</t>
  </si>
  <si>
    <t>TOTAL</t>
  </si>
  <si>
    <t>AVERAGE</t>
  </si>
  <si>
    <t>Bias</t>
  </si>
  <si>
    <t>MAE</t>
  </si>
  <si>
    <t>MSE</t>
  </si>
  <si>
    <t>MAPE</t>
  </si>
  <si>
    <t>SIMPLE MOVING AVERAGE: RATA-RATA BERGERAK 3 BULAN</t>
  </si>
  <si>
    <r>
      <t>Error</t>
    </r>
    <r>
      <rPr>
        <b/>
        <sz val="8"/>
        <color theme="1"/>
        <rFont val="Calibri"/>
        <family val="2"/>
        <scheme val="minor"/>
      </rPr>
      <t>2</t>
    </r>
  </si>
  <si>
    <t>MONTH</t>
  </si>
  <si>
    <t>Lt</t>
  </si>
  <si>
    <t>Error^2</t>
  </si>
  <si>
    <t>α</t>
  </si>
  <si>
    <t>1-α</t>
  </si>
  <si>
    <t>YEAR 1</t>
  </si>
  <si>
    <t>YEAR 2</t>
  </si>
  <si>
    <t>SSE</t>
  </si>
  <si>
    <t>Hasil menunjukkan bahwa terdapat ketidaksesuaian yang cukup signifikan 
antara nilai aktual dan prediksi Nilai Mean Squared Error (MSE) sebesar 1004,53 
dan Sum of Squared Errors (SSE) sebesar 12054,4 menunjukkan tingkat error dalam 
model prediksi. Dengan nilai parameter smoothing α (0,05), model ini menghasilkan
 prediksi yang stabil, namun kurang responsif terhadap perubahan data baru.</t>
  </si>
  <si>
    <t>Prediksi tahun 2014 menunjukkan tingkat kesalahan yang signifikan, dengan nilai 
MAPE sebesar 10,48%, mencerminkan kebutuhan untuk meningkatkan akurasi model 
forecasting. Bias 1,4 mengindikasikan adanya kecenderungan sistematis dalam 
prediksi.</t>
  </si>
  <si>
    <t>menunjukkan tingkat kesalahan prediksi yang cukup signifikan, dengan nilai MAPE
sebesar 12,4%. Bias sebesar 0,81 mengindikasikan adanya kecenderungan sistematis
dalam prediksi, sedangkan MAE sebesar 2,67 dan MSE sebesar 8,81 menunjukkan
bahwa akurasi model masih perlu ditingkatkan.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</si>
</sst>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rgb="FF000000"/>
      <name val="Times New Roman"/>
      <family val="1"/>
    </font>
    <font>
      <sz val="8"/>
      <name val="Calibri"/>
      <family val="2"/>
      <scheme val="minor"/>
    </font>
    <font>
      <sz val="11"/>
      <color rgb="FF000000"/>
      <name val="Calibri"/>
      <family val="2"/>
      <scheme val="minor"/>
    </font>
    <font>
      <b/>
      <sz val="12"/>
      <color rgb="FF000000"/>
      <name val="Times New Roman"/>
      <family val="1"/>
    </font>
    <font>
      <b/>
      <sz val="12"/>
      <color rgb="FF000000"/>
      <name val="Tw Cen MT"/>
      <family val="2"/>
    </font>
    <font>
      <sz val="8"/>
      <color theme="1"/>
      <name val="Calibri"/>
      <family val="2"/>
      <scheme val="minor"/>
    </font>
    <font>
      <b/>
      <sz val="8"/>
      <color theme="1"/>
      <name val="Calibri"/>
      <family val="2"/>
      <scheme val="minor"/>
    </font>
    <font>
      <b/>
      <sz val="11"/>
      <color rgb="FF000000"/>
      <name val="Calibri"/>
      <family val="2"/>
      <scheme val="minor"/>
    </font>
    <font>
      <b/>
      <sz val="10"/>
      <color theme="1"/>
      <name val="Times New Roman"/>
      <family val="1"/>
    </font>
    <font>
      <sz val="10"/>
      <color theme="1"/>
      <name val="Times New Roman"/>
      <family val="1"/>
    </font>
  </fonts>
  <fills count="11">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rgb="FFACB9CA"/>
        <bgColor rgb="FF000000"/>
      </patternFill>
    </fill>
    <fill>
      <patternFill patternType="solid">
        <fgColor rgb="FFFFFF00"/>
        <bgColor rgb="FF000000"/>
      </patternFill>
    </fill>
    <fill>
      <patternFill patternType="solid">
        <fgColor rgb="FF8497B0"/>
        <bgColor rgb="FF000000"/>
      </patternFill>
    </fill>
    <fill>
      <patternFill patternType="solid">
        <fgColor rgb="FFD6DCE4"/>
        <bgColor rgb="FF000000"/>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1" xfId="0" applyBorder="1"/>
    <xf numFmtId="0" fontId="0" fillId="0" borderId="1" xfId="0" applyBorder="1" applyAlignment="1">
      <alignment horizontal="center"/>
    </xf>
    <xf numFmtId="0" fontId="4" fillId="0" borderId="1" xfId="0" applyFont="1" applyBorder="1" applyAlignment="1">
      <alignment horizontal="center"/>
    </xf>
    <xf numFmtId="0" fontId="0" fillId="2" borderId="2" xfId="0" applyFill="1" applyBorder="1"/>
    <xf numFmtId="0" fontId="2" fillId="0" borderId="0" xfId="0" applyFont="1" applyBorder="1" applyAlignment="1">
      <alignment horizontal="left" vertical="top" wrapText="1"/>
    </xf>
    <xf numFmtId="0" fontId="5" fillId="0" borderId="0" xfId="0" applyFont="1" applyAlignment="1">
      <alignment horizontal="left"/>
    </xf>
    <xf numFmtId="0" fontId="6" fillId="0" borderId="0" xfId="0" applyFont="1" applyAlignment="1">
      <alignment horizontal="left"/>
    </xf>
    <xf numFmtId="0" fontId="1" fillId="2" borderId="1" xfId="0" applyFont="1" applyFill="1" applyBorder="1"/>
    <xf numFmtId="0" fontId="1" fillId="0" borderId="0" xfId="0" applyFont="1" applyAlignment="1">
      <alignment horizontal="left" vertical="center"/>
    </xf>
    <xf numFmtId="0" fontId="1" fillId="3" borderId="2" xfId="0" applyFont="1" applyFill="1" applyBorder="1"/>
    <xf numFmtId="0" fontId="1" fillId="3" borderId="1" xfId="0" applyFont="1" applyFill="1" applyBorder="1"/>
    <xf numFmtId="0" fontId="4" fillId="0" borderId="1" xfId="0" applyFont="1" applyBorder="1"/>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0" borderId="1" xfId="0" applyFont="1" applyBorder="1" applyAlignment="1">
      <alignment horizontal="center"/>
    </xf>
    <xf numFmtId="0" fontId="4" fillId="0" borderId="1" xfId="0" applyFont="1" applyBorder="1" applyAlignment="1">
      <alignment horizontal="left"/>
    </xf>
    <xf numFmtId="0" fontId="9" fillId="7" borderId="1" xfId="0" applyFont="1" applyFill="1" applyBorder="1"/>
    <xf numFmtId="0" fontId="9" fillId="6" borderId="3" xfId="0" applyFont="1" applyFill="1" applyBorder="1" applyAlignment="1">
      <alignment horizontal="center" wrapText="1"/>
    </xf>
    <xf numFmtId="0" fontId="9" fillId="6" borderId="4" xfId="0" applyFont="1" applyFill="1" applyBorder="1" applyAlignment="1">
      <alignment horizontal="center" wrapText="1"/>
    </xf>
    <xf numFmtId="0" fontId="9" fillId="6" borderId="5" xfId="0" applyFont="1" applyFill="1" applyBorder="1" applyAlignment="1">
      <alignment horizontal="center" wrapText="1"/>
    </xf>
    <xf numFmtId="0" fontId="0" fillId="0" borderId="0" xfId="0" applyAlignment="1">
      <alignment horizontal="center"/>
    </xf>
    <xf numFmtId="0" fontId="0" fillId="8" borderId="1" xfId="0" applyFill="1" applyBorder="1" applyAlignment="1">
      <alignment horizontal="center"/>
    </xf>
    <xf numFmtId="0" fontId="10" fillId="8" borderId="0" xfId="0" applyFont="1" applyFill="1" applyAlignment="1">
      <alignment horizontal="center" vertical="center" wrapText="1"/>
    </xf>
    <xf numFmtId="0" fontId="10" fillId="8" borderId="0" xfId="0" applyFont="1" applyFill="1" applyAlignment="1">
      <alignment horizontal="center" vertical="center"/>
    </xf>
    <xf numFmtId="0" fontId="11" fillId="9" borderId="0" xfId="0" applyFont="1" applyFill="1" applyAlignment="1">
      <alignment horizontal="center" vertical="center" wrapText="1"/>
    </xf>
    <xf numFmtId="0" fontId="11" fillId="9" borderId="0" xfId="0" applyFont="1" applyFill="1" applyAlignment="1">
      <alignment horizontal="center" vertical="center"/>
    </xf>
    <xf numFmtId="0" fontId="11" fillId="10" borderId="0" xfId="0" applyFont="1" applyFill="1" applyAlignment="1">
      <alignment horizontal="center" vertical="center" wrapText="1"/>
    </xf>
    <xf numFmtId="0" fontId="11"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5FCF1-498F-4B5C-82C5-B6595E8EF9C1}">
  <dimension ref="A2:Q22"/>
  <sheetViews>
    <sheetView tabSelected="1" zoomScale="74" workbookViewId="0">
      <selection activeCell="L12" sqref="L12:Q15"/>
    </sheetView>
  </sheetViews>
  <sheetFormatPr defaultRowHeight="14.5" x14ac:dyDescent="0.35"/>
  <cols>
    <col min="1" max="1" width="4.08984375" customWidth="1"/>
    <col min="2" max="2" width="10.54296875" bestFit="1" customWidth="1"/>
    <col min="3" max="3" width="10.453125" bestFit="1" customWidth="1"/>
    <col min="5" max="5" width="11.81640625" bestFit="1" customWidth="1"/>
    <col min="6" max="6" width="12.453125" bestFit="1" customWidth="1"/>
    <col min="7" max="7" width="13" bestFit="1" customWidth="1"/>
    <col min="8" max="9" width="11.81640625" bestFit="1" customWidth="1"/>
    <col min="12" max="12" width="20.54296875" customWidth="1"/>
  </cols>
  <sheetData>
    <row r="2" spans="1:17" ht="15.5" x14ac:dyDescent="0.35">
      <c r="G2" s="8" t="s">
        <v>16</v>
      </c>
      <c r="H2" s="7"/>
      <c r="I2" s="7"/>
      <c r="J2" s="7"/>
      <c r="K2" s="7"/>
      <c r="L2" s="7"/>
    </row>
    <row r="3" spans="1:17" ht="25" customHeight="1" x14ac:dyDescent="0.35">
      <c r="A3" t="s">
        <v>1</v>
      </c>
      <c r="B3" s="6" t="s">
        <v>0</v>
      </c>
      <c r="C3" s="6"/>
      <c r="D3" s="6"/>
      <c r="E3" s="6"/>
      <c r="F3" s="6"/>
      <c r="G3" s="6"/>
      <c r="H3" s="6"/>
      <c r="I3" s="6"/>
      <c r="J3" s="1"/>
      <c r="K3" s="1"/>
    </row>
    <row r="4" spans="1:17" x14ac:dyDescent="0.35">
      <c r="B4" s="6"/>
      <c r="C4" s="6"/>
      <c r="D4" s="6"/>
      <c r="E4" s="6"/>
      <c r="F4" s="6"/>
      <c r="G4" s="6"/>
      <c r="H4" s="6"/>
      <c r="I4" s="6"/>
    </row>
    <row r="5" spans="1:17" ht="17" customHeight="1" x14ac:dyDescent="0.35">
      <c r="B5" s="6"/>
      <c r="C5" s="6"/>
      <c r="D5" s="6"/>
      <c r="E5" s="6"/>
      <c r="F5" s="6"/>
      <c r="G5" s="6"/>
      <c r="H5" s="6"/>
      <c r="I5" s="6"/>
    </row>
    <row r="6" spans="1:17" x14ac:dyDescent="0.35">
      <c r="C6" s="10" t="s">
        <v>28</v>
      </c>
      <c r="D6" s="1"/>
      <c r="E6" s="1"/>
      <c r="F6" s="1"/>
      <c r="G6" s="1"/>
      <c r="H6" s="1"/>
    </row>
    <row r="7" spans="1:17" x14ac:dyDescent="0.35">
      <c r="B7" s="5" t="s">
        <v>2</v>
      </c>
      <c r="C7" s="5" t="s">
        <v>3</v>
      </c>
      <c r="E7" s="2" t="s">
        <v>17</v>
      </c>
      <c r="F7" s="2" t="s">
        <v>18</v>
      </c>
      <c r="G7" s="2" t="s">
        <v>19</v>
      </c>
      <c r="H7" s="2" t="s">
        <v>20</v>
      </c>
      <c r="I7" s="2" t="s">
        <v>21</v>
      </c>
    </row>
    <row r="8" spans="1:17" x14ac:dyDescent="0.35">
      <c r="B8" s="2" t="s">
        <v>4</v>
      </c>
      <c r="C8" s="4">
        <v>20</v>
      </c>
      <c r="E8" s="2"/>
      <c r="F8" s="2"/>
      <c r="G8" s="2"/>
      <c r="H8" s="2"/>
      <c r="I8" s="2"/>
    </row>
    <row r="9" spans="1:17" x14ac:dyDescent="0.35">
      <c r="B9" s="2" t="s">
        <v>5</v>
      </c>
      <c r="C9" s="4">
        <v>21</v>
      </c>
      <c r="E9" s="2"/>
      <c r="F9" s="2"/>
      <c r="G9" s="2"/>
      <c r="H9" s="2"/>
      <c r="I9" s="2"/>
    </row>
    <row r="10" spans="1:17" x14ac:dyDescent="0.35">
      <c r="B10" s="2" t="s">
        <v>6</v>
      </c>
      <c r="C10" s="4">
        <v>19</v>
      </c>
      <c r="E10" s="2"/>
      <c r="F10" s="2"/>
      <c r="G10" s="2"/>
      <c r="H10" s="2"/>
      <c r="I10" s="2"/>
    </row>
    <row r="11" spans="1:17" x14ac:dyDescent="0.35">
      <c r="B11" s="2" t="s">
        <v>7</v>
      </c>
      <c r="C11" s="4">
        <v>17</v>
      </c>
      <c r="E11" s="2">
        <f>AVERAGE(C8,C9,C10)</f>
        <v>20</v>
      </c>
      <c r="F11" s="2">
        <f>C11-E11</f>
        <v>-3</v>
      </c>
      <c r="G11" s="2">
        <f>ABS(F11)</f>
        <v>3</v>
      </c>
      <c r="H11" s="2">
        <f>F11^2</f>
        <v>9</v>
      </c>
      <c r="I11" s="2">
        <f>G11/C11</f>
        <v>0.17647058823529413</v>
      </c>
    </row>
    <row r="12" spans="1:17" x14ac:dyDescent="0.35">
      <c r="B12" s="2" t="s">
        <v>8</v>
      </c>
      <c r="C12" s="4">
        <v>22</v>
      </c>
      <c r="E12" s="2">
        <f t="shared" ref="E12:E19" si="0">AVERAGE(C9,C10,C11)</f>
        <v>19</v>
      </c>
      <c r="F12" s="2">
        <f t="shared" ref="F12:F19" si="1">C12-E12</f>
        <v>3</v>
      </c>
      <c r="G12" s="2">
        <f t="shared" ref="G12:G19" si="2">ABS(F12)</f>
        <v>3</v>
      </c>
      <c r="H12" s="2">
        <f t="shared" ref="H12:H19" si="3">F12^2</f>
        <v>9</v>
      </c>
      <c r="I12" s="2">
        <f t="shared" ref="I12:I19" si="4">G12/C12</f>
        <v>0.13636363636363635</v>
      </c>
      <c r="L12" s="28" t="s">
        <v>40</v>
      </c>
      <c r="M12" s="29"/>
      <c r="N12" s="29"/>
      <c r="O12" s="29"/>
      <c r="P12" s="29"/>
      <c r="Q12" s="29"/>
    </row>
    <row r="13" spans="1:17" x14ac:dyDescent="0.35">
      <c r="B13" s="2" t="s">
        <v>9</v>
      </c>
      <c r="C13" s="4">
        <v>24</v>
      </c>
      <c r="E13" s="2">
        <f t="shared" si="0"/>
        <v>19.333333333333332</v>
      </c>
      <c r="F13" s="2">
        <f t="shared" si="1"/>
        <v>4.6666666666666679</v>
      </c>
      <c r="G13" s="2">
        <f t="shared" si="2"/>
        <v>4.6666666666666679</v>
      </c>
      <c r="H13" s="2">
        <f t="shared" si="3"/>
        <v>21.777777777777789</v>
      </c>
      <c r="I13" s="2">
        <f t="shared" si="4"/>
        <v>0.1944444444444445</v>
      </c>
      <c r="L13" s="29"/>
      <c r="M13" s="29"/>
      <c r="N13" s="29"/>
      <c r="O13" s="29"/>
      <c r="P13" s="29"/>
      <c r="Q13" s="29"/>
    </row>
    <row r="14" spans="1:17" x14ac:dyDescent="0.35">
      <c r="B14" s="2" t="s">
        <v>10</v>
      </c>
      <c r="C14" s="4">
        <v>18</v>
      </c>
      <c r="E14" s="2">
        <f t="shared" si="0"/>
        <v>21</v>
      </c>
      <c r="F14" s="2">
        <f t="shared" si="1"/>
        <v>-3</v>
      </c>
      <c r="G14" s="2">
        <f t="shared" si="2"/>
        <v>3</v>
      </c>
      <c r="H14" s="2">
        <f t="shared" si="3"/>
        <v>9</v>
      </c>
      <c r="I14" s="2">
        <f t="shared" si="4"/>
        <v>0.16666666666666666</v>
      </c>
      <c r="L14" s="29"/>
      <c r="M14" s="29"/>
      <c r="N14" s="29"/>
      <c r="O14" s="29"/>
      <c r="P14" s="29"/>
      <c r="Q14" s="29"/>
    </row>
    <row r="15" spans="1:17" x14ac:dyDescent="0.35">
      <c r="B15" s="2" t="s">
        <v>11</v>
      </c>
      <c r="C15" s="4">
        <v>23</v>
      </c>
      <c r="E15" s="2">
        <f t="shared" si="0"/>
        <v>21.333333333333332</v>
      </c>
      <c r="F15" s="2">
        <f t="shared" si="1"/>
        <v>1.6666666666666679</v>
      </c>
      <c r="G15" s="2">
        <f t="shared" si="2"/>
        <v>1.6666666666666679</v>
      </c>
      <c r="H15" s="2">
        <f t="shared" si="3"/>
        <v>2.7777777777777817</v>
      </c>
      <c r="I15" s="2">
        <f t="shared" si="4"/>
        <v>7.2463768115942087E-2</v>
      </c>
      <c r="L15" s="29"/>
      <c r="M15" s="29"/>
      <c r="N15" s="29"/>
      <c r="O15" s="29"/>
      <c r="P15" s="29"/>
      <c r="Q15" s="29"/>
    </row>
    <row r="16" spans="1:17" x14ac:dyDescent="0.35">
      <c r="B16" s="2" t="s">
        <v>12</v>
      </c>
      <c r="C16" s="4">
        <v>20</v>
      </c>
      <c r="E16" s="2">
        <f t="shared" si="0"/>
        <v>21.666666666666668</v>
      </c>
      <c r="F16" s="2">
        <f t="shared" si="1"/>
        <v>-1.6666666666666679</v>
      </c>
      <c r="G16" s="2">
        <f t="shared" si="2"/>
        <v>1.6666666666666679</v>
      </c>
      <c r="H16" s="2">
        <f t="shared" si="3"/>
        <v>2.7777777777777817</v>
      </c>
      <c r="I16" s="2">
        <f t="shared" si="4"/>
        <v>8.3333333333333398E-2</v>
      </c>
    </row>
    <row r="17" spans="2:9" x14ac:dyDescent="0.35">
      <c r="B17" s="2" t="s">
        <v>13</v>
      </c>
      <c r="C17" s="4">
        <v>25</v>
      </c>
      <c r="E17" s="2">
        <f t="shared" si="0"/>
        <v>20.333333333333332</v>
      </c>
      <c r="F17" s="2">
        <f t="shared" si="1"/>
        <v>4.6666666666666679</v>
      </c>
      <c r="G17" s="2">
        <f t="shared" si="2"/>
        <v>4.6666666666666679</v>
      </c>
      <c r="H17" s="2">
        <f t="shared" si="3"/>
        <v>21.777777777777789</v>
      </c>
      <c r="I17" s="2">
        <f t="shared" si="4"/>
        <v>0.1866666666666667</v>
      </c>
    </row>
    <row r="18" spans="2:9" x14ac:dyDescent="0.35">
      <c r="B18" s="2" t="s">
        <v>14</v>
      </c>
      <c r="C18" s="4">
        <v>22</v>
      </c>
      <c r="E18" s="2">
        <f t="shared" si="0"/>
        <v>22.666666666666668</v>
      </c>
      <c r="F18" s="2">
        <f t="shared" si="1"/>
        <v>-0.66666666666666785</v>
      </c>
      <c r="G18" s="2">
        <f t="shared" si="2"/>
        <v>0.66666666666666785</v>
      </c>
      <c r="H18" s="2">
        <f t="shared" si="3"/>
        <v>0.44444444444444603</v>
      </c>
      <c r="I18" s="2">
        <f t="shared" si="4"/>
        <v>3.0303030303030356E-2</v>
      </c>
    </row>
    <row r="19" spans="2:9" x14ac:dyDescent="0.35">
      <c r="B19" s="2" t="s">
        <v>15</v>
      </c>
      <c r="C19" s="4">
        <v>24</v>
      </c>
      <c r="E19" s="2">
        <f t="shared" si="0"/>
        <v>22.333333333333332</v>
      </c>
      <c r="F19" s="2">
        <f t="shared" si="1"/>
        <v>1.6666666666666679</v>
      </c>
      <c r="G19" s="2">
        <f t="shared" si="2"/>
        <v>1.6666666666666679</v>
      </c>
      <c r="H19" s="2">
        <f t="shared" si="3"/>
        <v>2.7777777777777817</v>
      </c>
      <c r="I19" s="2">
        <f t="shared" si="4"/>
        <v>6.9444444444444489E-2</v>
      </c>
    </row>
    <row r="20" spans="2:9" x14ac:dyDescent="0.35">
      <c r="E20" s="9" t="s">
        <v>22</v>
      </c>
      <c r="F20" s="2">
        <f>SUM(F11:F19)</f>
        <v>7.3333333333333357</v>
      </c>
      <c r="G20" s="2">
        <f t="shared" ref="G20:I20" si="5">SUM(G11:G19)</f>
        <v>24.000000000000007</v>
      </c>
      <c r="H20" s="2">
        <f t="shared" si="5"/>
        <v>79.333333333333357</v>
      </c>
      <c r="I20" s="2">
        <f t="shared" si="5"/>
        <v>1.1161565785734586</v>
      </c>
    </row>
    <row r="21" spans="2:9" x14ac:dyDescent="0.35">
      <c r="E21" s="9" t="s">
        <v>23</v>
      </c>
      <c r="F21" s="2">
        <f>AVERAGE(F11:F19)</f>
        <v>0.8148148148148151</v>
      </c>
      <c r="G21" s="2">
        <f t="shared" ref="G21:I21" si="6">AVERAGE(G11:G19)</f>
        <v>2.6666666666666674</v>
      </c>
      <c r="H21" s="2">
        <f t="shared" si="6"/>
        <v>8.8148148148148167</v>
      </c>
      <c r="I21" s="2">
        <f t="shared" si="6"/>
        <v>0.12401739761927318</v>
      </c>
    </row>
    <row r="22" spans="2:9" x14ac:dyDescent="0.35">
      <c r="F22" s="9" t="s">
        <v>24</v>
      </c>
      <c r="G22" s="9" t="s">
        <v>25</v>
      </c>
      <c r="H22" s="9" t="s">
        <v>26</v>
      </c>
      <c r="I22" s="9" t="s">
        <v>27</v>
      </c>
    </row>
  </sheetData>
  <mergeCells count="3">
    <mergeCell ref="B3:I5"/>
    <mergeCell ref="G2:L2"/>
    <mergeCell ref="L12:Q15"/>
  </mergeCells>
  <phoneticPr fontId="3" type="noConversion"/>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FEA9-F049-4606-8812-7A355464B676}">
  <dimension ref="B4:T19"/>
  <sheetViews>
    <sheetView zoomScale="70" zoomScaleNormal="70" workbookViewId="0">
      <selection activeCell="H17" sqref="H17"/>
    </sheetView>
  </sheetViews>
  <sheetFormatPr defaultRowHeight="14.5" x14ac:dyDescent="0.35"/>
  <cols>
    <col min="2" max="2" width="10.54296875" bestFit="1" customWidth="1"/>
    <col min="3" max="3" width="10.453125" bestFit="1" customWidth="1"/>
    <col min="6" max="6" width="8.36328125" customWidth="1"/>
    <col min="7" max="7" width="13" bestFit="1" customWidth="1"/>
  </cols>
  <sheetData>
    <row r="4" spans="2:20" x14ac:dyDescent="0.35">
      <c r="B4" s="11" t="s">
        <v>2</v>
      </c>
      <c r="C4" s="11" t="s">
        <v>3</v>
      </c>
      <c r="E4" s="12" t="s">
        <v>17</v>
      </c>
      <c r="F4" s="12" t="s">
        <v>18</v>
      </c>
      <c r="G4" s="12" t="s">
        <v>19</v>
      </c>
      <c r="H4" s="12" t="s">
        <v>29</v>
      </c>
      <c r="I4" s="12" t="s">
        <v>21</v>
      </c>
      <c r="L4" s="26" t="s">
        <v>39</v>
      </c>
      <c r="M4" s="27"/>
      <c r="N4" s="27"/>
      <c r="O4" s="27"/>
      <c r="P4" s="27"/>
      <c r="Q4" s="27"/>
      <c r="R4" s="27"/>
      <c r="S4" s="27"/>
      <c r="T4" s="27"/>
    </row>
    <row r="5" spans="2:20" x14ac:dyDescent="0.35">
      <c r="B5" s="2" t="s">
        <v>4</v>
      </c>
      <c r="C5" s="4">
        <v>20</v>
      </c>
      <c r="E5" s="2"/>
      <c r="F5" s="2"/>
      <c r="G5" s="2"/>
      <c r="H5" s="2"/>
      <c r="I5" s="2"/>
      <c r="L5" s="27"/>
      <c r="M5" s="27"/>
      <c r="N5" s="27"/>
      <c r="O5" s="27"/>
      <c r="P5" s="27"/>
      <c r="Q5" s="27"/>
      <c r="R5" s="27"/>
      <c r="S5" s="27"/>
      <c r="T5" s="27"/>
    </row>
    <row r="6" spans="2:20" x14ac:dyDescent="0.35">
      <c r="B6" s="2" t="s">
        <v>5</v>
      </c>
      <c r="C6" s="4">
        <v>21</v>
      </c>
      <c r="E6" s="2"/>
      <c r="F6" s="2"/>
      <c r="G6" s="2"/>
      <c r="H6" s="2"/>
      <c r="I6" s="2"/>
      <c r="L6" s="27"/>
      <c r="M6" s="27"/>
      <c r="N6" s="27"/>
      <c r="O6" s="27"/>
      <c r="P6" s="27"/>
      <c r="Q6" s="27"/>
      <c r="R6" s="27"/>
      <c r="S6" s="27"/>
      <c r="T6" s="27"/>
    </row>
    <row r="7" spans="2:20" x14ac:dyDescent="0.35">
      <c r="B7" s="2" t="s">
        <v>6</v>
      </c>
      <c r="C7" s="4">
        <v>19</v>
      </c>
      <c r="E7" s="2"/>
      <c r="F7" s="2"/>
      <c r="G7" s="2"/>
      <c r="H7" s="2"/>
      <c r="I7" s="2"/>
      <c r="L7" s="27"/>
      <c r="M7" s="27"/>
      <c r="N7" s="27"/>
      <c r="O7" s="27"/>
      <c r="P7" s="27"/>
      <c r="Q7" s="27"/>
      <c r="R7" s="27"/>
      <c r="S7" s="27"/>
      <c r="T7" s="27"/>
    </row>
    <row r="8" spans="2:20" x14ac:dyDescent="0.35">
      <c r="B8" s="2" t="s">
        <v>7</v>
      </c>
      <c r="C8" s="4">
        <v>17</v>
      </c>
      <c r="E8" s="2"/>
      <c r="F8" s="2"/>
      <c r="G8" s="2"/>
      <c r="H8" s="2"/>
      <c r="I8" s="2"/>
      <c r="L8" s="27"/>
      <c r="M8" s="27"/>
      <c r="N8" s="27"/>
      <c r="O8" s="27"/>
      <c r="P8" s="27"/>
      <c r="Q8" s="27"/>
      <c r="R8" s="27"/>
      <c r="S8" s="27"/>
      <c r="T8" s="27"/>
    </row>
    <row r="9" spans="2:20" x14ac:dyDescent="0.35">
      <c r="B9" s="2" t="s">
        <v>8</v>
      </c>
      <c r="C9" s="4">
        <v>22</v>
      </c>
      <c r="E9" s="2"/>
      <c r="F9" s="2"/>
      <c r="G9" s="2"/>
      <c r="H9" s="2"/>
      <c r="I9" s="2"/>
      <c r="L9" s="27"/>
      <c r="M9" s="27"/>
      <c r="N9" s="27"/>
      <c r="O9" s="27"/>
      <c r="P9" s="27"/>
      <c r="Q9" s="27"/>
      <c r="R9" s="27"/>
      <c r="S9" s="27"/>
      <c r="T9" s="27"/>
    </row>
    <row r="10" spans="2:20" x14ac:dyDescent="0.35">
      <c r="B10" s="2" t="s">
        <v>9</v>
      </c>
      <c r="C10" s="4">
        <v>24</v>
      </c>
      <c r="E10" s="2">
        <f>AVERAGE(C5:C9)</f>
        <v>19.8</v>
      </c>
      <c r="F10" s="2">
        <f>C10-E10</f>
        <v>4.1999999999999993</v>
      </c>
      <c r="G10" s="2">
        <f>ABS(F10)</f>
        <v>4.1999999999999993</v>
      </c>
      <c r="H10" s="2">
        <f>F10^2</f>
        <v>17.639999999999993</v>
      </c>
      <c r="I10" s="2">
        <f>G10/C10</f>
        <v>0.17499999999999996</v>
      </c>
      <c r="L10" s="27"/>
      <c r="M10" s="27"/>
      <c r="N10" s="27"/>
      <c r="O10" s="27"/>
      <c r="P10" s="27"/>
      <c r="Q10" s="27"/>
      <c r="R10" s="27"/>
      <c r="S10" s="27"/>
      <c r="T10" s="27"/>
    </row>
    <row r="11" spans="2:20" x14ac:dyDescent="0.35">
      <c r="B11" s="2" t="s">
        <v>10</v>
      </c>
      <c r="C11" s="4">
        <v>18</v>
      </c>
      <c r="E11" s="2">
        <f t="shared" ref="E11:E16" si="0">AVERAGE(C6:C10)</f>
        <v>20.6</v>
      </c>
      <c r="F11" s="2">
        <f t="shared" ref="F11:F16" si="1">C11-E11</f>
        <v>-2.6000000000000014</v>
      </c>
      <c r="G11" s="2">
        <f t="shared" ref="G11:G16" si="2">ABS(F11)</f>
        <v>2.6000000000000014</v>
      </c>
      <c r="H11" s="2">
        <f t="shared" ref="H11:H16" si="3">F11^2</f>
        <v>6.7600000000000078</v>
      </c>
      <c r="I11" s="2">
        <f t="shared" ref="I11:I16" si="4">G11/C11</f>
        <v>0.14444444444444451</v>
      </c>
      <c r="L11" s="27"/>
      <c r="M11" s="27"/>
      <c r="N11" s="27"/>
      <c r="O11" s="27"/>
      <c r="P11" s="27"/>
      <c r="Q11" s="27"/>
      <c r="R11" s="27"/>
      <c r="S11" s="27"/>
      <c r="T11" s="27"/>
    </row>
    <row r="12" spans="2:20" x14ac:dyDescent="0.35">
      <c r="B12" s="2" t="s">
        <v>11</v>
      </c>
      <c r="C12" s="4">
        <v>23</v>
      </c>
      <c r="E12" s="2">
        <f t="shared" si="0"/>
        <v>20</v>
      </c>
      <c r="F12" s="2">
        <f t="shared" si="1"/>
        <v>3</v>
      </c>
      <c r="G12" s="2">
        <f t="shared" si="2"/>
        <v>3</v>
      </c>
      <c r="H12" s="2">
        <f t="shared" si="3"/>
        <v>9</v>
      </c>
      <c r="I12" s="2">
        <f t="shared" si="4"/>
        <v>0.13043478260869565</v>
      </c>
      <c r="L12" s="27"/>
      <c r="M12" s="27"/>
      <c r="N12" s="27"/>
      <c r="O12" s="27"/>
      <c r="P12" s="27"/>
      <c r="Q12" s="27"/>
      <c r="R12" s="27"/>
      <c r="S12" s="27"/>
      <c r="T12" s="27"/>
    </row>
    <row r="13" spans="2:20" x14ac:dyDescent="0.35">
      <c r="B13" s="2" t="s">
        <v>12</v>
      </c>
      <c r="C13" s="4">
        <v>20</v>
      </c>
      <c r="E13" s="2">
        <f t="shared" si="0"/>
        <v>20.8</v>
      </c>
      <c r="F13" s="2">
        <f t="shared" si="1"/>
        <v>-0.80000000000000071</v>
      </c>
      <c r="G13" s="2">
        <f t="shared" si="2"/>
        <v>0.80000000000000071</v>
      </c>
      <c r="H13" s="2">
        <f t="shared" si="3"/>
        <v>0.64000000000000112</v>
      </c>
      <c r="I13" s="2">
        <f t="shared" si="4"/>
        <v>4.0000000000000036E-2</v>
      </c>
      <c r="L13" s="27"/>
      <c r="M13" s="27"/>
      <c r="N13" s="27"/>
      <c r="O13" s="27"/>
      <c r="P13" s="27"/>
      <c r="Q13" s="27"/>
      <c r="R13" s="27"/>
      <c r="S13" s="27"/>
      <c r="T13" s="27"/>
    </row>
    <row r="14" spans="2:20" x14ac:dyDescent="0.35">
      <c r="B14" s="2" t="s">
        <v>13</v>
      </c>
      <c r="C14" s="4">
        <v>25</v>
      </c>
      <c r="E14" s="2">
        <f t="shared" si="0"/>
        <v>21.4</v>
      </c>
      <c r="F14" s="2">
        <f t="shared" si="1"/>
        <v>3.6000000000000014</v>
      </c>
      <c r="G14" s="2">
        <f t="shared" si="2"/>
        <v>3.6000000000000014</v>
      </c>
      <c r="H14" s="2">
        <f t="shared" si="3"/>
        <v>12.96000000000001</v>
      </c>
      <c r="I14" s="2">
        <f t="shared" si="4"/>
        <v>0.14400000000000004</v>
      </c>
    </row>
    <row r="15" spans="2:20" x14ac:dyDescent="0.35">
      <c r="B15" s="2" t="s">
        <v>14</v>
      </c>
      <c r="C15" s="4">
        <v>22</v>
      </c>
      <c r="E15" s="2">
        <f t="shared" si="0"/>
        <v>22</v>
      </c>
      <c r="F15" s="2">
        <f t="shared" si="1"/>
        <v>0</v>
      </c>
      <c r="G15" s="2">
        <f t="shared" si="2"/>
        <v>0</v>
      </c>
      <c r="H15" s="2">
        <f t="shared" si="3"/>
        <v>0</v>
      </c>
      <c r="I15" s="2">
        <f t="shared" si="4"/>
        <v>0</v>
      </c>
    </row>
    <row r="16" spans="2:20" x14ac:dyDescent="0.35">
      <c r="B16" s="2" t="s">
        <v>15</v>
      </c>
      <c r="C16" s="4">
        <v>24</v>
      </c>
      <c r="E16" s="2">
        <f t="shared" si="0"/>
        <v>21.6</v>
      </c>
      <c r="F16" s="2">
        <f t="shared" si="1"/>
        <v>2.3999999999999986</v>
      </c>
      <c r="G16" s="2">
        <f t="shared" si="2"/>
        <v>2.3999999999999986</v>
      </c>
      <c r="H16" s="2">
        <f t="shared" si="3"/>
        <v>5.7599999999999936</v>
      </c>
      <c r="I16" s="2">
        <f t="shared" si="4"/>
        <v>9.9999999999999936E-2</v>
      </c>
    </row>
    <row r="17" spans="5:9" x14ac:dyDescent="0.35">
      <c r="E17" s="12" t="s">
        <v>22</v>
      </c>
      <c r="F17" s="2">
        <f>SUM(F8:F16)</f>
        <v>9.7999999999999972</v>
      </c>
      <c r="G17" s="2">
        <f t="shared" ref="G17:I17" si="5">SUM(G8:G16)</f>
        <v>16.600000000000001</v>
      </c>
      <c r="H17" s="2">
        <f t="shared" si="5"/>
        <v>52.760000000000005</v>
      </c>
      <c r="I17" s="2">
        <f t="shared" si="5"/>
        <v>0.73387922705314013</v>
      </c>
    </row>
    <row r="18" spans="5:9" x14ac:dyDescent="0.35">
      <c r="E18" s="12" t="s">
        <v>23</v>
      </c>
      <c r="F18" s="2">
        <f>AVERAGE(F8:F16)</f>
        <v>1.3999999999999997</v>
      </c>
      <c r="G18" s="2">
        <f t="shared" ref="G18:I18" si="6">AVERAGE(G8:G16)</f>
        <v>2.3714285714285714</v>
      </c>
      <c r="H18" s="2">
        <f t="shared" si="6"/>
        <v>7.5371428571428583</v>
      </c>
      <c r="I18" s="2">
        <f t="shared" si="6"/>
        <v>0.10483988957902002</v>
      </c>
    </row>
    <row r="19" spans="5:9" x14ac:dyDescent="0.35">
      <c r="F19" s="12" t="s">
        <v>24</v>
      </c>
      <c r="G19" s="12" t="s">
        <v>25</v>
      </c>
      <c r="H19" s="12" t="s">
        <v>26</v>
      </c>
      <c r="I19" s="12" t="s">
        <v>27</v>
      </c>
    </row>
  </sheetData>
  <mergeCells count="1">
    <mergeCell ref="L4:T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DECD-3BBA-4F80-AFD4-77F405E9EAF7}">
  <dimension ref="B2:R28"/>
  <sheetViews>
    <sheetView topLeftCell="A5" zoomScale="85" workbookViewId="0">
      <selection activeCell="B21" sqref="B21:H28"/>
    </sheetView>
  </sheetViews>
  <sheetFormatPr defaultRowHeight="14.5" x14ac:dyDescent="0.35"/>
  <cols>
    <col min="5" max="5" width="11.81640625" bestFit="1" customWidth="1"/>
    <col min="7" max="7" width="13.36328125" bestFit="1" customWidth="1"/>
  </cols>
  <sheetData>
    <row r="2" spans="2:18" x14ac:dyDescent="0.35">
      <c r="B2" s="15" t="s">
        <v>33</v>
      </c>
      <c r="C2" s="15" t="s">
        <v>34</v>
      </c>
    </row>
    <row r="3" spans="2:18" x14ac:dyDescent="0.35">
      <c r="B3" s="13">
        <v>0.05</v>
      </c>
      <c r="C3" s="13">
        <v>0.95</v>
      </c>
    </row>
    <row r="5" spans="2:18" x14ac:dyDescent="0.35">
      <c r="B5" s="14" t="s">
        <v>30</v>
      </c>
      <c r="C5" s="14" t="s">
        <v>35</v>
      </c>
      <c r="D5" s="14" t="s">
        <v>36</v>
      </c>
      <c r="E5" s="14" t="s">
        <v>31</v>
      </c>
      <c r="F5" s="14" t="s">
        <v>18</v>
      </c>
      <c r="G5" s="14" t="s">
        <v>19</v>
      </c>
      <c r="H5" s="14" t="s">
        <v>32</v>
      </c>
      <c r="N5" s="1"/>
      <c r="O5" s="1"/>
      <c r="P5" s="1"/>
      <c r="Q5" s="1"/>
      <c r="R5" s="1"/>
    </row>
    <row r="6" spans="2:18" x14ac:dyDescent="0.35">
      <c r="B6" s="16"/>
      <c r="C6" s="16"/>
      <c r="D6" s="16"/>
      <c r="E6" s="17">
        <f>(SUM(C7:C18)/12)</f>
        <v>360.66666666666669</v>
      </c>
      <c r="F6" s="16"/>
      <c r="G6" s="16"/>
      <c r="H6" s="16"/>
      <c r="N6" s="1"/>
      <c r="O6" s="1"/>
      <c r="P6" s="1"/>
      <c r="Q6" s="1"/>
      <c r="R6" s="1"/>
    </row>
    <row r="7" spans="2:18" x14ac:dyDescent="0.35">
      <c r="B7" s="13" t="s">
        <v>4</v>
      </c>
      <c r="C7" s="13">
        <v>362</v>
      </c>
      <c r="D7" s="13">
        <v>276</v>
      </c>
      <c r="E7" s="13">
        <v>360.73333330000003</v>
      </c>
      <c r="F7" s="13">
        <v>1.266666667</v>
      </c>
      <c r="G7" s="13">
        <v>1.266666667</v>
      </c>
      <c r="H7" s="13">
        <v>1.6044444440000001</v>
      </c>
      <c r="N7" s="1"/>
      <c r="O7" s="1"/>
      <c r="P7" s="1"/>
      <c r="Q7" s="1"/>
      <c r="R7" s="1"/>
    </row>
    <row r="8" spans="2:18" x14ac:dyDescent="0.35">
      <c r="B8" s="13" t="s">
        <v>5</v>
      </c>
      <c r="C8" s="13">
        <v>381</v>
      </c>
      <c r="D8" s="13">
        <v>334</v>
      </c>
      <c r="E8" s="13">
        <v>361.74666669999999</v>
      </c>
      <c r="F8" s="13">
        <v>19.25333333</v>
      </c>
      <c r="G8" s="13">
        <v>19.25333333</v>
      </c>
      <c r="H8" s="13">
        <v>370.6908444</v>
      </c>
      <c r="J8" s="23" t="s">
        <v>26</v>
      </c>
      <c r="K8" s="23" t="s">
        <v>37</v>
      </c>
      <c r="N8" s="1"/>
      <c r="O8" s="1"/>
      <c r="P8" s="1"/>
      <c r="Q8" s="1"/>
      <c r="R8" s="1"/>
    </row>
    <row r="9" spans="2:18" x14ac:dyDescent="0.35">
      <c r="B9" s="13" t="s">
        <v>6</v>
      </c>
      <c r="C9" s="13">
        <v>317</v>
      </c>
      <c r="D9" s="13">
        <v>394</v>
      </c>
      <c r="E9" s="13">
        <v>359.50933329999998</v>
      </c>
      <c r="F9" s="13">
        <v>-42.509333329999997</v>
      </c>
      <c r="G9" s="13">
        <v>42.509333329999997</v>
      </c>
      <c r="H9" s="13">
        <v>1807.04342</v>
      </c>
      <c r="J9" s="3">
        <f>K9/12</f>
        <v>1004.5307983333333</v>
      </c>
      <c r="K9" s="3">
        <f>H19</f>
        <v>12054.36958</v>
      </c>
      <c r="N9" s="1"/>
      <c r="O9" s="1"/>
      <c r="P9" s="1"/>
      <c r="Q9" s="1"/>
      <c r="R9" s="1"/>
    </row>
    <row r="10" spans="2:18" x14ac:dyDescent="0.35">
      <c r="B10" s="13" t="s">
        <v>7</v>
      </c>
      <c r="C10" s="13">
        <v>297</v>
      </c>
      <c r="D10" s="13">
        <v>334</v>
      </c>
      <c r="E10" s="13">
        <v>356.3838667</v>
      </c>
      <c r="F10" s="13">
        <v>-59.383866670000003</v>
      </c>
      <c r="G10" s="13">
        <v>59.383866670000003</v>
      </c>
      <c r="H10" s="13">
        <v>3526.44362</v>
      </c>
    </row>
    <row r="11" spans="2:18" x14ac:dyDescent="0.35">
      <c r="B11" s="13" t="s">
        <v>8</v>
      </c>
      <c r="C11" s="13">
        <v>399</v>
      </c>
      <c r="D11" s="13">
        <v>384</v>
      </c>
      <c r="E11" s="13">
        <v>358.51467330000003</v>
      </c>
      <c r="F11" s="13">
        <v>40.485326669999999</v>
      </c>
      <c r="G11" s="13">
        <v>40.485326669999999</v>
      </c>
      <c r="H11" s="13">
        <v>1639.0616749999999</v>
      </c>
    </row>
    <row r="12" spans="2:18" x14ac:dyDescent="0.35">
      <c r="B12" s="13" t="s">
        <v>9</v>
      </c>
      <c r="C12" s="13">
        <v>402</v>
      </c>
      <c r="D12" s="13">
        <v>314</v>
      </c>
      <c r="E12" s="13">
        <v>360.68893969999999</v>
      </c>
      <c r="F12" s="13">
        <v>41.311060329999997</v>
      </c>
      <c r="G12" s="13">
        <v>41.311060329999997</v>
      </c>
      <c r="H12" s="13">
        <v>1706.6037060000001</v>
      </c>
    </row>
    <row r="13" spans="2:18" x14ac:dyDescent="0.35">
      <c r="B13" s="13" t="s">
        <v>10</v>
      </c>
      <c r="C13" s="13">
        <v>375</v>
      </c>
      <c r="D13" s="13">
        <v>344</v>
      </c>
      <c r="E13" s="13">
        <v>361.40449269999999</v>
      </c>
      <c r="F13" s="13">
        <v>13.595507319999999</v>
      </c>
      <c r="G13" s="13">
        <v>13.595507319999999</v>
      </c>
      <c r="H13" s="13">
        <v>184.83781920000001</v>
      </c>
    </row>
    <row r="14" spans="2:18" x14ac:dyDescent="0.35">
      <c r="B14" s="13" t="s">
        <v>11</v>
      </c>
      <c r="C14" s="13">
        <v>349</v>
      </c>
      <c r="D14" s="13">
        <v>337</v>
      </c>
      <c r="E14" s="13">
        <v>360.784268</v>
      </c>
      <c r="F14" s="13">
        <v>-11.78426805</v>
      </c>
      <c r="G14" s="13">
        <v>11.78426805</v>
      </c>
      <c r="H14" s="13">
        <v>138.86897350000001</v>
      </c>
    </row>
    <row r="15" spans="2:18" x14ac:dyDescent="0.35">
      <c r="B15" s="13" t="s">
        <v>12</v>
      </c>
      <c r="C15" s="13">
        <v>386</v>
      </c>
      <c r="D15" s="13">
        <v>345</v>
      </c>
      <c r="E15" s="13">
        <v>362.04505460000001</v>
      </c>
      <c r="F15" s="13">
        <v>23.954945349999999</v>
      </c>
      <c r="G15" s="13">
        <v>23.954945349999999</v>
      </c>
      <c r="H15" s="13">
        <v>573.83940689999997</v>
      </c>
      <c r="L15" s="22"/>
      <c r="M15" s="22"/>
      <c r="N15" s="22"/>
      <c r="O15" s="22"/>
      <c r="P15" s="22"/>
      <c r="Q15" s="22"/>
      <c r="R15" s="22"/>
    </row>
    <row r="16" spans="2:18" x14ac:dyDescent="0.35">
      <c r="B16" s="13" t="s">
        <v>13</v>
      </c>
      <c r="C16" s="13">
        <v>328</v>
      </c>
      <c r="D16" s="13">
        <v>362</v>
      </c>
      <c r="E16" s="13">
        <v>360.34280189999998</v>
      </c>
      <c r="F16" s="13">
        <v>-32.342801909999999</v>
      </c>
      <c r="G16" s="13">
        <v>32.342801909999999</v>
      </c>
      <c r="H16" s="13">
        <v>1046.056836</v>
      </c>
      <c r="L16" s="22"/>
      <c r="M16" s="22"/>
      <c r="N16" s="22"/>
      <c r="O16" s="22"/>
      <c r="P16" s="22"/>
      <c r="Q16" s="22"/>
      <c r="R16" s="22"/>
    </row>
    <row r="17" spans="2:18" x14ac:dyDescent="0.35">
      <c r="B17" s="13" t="s">
        <v>14</v>
      </c>
      <c r="C17" s="13">
        <v>389</v>
      </c>
      <c r="D17" s="13">
        <v>314</v>
      </c>
      <c r="E17" s="13">
        <v>361.77566180000002</v>
      </c>
      <c r="F17" s="13">
        <v>27.22433818</v>
      </c>
      <c r="G17" s="13">
        <v>27.22433818</v>
      </c>
      <c r="H17" s="13">
        <v>741.16458939999995</v>
      </c>
      <c r="L17" s="22"/>
      <c r="M17" s="22"/>
      <c r="N17" s="22"/>
      <c r="O17" s="22"/>
      <c r="P17" s="22"/>
      <c r="Q17" s="22"/>
      <c r="R17" s="22"/>
    </row>
    <row r="18" spans="2:18" x14ac:dyDescent="0.35">
      <c r="B18" s="13" t="s">
        <v>15</v>
      </c>
      <c r="C18" s="13">
        <v>343</v>
      </c>
      <c r="D18" s="13">
        <v>365</v>
      </c>
      <c r="E18" s="13">
        <v>360.8368787</v>
      </c>
      <c r="F18" s="13">
        <v>-17.836878729999999</v>
      </c>
      <c r="G18" s="13">
        <v>17.836878729999999</v>
      </c>
      <c r="H18" s="13">
        <v>318.1542427</v>
      </c>
      <c r="L18" s="22"/>
      <c r="M18" s="22"/>
      <c r="N18" s="22"/>
      <c r="O18" s="22"/>
      <c r="P18" s="22"/>
      <c r="Q18" s="22"/>
      <c r="R18" s="22"/>
    </row>
    <row r="19" spans="2:18" ht="14.5" customHeight="1" x14ac:dyDescent="0.35">
      <c r="B19" s="19" t="s">
        <v>22</v>
      </c>
      <c r="C19" s="20"/>
      <c r="D19" s="20"/>
      <c r="E19" s="21"/>
      <c r="F19" s="18">
        <v>3.23402916</v>
      </c>
      <c r="G19" s="18">
        <v>330.94832650000001</v>
      </c>
      <c r="H19" s="18">
        <v>12054.36958</v>
      </c>
      <c r="L19" s="22"/>
      <c r="M19" s="22"/>
      <c r="N19" s="22"/>
      <c r="O19" s="22"/>
      <c r="P19" s="22"/>
      <c r="Q19" s="22"/>
      <c r="R19" s="22"/>
    </row>
    <row r="20" spans="2:18" x14ac:dyDescent="0.35">
      <c r="L20" s="22"/>
      <c r="M20" s="22"/>
      <c r="N20" s="22"/>
      <c r="O20" s="22"/>
      <c r="P20" s="22"/>
      <c r="Q20" s="22"/>
      <c r="R20" s="22"/>
    </row>
    <row r="21" spans="2:18" x14ac:dyDescent="0.35">
      <c r="B21" s="24" t="s">
        <v>38</v>
      </c>
      <c r="C21" s="25"/>
      <c r="D21" s="25"/>
      <c r="E21" s="25"/>
      <c r="F21" s="25"/>
      <c r="G21" s="25"/>
      <c r="H21" s="25"/>
    </row>
    <row r="22" spans="2:18" x14ac:dyDescent="0.35">
      <c r="B22" s="25"/>
      <c r="C22" s="25"/>
      <c r="D22" s="25"/>
      <c r="E22" s="25"/>
      <c r="F22" s="25"/>
      <c r="G22" s="25"/>
      <c r="H22" s="25"/>
    </row>
    <row r="23" spans="2:18" x14ac:dyDescent="0.35">
      <c r="B23" s="25"/>
      <c r="C23" s="25"/>
      <c r="D23" s="25"/>
      <c r="E23" s="25"/>
      <c r="F23" s="25"/>
      <c r="G23" s="25"/>
      <c r="H23" s="25"/>
    </row>
    <row r="24" spans="2:18" x14ac:dyDescent="0.35">
      <c r="B24" s="25"/>
      <c r="C24" s="25"/>
      <c r="D24" s="25"/>
      <c r="E24" s="25"/>
      <c r="F24" s="25"/>
      <c r="G24" s="25"/>
      <c r="H24" s="25"/>
    </row>
    <row r="25" spans="2:18" x14ac:dyDescent="0.35">
      <c r="B25" s="25"/>
      <c r="C25" s="25"/>
      <c r="D25" s="25"/>
      <c r="E25" s="25"/>
      <c r="F25" s="25"/>
      <c r="G25" s="25"/>
      <c r="H25" s="25"/>
    </row>
    <row r="26" spans="2:18" x14ac:dyDescent="0.35">
      <c r="B26" s="25"/>
      <c r="C26" s="25"/>
      <c r="D26" s="25"/>
      <c r="E26" s="25"/>
      <c r="F26" s="25"/>
      <c r="G26" s="25"/>
      <c r="H26" s="25"/>
    </row>
    <row r="27" spans="2:18" x14ac:dyDescent="0.35">
      <c r="B27" s="25"/>
      <c r="C27" s="25"/>
      <c r="D27" s="25"/>
      <c r="E27" s="25"/>
      <c r="F27" s="25"/>
      <c r="G27" s="25"/>
      <c r="H27" s="25"/>
    </row>
    <row r="28" spans="2:18" x14ac:dyDescent="0.35">
      <c r="B28" s="25"/>
      <c r="C28" s="25"/>
      <c r="D28" s="25"/>
      <c r="E28" s="25"/>
      <c r="F28" s="25"/>
      <c r="G28" s="25"/>
      <c r="H28" s="25"/>
    </row>
  </sheetData>
  <mergeCells count="2">
    <mergeCell ref="B19:E19"/>
    <mergeCell ref="B21:H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 Bulan</vt:lpstr>
      <vt:lpstr>5 BUlan</vt:lpstr>
      <vt:lpstr>Simple Eksponential Smoothing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ahmadmuwafiquladli@gmail.com</dc:creator>
  <cp:lastModifiedBy>ahmadmuwafiquladli@gmail.com</cp:lastModifiedBy>
  <dcterms:created xsi:type="dcterms:W3CDTF">2025-04-23T16:01:26Z</dcterms:created>
  <dcterms:modified xsi:type="dcterms:W3CDTF">2025-04-23T17:13:20Z</dcterms:modified>
</cp:coreProperties>
</file>