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anikos.sharepoint.com/sites/GranikosTraining/Freigegebene Dokumente/General/"/>
    </mc:Choice>
  </mc:AlternateContent>
  <xr:revisionPtr revIDLastSave="251" documentId="11_05394DDEA551532A52C40AAA1150B4D82573F5DE" xr6:coauthVersionLast="46" xr6:coauthVersionMax="46" xr10:uidLastSave="{412DA5D6-9CE4-44D3-B578-561F113DF6CA}"/>
  <bookViews>
    <workbookView xWindow="-28920" yWindow="-120" windowWidth="29040" windowHeight="15840" xr2:uid="{00000000-000D-0000-FFFF-FFFF00000000}"/>
  </bookViews>
  <sheets>
    <sheet name="Kalkulation" sheetId="1" r:id="rId1"/>
    <sheet name="Lookup" sheetId="2" r:id="rId2"/>
  </sheets>
  <definedNames>
    <definedName name="Auto">Kalkulation!$B$25</definedName>
    <definedName name="Bahn">Kalkulation!$B$23</definedName>
    <definedName name="Dauer">Kalkulation!$B$4</definedName>
    <definedName name="Flug">Kalkulation!$B$22</definedName>
    <definedName name="Folgetag">Kalkulation!$B$16</definedName>
    <definedName name="Hotel">Kalkulation!$B$14</definedName>
    <definedName name="Hotelkosten">Kalkulation!$D$17</definedName>
    <definedName name="IndividuelleSchulung">Kalkulation!$B$8</definedName>
    <definedName name="JaNein">Lookup!$A$4:$A$5</definedName>
    <definedName name="Layout">Kalkulation!$B$10</definedName>
    <definedName name="Sockel">Kalkulation!$B$5</definedName>
    <definedName name="Spesen">Kalkulation!$A$19</definedName>
    <definedName name="SpesenJeTag">Kalkulation!$B$19</definedName>
    <definedName name="StundenJeTag">Lookup!$A$9</definedName>
    <definedName name="SummeIndividuelleSchulung">Kalkulation!$D$11</definedName>
    <definedName name="Tagessatz">Kalkulation!$D$35</definedName>
    <definedName name="Taxi">Kalkulation!$B$24</definedName>
    <definedName name="Vorbereitung">Kalkulation!$B$9</definedName>
    <definedName name="Vortag">Kalkulation!$B$15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1" l="1"/>
  <c r="M10" i="1"/>
  <c r="D9" i="1"/>
  <c r="D10" i="1"/>
  <c r="D11" i="1" l="1"/>
  <c r="D30" i="1" s="1"/>
  <c r="D29" i="1"/>
  <c r="D25" i="1"/>
  <c r="D22" i="1"/>
  <c r="D23" i="1"/>
  <c r="D24" i="1"/>
  <c r="D20" i="1"/>
  <c r="D17" i="1"/>
  <c r="D27" i="1" s="1"/>
  <c r="D32" i="1" l="1"/>
  <c r="D35" i="1" s="1"/>
  <c r="D37" i="1" s="1"/>
</calcChain>
</file>

<file path=xl/sharedStrings.xml><?xml version="1.0" encoding="utf-8"?>
<sst xmlns="http://schemas.openxmlformats.org/spreadsheetml/2006/main" count="33" uniqueCount="29">
  <si>
    <t>Hotelkosten je Tag</t>
  </si>
  <si>
    <t>Schulung</t>
  </si>
  <si>
    <t>Dauer in Tagen</t>
  </si>
  <si>
    <t>Ja</t>
  </si>
  <si>
    <t>Nein</t>
  </si>
  <si>
    <t>Reise</t>
  </si>
  <si>
    <t>Anreise am Vortag</t>
  </si>
  <si>
    <t>Bahnfahrkarte (An-/Abreise)</t>
  </si>
  <si>
    <t>ÖPNV/Taxi Vorort je Tag</t>
  </si>
  <si>
    <t>Auto (persönlich/Mietwagen)</t>
  </si>
  <si>
    <t>Hotelkosten</t>
  </si>
  <si>
    <t>Abreise am Folgetag</t>
  </si>
  <si>
    <t>Flugticket (An-/Abreise)</t>
  </si>
  <si>
    <t>Spesen</t>
  </si>
  <si>
    <t>Summe</t>
  </si>
  <si>
    <t>Empfohlener Tagessatz (All-In)</t>
  </si>
  <si>
    <t>Spesen je Schulungstag</t>
  </si>
  <si>
    <t>Sockelbetrag je Tag</t>
  </si>
  <si>
    <t>Individuelle Schulung</t>
  </si>
  <si>
    <t>Vorbereitungszeit in Stunden</t>
  </si>
  <si>
    <t>Sockelbetrag je Tag (8h)</t>
  </si>
  <si>
    <t>Kosten Präsentationslayout</t>
  </si>
  <si>
    <t>Kosten individuelle Schulung</t>
  </si>
  <si>
    <t>Reisekosten + Spesen</t>
  </si>
  <si>
    <t>Errechneter Tagessatz</t>
  </si>
  <si>
    <t>Version</t>
  </si>
  <si>
    <t>5. Januar 2021</t>
  </si>
  <si>
    <t>Errechneter Sockel je Stunde</t>
  </si>
  <si>
    <t>Stunden je 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</si>
</sst>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44" fontId="0" fillId="0" borderId="0" xfId="1" applyFont="1"/>
    <xf numFmtId="0" fontId="0" fillId="0" borderId="0" xfId="0" applyAlignment="1">
      <alignment horizontal="right"/>
    </xf>
    <xf numFmtId="44" fontId="0" fillId="0" borderId="0" xfId="0" applyNumberFormat="1"/>
    <xf numFmtId="0" fontId="5" fillId="0" borderId="0" xfId="0" applyFont="1"/>
    <xf numFmtId="44" fontId="2" fillId="0" borderId="0" xfId="1" applyFont="1"/>
    <xf numFmtId="0" fontId="2" fillId="0" borderId="0" xfId="0" applyFont="1" applyAlignment="1">
      <alignment horizontal="left"/>
    </xf>
    <xf numFmtId="0" fontId="2" fillId="0" borderId="1" xfId="0" applyFont="1" applyBorder="1"/>
    <xf numFmtId="44" fontId="0" fillId="0" borderId="1" xfId="0" applyNumberFormat="1" applyBorder="1"/>
    <xf numFmtId="44" fontId="2" fillId="0" borderId="1" xfId="0" applyNumberFormat="1" applyFont="1" applyBorder="1"/>
    <xf numFmtId="44" fontId="2" fillId="0" borderId="0" xfId="0" applyNumberFormat="1" applyFont="1"/>
    <xf numFmtId="44" fontId="0" fillId="0" borderId="0" xfId="1" applyFont="1" applyAlignment="1">
      <alignment horizontal="right"/>
    </xf>
    <xf numFmtId="44" fontId="2" fillId="0" borderId="1" xfId="1" applyFont="1" applyBorder="1"/>
    <xf numFmtId="0" fontId="6" fillId="0" borderId="0" xfId="0" applyFont="1"/>
    <xf numFmtId="49" fontId="6" fillId="0" borderId="0" xfId="0" applyNumberFormat="1" applyFont="1"/>
    <xf numFmtId="0" fontId="0" fillId="2" borderId="0" xfId="0" applyFill="1"/>
    <xf numFmtId="44" fontId="0" fillId="2" borderId="0" xfId="1" applyFont="1" applyFill="1"/>
    <xf numFmtId="44" fontId="5" fillId="0" borderId="0" xfId="1" applyFont="1" applyFill="1"/>
    <xf numFmtId="0" fontId="0" fillId="2" borderId="0" xfId="0" applyFill="1" applyAlignment="1">
      <alignment horizontal="right"/>
    </xf>
    <xf numFmtId="0" fontId="4" fillId="3" borderId="0" xfId="0" applyFont="1" applyFill="1"/>
    <xf numFmtId="44" fontId="4" fillId="3" borderId="0" xfId="1" applyFont="1" applyFill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"/>
  <sheetViews>
    <sheetView tabSelected="1" topLeftCell="A7" workbookViewId="0">
      <selection activeCell="C30" sqref="C30"/>
    </sheetView>
  </sheetViews>
  <sheetFormatPr baseColWidth="10" defaultColWidth="9.140625" defaultRowHeight="15" x14ac:dyDescent="0.25"/>
  <cols>
    <col min="1" max="1" width="27.7109375" bestFit="1" customWidth="1"/>
    <col min="2" max="2" width="9.42578125" bestFit="1" customWidth="1"/>
    <col min="3" max="3" width="28.5703125" bestFit="1" customWidth="1"/>
    <col min="4" max="4" width="21.85546875" bestFit="1" customWidth="1"/>
    <col min="5" max="5" width="11" bestFit="1" customWidth="1"/>
  </cols>
  <sheetData>
    <row r="1" spans="1:13" x14ac:dyDescent="0.25">
      <c r="A1" s="14" t="s">
        <v>25</v>
      </c>
      <c r="B1" s="15" t="s">
        <v>26</v>
      </c>
    </row>
    <row r="3" spans="1:13" x14ac:dyDescent="0.25">
      <c r="A3" s="1" t="s">
        <v>1</v>
      </c>
    </row>
    <row r="4" spans="1:13" x14ac:dyDescent="0.25">
      <c r="A4" t="s">
        <v>2</v>
      </c>
      <c r="B4" s="16">
        <v>5</v>
      </c>
    </row>
    <row r="5" spans="1:13" x14ac:dyDescent="0.25">
      <c r="A5" t="s">
        <v>20</v>
      </c>
      <c r="B5" s="17">
        <v>850</v>
      </c>
      <c r="C5" s="2"/>
    </row>
    <row r="6" spans="1:13" x14ac:dyDescent="0.25">
      <c r="A6" t="s">
        <v>27</v>
      </c>
      <c r="B6" s="18">
        <f>(Sockel/StundenJeTag)</f>
        <v>106.25</v>
      </c>
      <c r="C6" s="2"/>
    </row>
    <row r="7" spans="1:13" x14ac:dyDescent="0.25">
      <c r="B7" s="2"/>
      <c r="C7" s="2"/>
    </row>
    <row r="8" spans="1:13" x14ac:dyDescent="0.25">
      <c r="A8" t="s">
        <v>18</v>
      </c>
      <c r="B8" s="19" t="s">
        <v>3</v>
      </c>
      <c r="C8" s="2"/>
    </row>
    <row r="9" spans="1:13" x14ac:dyDescent="0.25">
      <c r="A9" t="s">
        <v>19</v>
      </c>
      <c r="B9" s="19">
        <v>2</v>
      </c>
      <c r="C9" s="2"/>
      <c r="D9" s="2">
        <f>IF(IndividuelleSchulung="Ja",(Sockel/Vorbereitung),0)</f>
        <v>425</v>
      </c>
    </row>
    <row r="10" spans="1:13" x14ac:dyDescent="0.25">
      <c r="A10" t="s">
        <v>21</v>
      </c>
      <c r="B10" s="12">
        <v>300</v>
      </c>
      <c r="C10" s="2"/>
      <c r="D10" s="2">
        <f>IF(IndividuelleSchulung="Ja",Layout,0)</f>
        <v>300</v>
      </c>
      <c r="M10">
        <f>850/8</f>
        <v>106.25</v>
      </c>
    </row>
    <row r="11" spans="1:13" ht="15.75" thickBot="1" x14ac:dyDescent="0.3">
      <c r="B11" s="3"/>
      <c r="C11" s="13" t="s">
        <v>22</v>
      </c>
      <c r="D11" s="9">
        <f>SUM(D9:D10)</f>
        <v>725</v>
      </c>
    </row>
    <row r="12" spans="1:13" ht="15.75" thickTop="1" x14ac:dyDescent="0.25"/>
    <row r="13" spans="1:13" x14ac:dyDescent="0.25">
      <c r="A13" s="1" t="s">
        <v>5</v>
      </c>
    </row>
    <row r="14" spans="1:13" x14ac:dyDescent="0.25">
      <c r="A14" t="s">
        <v>0</v>
      </c>
      <c r="B14" s="17">
        <v>200</v>
      </c>
      <c r="C14" s="2"/>
    </row>
    <row r="15" spans="1:13" x14ac:dyDescent="0.25">
      <c r="A15" t="s">
        <v>6</v>
      </c>
      <c r="B15" s="19" t="s">
        <v>4</v>
      </c>
      <c r="C15" s="3"/>
    </row>
    <row r="16" spans="1:13" x14ac:dyDescent="0.25">
      <c r="A16" t="s">
        <v>11</v>
      </c>
      <c r="B16" s="19" t="s">
        <v>4</v>
      </c>
      <c r="C16" s="3"/>
    </row>
    <row r="17" spans="1:4" x14ac:dyDescent="0.25">
      <c r="A17" s="5"/>
      <c r="B17" s="3"/>
      <c r="C17" s="7" t="s">
        <v>10</v>
      </c>
      <c r="D17" s="2">
        <f>IF(Vortag="Ja",Dauer*Hotel,(Dauer-1)*Hotel)+IF(Folgetag="Ja",Hotel)</f>
        <v>800</v>
      </c>
    </row>
    <row r="18" spans="1:4" x14ac:dyDescent="0.25">
      <c r="B18" s="3"/>
      <c r="C18" s="3"/>
    </row>
    <row r="19" spans="1:4" x14ac:dyDescent="0.25">
      <c r="A19" t="s">
        <v>16</v>
      </c>
      <c r="B19" s="17">
        <v>50</v>
      </c>
      <c r="C19" s="2"/>
      <c r="D19" s="4"/>
    </row>
    <row r="20" spans="1:4" x14ac:dyDescent="0.25">
      <c r="B20" s="2"/>
      <c r="C20" s="6" t="s">
        <v>13</v>
      </c>
      <c r="D20" s="4">
        <f>(SpesenJeTag*Dauer)</f>
        <v>250</v>
      </c>
    </row>
    <row r="22" spans="1:4" x14ac:dyDescent="0.25">
      <c r="A22" t="s">
        <v>12</v>
      </c>
      <c r="B22" s="17">
        <v>125</v>
      </c>
      <c r="D22" s="2">
        <f>Flug</f>
        <v>125</v>
      </c>
    </row>
    <row r="23" spans="1:4" x14ac:dyDescent="0.25">
      <c r="A23" t="s">
        <v>7</v>
      </c>
      <c r="B23" s="17">
        <v>80</v>
      </c>
      <c r="C23" s="2"/>
      <c r="D23" s="2">
        <f>Bahn</f>
        <v>80</v>
      </c>
    </row>
    <row r="24" spans="1:4" x14ac:dyDescent="0.25">
      <c r="A24" t="s">
        <v>8</v>
      </c>
      <c r="B24" s="17">
        <v>25</v>
      </c>
      <c r="C24" s="2"/>
      <c r="D24" s="2">
        <f>(Taxi*Dauer)</f>
        <v>125</v>
      </c>
    </row>
    <row r="25" spans="1:4" x14ac:dyDescent="0.25">
      <c r="A25" t="s">
        <v>9</v>
      </c>
      <c r="B25" s="17">
        <v>0</v>
      </c>
      <c r="C25" s="2"/>
      <c r="D25" s="2">
        <f>Auto</f>
        <v>0</v>
      </c>
    </row>
    <row r="27" spans="1:4" ht="15.75" thickBot="1" x14ac:dyDescent="0.3">
      <c r="C27" s="8" t="s">
        <v>23</v>
      </c>
      <c r="D27" s="9">
        <f>SUM(D17:D26)</f>
        <v>1380</v>
      </c>
    </row>
    <row r="28" spans="1:4" ht="15.75" thickTop="1" x14ac:dyDescent="0.25"/>
    <row r="29" spans="1:4" x14ac:dyDescent="0.25">
      <c r="C29" t="s">
        <v>17</v>
      </c>
      <c r="D29" s="2">
        <f>(Sockel*Dauer)</f>
        <v>4250</v>
      </c>
    </row>
    <row r="30" spans="1:4" x14ac:dyDescent="0.25">
      <c r="C30" t="s">
        <v>22</v>
      </c>
      <c r="D30" s="2">
        <f>SummeIndividuelleSchulung</f>
        <v>725</v>
      </c>
    </row>
    <row r="32" spans="1:4" ht="15.75" thickBot="1" x14ac:dyDescent="0.3">
      <c r="C32" s="8" t="s">
        <v>14</v>
      </c>
      <c r="D32" s="10">
        <f>SUM(D27:D30)</f>
        <v>6355</v>
      </c>
    </row>
    <row r="33" spans="3:5" ht="15.75" thickTop="1" x14ac:dyDescent="0.25"/>
    <row r="35" spans="3:5" x14ac:dyDescent="0.25">
      <c r="C35" s="1" t="s">
        <v>24</v>
      </c>
      <c r="D35" s="11">
        <f>(D32/Dauer)</f>
        <v>1271</v>
      </c>
      <c r="E35" s="4"/>
    </row>
    <row r="37" spans="3:5" x14ac:dyDescent="0.25">
      <c r="C37" s="20" t="s">
        <v>15</v>
      </c>
      <c r="D37" s="21">
        <f>ROUND(Tagessatz+50,-2)</f>
        <v>1300</v>
      </c>
    </row>
  </sheetData>
  <phoneticPr fontId="3" type="noConversion"/>
  <dataValidations count="2">
    <dataValidation type="list" allowBlank="1" showInputMessage="1" showErrorMessage="1" sqref="C21:C22 B15:C16 B8" xr:uid="{5A6B1506-9994-4C37-B8F8-D37362135331}">
      <formula1>JaNein</formula1>
    </dataValidation>
    <dataValidation allowBlank="1" showInputMessage="1" showErrorMessage="1" sqref="B21 C18 B17:B18" xr:uid="{015DB1C8-6165-48FD-8D1C-D83C882390A6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C749-BB2E-4D31-B3D9-B60C49D0E15B}">
  <dimension ref="A4:A9"/>
  <sheetViews>
    <sheetView topLeftCell="A4" workbookViewId="0">
      <selection activeCell="A9" sqref="A9"/>
    </sheetView>
  </sheetViews>
  <sheetFormatPr baseColWidth="10" defaultRowHeight="15" x14ac:dyDescent="0.25"/>
  <sheetData>
    <row r="4" spans="1:1" x14ac:dyDescent="0.25">
      <c r="A4" t="s">
        <v>3</v>
      </c>
    </row>
    <row r="5" spans="1:1" x14ac:dyDescent="0.25">
      <c r="A5" t="s">
        <v>4</v>
      </c>
    </row>
    <row r="8" spans="1:1" x14ac:dyDescent="0.25">
      <c r="A8" t="s">
        <v>28</v>
      </c>
    </row>
    <row r="9" spans="1:1" x14ac:dyDescent="0.25">
      <c r="A9">
        <v>8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CF78A568FDC0E4299392705430D7B19" ma:contentTypeVersion="4" ma:contentTypeDescription="Ein neues Dokument erstellen." ma:contentTypeScope="" ma:versionID="4849a0a969c773e707c95645c4ff6aab">
  <xsd:schema xmlns:xsd="http://www.w3.org/2001/XMLSchema" xmlns:xs="http://www.w3.org/2001/XMLSchema" xmlns:p="http://schemas.microsoft.com/office/2006/metadata/properties" xmlns:ns2="17ab58a5-2879-41d1-9642-2a4467011df3" targetNamespace="http://schemas.microsoft.com/office/2006/metadata/properties" ma:root="true" ma:fieldsID="c8d10248bc2f9c29506506b0a0f2a6e8" ns2:_="">
    <xsd:import namespace="17ab58a5-2879-41d1-9642-2a4467011df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ab58a5-2879-41d1-9642-2a4467011d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042540-0C7D-4475-BFB8-6A93E22B7868}">
  <ds:schemaRefs>
    <ds:schemaRef ds:uri="http://purl.org/dc/dcmitype/"/>
    <ds:schemaRef ds:uri="http://purl.org/dc/elements/1.1/"/>
    <ds:schemaRef ds:uri="17ab58a5-2879-41d1-9642-2a4467011df3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EB59AB2-16F9-4A18-A4CA-9D4676D60B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ab58a5-2879-41d1-9642-2a4467011df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5E41068-6AF0-464E-81CA-ADFA8A5AB20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19</vt:i4>
      </vt:variant>
    </vt:vector>
  </HeadingPairs>
  <TitlesOfParts>
    <vt:vector size="21" baseType="lpstr">
      <vt:lpstr>Kalkulation</vt:lpstr>
      <vt:lpstr>Lookup</vt:lpstr>
      <vt:lpstr>Auto</vt:lpstr>
      <vt:lpstr>Bahn</vt:lpstr>
      <vt:lpstr>Dauer</vt:lpstr>
      <vt:lpstr>Flug</vt:lpstr>
      <vt:lpstr>Folgetag</vt:lpstr>
      <vt:lpstr>Hotel</vt:lpstr>
      <vt:lpstr>Hotelkosten</vt:lpstr>
      <vt:lpstr>IndividuelleSchulung</vt:lpstr>
      <vt:lpstr>JaNein</vt:lpstr>
      <vt:lpstr>Layout</vt:lpstr>
      <vt:lpstr>Sockel</vt:lpstr>
      <vt:lpstr>Spesen</vt:lpstr>
      <vt:lpstr>SpesenJeTag</vt:lpstr>
      <vt:lpstr>StundenJeTag</vt:lpstr>
      <vt:lpstr>SummeIndividuelleSchulung</vt:lpstr>
      <vt:lpstr>Tagessatz</vt:lpstr>
      <vt:lpstr>Taxi</vt:lpstr>
      <vt:lpstr>Vorbereitung</vt:lpstr>
      <vt:lpstr>Vortag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Trainer Kalkulationsvorlage</dc:title>
  <dc:subject/>
  <dc:creator/>
  <cp:keywords/>
  <dc:description/>
  <cp:lastModifiedBy>Thomas Stensitzki</cp:lastModifiedBy>
  <cp:revision/>
  <dcterms:created xsi:type="dcterms:W3CDTF">2020-08-02T07:53:46Z</dcterms:created>
  <dcterms:modified xsi:type="dcterms:W3CDTF">2021-01-05T13:46:37Z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0x010100CCF78A568FDC0E4299392705430D7B19</vt:lpwstr>
  </property>
</Properties>
</file>