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32dbdf67b1791cd/Study/mySQL/Coursera_Managing_Big_Data_with_MySQL/Capstone_Real_Estate_Profits_Data_Analytics/"/>
    </mc:Choice>
  </mc:AlternateContent>
  <xr:revisionPtr revIDLastSave="91" documentId="11_D233DF36F475B04EC37BF06BBE3EB3F60C81A2A8" xr6:coauthVersionLast="32" xr6:coauthVersionMax="32" xr10:uidLastSave="{688E03DE-FE2A-4EB0-8467-A9C5D2F8E094}"/>
  <bookViews>
    <workbookView xWindow="0" yWindow="504" windowWidth="23040" windowHeight="7992" tabRatio="500" xr2:uid="{00000000-000D-0000-FFFF-FFFF00000000}"/>
  </bookViews>
  <sheets>
    <sheet name=" 4- Alternative to &quot;Solver&quot;" sheetId="1" r:id="rId1"/>
    <sheet name="nightly rent vs occupancy rate" sheetId="2" r:id="rId2"/>
  </sheets>
  <calcPr calcId="179017" concurrentCalc="0"/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4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4" i="1"/>
  <c r="AB5" i="1"/>
  <c r="AB6" i="1"/>
  <c r="AB7" i="1"/>
  <c r="AB8" i="1"/>
  <c r="AB9" i="1"/>
  <c r="AB1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4" i="1"/>
  <c r="AA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4" i="1"/>
  <c r="R4" i="1"/>
  <c r="S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K247" i="1"/>
  <c r="N247" i="1"/>
  <c r="L247" i="1"/>
  <c r="M247" i="1"/>
  <c r="E247" i="1"/>
  <c r="F247" i="1"/>
  <c r="K246" i="1"/>
  <c r="N246" i="1"/>
  <c r="L246" i="1"/>
  <c r="M246" i="1"/>
  <c r="E246" i="1"/>
  <c r="F246" i="1"/>
  <c r="K245" i="1"/>
  <c r="N245" i="1"/>
  <c r="L245" i="1"/>
  <c r="M245" i="1"/>
  <c r="E245" i="1"/>
  <c r="F245" i="1"/>
  <c r="K244" i="1"/>
  <c r="N244" i="1"/>
  <c r="L244" i="1"/>
  <c r="M244" i="1"/>
  <c r="E244" i="1"/>
  <c r="F244" i="1"/>
  <c r="K243" i="1"/>
  <c r="N243" i="1"/>
  <c r="L243" i="1"/>
  <c r="M243" i="1"/>
  <c r="E243" i="1"/>
  <c r="F243" i="1"/>
  <c r="K242" i="1"/>
  <c r="N242" i="1"/>
  <c r="L242" i="1"/>
  <c r="M242" i="1"/>
  <c r="E242" i="1"/>
  <c r="F242" i="1"/>
  <c r="K241" i="1"/>
  <c r="N241" i="1"/>
  <c r="L241" i="1"/>
  <c r="M241" i="1"/>
  <c r="E241" i="1"/>
  <c r="F241" i="1"/>
  <c r="K240" i="1"/>
  <c r="N240" i="1"/>
  <c r="L240" i="1"/>
  <c r="M240" i="1"/>
  <c r="E240" i="1"/>
  <c r="F240" i="1"/>
  <c r="K239" i="1"/>
  <c r="N239" i="1"/>
  <c r="L239" i="1"/>
  <c r="M239" i="1"/>
  <c r="E239" i="1"/>
  <c r="F239" i="1"/>
  <c r="K238" i="1"/>
  <c r="N238" i="1"/>
  <c r="L238" i="1"/>
  <c r="M238" i="1"/>
  <c r="E238" i="1"/>
  <c r="F238" i="1"/>
  <c r="K237" i="1"/>
  <c r="N237" i="1"/>
  <c r="L237" i="1"/>
  <c r="M237" i="1"/>
  <c r="E237" i="1"/>
  <c r="F237" i="1"/>
  <c r="K236" i="1"/>
  <c r="N236" i="1"/>
  <c r="L236" i="1"/>
  <c r="M236" i="1"/>
  <c r="E236" i="1"/>
  <c r="F236" i="1"/>
  <c r="K235" i="1"/>
  <c r="N235" i="1"/>
  <c r="L235" i="1"/>
  <c r="M235" i="1"/>
  <c r="E235" i="1"/>
  <c r="F235" i="1"/>
  <c r="K234" i="1"/>
  <c r="N234" i="1"/>
  <c r="L234" i="1"/>
  <c r="M234" i="1"/>
  <c r="E234" i="1"/>
  <c r="F234" i="1"/>
  <c r="K233" i="1"/>
  <c r="N233" i="1"/>
  <c r="L233" i="1"/>
  <c r="M233" i="1"/>
  <c r="E233" i="1"/>
  <c r="F233" i="1"/>
  <c r="K232" i="1"/>
  <c r="N232" i="1"/>
  <c r="L232" i="1"/>
  <c r="M232" i="1"/>
  <c r="E232" i="1"/>
  <c r="F232" i="1"/>
  <c r="K231" i="1"/>
  <c r="N231" i="1"/>
  <c r="L231" i="1"/>
  <c r="M231" i="1"/>
  <c r="E231" i="1"/>
  <c r="F231" i="1"/>
  <c r="K230" i="1"/>
  <c r="N230" i="1"/>
  <c r="L230" i="1"/>
  <c r="M230" i="1"/>
  <c r="E230" i="1"/>
  <c r="F230" i="1"/>
  <c r="K229" i="1"/>
  <c r="N229" i="1"/>
  <c r="L229" i="1"/>
  <c r="M229" i="1"/>
  <c r="E229" i="1"/>
  <c r="F229" i="1"/>
  <c r="K228" i="1"/>
  <c r="N228" i="1"/>
  <c r="L228" i="1"/>
  <c r="M228" i="1"/>
  <c r="E228" i="1"/>
  <c r="F228" i="1"/>
  <c r="K227" i="1"/>
  <c r="N227" i="1"/>
  <c r="L227" i="1"/>
  <c r="M227" i="1"/>
  <c r="E227" i="1"/>
  <c r="F227" i="1"/>
  <c r="K226" i="1"/>
  <c r="N226" i="1"/>
  <c r="L226" i="1"/>
  <c r="M226" i="1"/>
  <c r="E226" i="1"/>
  <c r="F226" i="1"/>
  <c r="K225" i="1"/>
  <c r="N225" i="1"/>
  <c r="L225" i="1"/>
  <c r="M225" i="1"/>
  <c r="E225" i="1"/>
  <c r="F225" i="1"/>
  <c r="K224" i="1"/>
  <c r="N224" i="1"/>
  <c r="L224" i="1"/>
  <c r="M224" i="1"/>
  <c r="E224" i="1"/>
  <c r="F224" i="1"/>
  <c r="K223" i="1"/>
  <c r="N223" i="1"/>
  <c r="L223" i="1"/>
  <c r="M223" i="1"/>
  <c r="E223" i="1"/>
  <c r="F223" i="1"/>
  <c r="K222" i="1"/>
  <c r="N222" i="1"/>
  <c r="L222" i="1"/>
  <c r="M222" i="1"/>
  <c r="E222" i="1"/>
  <c r="F222" i="1"/>
  <c r="K221" i="1"/>
  <c r="N221" i="1"/>
  <c r="L221" i="1"/>
  <c r="M221" i="1"/>
  <c r="E221" i="1"/>
  <c r="F221" i="1"/>
  <c r="K220" i="1"/>
  <c r="N220" i="1"/>
  <c r="L220" i="1"/>
  <c r="M220" i="1"/>
  <c r="E220" i="1"/>
  <c r="F220" i="1"/>
  <c r="K219" i="1"/>
  <c r="N219" i="1"/>
  <c r="L219" i="1"/>
  <c r="M219" i="1"/>
  <c r="E219" i="1"/>
  <c r="F219" i="1"/>
  <c r="K218" i="1"/>
  <c r="N218" i="1"/>
  <c r="L218" i="1"/>
  <c r="M218" i="1"/>
  <c r="E218" i="1"/>
  <c r="F218" i="1"/>
  <c r="K217" i="1"/>
  <c r="N217" i="1"/>
  <c r="L217" i="1"/>
  <c r="M217" i="1"/>
  <c r="E217" i="1"/>
  <c r="F217" i="1"/>
  <c r="K216" i="1"/>
  <c r="N216" i="1"/>
  <c r="L216" i="1"/>
  <c r="M216" i="1"/>
  <c r="E216" i="1"/>
  <c r="F216" i="1"/>
  <c r="K215" i="1"/>
  <c r="N215" i="1"/>
  <c r="L215" i="1"/>
  <c r="M215" i="1"/>
  <c r="E215" i="1"/>
  <c r="F215" i="1"/>
  <c r="K214" i="1"/>
  <c r="N214" i="1"/>
  <c r="L214" i="1"/>
  <c r="M214" i="1"/>
  <c r="E214" i="1"/>
  <c r="F214" i="1"/>
  <c r="K213" i="1"/>
  <c r="N213" i="1"/>
  <c r="L213" i="1"/>
  <c r="M213" i="1"/>
  <c r="E213" i="1"/>
  <c r="F213" i="1"/>
  <c r="K212" i="1"/>
  <c r="N212" i="1"/>
  <c r="L212" i="1"/>
  <c r="M212" i="1"/>
  <c r="E212" i="1"/>
  <c r="F212" i="1"/>
  <c r="K211" i="1"/>
  <c r="N211" i="1"/>
  <c r="L211" i="1"/>
  <c r="M211" i="1"/>
  <c r="E211" i="1"/>
  <c r="F211" i="1"/>
  <c r="K210" i="1"/>
  <c r="N210" i="1"/>
  <c r="L210" i="1"/>
  <c r="M210" i="1"/>
  <c r="E210" i="1"/>
  <c r="F210" i="1"/>
  <c r="K209" i="1"/>
  <c r="N209" i="1"/>
  <c r="L209" i="1"/>
  <c r="M209" i="1"/>
  <c r="E209" i="1"/>
  <c r="F209" i="1"/>
  <c r="K208" i="1"/>
  <c r="N208" i="1"/>
  <c r="L208" i="1"/>
  <c r="M208" i="1"/>
  <c r="E208" i="1"/>
  <c r="F208" i="1"/>
  <c r="K207" i="1"/>
  <c r="N207" i="1"/>
  <c r="L207" i="1"/>
  <c r="M207" i="1"/>
  <c r="E207" i="1"/>
  <c r="F207" i="1"/>
  <c r="K206" i="1"/>
  <c r="N206" i="1"/>
  <c r="L206" i="1"/>
  <c r="M206" i="1"/>
  <c r="E206" i="1"/>
  <c r="F206" i="1"/>
  <c r="K205" i="1"/>
  <c r="N205" i="1"/>
  <c r="L205" i="1"/>
  <c r="M205" i="1"/>
  <c r="E205" i="1"/>
  <c r="F205" i="1"/>
  <c r="K204" i="1"/>
  <c r="N204" i="1"/>
  <c r="L204" i="1"/>
  <c r="M204" i="1"/>
  <c r="E204" i="1"/>
  <c r="F204" i="1"/>
  <c r="K203" i="1"/>
  <c r="N203" i="1"/>
  <c r="L203" i="1"/>
  <c r="M203" i="1"/>
  <c r="E203" i="1"/>
  <c r="F203" i="1"/>
  <c r="K202" i="1"/>
  <c r="N202" i="1"/>
  <c r="L202" i="1"/>
  <c r="M202" i="1"/>
  <c r="E202" i="1"/>
  <c r="F202" i="1"/>
  <c r="K201" i="1"/>
  <c r="N201" i="1"/>
  <c r="L201" i="1"/>
  <c r="M201" i="1"/>
  <c r="E201" i="1"/>
  <c r="F201" i="1"/>
  <c r="K200" i="1"/>
  <c r="N200" i="1"/>
  <c r="L200" i="1"/>
  <c r="M200" i="1"/>
  <c r="E200" i="1"/>
  <c r="F200" i="1"/>
  <c r="K199" i="1"/>
  <c r="N199" i="1"/>
  <c r="L199" i="1"/>
  <c r="M199" i="1"/>
  <c r="E199" i="1"/>
  <c r="F199" i="1"/>
  <c r="K198" i="1"/>
  <c r="N198" i="1"/>
  <c r="L198" i="1"/>
  <c r="M198" i="1"/>
  <c r="E198" i="1"/>
  <c r="F198" i="1"/>
  <c r="K197" i="1"/>
  <c r="N197" i="1"/>
  <c r="L197" i="1"/>
  <c r="M197" i="1"/>
  <c r="E197" i="1"/>
  <c r="F197" i="1"/>
  <c r="K196" i="1"/>
  <c r="N196" i="1"/>
  <c r="L196" i="1"/>
  <c r="M196" i="1"/>
  <c r="E196" i="1"/>
  <c r="F196" i="1"/>
  <c r="K195" i="1"/>
  <c r="N195" i="1"/>
  <c r="L195" i="1"/>
  <c r="M195" i="1"/>
  <c r="E195" i="1"/>
  <c r="F195" i="1"/>
  <c r="K194" i="1"/>
  <c r="N194" i="1"/>
  <c r="L194" i="1"/>
  <c r="M194" i="1"/>
  <c r="E194" i="1"/>
  <c r="F194" i="1"/>
  <c r="K193" i="1"/>
  <c r="N193" i="1"/>
  <c r="L193" i="1"/>
  <c r="M193" i="1"/>
  <c r="E193" i="1"/>
  <c r="F193" i="1"/>
  <c r="K192" i="1"/>
  <c r="N192" i="1"/>
  <c r="L192" i="1"/>
  <c r="M192" i="1"/>
  <c r="E192" i="1"/>
  <c r="F192" i="1"/>
  <c r="K191" i="1"/>
  <c r="N191" i="1"/>
  <c r="L191" i="1"/>
  <c r="M191" i="1"/>
  <c r="E191" i="1"/>
  <c r="F191" i="1"/>
  <c r="K190" i="1"/>
  <c r="N190" i="1"/>
  <c r="L190" i="1"/>
  <c r="M190" i="1"/>
  <c r="E190" i="1"/>
  <c r="F190" i="1"/>
  <c r="K189" i="1"/>
  <c r="N189" i="1"/>
  <c r="L189" i="1"/>
  <c r="M189" i="1"/>
  <c r="E189" i="1"/>
  <c r="F189" i="1"/>
  <c r="K188" i="1"/>
  <c r="N188" i="1"/>
  <c r="L188" i="1"/>
  <c r="M188" i="1"/>
  <c r="E188" i="1"/>
  <c r="F188" i="1"/>
  <c r="K187" i="1"/>
  <c r="N187" i="1"/>
  <c r="L187" i="1"/>
  <c r="M187" i="1"/>
  <c r="E187" i="1"/>
  <c r="F187" i="1"/>
  <c r="K186" i="1"/>
  <c r="N186" i="1"/>
  <c r="L186" i="1"/>
  <c r="M186" i="1"/>
  <c r="E186" i="1"/>
  <c r="F186" i="1"/>
  <c r="K185" i="1"/>
  <c r="N185" i="1"/>
  <c r="L185" i="1"/>
  <c r="M185" i="1"/>
  <c r="E185" i="1"/>
  <c r="F185" i="1"/>
  <c r="K184" i="1"/>
  <c r="N184" i="1"/>
  <c r="L184" i="1"/>
  <c r="M184" i="1"/>
  <c r="E184" i="1"/>
  <c r="F184" i="1"/>
  <c r="K183" i="1"/>
  <c r="N183" i="1"/>
  <c r="L183" i="1"/>
  <c r="M183" i="1"/>
  <c r="E183" i="1"/>
  <c r="F183" i="1"/>
  <c r="K182" i="1"/>
  <c r="N182" i="1"/>
  <c r="L182" i="1"/>
  <c r="M182" i="1"/>
  <c r="E182" i="1"/>
  <c r="F182" i="1"/>
  <c r="K181" i="1"/>
  <c r="N181" i="1"/>
  <c r="L181" i="1"/>
  <c r="M181" i="1"/>
  <c r="E181" i="1"/>
  <c r="F181" i="1"/>
  <c r="K180" i="1"/>
  <c r="N180" i="1"/>
  <c r="L180" i="1"/>
  <c r="M180" i="1"/>
  <c r="E180" i="1"/>
  <c r="F180" i="1"/>
  <c r="K179" i="1"/>
  <c r="N179" i="1"/>
  <c r="L179" i="1"/>
  <c r="M179" i="1"/>
  <c r="E179" i="1"/>
  <c r="F179" i="1"/>
  <c r="K178" i="1"/>
  <c r="N178" i="1"/>
  <c r="L178" i="1"/>
  <c r="M178" i="1"/>
  <c r="E178" i="1"/>
  <c r="F178" i="1"/>
  <c r="K177" i="1"/>
  <c r="N177" i="1"/>
  <c r="L177" i="1"/>
  <c r="M177" i="1"/>
  <c r="E177" i="1"/>
  <c r="F177" i="1"/>
  <c r="K176" i="1"/>
  <c r="N176" i="1"/>
  <c r="L176" i="1"/>
  <c r="M176" i="1"/>
  <c r="E176" i="1"/>
  <c r="F176" i="1"/>
  <c r="K175" i="1"/>
  <c r="N175" i="1"/>
  <c r="L175" i="1"/>
  <c r="M175" i="1"/>
  <c r="E175" i="1"/>
  <c r="F175" i="1"/>
  <c r="K174" i="1"/>
  <c r="N174" i="1"/>
  <c r="L174" i="1"/>
  <c r="M174" i="1"/>
  <c r="E174" i="1"/>
  <c r="F174" i="1"/>
  <c r="K173" i="1"/>
  <c r="N173" i="1"/>
  <c r="L173" i="1"/>
  <c r="M173" i="1"/>
  <c r="E173" i="1"/>
  <c r="F173" i="1"/>
  <c r="K172" i="1"/>
  <c r="N172" i="1"/>
  <c r="L172" i="1"/>
  <c r="M172" i="1"/>
  <c r="E172" i="1"/>
  <c r="F172" i="1"/>
  <c r="K171" i="1"/>
  <c r="N171" i="1"/>
  <c r="L171" i="1"/>
  <c r="M171" i="1"/>
  <c r="E171" i="1"/>
  <c r="F171" i="1"/>
  <c r="K170" i="1"/>
  <c r="N170" i="1"/>
  <c r="L170" i="1"/>
  <c r="M170" i="1"/>
  <c r="E170" i="1"/>
  <c r="F170" i="1"/>
  <c r="K169" i="1"/>
  <c r="N169" i="1"/>
  <c r="L169" i="1"/>
  <c r="M169" i="1"/>
  <c r="E169" i="1"/>
  <c r="F169" i="1"/>
  <c r="K168" i="1"/>
  <c r="N168" i="1"/>
  <c r="L168" i="1"/>
  <c r="M168" i="1"/>
  <c r="E168" i="1"/>
  <c r="F168" i="1"/>
  <c r="K167" i="1"/>
  <c r="N167" i="1"/>
  <c r="L167" i="1"/>
  <c r="M167" i="1"/>
  <c r="E167" i="1"/>
  <c r="F167" i="1"/>
  <c r="K166" i="1"/>
  <c r="N166" i="1"/>
  <c r="L166" i="1"/>
  <c r="M166" i="1"/>
  <c r="E166" i="1"/>
  <c r="F166" i="1"/>
  <c r="K165" i="1"/>
  <c r="N165" i="1"/>
  <c r="L165" i="1"/>
  <c r="M165" i="1"/>
  <c r="E165" i="1"/>
  <c r="F165" i="1"/>
  <c r="K164" i="1"/>
  <c r="N164" i="1"/>
  <c r="L164" i="1"/>
  <c r="M164" i="1"/>
  <c r="E164" i="1"/>
  <c r="F164" i="1"/>
  <c r="K163" i="1"/>
  <c r="N163" i="1"/>
  <c r="L163" i="1"/>
  <c r="M163" i="1"/>
  <c r="E163" i="1"/>
  <c r="F163" i="1"/>
  <c r="K162" i="1"/>
  <c r="N162" i="1"/>
  <c r="L162" i="1"/>
  <c r="M162" i="1"/>
  <c r="E162" i="1"/>
  <c r="F162" i="1"/>
  <c r="K161" i="1"/>
  <c r="N161" i="1"/>
  <c r="L161" i="1"/>
  <c r="M161" i="1"/>
  <c r="E161" i="1"/>
  <c r="F161" i="1"/>
  <c r="K160" i="1"/>
  <c r="N160" i="1"/>
  <c r="L160" i="1"/>
  <c r="M160" i="1"/>
  <c r="E160" i="1"/>
  <c r="F160" i="1"/>
  <c r="K159" i="1"/>
  <c r="N159" i="1"/>
  <c r="L159" i="1"/>
  <c r="M159" i="1"/>
  <c r="E159" i="1"/>
  <c r="F159" i="1"/>
  <c r="K158" i="1"/>
  <c r="N158" i="1"/>
  <c r="L158" i="1"/>
  <c r="M158" i="1"/>
  <c r="E158" i="1"/>
  <c r="F158" i="1"/>
  <c r="K157" i="1"/>
  <c r="N157" i="1"/>
  <c r="L157" i="1"/>
  <c r="M157" i="1"/>
  <c r="E157" i="1"/>
  <c r="F157" i="1"/>
  <c r="K156" i="1"/>
  <c r="N156" i="1"/>
  <c r="L156" i="1"/>
  <c r="M156" i="1"/>
  <c r="E156" i="1"/>
  <c r="F156" i="1"/>
  <c r="K155" i="1"/>
  <c r="N155" i="1"/>
  <c r="L155" i="1"/>
  <c r="M155" i="1"/>
  <c r="E155" i="1"/>
  <c r="F155" i="1"/>
  <c r="K154" i="1"/>
  <c r="N154" i="1"/>
  <c r="L154" i="1"/>
  <c r="M154" i="1"/>
  <c r="E154" i="1"/>
  <c r="F154" i="1"/>
  <c r="K153" i="1"/>
  <c r="N153" i="1"/>
  <c r="L153" i="1"/>
  <c r="M153" i="1"/>
  <c r="E153" i="1"/>
  <c r="F153" i="1"/>
  <c r="K152" i="1"/>
  <c r="N152" i="1"/>
  <c r="L152" i="1"/>
  <c r="M152" i="1"/>
  <c r="E152" i="1"/>
  <c r="F152" i="1"/>
  <c r="K151" i="1"/>
  <c r="N151" i="1"/>
  <c r="L151" i="1"/>
  <c r="M151" i="1"/>
  <c r="E151" i="1"/>
  <c r="F151" i="1"/>
  <c r="K150" i="1"/>
  <c r="N150" i="1"/>
  <c r="L150" i="1"/>
  <c r="M150" i="1"/>
  <c r="E150" i="1"/>
  <c r="F150" i="1"/>
  <c r="K149" i="1"/>
  <c r="N149" i="1"/>
  <c r="L149" i="1"/>
  <c r="M149" i="1"/>
  <c r="E149" i="1"/>
  <c r="F149" i="1"/>
  <c r="K148" i="1"/>
  <c r="N148" i="1"/>
  <c r="L148" i="1"/>
  <c r="M148" i="1"/>
  <c r="E148" i="1"/>
  <c r="F148" i="1"/>
  <c r="K147" i="1"/>
  <c r="N147" i="1"/>
  <c r="L147" i="1"/>
  <c r="M147" i="1"/>
  <c r="E147" i="1"/>
  <c r="F147" i="1"/>
  <c r="K146" i="1"/>
  <c r="N146" i="1"/>
  <c r="L146" i="1"/>
  <c r="M146" i="1"/>
  <c r="E146" i="1"/>
  <c r="F146" i="1"/>
  <c r="K145" i="1"/>
  <c r="N145" i="1"/>
  <c r="L145" i="1"/>
  <c r="M145" i="1"/>
  <c r="E145" i="1"/>
  <c r="F145" i="1"/>
  <c r="K144" i="1"/>
  <c r="N144" i="1"/>
  <c r="L144" i="1"/>
  <c r="M144" i="1"/>
  <c r="E144" i="1"/>
  <c r="F144" i="1"/>
  <c r="K143" i="1"/>
  <c r="N143" i="1"/>
  <c r="L143" i="1"/>
  <c r="M143" i="1"/>
  <c r="E143" i="1"/>
  <c r="F143" i="1"/>
  <c r="K142" i="1"/>
  <c r="N142" i="1"/>
  <c r="L142" i="1"/>
  <c r="M142" i="1"/>
  <c r="E142" i="1"/>
  <c r="F142" i="1"/>
  <c r="K141" i="1"/>
  <c r="N141" i="1"/>
  <c r="L141" i="1"/>
  <c r="M141" i="1"/>
  <c r="E141" i="1"/>
  <c r="F141" i="1"/>
  <c r="K140" i="1"/>
  <c r="N140" i="1"/>
  <c r="L140" i="1"/>
  <c r="M140" i="1"/>
  <c r="E140" i="1"/>
  <c r="F140" i="1"/>
  <c r="K139" i="1"/>
  <c r="N139" i="1"/>
  <c r="L139" i="1"/>
  <c r="M139" i="1"/>
  <c r="E139" i="1"/>
  <c r="F139" i="1"/>
  <c r="K138" i="1"/>
  <c r="N138" i="1"/>
  <c r="L138" i="1"/>
  <c r="M138" i="1"/>
  <c r="E138" i="1"/>
  <c r="F138" i="1"/>
  <c r="K137" i="1"/>
  <c r="N137" i="1"/>
  <c r="L137" i="1"/>
  <c r="M137" i="1"/>
  <c r="E137" i="1"/>
  <c r="F137" i="1"/>
  <c r="K136" i="1"/>
  <c r="N136" i="1"/>
  <c r="L136" i="1"/>
  <c r="M136" i="1"/>
  <c r="E136" i="1"/>
  <c r="F136" i="1"/>
  <c r="K135" i="1"/>
  <c r="N135" i="1"/>
  <c r="L135" i="1"/>
  <c r="M135" i="1"/>
  <c r="E135" i="1"/>
  <c r="F135" i="1"/>
  <c r="K134" i="1"/>
  <c r="N134" i="1"/>
  <c r="L134" i="1"/>
  <c r="M134" i="1"/>
  <c r="E134" i="1"/>
  <c r="F134" i="1"/>
  <c r="K133" i="1"/>
  <c r="N133" i="1"/>
  <c r="L133" i="1"/>
  <c r="M133" i="1"/>
  <c r="E133" i="1"/>
  <c r="F133" i="1"/>
  <c r="K132" i="1"/>
  <c r="N132" i="1"/>
  <c r="L132" i="1"/>
  <c r="M132" i="1"/>
  <c r="E132" i="1"/>
  <c r="F132" i="1"/>
  <c r="K131" i="1"/>
  <c r="N131" i="1"/>
  <c r="L131" i="1"/>
  <c r="M131" i="1"/>
  <c r="E131" i="1"/>
  <c r="F131" i="1"/>
  <c r="K130" i="1"/>
  <c r="N130" i="1"/>
  <c r="L130" i="1"/>
  <c r="M130" i="1"/>
  <c r="E130" i="1"/>
  <c r="F130" i="1"/>
  <c r="K129" i="1"/>
  <c r="N129" i="1"/>
  <c r="L129" i="1"/>
  <c r="M129" i="1"/>
  <c r="E129" i="1"/>
  <c r="F129" i="1"/>
  <c r="K128" i="1"/>
  <c r="N128" i="1"/>
  <c r="L128" i="1"/>
  <c r="M128" i="1"/>
  <c r="E128" i="1"/>
  <c r="F128" i="1"/>
  <c r="K127" i="1"/>
  <c r="N127" i="1"/>
  <c r="L127" i="1"/>
  <c r="M127" i="1"/>
  <c r="E127" i="1"/>
  <c r="F127" i="1"/>
  <c r="K126" i="1"/>
  <c r="N126" i="1"/>
  <c r="L126" i="1"/>
  <c r="M126" i="1"/>
  <c r="E126" i="1"/>
  <c r="F126" i="1"/>
  <c r="K125" i="1"/>
  <c r="N125" i="1"/>
  <c r="L125" i="1"/>
  <c r="M125" i="1"/>
  <c r="E125" i="1"/>
  <c r="F125" i="1"/>
  <c r="K124" i="1"/>
  <c r="N124" i="1"/>
  <c r="L124" i="1"/>
  <c r="M124" i="1"/>
  <c r="E124" i="1"/>
  <c r="F124" i="1"/>
  <c r="K123" i="1"/>
  <c r="N123" i="1"/>
  <c r="L123" i="1"/>
  <c r="M123" i="1"/>
  <c r="E123" i="1"/>
  <c r="F123" i="1"/>
  <c r="K122" i="1"/>
  <c r="N122" i="1"/>
  <c r="L122" i="1"/>
  <c r="M122" i="1"/>
  <c r="E122" i="1"/>
  <c r="F122" i="1"/>
  <c r="K121" i="1"/>
  <c r="N121" i="1"/>
  <c r="L121" i="1"/>
  <c r="M121" i="1"/>
  <c r="E121" i="1"/>
  <c r="F121" i="1"/>
  <c r="K120" i="1"/>
  <c r="N120" i="1"/>
  <c r="L120" i="1"/>
  <c r="M120" i="1"/>
  <c r="E120" i="1"/>
  <c r="F120" i="1"/>
  <c r="K119" i="1"/>
  <c r="N119" i="1"/>
  <c r="L119" i="1"/>
  <c r="M119" i="1"/>
  <c r="E119" i="1"/>
  <c r="F119" i="1"/>
  <c r="K118" i="1"/>
  <c r="N118" i="1"/>
  <c r="L118" i="1"/>
  <c r="M118" i="1"/>
  <c r="E118" i="1"/>
  <c r="F118" i="1"/>
  <c r="K117" i="1"/>
  <c r="N117" i="1"/>
  <c r="L117" i="1"/>
  <c r="M117" i="1"/>
  <c r="E117" i="1"/>
  <c r="F117" i="1"/>
  <c r="K116" i="1"/>
  <c r="N116" i="1"/>
  <c r="L116" i="1"/>
  <c r="M116" i="1"/>
  <c r="E116" i="1"/>
  <c r="F116" i="1"/>
  <c r="K115" i="1"/>
  <c r="N115" i="1"/>
  <c r="L115" i="1"/>
  <c r="M115" i="1"/>
  <c r="E115" i="1"/>
  <c r="F115" i="1"/>
  <c r="K114" i="1"/>
  <c r="N114" i="1"/>
  <c r="L114" i="1"/>
  <c r="M114" i="1"/>
  <c r="E114" i="1"/>
  <c r="F114" i="1"/>
  <c r="K113" i="1"/>
  <c r="N113" i="1"/>
  <c r="L113" i="1"/>
  <c r="M113" i="1"/>
  <c r="E113" i="1"/>
  <c r="F113" i="1"/>
  <c r="K112" i="1"/>
  <c r="N112" i="1"/>
  <c r="L112" i="1"/>
  <c r="M112" i="1"/>
  <c r="E112" i="1"/>
  <c r="F112" i="1"/>
  <c r="K111" i="1"/>
  <c r="N111" i="1"/>
  <c r="L111" i="1"/>
  <c r="M111" i="1"/>
  <c r="E111" i="1"/>
  <c r="F111" i="1"/>
  <c r="K110" i="1"/>
  <c r="N110" i="1"/>
  <c r="L110" i="1"/>
  <c r="M110" i="1"/>
  <c r="E110" i="1"/>
  <c r="F110" i="1"/>
  <c r="K109" i="1"/>
  <c r="N109" i="1"/>
  <c r="L109" i="1"/>
  <c r="M109" i="1"/>
  <c r="E109" i="1"/>
  <c r="F109" i="1"/>
  <c r="K108" i="1"/>
  <c r="N108" i="1"/>
  <c r="L108" i="1"/>
  <c r="M108" i="1"/>
  <c r="E108" i="1"/>
  <c r="F108" i="1"/>
  <c r="K107" i="1"/>
  <c r="N107" i="1"/>
  <c r="L107" i="1"/>
  <c r="M107" i="1"/>
  <c r="E107" i="1"/>
  <c r="F107" i="1"/>
  <c r="K106" i="1"/>
  <c r="N106" i="1"/>
  <c r="L106" i="1"/>
  <c r="M106" i="1"/>
  <c r="E106" i="1"/>
  <c r="F106" i="1"/>
  <c r="K105" i="1"/>
  <c r="N105" i="1"/>
  <c r="L105" i="1"/>
  <c r="M105" i="1"/>
  <c r="E105" i="1"/>
  <c r="F105" i="1"/>
  <c r="K104" i="1"/>
  <c r="N104" i="1"/>
  <c r="L104" i="1"/>
  <c r="M104" i="1"/>
  <c r="E104" i="1"/>
  <c r="F104" i="1"/>
  <c r="K103" i="1"/>
  <c r="N103" i="1"/>
  <c r="L103" i="1"/>
  <c r="M103" i="1"/>
  <c r="E103" i="1"/>
  <c r="F103" i="1"/>
  <c r="K102" i="1"/>
  <c r="N102" i="1"/>
  <c r="L102" i="1"/>
  <c r="M102" i="1"/>
  <c r="E102" i="1"/>
  <c r="F102" i="1"/>
  <c r="K101" i="1"/>
  <c r="N101" i="1"/>
  <c r="L101" i="1"/>
  <c r="M101" i="1"/>
  <c r="E101" i="1"/>
  <c r="F101" i="1"/>
  <c r="K100" i="1"/>
  <c r="N100" i="1"/>
  <c r="L100" i="1"/>
  <c r="M100" i="1"/>
  <c r="E100" i="1"/>
  <c r="F100" i="1"/>
  <c r="K99" i="1"/>
  <c r="N99" i="1"/>
  <c r="L99" i="1"/>
  <c r="M99" i="1"/>
  <c r="E99" i="1"/>
  <c r="F99" i="1"/>
  <c r="K98" i="1"/>
  <c r="N98" i="1"/>
  <c r="L98" i="1"/>
  <c r="M98" i="1"/>
  <c r="E98" i="1"/>
  <c r="F98" i="1"/>
  <c r="K97" i="1"/>
  <c r="N97" i="1"/>
  <c r="L97" i="1"/>
  <c r="M97" i="1"/>
  <c r="E97" i="1"/>
  <c r="F97" i="1"/>
  <c r="K96" i="1"/>
  <c r="N96" i="1"/>
  <c r="L96" i="1"/>
  <c r="M96" i="1"/>
  <c r="E96" i="1"/>
  <c r="F96" i="1"/>
  <c r="K95" i="1"/>
  <c r="N95" i="1"/>
  <c r="L95" i="1"/>
  <c r="M95" i="1"/>
  <c r="E95" i="1"/>
  <c r="F95" i="1"/>
  <c r="K94" i="1"/>
  <c r="N94" i="1"/>
  <c r="L94" i="1"/>
  <c r="M94" i="1"/>
  <c r="E94" i="1"/>
  <c r="F94" i="1"/>
  <c r="K93" i="1"/>
  <c r="N93" i="1"/>
  <c r="L93" i="1"/>
  <c r="M93" i="1"/>
  <c r="E93" i="1"/>
  <c r="F93" i="1"/>
  <c r="K92" i="1"/>
  <c r="N92" i="1"/>
  <c r="L92" i="1"/>
  <c r="M92" i="1"/>
  <c r="E92" i="1"/>
  <c r="F92" i="1"/>
  <c r="K91" i="1"/>
  <c r="N91" i="1"/>
  <c r="L91" i="1"/>
  <c r="M91" i="1"/>
  <c r="E91" i="1"/>
  <c r="F91" i="1"/>
  <c r="K90" i="1"/>
  <c r="N90" i="1"/>
  <c r="L90" i="1"/>
  <c r="M90" i="1"/>
  <c r="E90" i="1"/>
  <c r="F90" i="1"/>
  <c r="K89" i="1"/>
  <c r="N89" i="1"/>
  <c r="L89" i="1"/>
  <c r="M89" i="1"/>
  <c r="E89" i="1"/>
  <c r="F89" i="1"/>
  <c r="K88" i="1"/>
  <c r="N88" i="1"/>
  <c r="L88" i="1"/>
  <c r="M88" i="1"/>
  <c r="E88" i="1"/>
  <c r="F88" i="1"/>
  <c r="K87" i="1"/>
  <c r="N87" i="1"/>
  <c r="L87" i="1"/>
  <c r="M87" i="1"/>
  <c r="E87" i="1"/>
  <c r="F87" i="1"/>
  <c r="K86" i="1"/>
  <c r="N86" i="1"/>
  <c r="L86" i="1"/>
  <c r="M86" i="1"/>
  <c r="E86" i="1"/>
  <c r="F86" i="1"/>
  <c r="K85" i="1"/>
  <c r="N85" i="1"/>
  <c r="L85" i="1"/>
  <c r="M85" i="1"/>
  <c r="E85" i="1"/>
  <c r="F85" i="1"/>
  <c r="K84" i="1"/>
  <c r="N84" i="1"/>
  <c r="L84" i="1"/>
  <c r="M84" i="1"/>
  <c r="E84" i="1"/>
  <c r="F84" i="1"/>
  <c r="K83" i="1"/>
  <c r="N83" i="1"/>
  <c r="L83" i="1"/>
  <c r="M83" i="1"/>
  <c r="E83" i="1"/>
  <c r="F83" i="1"/>
  <c r="K82" i="1"/>
  <c r="N82" i="1"/>
  <c r="L82" i="1"/>
  <c r="M82" i="1"/>
  <c r="E82" i="1"/>
  <c r="F82" i="1"/>
  <c r="K81" i="1"/>
  <c r="N81" i="1"/>
  <c r="L81" i="1"/>
  <c r="M81" i="1"/>
  <c r="E81" i="1"/>
  <c r="F81" i="1"/>
  <c r="K80" i="1"/>
  <c r="N80" i="1"/>
  <c r="L80" i="1"/>
  <c r="M80" i="1"/>
  <c r="E80" i="1"/>
  <c r="F80" i="1"/>
  <c r="K79" i="1"/>
  <c r="N79" i="1"/>
  <c r="L79" i="1"/>
  <c r="M79" i="1"/>
  <c r="E79" i="1"/>
  <c r="F79" i="1"/>
  <c r="K78" i="1"/>
  <c r="N78" i="1"/>
  <c r="L78" i="1"/>
  <c r="M78" i="1"/>
  <c r="E78" i="1"/>
  <c r="F78" i="1"/>
  <c r="K77" i="1"/>
  <c r="N77" i="1"/>
  <c r="L77" i="1"/>
  <c r="M77" i="1"/>
  <c r="E77" i="1"/>
  <c r="F77" i="1"/>
  <c r="K76" i="1"/>
  <c r="N76" i="1"/>
  <c r="L76" i="1"/>
  <c r="M76" i="1"/>
  <c r="E76" i="1"/>
  <c r="F76" i="1"/>
  <c r="K75" i="1"/>
  <c r="N75" i="1"/>
  <c r="L75" i="1"/>
  <c r="M75" i="1"/>
  <c r="E75" i="1"/>
  <c r="F75" i="1"/>
  <c r="K74" i="1"/>
  <c r="N74" i="1"/>
  <c r="L74" i="1"/>
  <c r="M74" i="1"/>
  <c r="E74" i="1"/>
  <c r="F74" i="1"/>
  <c r="K73" i="1"/>
  <c r="N73" i="1"/>
  <c r="L73" i="1"/>
  <c r="M73" i="1"/>
  <c r="E73" i="1"/>
  <c r="F73" i="1"/>
  <c r="K72" i="1"/>
  <c r="N72" i="1"/>
  <c r="L72" i="1"/>
  <c r="M72" i="1"/>
  <c r="E72" i="1"/>
  <c r="F72" i="1"/>
  <c r="K71" i="1"/>
  <c r="N71" i="1"/>
  <c r="L71" i="1"/>
  <c r="M71" i="1"/>
  <c r="E71" i="1"/>
  <c r="F71" i="1"/>
  <c r="K70" i="1"/>
  <c r="N70" i="1"/>
  <c r="L70" i="1"/>
  <c r="M70" i="1"/>
  <c r="E70" i="1"/>
  <c r="F70" i="1"/>
  <c r="K69" i="1"/>
  <c r="N69" i="1"/>
  <c r="L69" i="1"/>
  <c r="M69" i="1"/>
  <c r="E69" i="1"/>
  <c r="F69" i="1"/>
  <c r="K68" i="1"/>
  <c r="N68" i="1"/>
  <c r="L68" i="1"/>
  <c r="M68" i="1"/>
  <c r="E68" i="1"/>
  <c r="F68" i="1"/>
  <c r="K67" i="1"/>
  <c r="N67" i="1"/>
  <c r="L67" i="1"/>
  <c r="M67" i="1"/>
  <c r="E67" i="1"/>
  <c r="F67" i="1"/>
  <c r="K66" i="1"/>
  <c r="N66" i="1"/>
  <c r="L66" i="1"/>
  <c r="M66" i="1"/>
  <c r="E66" i="1"/>
  <c r="F66" i="1"/>
  <c r="K65" i="1"/>
  <c r="N65" i="1"/>
  <c r="L65" i="1"/>
  <c r="M65" i="1"/>
  <c r="E65" i="1"/>
  <c r="F65" i="1"/>
  <c r="K64" i="1"/>
  <c r="N64" i="1"/>
  <c r="L64" i="1"/>
  <c r="M64" i="1"/>
  <c r="E64" i="1"/>
  <c r="F64" i="1"/>
  <c r="K63" i="1"/>
  <c r="N63" i="1"/>
  <c r="L63" i="1"/>
  <c r="M63" i="1"/>
  <c r="E63" i="1"/>
  <c r="F63" i="1"/>
  <c r="K62" i="1"/>
  <c r="N62" i="1"/>
  <c r="L62" i="1"/>
  <c r="M62" i="1"/>
  <c r="E62" i="1"/>
  <c r="F62" i="1"/>
  <c r="K61" i="1"/>
  <c r="N61" i="1"/>
  <c r="L61" i="1"/>
  <c r="M61" i="1"/>
  <c r="E61" i="1"/>
  <c r="F61" i="1"/>
  <c r="K60" i="1"/>
  <c r="N60" i="1"/>
  <c r="L60" i="1"/>
  <c r="M60" i="1"/>
  <c r="E60" i="1"/>
  <c r="F60" i="1"/>
  <c r="K59" i="1"/>
  <c r="N59" i="1"/>
  <c r="L59" i="1"/>
  <c r="M59" i="1"/>
  <c r="E59" i="1"/>
  <c r="F59" i="1"/>
  <c r="K58" i="1"/>
  <c r="N58" i="1"/>
  <c r="L58" i="1"/>
  <c r="M58" i="1"/>
  <c r="E58" i="1"/>
  <c r="F58" i="1"/>
  <c r="K57" i="1"/>
  <c r="N57" i="1"/>
  <c r="L57" i="1"/>
  <c r="M57" i="1"/>
  <c r="E57" i="1"/>
  <c r="F57" i="1"/>
  <c r="K56" i="1"/>
  <c r="N56" i="1"/>
  <c r="L56" i="1"/>
  <c r="M56" i="1"/>
  <c r="E56" i="1"/>
  <c r="F56" i="1"/>
  <c r="K55" i="1"/>
  <c r="N55" i="1"/>
  <c r="L55" i="1"/>
  <c r="M55" i="1"/>
  <c r="E55" i="1"/>
  <c r="F55" i="1"/>
  <c r="K54" i="1"/>
  <c r="N54" i="1"/>
  <c r="L54" i="1"/>
  <c r="M54" i="1"/>
  <c r="E54" i="1"/>
  <c r="F54" i="1"/>
  <c r="K53" i="1"/>
  <c r="N53" i="1"/>
  <c r="L53" i="1"/>
  <c r="M53" i="1"/>
  <c r="E53" i="1"/>
  <c r="F53" i="1"/>
  <c r="K52" i="1"/>
  <c r="N52" i="1"/>
  <c r="L52" i="1"/>
  <c r="M52" i="1"/>
  <c r="E52" i="1"/>
  <c r="F52" i="1"/>
  <c r="K51" i="1"/>
  <c r="N51" i="1"/>
  <c r="L51" i="1"/>
  <c r="M51" i="1"/>
  <c r="E51" i="1"/>
  <c r="F51" i="1"/>
  <c r="K50" i="1"/>
  <c r="N50" i="1"/>
  <c r="L50" i="1"/>
  <c r="M50" i="1"/>
  <c r="E50" i="1"/>
  <c r="F50" i="1"/>
  <c r="K49" i="1"/>
  <c r="N49" i="1"/>
  <c r="L49" i="1"/>
  <c r="M49" i="1"/>
  <c r="E49" i="1"/>
  <c r="F49" i="1"/>
  <c r="K48" i="1"/>
  <c r="N48" i="1"/>
  <c r="L48" i="1"/>
  <c r="M48" i="1"/>
  <c r="E48" i="1"/>
  <c r="F48" i="1"/>
  <c r="K47" i="1"/>
  <c r="N47" i="1"/>
  <c r="L47" i="1"/>
  <c r="M47" i="1"/>
  <c r="E47" i="1"/>
  <c r="F47" i="1"/>
  <c r="K46" i="1"/>
  <c r="N46" i="1"/>
  <c r="L46" i="1"/>
  <c r="M46" i="1"/>
  <c r="E46" i="1"/>
  <c r="F46" i="1"/>
  <c r="K45" i="1"/>
  <c r="N45" i="1"/>
  <c r="L45" i="1"/>
  <c r="M45" i="1"/>
  <c r="E45" i="1"/>
  <c r="F45" i="1"/>
  <c r="K44" i="1"/>
  <c r="N44" i="1"/>
  <c r="L44" i="1"/>
  <c r="M44" i="1"/>
  <c r="E44" i="1"/>
  <c r="F44" i="1"/>
  <c r="K43" i="1"/>
  <c r="N43" i="1"/>
  <c r="L43" i="1"/>
  <c r="M43" i="1"/>
  <c r="E43" i="1"/>
  <c r="F43" i="1"/>
  <c r="K42" i="1"/>
  <c r="N42" i="1"/>
  <c r="L42" i="1"/>
  <c r="M42" i="1"/>
  <c r="E42" i="1"/>
  <c r="F42" i="1"/>
  <c r="K41" i="1"/>
  <c r="N41" i="1"/>
  <c r="L41" i="1"/>
  <c r="M41" i="1"/>
  <c r="E41" i="1"/>
  <c r="F41" i="1"/>
  <c r="K40" i="1"/>
  <c r="N40" i="1"/>
  <c r="L40" i="1"/>
  <c r="M40" i="1"/>
  <c r="E40" i="1"/>
  <c r="F40" i="1"/>
  <c r="K39" i="1"/>
  <c r="N39" i="1"/>
  <c r="L39" i="1"/>
  <c r="M39" i="1"/>
  <c r="E39" i="1"/>
  <c r="F39" i="1"/>
  <c r="K38" i="1"/>
  <c r="N38" i="1"/>
  <c r="L38" i="1"/>
  <c r="M38" i="1"/>
  <c r="E38" i="1"/>
  <c r="F38" i="1"/>
  <c r="K37" i="1"/>
  <c r="N37" i="1"/>
  <c r="L37" i="1"/>
  <c r="M37" i="1"/>
  <c r="E37" i="1"/>
  <c r="F37" i="1"/>
  <c r="K36" i="1"/>
  <c r="N36" i="1"/>
  <c r="L36" i="1"/>
  <c r="M36" i="1"/>
  <c r="E36" i="1"/>
  <c r="F36" i="1"/>
  <c r="K35" i="1"/>
  <c r="N35" i="1"/>
  <c r="L35" i="1"/>
  <c r="M35" i="1"/>
  <c r="E35" i="1"/>
  <c r="F35" i="1"/>
  <c r="K34" i="1"/>
  <c r="N34" i="1"/>
  <c r="L34" i="1"/>
  <c r="M34" i="1"/>
  <c r="E34" i="1"/>
  <c r="F34" i="1"/>
  <c r="K33" i="1"/>
  <c r="N33" i="1"/>
  <c r="L33" i="1"/>
  <c r="M33" i="1"/>
  <c r="E33" i="1"/>
  <c r="F33" i="1"/>
  <c r="K32" i="1"/>
  <c r="N32" i="1"/>
  <c r="L32" i="1"/>
  <c r="M32" i="1"/>
  <c r="E32" i="1"/>
  <c r="F32" i="1"/>
  <c r="K31" i="1"/>
  <c r="N31" i="1"/>
  <c r="L31" i="1"/>
  <c r="M31" i="1"/>
  <c r="E31" i="1"/>
  <c r="F31" i="1"/>
  <c r="K30" i="1"/>
  <c r="N30" i="1"/>
  <c r="L30" i="1"/>
  <c r="M30" i="1"/>
  <c r="E30" i="1"/>
  <c r="F30" i="1"/>
  <c r="K29" i="1"/>
  <c r="N29" i="1"/>
  <c r="L29" i="1"/>
  <c r="M29" i="1"/>
  <c r="E29" i="1"/>
  <c r="F29" i="1"/>
  <c r="K28" i="1"/>
  <c r="N28" i="1"/>
  <c r="L28" i="1"/>
  <c r="M28" i="1"/>
  <c r="E28" i="1"/>
  <c r="F28" i="1"/>
  <c r="K27" i="1"/>
  <c r="N27" i="1"/>
  <c r="L27" i="1"/>
  <c r="M27" i="1"/>
  <c r="E27" i="1"/>
  <c r="F27" i="1"/>
  <c r="K26" i="1"/>
  <c r="N26" i="1"/>
  <c r="L26" i="1"/>
  <c r="M26" i="1"/>
  <c r="E26" i="1"/>
  <c r="F26" i="1"/>
  <c r="K25" i="1"/>
  <c r="N25" i="1"/>
  <c r="L25" i="1"/>
  <c r="M25" i="1"/>
  <c r="E25" i="1"/>
  <c r="F25" i="1"/>
  <c r="K24" i="1"/>
  <c r="N24" i="1"/>
  <c r="L24" i="1"/>
  <c r="M24" i="1"/>
  <c r="E24" i="1"/>
  <c r="F24" i="1"/>
  <c r="K23" i="1"/>
  <c r="N23" i="1"/>
  <c r="L23" i="1"/>
  <c r="M23" i="1"/>
  <c r="E23" i="1"/>
  <c r="F23" i="1"/>
  <c r="K22" i="1"/>
  <c r="N22" i="1"/>
  <c r="L22" i="1"/>
  <c r="M22" i="1"/>
  <c r="E22" i="1"/>
  <c r="F22" i="1"/>
  <c r="K21" i="1"/>
  <c r="N21" i="1"/>
  <c r="L21" i="1"/>
  <c r="M21" i="1"/>
  <c r="E21" i="1"/>
  <c r="F21" i="1"/>
  <c r="K20" i="1"/>
  <c r="N20" i="1"/>
  <c r="L20" i="1"/>
  <c r="M20" i="1"/>
  <c r="E20" i="1"/>
  <c r="F20" i="1"/>
  <c r="K19" i="1"/>
  <c r="N19" i="1"/>
  <c r="L19" i="1"/>
  <c r="M19" i="1"/>
  <c r="E19" i="1"/>
  <c r="F19" i="1"/>
  <c r="K18" i="1"/>
  <c r="N18" i="1"/>
  <c r="L18" i="1"/>
  <c r="M18" i="1"/>
  <c r="E18" i="1"/>
  <c r="F18" i="1"/>
  <c r="K17" i="1"/>
  <c r="N17" i="1"/>
  <c r="L17" i="1"/>
  <c r="M17" i="1"/>
  <c r="E17" i="1"/>
  <c r="F17" i="1"/>
  <c r="K16" i="1"/>
  <c r="N16" i="1"/>
  <c r="L16" i="1"/>
  <c r="M16" i="1"/>
  <c r="E16" i="1"/>
  <c r="F16" i="1"/>
  <c r="K15" i="1"/>
  <c r="N15" i="1"/>
  <c r="L15" i="1"/>
  <c r="M15" i="1"/>
  <c r="E15" i="1"/>
  <c r="F15" i="1"/>
  <c r="K14" i="1"/>
  <c r="N14" i="1"/>
  <c r="L14" i="1"/>
  <c r="M14" i="1"/>
  <c r="E14" i="1"/>
  <c r="F14" i="1"/>
  <c r="K13" i="1"/>
  <c r="N13" i="1"/>
  <c r="L13" i="1"/>
  <c r="M13" i="1"/>
  <c r="E13" i="1"/>
  <c r="F13" i="1"/>
  <c r="K12" i="1"/>
  <c r="N12" i="1"/>
  <c r="L12" i="1"/>
  <c r="M12" i="1"/>
  <c r="E12" i="1"/>
  <c r="F12" i="1"/>
  <c r="K11" i="1"/>
  <c r="N11" i="1"/>
  <c r="L11" i="1"/>
  <c r="M11" i="1"/>
  <c r="E11" i="1"/>
  <c r="F11" i="1"/>
  <c r="K10" i="1"/>
  <c r="N10" i="1"/>
  <c r="L10" i="1"/>
  <c r="M10" i="1"/>
  <c r="E10" i="1"/>
  <c r="F10" i="1"/>
  <c r="K9" i="1"/>
  <c r="N9" i="1"/>
  <c r="L9" i="1"/>
  <c r="M9" i="1"/>
  <c r="E9" i="1"/>
  <c r="F9" i="1"/>
  <c r="K8" i="1"/>
  <c r="N8" i="1"/>
  <c r="L8" i="1"/>
  <c r="M8" i="1"/>
  <c r="E8" i="1"/>
  <c r="F8" i="1"/>
  <c r="K7" i="1"/>
  <c r="N7" i="1"/>
  <c r="L7" i="1"/>
  <c r="M7" i="1"/>
  <c r="E7" i="1"/>
  <c r="F7" i="1"/>
  <c r="K6" i="1"/>
  <c r="N6" i="1"/>
  <c r="L6" i="1"/>
  <c r="M6" i="1"/>
  <c r="E6" i="1"/>
  <c r="F6" i="1"/>
  <c r="K5" i="1"/>
  <c r="N5" i="1"/>
  <c r="L5" i="1"/>
  <c r="M5" i="1"/>
  <c r="E5" i="1"/>
  <c r="F5" i="1"/>
  <c r="K4" i="1"/>
  <c r="N4" i="1"/>
  <c r="L4" i="1"/>
  <c r="M4" i="1"/>
  <c r="E4" i="1"/>
  <c r="F4" i="1"/>
  <c r="Q2" i="1"/>
  <c r="R2" i="1"/>
  <c r="J2" i="1"/>
  <c r="AC1" i="1"/>
</calcChain>
</file>

<file path=xl/sharedStrings.xml><?xml version="1.0" encoding="utf-8"?>
<sst xmlns="http://schemas.openxmlformats.org/spreadsheetml/2006/main" count="548" uniqueCount="304">
  <si>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</si>
  <si>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</si>
  <si>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</si>
  <si>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</si>
  <si>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</si>
  <si>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</si>
  <si>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</si>
  <si>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</si>
  <si>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</si>
  <si>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</si>
  <si>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</si>
  <si>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>Note: if "optimal rent" is less than this value, use this value</t>
  </si>
  <si>
    <t xml:space="preserve">Use MS "If" statement 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</si>
  <si>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</si>
  <si>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</si>
  <si>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</si>
  <si>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</si>
  <si>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</si>
  <si>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</si>
  <si>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</si>
  <si>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</si>
  <si>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</si>
  <si>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</si>
  <si>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</si>
  <si>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</si>
  <si>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</si>
  <si>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</si>
  <si>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</si>
  <si>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=(correct $ Rent)*(Forecast Occupancy Rate) </t>
  </si>
  <si>
    <t xml:space="preserve">=(Forecast ST Revenues)*(1 minus transaction  fees) 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</si>
  <si>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</si>
  <si>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</si>
  <si>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</si>
  <si>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</si>
  <si>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</si>
  <si>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</si>
  <si>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</si>
  <si>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</si>
  <si>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</si>
  <si>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</si>
  <si>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</si>
  <si>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</si>
  <si>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</si>
  <si>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</si>
  <si>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</si>
  <si>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</si>
  <si>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</si>
  <si>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</si>
  <si>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</si>
  <si>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</si>
  <si>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</si>
  <si>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</si>
  <si>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>Correct $ Rent, given constraint that rent must be &gt;= 10th percentile</t>
  </si>
  <si>
    <t>Correct Rent Normalized to Percentile</t>
  </si>
  <si>
    <t xml:space="preserve">Correct Forecast Occupancy Rate </t>
  </si>
  <si>
    <t>Forecast ST Revenues Before Transaction Fees</t>
  </si>
  <si>
    <t>Forecast ST Revenues After Transaction Fees</t>
  </si>
  <si>
    <t>1.25*($ 90th - $ 10th)/(2*beta)</t>
  </si>
  <si>
    <t>W112</t>
  </si>
  <si>
    <t>house</t>
  </si>
  <si>
    <t>W113</t>
  </si>
  <si>
    <t>apartment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</si>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</sst>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1" fillId="2" borderId="5" xfId="1" applyBorder="1"/>
    <xf numFmtId="0" fontId="5" fillId="0" borderId="6" xfId="0" applyFont="1" applyBorder="1"/>
    <xf numFmtId="0" fontId="4" fillId="0" borderId="0" xfId="0" quotePrefix="1" applyFont="1" applyFill="1" applyBorder="1"/>
    <xf numFmtId="0" fontId="3" fillId="4" borderId="1" xfId="3"/>
    <xf numFmtId="0" fontId="4" fillId="0" borderId="0" xfId="0" applyFont="1" applyBorder="1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1" fillId="2" borderId="3" xfId="1" applyBorder="1"/>
    <xf numFmtId="0" fontId="5" fillId="0" borderId="4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1" fillId="2" borderId="12" xfId="1" applyBorder="1"/>
    <xf numFmtId="0" fontId="5" fillId="0" borderId="13" xfId="0" applyFont="1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2" fillId="3" borderId="2" xfId="2" applyFont="1" applyBorder="1"/>
    <xf numFmtId="0" fontId="2" fillId="3" borderId="14" xfId="2" applyBorder="1"/>
    <xf numFmtId="0" fontId="4" fillId="0" borderId="5" xfId="0" applyFont="1" applyFill="1" applyBorder="1"/>
    <xf numFmtId="0" fontId="4" fillId="0" borderId="12" xfId="0" applyFont="1" applyBorder="1"/>
    <xf numFmtId="0" fontId="4" fillId="0" borderId="9" xfId="0" applyFont="1" applyFill="1" applyBorder="1"/>
    <xf numFmtId="0" fontId="4" fillId="0" borderId="15" xfId="0" applyFont="1" applyBorder="1"/>
    <xf numFmtId="0" fontId="2" fillId="3" borderId="6" xfId="2" quotePrefix="1" applyBorder="1"/>
    <xf numFmtId="0" fontId="4" fillId="0" borderId="11" xfId="0" quotePrefix="1" applyFont="1" applyFill="1" applyBorder="1"/>
    <xf numFmtId="9" fontId="4" fillId="0" borderId="10" xfId="0" applyNumberFormat="1" applyFont="1" applyBorder="1"/>
    <xf numFmtId="44" fontId="0" fillId="0" borderId="0" xfId="10" applyFont="1" applyFill="1"/>
    <xf numFmtId="0" fontId="0" fillId="0" borderId="0" xfId="0" applyFill="1"/>
    <xf numFmtId="0" fontId="0" fillId="0" borderId="0" xfId="0"/>
    <xf numFmtId="44" fontId="0" fillId="0" borderId="3" xfId="0" applyNumberFormat="1" applyBorder="1"/>
    <xf numFmtId="10" fontId="0" fillId="0" borderId="0" xfId="11" applyNumberFormat="1" applyFont="1"/>
    <xf numFmtId="44" fontId="0" fillId="0" borderId="4" xfId="10" applyFont="1" applyBorder="1"/>
    <xf numFmtId="44" fontId="0" fillId="0" borderId="0" xfId="0" applyNumberFormat="1"/>
    <xf numFmtId="44" fontId="0" fillId="0" borderId="3" xfId="0" applyNumberFormat="1" applyFill="1" applyBorder="1"/>
    <xf numFmtId="10" fontId="0" fillId="0" borderId="0" xfId="11" applyNumberFormat="1" applyFont="1" applyFill="1"/>
    <xf numFmtId="44" fontId="0" fillId="0" borderId="4" xfId="10" applyFont="1" applyFill="1" applyBorder="1"/>
    <xf numFmtId="44" fontId="0" fillId="0" borderId="0" xfId="0" applyNumberFormat="1" applyFill="1"/>
    <xf numFmtId="10" fontId="0" fillId="0" borderId="4" xfId="0" applyNumberFormat="1" applyFill="1" applyBorder="1"/>
    <xf numFmtId="44" fontId="0" fillId="0" borderId="4" xfId="0" applyNumberFormat="1" applyFill="1" applyBorder="1"/>
  </cellXfs>
  <cellStyles count="12">
    <cellStyle name="Currency" xfId="10" builtinId="4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Input" xfId="3" builtinId="20"/>
    <cellStyle name="Neutral" xfId="2" builtinId="28"/>
    <cellStyle name="Normal" xfId="0" builtinId="0"/>
    <cellStyle name="Percent" xfId="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Nightly Rent vs Occupancy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4- Alternative to "Solver"'!$M$4:$M$247</c:f>
              <c:numCache>
                <c:formatCode>0.00%</c:formatCode>
                <c:ptCount val="244"/>
                <c:pt idx="0">
                  <c:v>0.79743589743589749</c:v>
                </c:pt>
                <c:pt idx="1">
                  <c:v>0.56315789473684219</c:v>
                </c:pt>
                <c:pt idx="2">
                  <c:v>0.52071713147410359</c:v>
                </c:pt>
                <c:pt idx="3">
                  <c:v>0.37943661971830989</c:v>
                </c:pt>
                <c:pt idx="4">
                  <c:v>0.52020202020202022</c:v>
                </c:pt>
                <c:pt idx="5">
                  <c:v>0.42072072072072075</c:v>
                </c:pt>
                <c:pt idx="6">
                  <c:v>0.42036199095022619</c:v>
                </c:pt>
                <c:pt idx="7">
                  <c:v>0.69944903581267226</c:v>
                </c:pt>
                <c:pt idx="8">
                  <c:v>0.30994035785288276</c:v>
                </c:pt>
                <c:pt idx="9">
                  <c:v>0.58993288590604032</c:v>
                </c:pt>
                <c:pt idx="10">
                  <c:v>0.50030840400925214</c:v>
                </c:pt>
                <c:pt idx="11">
                  <c:v>0.38932038834951455</c:v>
                </c:pt>
                <c:pt idx="12">
                  <c:v>0.5</c:v>
                </c:pt>
                <c:pt idx="13">
                  <c:v>0.40943396226415096</c:v>
                </c:pt>
                <c:pt idx="14">
                  <c:v>0.39985528219971056</c:v>
                </c:pt>
                <c:pt idx="15">
                  <c:v>0.65936000000000006</c:v>
                </c:pt>
                <c:pt idx="16">
                  <c:v>0.25064935064935068</c:v>
                </c:pt>
                <c:pt idx="17">
                  <c:v>0.30000000000000004</c:v>
                </c:pt>
                <c:pt idx="18">
                  <c:v>0.62067796610169501</c:v>
                </c:pt>
                <c:pt idx="19">
                  <c:v>0.48918918918918919</c:v>
                </c:pt>
                <c:pt idx="20">
                  <c:v>0.55034965034965044</c:v>
                </c:pt>
                <c:pt idx="21">
                  <c:v>0.54065573770491804</c:v>
                </c:pt>
                <c:pt idx="22">
                  <c:v>0.64984126984126989</c:v>
                </c:pt>
                <c:pt idx="23">
                  <c:v>0.30000000000000004</c:v>
                </c:pt>
                <c:pt idx="24">
                  <c:v>0.53911111111111121</c:v>
                </c:pt>
                <c:pt idx="25">
                  <c:v>0.52553191489361706</c:v>
                </c:pt>
                <c:pt idx="26">
                  <c:v>0.46721311475409844</c:v>
                </c:pt>
                <c:pt idx="27">
                  <c:v>0.83086419753086416</c:v>
                </c:pt>
                <c:pt idx="28">
                  <c:v>0.56046511627906981</c:v>
                </c:pt>
                <c:pt idx="29">
                  <c:v>0.46030534351145036</c:v>
                </c:pt>
                <c:pt idx="30">
                  <c:v>0.62115384615384617</c:v>
                </c:pt>
                <c:pt idx="31">
                  <c:v>0.59863013698630141</c:v>
                </c:pt>
                <c:pt idx="32">
                  <c:v>0.79921259842519687</c:v>
                </c:pt>
                <c:pt idx="33">
                  <c:v>0.67854671280276824</c:v>
                </c:pt>
                <c:pt idx="34">
                  <c:v>0.3666666666666667</c:v>
                </c:pt>
                <c:pt idx="35">
                  <c:v>0.62052401746724895</c:v>
                </c:pt>
                <c:pt idx="36">
                  <c:v>0.74</c:v>
                </c:pt>
                <c:pt idx="37">
                  <c:v>0.60909090909090902</c:v>
                </c:pt>
                <c:pt idx="38">
                  <c:v>0.39677419354838717</c:v>
                </c:pt>
                <c:pt idx="39">
                  <c:v>0.58842105263157907</c:v>
                </c:pt>
                <c:pt idx="40">
                  <c:v>0.40163934426229508</c:v>
                </c:pt>
                <c:pt idx="41">
                  <c:v>0.44649681528662422</c:v>
                </c:pt>
                <c:pt idx="42">
                  <c:v>0.46363636363636362</c:v>
                </c:pt>
                <c:pt idx="43">
                  <c:v>0.39779179810725551</c:v>
                </c:pt>
                <c:pt idx="44">
                  <c:v>0.43777777777777782</c:v>
                </c:pt>
                <c:pt idx="45">
                  <c:v>0.36845637583892621</c:v>
                </c:pt>
                <c:pt idx="46">
                  <c:v>0.71123595505617987</c:v>
                </c:pt>
                <c:pt idx="47">
                  <c:v>0.43103448275862077</c:v>
                </c:pt>
                <c:pt idx="48">
                  <c:v>0.46470588235294119</c:v>
                </c:pt>
                <c:pt idx="49">
                  <c:v>0.68761061946902657</c:v>
                </c:pt>
                <c:pt idx="50">
                  <c:v>0.60778443113772462</c:v>
                </c:pt>
                <c:pt idx="51">
                  <c:v>0.47938144329896915</c:v>
                </c:pt>
                <c:pt idx="52">
                  <c:v>0.35792349726775963</c:v>
                </c:pt>
                <c:pt idx="53">
                  <c:v>0.8087248322147651</c:v>
                </c:pt>
                <c:pt idx="54">
                  <c:v>0.779863481228669</c:v>
                </c:pt>
                <c:pt idx="55">
                  <c:v>0.62173913043478257</c:v>
                </c:pt>
                <c:pt idx="56">
                  <c:v>0.38121212121212122</c:v>
                </c:pt>
                <c:pt idx="57">
                  <c:v>0.5295302013422819</c:v>
                </c:pt>
                <c:pt idx="58">
                  <c:v>0.21069182389937108</c:v>
                </c:pt>
                <c:pt idx="59">
                  <c:v>0.41007751937984493</c:v>
                </c:pt>
                <c:pt idx="60">
                  <c:v>0.9</c:v>
                </c:pt>
                <c:pt idx="61">
                  <c:v>0.38936170212765953</c:v>
                </c:pt>
                <c:pt idx="62">
                  <c:v>0.59000000000000008</c:v>
                </c:pt>
                <c:pt idx="63">
                  <c:v>0.38990662516674079</c:v>
                </c:pt>
                <c:pt idx="64">
                  <c:v>0.40833333333333333</c:v>
                </c:pt>
                <c:pt idx="65">
                  <c:v>0.39913043478260868</c:v>
                </c:pt>
                <c:pt idx="66">
                  <c:v>0.38148148148148153</c:v>
                </c:pt>
                <c:pt idx="67">
                  <c:v>0.36875000000000002</c:v>
                </c:pt>
                <c:pt idx="68">
                  <c:v>0.43015873015873018</c:v>
                </c:pt>
                <c:pt idx="69">
                  <c:v>0.3194690265486726</c:v>
                </c:pt>
                <c:pt idx="70">
                  <c:v>0.42124352331606219</c:v>
                </c:pt>
                <c:pt idx="71">
                  <c:v>0.51042524005486967</c:v>
                </c:pt>
                <c:pt idx="72">
                  <c:v>0.2502645502645503</c:v>
                </c:pt>
                <c:pt idx="73">
                  <c:v>0.16956521739130437</c:v>
                </c:pt>
                <c:pt idx="74">
                  <c:v>0.67142857142857137</c:v>
                </c:pt>
                <c:pt idx="75">
                  <c:v>0.56197183098591552</c:v>
                </c:pt>
                <c:pt idx="76">
                  <c:v>0.4188811188811189</c:v>
                </c:pt>
                <c:pt idx="77">
                  <c:v>0.53984063745019928</c:v>
                </c:pt>
                <c:pt idx="78">
                  <c:v>0.52941176470588236</c:v>
                </c:pt>
                <c:pt idx="79">
                  <c:v>0.65</c:v>
                </c:pt>
                <c:pt idx="80">
                  <c:v>0.34070796460176994</c:v>
                </c:pt>
                <c:pt idx="81">
                  <c:v>0.55000000000000004</c:v>
                </c:pt>
                <c:pt idx="82">
                  <c:v>0.49036144578313257</c:v>
                </c:pt>
                <c:pt idx="83">
                  <c:v>0.56060606060606066</c:v>
                </c:pt>
                <c:pt idx="84">
                  <c:v>0.19117647058823531</c:v>
                </c:pt>
                <c:pt idx="85">
                  <c:v>0.53106796116504862</c:v>
                </c:pt>
                <c:pt idx="86">
                  <c:v>0.45041322314049592</c:v>
                </c:pt>
                <c:pt idx="87">
                  <c:v>0.45878787878787886</c:v>
                </c:pt>
                <c:pt idx="88">
                  <c:v>0.49856630824372761</c:v>
                </c:pt>
                <c:pt idx="89">
                  <c:v>0.50902255639097749</c:v>
                </c:pt>
                <c:pt idx="90">
                  <c:v>0.3523489932885906</c:v>
                </c:pt>
                <c:pt idx="91">
                  <c:v>0.64095238095238094</c:v>
                </c:pt>
                <c:pt idx="92">
                  <c:v>0.70961098398169342</c:v>
                </c:pt>
                <c:pt idx="93">
                  <c:v>0.76069651741293531</c:v>
                </c:pt>
                <c:pt idx="94">
                  <c:v>0.33002114164904867</c:v>
                </c:pt>
                <c:pt idx="95">
                  <c:v>0.60138248847926268</c:v>
                </c:pt>
                <c:pt idx="96">
                  <c:v>0.73963133640553003</c:v>
                </c:pt>
                <c:pt idx="97">
                  <c:v>0.37035573122529653</c:v>
                </c:pt>
                <c:pt idx="98">
                  <c:v>0.5598425196850394</c:v>
                </c:pt>
                <c:pt idx="99">
                  <c:v>0.51019108280254777</c:v>
                </c:pt>
                <c:pt idx="100">
                  <c:v>0.63965244865718796</c:v>
                </c:pt>
                <c:pt idx="101">
                  <c:v>0.47894736842105268</c:v>
                </c:pt>
                <c:pt idx="102">
                  <c:v>0.66023738872403559</c:v>
                </c:pt>
                <c:pt idx="103">
                  <c:v>0.74070796460176991</c:v>
                </c:pt>
                <c:pt idx="104">
                  <c:v>0.5299465240641712</c:v>
                </c:pt>
                <c:pt idx="105">
                  <c:v>0.65965665236051507</c:v>
                </c:pt>
                <c:pt idx="106">
                  <c:v>0.27894736842105267</c:v>
                </c:pt>
                <c:pt idx="107">
                  <c:v>0.43975903614457834</c:v>
                </c:pt>
                <c:pt idx="108">
                  <c:v>0.51935483870967747</c:v>
                </c:pt>
                <c:pt idx="109">
                  <c:v>0.53028391167192435</c:v>
                </c:pt>
                <c:pt idx="110">
                  <c:v>0.53030303030303039</c:v>
                </c:pt>
                <c:pt idx="111">
                  <c:v>0.40990099009900993</c:v>
                </c:pt>
                <c:pt idx="112">
                  <c:v>0.55905292479108637</c:v>
                </c:pt>
                <c:pt idx="113">
                  <c:v>0.53055555555555556</c:v>
                </c:pt>
                <c:pt idx="114">
                  <c:v>0.21171171171171171</c:v>
                </c:pt>
                <c:pt idx="115">
                  <c:v>0.15964912280701754</c:v>
                </c:pt>
                <c:pt idx="116">
                  <c:v>0.44639175257731956</c:v>
                </c:pt>
                <c:pt idx="117">
                  <c:v>0.47948717948717956</c:v>
                </c:pt>
                <c:pt idx="118">
                  <c:v>0.52424242424242429</c:v>
                </c:pt>
                <c:pt idx="119">
                  <c:v>0.61250000000000004</c:v>
                </c:pt>
                <c:pt idx="120">
                  <c:v>0.66216216216216217</c:v>
                </c:pt>
                <c:pt idx="121">
                  <c:v>0.55181347150259075</c:v>
                </c:pt>
                <c:pt idx="122">
                  <c:v>0.58571428571428574</c:v>
                </c:pt>
                <c:pt idx="123">
                  <c:v>0.49024390243902438</c:v>
                </c:pt>
                <c:pt idx="124">
                  <c:v>0.34888888888888892</c:v>
                </c:pt>
                <c:pt idx="125">
                  <c:v>0.64054054054054055</c:v>
                </c:pt>
                <c:pt idx="126">
                  <c:v>0.51052631578947372</c:v>
                </c:pt>
                <c:pt idx="127">
                  <c:v>0.24171428571428571</c:v>
                </c:pt>
                <c:pt idx="128">
                  <c:v>0.47171717171717176</c:v>
                </c:pt>
                <c:pt idx="129">
                  <c:v>0.25163398692810457</c:v>
                </c:pt>
                <c:pt idx="130">
                  <c:v>0.54571428571428571</c:v>
                </c:pt>
                <c:pt idx="131">
                  <c:v>0.57204968944099377</c:v>
                </c:pt>
                <c:pt idx="132">
                  <c:v>0.44181818181818189</c:v>
                </c:pt>
                <c:pt idx="133">
                  <c:v>0.64339622641509431</c:v>
                </c:pt>
                <c:pt idx="134">
                  <c:v>0.62235294117647066</c:v>
                </c:pt>
                <c:pt idx="135">
                  <c:v>0.50245398773006145</c:v>
                </c:pt>
                <c:pt idx="136">
                  <c:v>0.44854771784232361</c:v>
                </c:pt>
                <c:pt idx="137">
                  <c:v>0.55454545454545456</c:v>
                </c:pt>
                <c:pt idx="138">
                  <c:v>0.71772151898734182</c:v>
                </c:pt>
                <c:pt idx="139">
                  <c:v>0.34258064516129033</c:v>
                </c:pt>
                <c:pt idx="140">
                  <c:v>0.61099476439790579</c:v>
                </c:pt>
                <c:pt idx="141">
                  <c:v>0.61052631578947369</c:v>
                </c:pt>
                <c:pt idx="142">
                  <c:v>0.60841121495327111</c:v>
                </c:pt>
                <c:pt idx="143">
                  <c:v>0.68105263157894735</c:v>
                </c:pt>
                <c:pt idx="144">
                  <c:v>0.38993288590604025</c:v>
                </c:pt>
                <c:pt idx="145">
                  <c:v>0.74785276073619633</c:v>
                </c:pt>
                <c:pt idx="146">
                  <c:v>0.63962264150943393</c:v>
                </c:pt>
                <c:pt idx="147">
                  <c:v>0.54064171122994653</c:v>
                </c:pt>
                <c:pt idx="148">
                  <c:v>0.47791411042944787</c:v>
                </c:pt>
                <c:pt idx="149">
                  <c:v>0.41823204419889504</c:v>
                </c:pt>
                <c:pt idx="150">
                  <c:v>0.64873646209386282</c:v>
                </c:pt>
                <c:pt idx="151">
                  <c:v>0.67062937062937067</c:v>
                </c:pt>
                <c:pt idx="152">
                  <c:v>0.45035128805620606</c:v>
                </c:pt>
                <c:pt idx="153">
                  <c:v>0.26024653312788903</c:v>
                </c:pt>
                <c:pt idx="154">
                  <c:v>0.43975903614457834</c:v>
                </c:pt>
                <c:pt idx="155">
                  <c:v>0.39022082018927451</c:v>
                </c:pt>
                <c:pt idx="156">
                  <c:v>0.45064935064935063</c:v>
                </c:pt>
                <c:pt idx="157">
                  <c:v>0.73859649122807014</c:v>
                </c:pt>
                <c:pt idx="158">
                  <c:v>0.53034482758620693</c:v>
                </c:pt>
                <c:pt idx="159">
                  <c:v>0.37019867549668872</c:v>
                </c:pt>
                <c:pt idx="160">
                  <c:v>0.53851851851851851</c:v>
                </c:pt>
                <c:pt idx="161">
                  <c:v>0.38421052631578945</c:v>
                </c:pt>
                <c:pt idx="162">
                  <c:v>0.42164948453608253</c:v>
                </c:pt>
                <c:pt idx="163">
                  <c:v>0.52978723404255323</c:v>
                </c:pt>
                <c:pt idx="164">
                  <c:v>0.14800000000000002</c:v>
                </c:pt>
                <c:pt idx="165">
                  <c:v>0.44162162162162166</c:v>
                </c:pt>
                <c:pt idx="166">
                  <c:v>0.52352941176470591</c:v>
                </c:pt>
                <c:pt idx="167">
                  <c:v>0.44782608695652171</c:v>
                </c:pt>
                <c:pt idx="168">
                  <c:v>0.5501607717041801</c:v>
                </c:pt>
                <c:pt idx="169">
                  <c:v>0.62890365448504992</c:v>
                </c:pt>
                <c:pt idx="170">
                  <c:v>0.49032967032967034</c:v>
                </c:pt>
                <c:pt idx="171">
                  <c:v>0.48132678132678142</c:v>
                </c:pt>
                <c:pt idx="172">
                  <c:v>0.58100470957613826</c:v>
                </c:pt>
                <c:pt idx="173">
                  <c:v>0.71041292639138243</c:v>
                </c:pt>
                <c:pt idx="174">
                  <c:v>0.41876606683804629</c:v>
                </c:pt>
                <c:pt idx="175">
                  <c:v>0.64857142857142858</c:v>
                </c:pt>
                <c:pt idx="176">
                  <c:v>0.39038737446197991</c:v>
                </c:pt>
                <c:pt idx="177">
                  <c:v>0.47014925373134331</c:v>
                </c:pt>
                <c:pt idx="178">
                  <c:v>0.41137724550898203</c:v>
                </c:pt>
                <c:pt idx="179">
                  <c:v>0.52967359050445106</c:v>
                </c:pt>
                <c:pt idx="180">
                  <c:v>0.6293680297397769</c:v>
                </c:pt>
                <c:pt idx="181">
                  <c:v>0.37007299270072991</c:v>
                </c:pt>
                <c:pt idx="182">
                  <c:v>0.82926315789473692</c:v>
                </c:pt>
                <c:pt idx="183">
                  <c:v>0.46856368563685635</c:v>
                </c:pt>
                <c:pt idx="184">
                  <c:v>0.55128205128205132</c:v>
                </c:pt>
                <c:pt idx="185">
                  <c:v>0.67014314928425356</c:v>
                </c:pt>
                <c:pt idx="186">
                  <c:v>0.57058823529411762</c:v>
                </c:pt>
                <c:pt idx="187">
                  <c:v>0.1</c:v>
                </c:pt>
                <c:pt idx="188">
                  <c:v>0.31931034482758625</c:v>
                </c:pt>
                <c:pt idx="189">
                  <c:v>0.40222222222222226</c:v>
                </c:pt>
                <c:pt idx="190">
                  <c:v>0.21022727272727276</c:v>
                </c:pt>
                <c:pt idx="191">
                  <c:v>0.42000000000000004</c:v>
                </c:pt>
                <c:pt idx="192">
                  <c:v>0.56008119079837615</c:v>
                </c:pt>
                <c:pt idx="193">
                  <c:v>0.69092872570194386</c:v>
                </c:pt>
                <c:pt idx="194">
                  <c:v>0.7204081632653061</c:v>
                </c:pt>
                <c:pt idx="195">
                  <c:v>0.36967984934086628</c:v>
                </c:pt>
                <c:pt idx="196">
                  <c:v>0.44038461538461537</c:v>
                </c:pt>
                <c:pt idx="197">
                  <c:v>0.28037135278514591</c:v>
                </c:pt>
                <c:pt idx="198">
                  <c:v>0.44031413612565451</c:v>
                </c:pt>
                <c:pt idx="199">
                  <c:v>0.60965250965250961</c:v>
                </c:pt>
                <c:pt idx="200">
                  <c:v>0.48918918918918919</c:v>
                </c:pt>
                <c:pt idx="201">
                  <c:v>0.77027027027027029</c:v>
                </c:pt>
                <c:pt idx="202">
                  <c:v>0.53042998897464166</c:v>
                </c:pt>
                <c:pt idx="203">
                  <c:v>0.4701674277016743</c:v>
                </c:pt>
                <c:pt idx="204">
                  <c:v>0.17034277198211625</c:v>
                </c:pt>
                <c:pt idx="205">
                  <c:v>0.4390243902439025</c:v>
                </c:pt>
                <c:pt idx="206">
                  <c:v>0.480449141347424</c:v>
                </c:pt>
                <c:pt idx="207">
                  <c:v>0.21111111111111111</c:v>
                </c:pt>
                <c:pt idx="208">
                  <c:v>0.55048543689320395</c:v>
                </c:pt>
                <c:pt idx="209">
                  <c:v>0.4810526315789474</c:v>
                </c:pt>
                <c:pt idx="210">
                  <c:v>0.34888888888888892</c:v>
                </c:pt>
                <c:pt idx="211">
                  <c:v>0.30904522613065327</c:v>
                </c:pt>
                <c:pt idx="212">
                  <c:v>0.27226277372262775</c:v>
                </c:pt>
                <c:pt idx="213">
                  <c:v>0.41959798994974873</c:v>
                </c:pt>
                <c:pt idx="214">
                  <c:v>0.47016949152542376</c:v>
                </c:pt>
                <c:pt idx="215">
                  <c:v>0.44029850746268662</c:v>
                </c:pt>
                <c:pt idx="216">
                  <c:v>0.25938697318007664</c:v>
                </c:pt>
                <c:pt idx="217">
                  <c:v>0.40115473441108551</c:v>
                </c:pt>
                <c:pt idx="218">
                  <c:v>0.67016574585635358</c:v>
                </c:pt>
                <c:pt idx="219">
                  <c:v>0.75964912280701746</c:v>
                </c:pt>
                <c:pt idx="220">
                  <c:v>0.65970695970695969</c:v>
                </c:pt>
                <c:pt idx="221">
                  <c:v>0.7009331259720063</c:v>
                </c:pt>
                <c:pt idx="222">
                  <c:v>0.5580645161290323</c:v>
                </c:pt>
                <c:pt idx="223">
                  <c:v>0.29032258064516131</c:v>
                </c:pt>
                <c:pt idx="224">
                  <c:v>0.65983086680761105</c:v>
                </c:pt>
                <c:pt idx="225">
                  <c:v>0.38088888888888894</c:v>
                </c:pt>
                <c:pt idx="226">
                  <c:v>0.40034129692832765</c:v>
                </c:pt>
                <c:pt idx="227">
                  <c:v>0.84018691588785044</c:v>
                </c:pt>
                <c:pt idx="228">
                  <c:v>0.30891719745222934</c:v>
                </c:pt>
                <c:pt idx="229">
                  <c:v>0.31118012422360253</c:v>
                </c:pt>
                <c:pt idx="230">
                  <c:v>0.53045685279187826</c:v>
                </c:pt>
                <c:pt idx="231">
                  <c:v>0.38940092165898621</c:v>
                </c:pt>
                <c:pt idx="232">
                  <c:v>0.53032490974729241</c:v>
                </c:pt>
                <c:pt idx="233">
                  <c:v>0.58387096774193548</c:v>
                </c:pt>
                <c:pt idx="234">
                  <c:v>0.36051873198847262</c:v>
                </c:pt>
                <c:pt idx="235">
                  <c:v>0.61037974683544305</c:v>
                </c:pt>
                <c:pt idx="236">
                  <c:v>0.28929577464788736</c:v>
                </c:pt>
                <c:pt idx="237">
                  <c:v>0.62989247311827956</c:v>
                </c:pt>
                <c:pt idx="238">
                  <c:v>0.32068965517241377</c:v>
                </c:pt>
                <c:pt idx="239">
                  <c:v>0.33034055727554179</c:v>
                </c:pt>
                <c:pt idx="240">
                  <c:v>0.66</c:v>
                </c:pt>
                <c:pt idx="241">
                  <c:v>0.54960422163588396</c:v>
                </c:pt>
                <c:pt idx="242">
                  <c:v>0.50067453625632385</c:v>
                </c:pt>
                <c:pt idx="243">
                  <c:v>0.51019108280254777</c:v>
                </c:pt>
              </c:numCache>
            </c:numRef>
          </c:xVal>
          <c:yVal>
            <c:numRef>
              <c:f>' 4- Alternative to "Solver"'!$N$4:$N$247</c:f>
              <c:numCache>
                <c:formatCode>0.00%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8-45AC-B41A-221271EE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05824"/>
        <c:axId val="971705168"/>
      </c:scatterChart>
      <c:valAx>
        <c:axId val="9717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05168"/>
        <c:crosses val="autoZero"/>
        <c:crossBetween val="midCat"/>
      </c:valAx>
      <c:valAx>
        <c:axId val="971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956BDD-4E95-44D4-AA48-71F5B1971C5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DA542-16F7-4B53-AB4C-11177DAB25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47"/>
  <sheetViews>
    <sheetView tabSelected="1" zoomScale="85" zoomScaleNormal="85" workbookViewId="0">
      <pane xSplit="1" ySplit="3" topLeftCell="Z4" activePane="bottomRight" state="frozen"/>
      <selection pane="topRight" activeCell="B1" sqref="B1"/>
      <selection pane="bottomLeft" activeCell="A4" sqref="A4"/>
      <selection pane="bottomRight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4" customWidth="1"/>
    <col min="7" max="7" width="21.5" customWidth="1"/>
    <col min="8" max="8" width="25.69921875" customWidth="1"/>
    <col min="9" max="9" width="28" customWidth="1"/>
    <col min="10" max="10" width="27.796875" style="13" customWidth="1"/>
    <col min="11" max="11" width="18.5" customWidth="1"/>
    <col min="12" max="12" width="27.69921875" customWidth="1"/>
    <col min="13" max="13" width="62.296875" customWidth="1"/>
    <col min="14" max="14" width="35.296875" style="13" customWidth="1"/>
    <col min="15" max="15" width="49.19921875" customWidth="1"/>
    <col min="16" max="16" width="62" customWidth="1"/>
    <col min="17" max="17" width="35" customWidth="1"/>
    <col min="18" max="18" width="77.296875" customWidth="1"/>
    <col min="19" max="19" width="68.796875" customWidth="1"/>
    <col min="20" max="20" width="45.296875" style="13" customWidth="1"/>
    <col min="21" max="21" width="55" style="4" customWidth="1"/>
    <col min="22" max="22" width="28.796875" customWidth="1"/>
    <col min="23" max="23" width="31.296875" customWidth="1"/>
    <col min="24" max="24" width="28.69921875" customWidth="1"/>
    <col min="25" max="25" width="61.5" customWidth="1"/>
    <col min="26" max="26" width="69.296875" customWidth="1"/>
    <col min="27" max="28" width="76" customWidth="1"/>
    <col min="29" max="29" width="68.796875" customWidth="1"/>
    <col min="30" max="30" width="54.19921875" style="13" customWidth="1"/>
  </cols>
  <sheetData>
    <row r="1" spans="1:65" x14ac:dyDescent="0.3">
      <c r="A1" t="s">
        <v>0</v>
      </c>
      <c r="B1" s="1" t="s">
        <v>1</v>
      </c>
      <c r="C1" s="2" t="s">
        <v>2</v>
      </c>
      <c r="D1" s="3" t="s">
        <v>3</v>
      </c>
      <c r="J1" s="5" t="s">
        <v>4</v>
      </c>
      <c r="M1" s="6" t="s">
        <v>5</v>
      </c>
      <c r="N1" s="7" t="s">
        <v>6</v>
      </c>
      <c r="P1" s="8" t="s">
        <v>7</v>
      </c>
      <c r="Q1" s="48" t="s">
        <v>8</v>
      </c>
      <c r="R1" s="46" t="s">
        <v>9</v>
      </c>
      <c r="S1" s="51" t="s">
        <v>10</v>
      </c>
      <c r="T1" s="52">
        <v>0.3</v>
      </c>
      <c r="U1" s="9" t="s">
        <v>11</v>
      </c>
      <c r="W1" s="10"/>
      <c r="X1" s="10"/>
      <c r="Y1" s="11"/>
      <c r="Z1" s="11" t="s">
        <v>12</v>
      </c>
      <c r="AA1" s="11"/>
      <c r="AB1" s="11"/>
      <c r="AC1" s="12">
        <f>(0.1*Q2) +R2</f>
        <v>0.77146000000000003</v>
      </c>
    </row>
    <row r="2" spans="1:65" x14ac:dyDescent="0.3">
      <c r="D2" t="s">
        <v>13</v>
      </c>
      <c r="E2">
        <v>0.97299999999999998</v>
      </c>
      <c r="F2" s="14" t="s">
        <v>14</v>
      </c>
      <c r="G2" t="s">
        <v>15</v>
      </c>
      <c r="J2" s="5">
        <f>0.9-0.1</f>
        <v>0.8</v>
      </c>
      <c r="M2" s="15" t="s">
        <v>16</v>
      </c>
      <c r="N2" s="16" t="s">
        <v>17</v>
      </c>
      <c r="Q2" s="49">
        <f>-0.7914</f>
        <v>-0.79139999999999999</v>
      </c>
      <c r="R2" s="47">
        <f>0.8506</f>
        <v>0.85060000000000002</v>
      </c>
      <c r="S2" s="50" t="s">
        <v>18</v>
      </c>
      <c r="T2" s="18" t="s">
        <v>19</v>
      </c>
      <c r="U2" s="19" t="s">
        <v>20</v>
      </c>
      <c r="V2" s="20" t="s">
        <v>21</v>
      </c>
      <c r="W2" s="21" t="s">
        <v>22</v>
      </c>
      <c r="X2" s="21" t="s">
        <v>23</v>
      </c>
      <c r="Y2" s="17" t="s">
        <v>24</v>
      </c>
      <c r="Z2" s="17" t="s">
        <v>25</v>
      </c>
      <c r="AA2" s="22" t="s">
        <v>26</v>
      </c>
      <c r="AB2" s="17" t="s">
        <v>27</v>
      </c>
      <c r="AC2" s="23" t="s">
        <v>28</v>
      </c>
      <c r="AD2" s="24" t="s">
        <v>29</v>
      </c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</row>
    <row r="3" spans="1:65" s="43" customFormat="1" x14ac:dyDescent="0.3">
      <c r="A3" s="26" t="s">
        <v>30</v>
      </c>
      <c r="B3" s="26" t="s">
        <v>31</v>
      </c>
      <c r="C3" s="26" t="s">
        <v>32</v>
      </c>
      <c r="D3" s="26" t="s">
        <v>33</v>
      </c>
      <c r="E3" s="26" t="s">
        <v>34</v>
      </c>
      <c r="F3" s="27" t="s">
        <v>35</v>
      </c>
      <c r="G3" s="26" t="s">
        <v>36</v>
      </c>
      <c r="H3" s="26" t="s">
        <v>37</v>
      </c>
      <c r="I3" s="26" t="s">
        <v>38</v>
      </c>
      <c r="J3" s="28" t="s">
        <v>39</v>
      </c>
      <c r="K3" s="3" t="s">
        <v>40</v>
      </c>
      <c r="L3" s="29" t="s">
        <v>41</v>
      </c>
      <c r="M3" s="30" t="s">
        <v>42</v>
      </c>
      <c r="N3" s="31" t="s">
        <v>37</v>
      </c>
      <c r="O3" s="32" t="s">
        <v>43</v>
      </c>
      <c r="P3" s="44" t="s">
        <v>52</v>
      </c>
      <c r="Q3" s="45" t="s">
        <v>44</v>
      </c>
      <c r="R3" s="45" t="s">
        <v>45</v>
      </c>
      <c r="S3" s="33" t="s">
        <v>46</v>
      </c>
      <c r="T3" s="34" t="s">
        <v>47</v>
      </c>
      <c r="U3" s="35" t="s">
        <v>48</v>
      </c>
      <c r="V3" s="36" t="s">
        <v>49</v>
      </c>
      <c r="W3" s="33" t="s">
        <v>50</v>
      </c>
      <c r="X3" s="37" t="s">
        <v>57</v>
      </c>
      <c r="Y3" s="38" t="s">
        <v>51</v>
      </c>
      <c r="Z3" s="38" t="s">
        <v>52</v>
      </c>
      <c r="AA3" s="39" t="s">
        <v>53</v>
      </c>
      <c r="AB3" s="40" t="s">
        <v>54</v>
      </c>
      <c r="AC3" s="41" t="s">
        <v>55</v>
      </c>
      <c r="AD3" s="42" t="s">
        <v>56</v>
      </c>
      <c r="AE3"/>
      <c r="AF3"/>
      <c r="AG3"/>
      <c r="AH3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</row>
    <row r="4" spans="1:65" x14ac:dyDescent="0.3">
      <c r="A4" s="54" t="s">
        <v>289</v>
      </c>
      <c r="B4" s="54" t="s">
        <v>61</v>
      </c>
      <c r="C4" s="54">
        <v>2</v>
      </c>
      <c r="D4" s="53">
        <v>1060</v>
      </c>
      <c r="E4" s="54">
        <f>E$2</f>
        <v>0.97299999999999998</v>
      </c>
      <c r="F4" s="60">
        <f>$D4*12*$E4</f>
        <v>12376.56</v>
      </c>
      <c r="G4" s="53">
        <v>148</v>
      </c>
      <c r="H4" s="61">
        <v>0.16159999999999999</v>
      </c>
      <c r="I4" s="53">
        <v>114</v>
      </c>
      <c r="J4" s="62">
        <v>153</v>
      </c>
      <c r="K4" s="63">
        <f>$J4-$I4</f>
        <v>39</v>
      </c>
      <c r="L4" s="63">
        <f>$G4-$I4</f>
        <v>34</v>
      </c>
      <c r="M4" s="61">
        <f>0.1+0.8*$L4/K4</f>
        <v>0.79743589743589749</v>
      </c>
      <c r="N4" s="64">
        <f>$H4</f>
        <v>0.16159999999999999</v>
      </c>
      <c r="O4" s="53">
        <v>148</v>
      </c>
      <c r="P4" s="59">
        <f>MAX($O4,$I4)</f>
        <v>148</v>
      </c>
      <c r="Q4" s="61">
        <f>0.1+0.8*($O4-$I4)/($K4)</f>
        <v>0.79743589743589749</v>
      </c>
      <c r="R4" s="61">
        <f>$Q$2*$Q4+$R$2</f>
        <v>0.21950923076923079</v>
      </c>
      <c r="S4" s="53">
        <f>365*O4*R4</f>
        <v>11857.888646153848</v>
      </c>
      <c r="T4" s="65">
        <f>$S4*(1-$T$1)</f>
        <v>8300.5220523076932</v>
      </c>
      <c r="U4" s="56">
        <f>$I4</f>
        <v>114</v>
      </c>
      <c r="V4" s="59">
        <f>1.25*$K4</f>
        <v>48.75</v>
      </c>
      <c r="W4" s="59">
        <f>$I4-$K4/8</f>
        <v>109.125</v>
      </c>
      <c r="X4">
        <f>1.25*$K4/(2*$Q$2)</f>
        <v>-30.799848369977255</v>
      </c>
      <c r="Y4" s="59">
        <f>($Q$2*$W4/$V4-$R$2)*$X4</f>
        <v>80.760851023502653</v>
      </c>
      <c r="Z4" s="59">
        <f>MAX($Y4,$U4)</f>
        <v>114</v>
      </c>
      <c r="AA4" s="57">
        <f>($Z4-$W4)/$V4</f>
        <v>0.1</v>
      </c>
      <c r="AB4" s="57">
        <f t="shared" ref="AB4:AB9" si="0">$Q$2*$AA4+$R$2</f>
        <v>0.77146000000000003</v>
      </c>
      <c r="AC4" s="59">
        <f>365*$Z4*$AB4</f>
        <v>32100.4506</v>
      </c>
      <c r="AD4" s="58">
        <f>$AC4*(1-$T$1)</f>
        <v>22470.315419999999</v>
      </c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</row>
    <row r="5" spans="1:65" x14ac:dyDescent="0.3">
      <c r="A5" s="54" t="s">
        <v>290</v>
      </c>
      <c r="B5" s="54" t="s">
        <v>61</v>
      </c>
      <c r="C5" s="54">
        <v>2</v>
      </c>
      <c r="D5" s="53">
        <v>1200</v>
      </c>
      <c r="E5" s="54">
        <f t="shared" ref="E5:E68" si="1">E$2</f>
        <v>0.97299999999999998</v>
      </c>
      <c r="F5" s="60">
        <f t="shared" ref="F5:F68" si="2">$D5*12*$E5</f>
        <v>14011.199999999999</v>
      </c>
      <c r="G5" s="53">
        <v>133</v>
      </c>
      <c r="H5" s="61">
        <v>0.34789999999999999</v>
      </c>
      <c r="I5" s="53">
        <v>111</v>
      </c>
      <c r="J5" s="62">
        <v>149</v>
      </c>
      <c r="K5" s="63">
        <f t="shared" ref="K5:K68" si="3">$J5-$I5</f>
        <v>38</v>
      </c>
      <c r="L5" s="63">
        <f t="shared" ref="L5:L68" si="4">$G5-$I5</f>
        <v>22</v>
      </c>
      <c r="M5" s="61">
        <f t="shared" ref="M5:M68" si="5">0.1+0.8*$L5/K5</f>
        <v>0.56315789473684219</v>
      </c>
      <c r="N5" s="64">
        <f t="shared" ref="N5:N68" si="6">$H5</f>
        <v>0.34789999999999999</v>
      </c>
      <c r="O5" s="53">
        <v>133</v>
      </c>
      <c r="P5" s="59">
        <f t="shared" ref="P5:P68" si="7">MAX($O5,$I5)</f>
        <v>133</v>
      </c>
      <c r="Q5" s="61">
        <f t="shared" ref="P5:Q68" si="8">0.1+0.8*($O5-$I5)/($K5)</f>
        <v>0.56315789473684219</v>
      </c>
      <c r="R5" s="61">
        <f>$Q$2*$Q5+$R$2</f>
        <v>0.40491684210526313</v>
      </c>
      <c r="S5" s="53">
        <f t="shared" ref="S5:S68" si="9">365*O5*R5</f>
        <v>19656.688099999999</v>
      </c>
      <c r="T5" s="65">
        <f>$S5*(1-$T$1)</f>
        <v>13759.681669999998</v>
      </c>
      <c r="U5" s="56">
        <f t="shared" ref="U5:U68" si="10">$I5</f>
        <v>111</v>
      </c>
      <c r="V5" s="59">
        <f t="shared" ref="V5:V68" si="11">1.25*$K5</f>
        <v>47.5</v>
      </c>
      <c r="W5" s="59">
        <f t="shared" ref="W5:W68" si="12">$I5-$K5/8</f>
        <v>106.25</v>
      </c>
      <c r="X5" s="55">
        <f t="shared" ref="X5:X68" si="13">1.25*$K5/(2*$Q$2)</f>
        <v>-30.010108668182966</v>
      </c>
      <c r="Y5" s="59">
        <f t="shared" ref="Y5:Y68" si="14">($Q$2*$W5/$V5-$R$2)*$X5</f>
        <v>78.651598433156423</v>
      </c>
      <c r="Z5" s="59">
        <f t="shared" ref="Z5:Z68" si="15">MAX($Y5,$U5)</f>
        <v>111</v>
      </c>
      <c r="AA5" s="57">
        <f t="shared" ref="AA5:AA68" si="16">($Z5-$W5)/$V5</f>
        <v>0.1</v>
      </c>
      <c r="AB5" s="57">
        <f t="shared" si="0"/>
        <v>0.77146000000000003</v>
      </c>
      <c r="AC5" s="59">
        <f t="shared" ref="AC5:AC68" si="17">365*$Z5*$AB5</f>
        <v>31255.7019</v>
      </c>
      <c r="AD5" s="58">
        <f t="shared" ref="AD5:AD68" si="18">$AC5*(1-$T$1)</f>
        <v>21878.991329999997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</row>
    <row r="6" spans="1:65" x14ac:dyDescent="0.3">
      <c r="A6" s="54" t="s">
        <v>291</v>
      </c>
      <c r="B6" s="54" t="s">
        <v>61</v>
      </c>
      <c r="C6" s="54">
        <v>1</v>
      </c>
      <c r="D6" s="53">
        <v>3300</v>
      </c>
      <c r="E6" s="54">
        <f t="shared" si="1"/>
        <v>0.97299999999999998</v>
      </c>
      <c r="F6" s="60">
        <f t="shared" si="2"/>
        <v>38530.799999999996</v>
      </c>
      <c r="G6" s="53">
        <v>372</v>
      </c>
      <c r="H6" s="61">
        <v>0.39729999999999999</v>
      </c>
      <c r="I6" s="53">
        <v>108</v>
      </c>
      <c r="J6" s="62">
        <v>610</v>
      </c>
      <c r="K6" s="63">
        <f t="shared" si="3"/>
        <v>502</v>
      </c>
      <c r="L6" s="63">
        <f t="shared" si="4"/>
        <v>264</v>
      </c>
      <c r="M6" s="61">
        <f t="shared" si="5"/>
        <v>0.52071713147410359</v>
      </c>
      <c r="N6" s="64">
        <f t="shared" si="6"/>
        <v>0.39729999999999999</v>
      </c>
      <c r="O6" s="53">
        <v>372</v>
      </c>
      <c r="P6" s="59">
        <f t="shared" si="7"/>
        <v>372</v>
      </c>
      <c r="Q6" s="61">
        <f t="shared" si="8"/>
        <v>0.52071713147410359</v>
      </c>
      <c r="R6" s="61">
        <f>$Q$2*$Q6+$R$2</f>
        <v>0.43850446215139444</v>
      </c>
      <c r="S6" s="53">
        <f t="shared" si="9"/>
        <v>59540.13587091634</v>
      </c>
      <c r="T6" s="65">
        <f>$S6*(1-$T$1)</f>
        <v>41678.095109641436</v>
      </c>
      <c r="U6" s="56">
        <f t="shared" si="10"/>
        <v>108</v>
      </c>
      <c r="V6" s="59">
        <f t="shared" si="11"/>
        <v>627.5</v>
      </c>
      <c r="W6" s="59">
        <f t="shared" si="12"/>
        <v>45.25</v>
      </c>
      <c r="X6" s="55">
        <f t="shared" si="13"/>
        <v>-396.44933030073287</v>
      </c>
      <c r="Y6" s="59">
        <f t="shared" si="14"/>
        <v>359.84480035380341</v>
      </c>
      <c r="Z6" s="59">
        <f t="shared" si="15"/>
        <v>359.84480035380341</v>
      </c>
      <c r="AA6" s="57">
        <f t="shared" si="16"/>
        <v>0.50134629538454722</v>
      </c>
      <c r="AB6" s="57">
        <f t="shared" si="0"/>
        <v>0.45383454183266936</v>
      </c>
      <c r="AC6" s="59">
        <f t="shared" si="17"/>
        <v>59608.150036294413</v>
      </c>
      <c r="AD6" s="58">
        <f t="shared" si="18"/>
        <v>41725.705025406089</v>
      </c>
    </row>
    <row r="7" spans="1:65" x14ac:dyDescent="0.3">
      <c r="A7" s="54" t="s">
        <v>292</v>
      </c>
      <c r="B7" s="54" t="s">
        <v>61</v>
      </c>
      <c r="C7" s="54">
        <v>1</v>
      </c>
      <c r="D7" s="53">
        <v>1400</v>
      </c>
      <c r="E7" s="54">
        <f t="shared" si="1"/>
        <v>0.97299999999999998</v>
      </c>
      <c r="F7" s="60">
        <f t="shared" si="2"/>
        <v>16346.4</v>
      </c>
      <c r="G7" s="53">
        <v>302</v>
      </c>
      <c r="H7" s="61">
        <v>0.3644</v>
      </c>
      <c r="I7" s="53">
        <v>178</v>
      </c>
      <c r="J7" s="62">
        <v>533</v>
      </c>
      <c r="K7" s="63">
        <f t="shared" si="3"/>
        <v>355</v>
      </c>
      <c r="L7" s="63">
        <f t="shared" si="4"/>
        <v>124</v>
      </c>
      <c r="M7" s="61">
        <f t="shared" si="5"/>
        <v>0.37943661971830989</v>
      </c>
      <c r="N7" s="64">
        <f t="shared" si="6"/>
        <v>0.3644</v>
      </c>
      <c r="O7" s="53">
        <v>302</v>
      </c>
      <c r="P7" s="59">
        <f t="shared" si="7"/>
        <v>302</v>
      </c>
      <c r="Q7" s="61">
        <f t="shared" si="8"/>
        <v>0.37943661971830989</v>
      </c>
      <c r="R7" s="61">
        <f>$Q$2*$Q7+$R$2</f>
        <v>0.55031385915492959</v>
      </c>
      <c r="S7" s="53">
        <f t="shared" si="9"/>
        <v>60661.096694647887</v>
      </c>
      <c r="T7" s="65">
        <f>$S7*(1-$T$1)</f>
        <v>42462.767686253515</v>
      </c>
      <c r="U7" s="56">
        <f t="shared" si="10"/>
        <v>178</v>
      </c>
      <c r="V7" s="59">
        <f t="shared" si="11"/>
        <v>443.75</v>
      </c>
      <c r="W7" s="59">
        <f t="shared" si="12"/>
        <v>133.625</v>
      </c>
      <c r="X7" s="55">
        <f t="shared" si="13"/>
        <v>-280.35759413697247</v>
      </c>
      <c r="Y7" s="59">
        <f t="shared" si="14"/>
        <v>305.2846695729088</v>
      </c>
      <c r="Z7" s="59">
        <f t="shared" si="15"/>
        <v>305.2846695729088</v>
      </c>
      <c r="AA7" s="57">
        <f t="shared" si="16"/>
        <v>0.38683869199528742</v>
      </c>
      <c r="AB7" s="57">
        <f t="shared" si="0"/>
        <v>0.54445585915492956</v>
      </c>
      <c r="AC7" s="59">
        <f t="shared" si="17"/>
        <v>60668.1198765886</v>
      </c>
      <c r="AD7" s="58">
        <f t="shared" si="18"/>
        <v>42467.683913612018</v>
      </c>
    </row>
    <row r="8" spans="1:65" x14ac:dyDescent="0.3">
      <c r="A8" s="54" t="s">
        <v>293</v>
      </c>
      <c r="B8" s="54" t="s">
        <v>61</v>
      </c>
      <c r="C8" s="54">
        <v>2</v>
      </c>
      <c r="D8" s="53">
        <v>2000</v>
      </c>
      <c r="E8" s="54">
        <f t="shared" si="1"/>
        <v>0.97299999999999998</v>
      </c>
      <c r="F8" s="60">
        <f t="shared" si="2"/>
        <v>23352</v>
      </c>
      <c r="G8" s="53">
        <v>429</v>
      </c>
      <c r="H8" s="61">
        <v>0.41099999999999998</v>
      </c>
      <c r="I8" s="53">
        <v>221</v>
      </c>
      <c r="J8" s="62">
        <v>617</v>
      </c>
      <c r="K8" s="63">
        <f t="shared" si="3"/>
        <v>396</v>
      </c>
      <c r="L8" s="63">
        <f t="shared" si="4"/>
        <v>208</v>
      </c>
      <c r="M8" s="61">
        <f t="shared" si="5"/>
        <v>0.52020202020202022</v>
      </c>
      <c r="N8" s="64">
        <f t="shared" si="6"/>
        <v>0.41099999999999998</v>
      </c>
      <c r="O8" s="53">
        <v>429</v>
      </c>
      <c r="P8" s="59">
        <f t="shared" si="7"/>
        <v>429</v>
      </c>
      <c r="Q8" s="61">
        <f t="shared" si="8"/>
        <v>0.52020202020202022</v>
      </c>
      <c r="R8" s="61">
        <f>$Q$2*$Q8+$R$2</f>
        <v>0.4389121212121212</v>
      </c>
      <c r="S8" s="53">
        <f t="shared" si="9"/>
        <v>68727.054499999998</v>
      </c>
      <c r="T8" s="65">
        <f>$S8*(1-$T$1)</f>
        <v>48108.938149999994</v>
      </c>
      <c r="U8" s="56">
        <f t="shared" si="10"/>
        <v>221</v>
      </c>
      <c r="V8" s="59">
        <f t="shared" si="11"/>
        <v>495</v>
      </c>
      <c r="W8" s="59">
        <f t="shared" si="12"/>
        <v>171.5</v>
      </c>
      <c r="X8" s="55">
        <f t="shared" si="13"/>
        <v>-312.73692191053829</v>
      </c>
      <c r="Y8" s="59">
        <f t="shared" si="14"/>
        <v>351.76402577710388</v>
      </c>
      <c r="Z8" s="59">
        <f t="shared" si="15"/>
        <v>351.76402577710388</v>
      </c>
      <c r="AA8" s="57">
        <f t="shared" si="16"/>
        <v>0.36416974904465432</v>
      </c>
      <c r="AB8" s="57">
        <f t="shared" si="0"/>
        <v>0.56239606060606062</v>
      </c>
      <c r="AC8" s="59">
        <f t="shared" si="17"/>
        <v>72208.206361389777</v>
      </c>
      <c r="AD8" s="58">
        <f t="shared" si="18"/>
        <v>50545.744452972838</v>
      </c>
    </row>
    <row r="9" spans="1:65" x14ac:dyDescent="0.3">
      <c r="A9" s="54" t="s">
        <v>294</v>
      </c>
      <c r="B9" s="54" t="s">
        <v>59</v>
      </c>
      <c r="C9" s="54">
        <v>1</v>
      </c>
      <c r="D9" s="53">
        <v>1600</v>
      </c>
      <c r="E9" s="54">
        <f t="shared" si="1"/>
        <v>0.97299999999999998</v>
      </c>
      <c r="F9" s="60">
        <f t="shared" si="2"/>
        <v>18681.599999999999</v>
      </c>
      <c r="G9" s="53">
        <v>380</v>
      </c>
      <c r="H9" s="61">
        <v>0.41099999999999998</v>
      </c>
      <c r="I9" s="53">
        <v>202</v>
      </c>
      <c r="J9" s="62">
        <v>646</v>
      </c>
      <c r="K9" s="63">
        <f t="shared" si="3"/>
        <v>444</v>
      </c>
      <c r="L9" s="63">
        <f t="shared" si="4"/>
        <v>178</v>
      </c>
      <c r="M9" s="61">
        <f t="shared" si="5"/>
        <v>0.42072072072072075</v>
      </c>
      <c r="N9" s="64">
        <f t="shared" si="6"/>
        <v>0.41099999999999998</v>
      </c>
      <c r="O9" s="53">
        <v>380</v>
      </c>
      <c r="P9" s="59">
        <f t="shared" si="7"/>
        <v>380</v>
      </c>
      <c r="Q9" s="61">
        <f t="shared" si="8"/>
        <v>0.42072072072072075</v>
      </c>
      <c r="R9" s="61">
        <f>$Q$2*$Q9+$R$2</f>
        <v>0.51764162162162164</v>
      </c>
      <c r="S9" s="53">
        <f t="shared" si="9"/>
        <v>71796.892918918922</v>
      </c>
      <c r="T9" s="65">
        <f>$S9*(1-$T$1)</f>
        <v>50257.82504324324</v>
      </c>
      <c r="U9" s="56">
        <f t="shared" si="10"/>
        <v>202</v>
      </c>
      <c r="V9" s="59">
        <f t="shared" si="11"/>
        <v>555</v>
      </c>
      <c r="W9" s="59">
        <f t="shared" si="12"/>
        <v>146.5</v>
      </c>
      <c r="X9" s="55">
        <f t="shared" si="13"/>
        <v>-350.64442759666412</v>
      </c>
      <c r="Y9" s="59">
        <f t="shared" si="14"/>
        <v>371.50815011372248</v>
      </c>
      <c r="Z9" s="59">
        <f t="shared" si="15"/>
        <v>371.50815011372248</v>
      </c>
      <c r="AA9" s="57">
        <f t="shared" si="16"/>
        <v>0.40542009029499548</v>
      </c>
      <c r="AB9" s="57">
        <f t="shared" si="0"/>
        <v>0.5297505405405406</v>
      </c>
      <c r="AC9" s="59">
        <f t="shared" si="17"/>
        <v>71834.424818355677</v>
      </c>
      <c r="AD9" s="58">
        <f t="shared" si="18"/>
        <v>50284.09737284897</v>
      </c>
    </row>
    <row r="10" spans="1:65" x14ac:dyDescent="0.3">
      <c r="A10" s="54" t="s">
        <v>295</v>
      </c>
      <c r="B10" s="54" t="s">
        <v>59</v>
      </c>
      <c r="C10" s="54">
        <v>2</v>
      </c>
      <c r="D10" s="53">
        <v>2800</v>
      </c>
      <c r="E10" s="54">
        <f t="shared" si="1"/>
        <v>0.97299999999999998</v>
      </c>
      <c r="F10" s="60">
        <f t="shared" si="2"/>
        <v>32692.799999999999</v>
      </c>
      <c r="G10" s="53">
        <v>374</v>
      </c>
      <c r="H10" s="61">
        <v>0.52600000000000002</v>
      </c>
      <c r="I10" s="53">
        <v>197</v>
      </c>
      <c r="J10" s="62">
        <v>639</v>
      </c>
      <c r="K10" s="63">
        <f t="shared" si="3"/>
        <v>442</v>
      </c>
      <c r="L10" s="63">
        <f t="shared" si="4"/>
        <v>177</v>
      </c>
      <c r="M10" s="61">
        <f t="shared" si="5"/>
        <v>0.42036199095022619</v>
      </c>
      <c r="N10" s="64">
        <f t="shared" si="6"/>
        <v>0.52600000000000002</v>
      </c>
      <c r="O10" s="53">
        <v>374</v>
      </c>
      <c r="P10" s="59">
        <f t="shared" si="7"/>
        <v>374</v>
      </c>
      <c r="Q10" s="61">
        <f t="shared" si="8"/>
        <v>0.42036199095022619</v>
      </c>
      <c r="R10" s="61">
        <f>$Q$2*$Q10+$R$2</f>
        <v>0.51792552036199102</v>
      </c>
      <c r="S10" s="53">
        <f t="shared" si="9"/>
        <v>70702.012784615392</v>
      </c>
      <c r="T10" s="65">
        <f>$S10*(1-$T$1)</f>
        <v>49491.408949230768</v>
      </c>
      <c r="U10" s="56">
        <f t="shared" si="10"/>
        <v>197</v>
      </c>
      <c r="V10" s="59">
        <f t="shared" si="11"/>
        <v>552.5</v>
      </c>
      <c r="W10" s="59">
        <f t="shared" si="12"/>
        <v>141.75</v>
      </c>
      <c r="X10" s="55">
        <f t="shared" si="13"/>
        <v>-349.06494819307557</v>
      </c>
      <c r="Y10" s="59">
        <f t="shared" si="14"/>
        <v>367.78964493303005</v>
      </c>
      <c r="Z10" s="59">
        <f t="shared" si="15"/>
        <v>367.78964493303005</v>
      </c>
      <c r="AA10" s="57">
        <f t="shared" si="16"/>
        <v>0.40912152929055212</v>
      </c>
      <c r="AB10" s="57">
        <f>$Q$2*$AA10+$R$2</f>
        <v>0.526821221719457</v>
      </c>
      <c r="AC10" s="59">
        <f t="shared" si="17"/>
        <v>70722.177378975219</v>
      </c>
      <c r="AD10" s="58">
        <f t="shared" si="18"/>
        <v>49505.524165282652</v>
      </c>
    </row>
    <row r="11" spans="1:65" x14ac:dyDescent="0.3">
      <c r="A11" s="54" t="s">
        <v>296</v>
      </c>
      <c r="B11" s="54" t="s">
        <v>61</v>
      </c>
      <c r="C11" s="54">
        <v>1</v>
      </c>
      <c r="D11" s="53">
        <v>1100</v>
      </c>
      <c r="E11" s="54">
        <f t="shared" si="1"/>
        <v>0.97299999999999998</v>
      </c>
      <c r="F11" s="60">
        <f t="shared" si="2"/>
        <v>12843.6</v>
      </c>
      <c r="G11" s="53">
        <v>386</v>
      </c>
      <c r="H11" s="61">
        <v>0.43290000000000001</v>
      </c>
      <c r="I11" s="53">
        <v>114</v>
      </c>
      <c r="J11" s="62">
        <v>477</v>
      </c>
      <c r="K11" s="63">
        <f t="shared" si="3"/>
        <v>363</v>
      </c>
      <c r="L11" s="63">
        <f t="shared" si="4"/>
        <v>272</v>
      </c>
      <c r="M11" s="61">
        <f t="shared" si="5"/>
        <v>0.69944903581267226</v>
      </c>
      <c r="N11" s="64">
        <f t="shared" si="6"/>
        <v>0.43290000000000001</v>
      </c>
      <c r="O11" s="53">
        <v>386</v>
      </c>
      <c r="P11" s="59">
        <f t="shared" si="7"/>
        <v>386</v>
      </c>
      <c r="Q11" s="61">
        <f t="shared" si="8"/>
        <v>0.69944903581267226</v>
      </c>
      <c r="R11" s="61">
        <f>$Q$2*$Q11+$R$2</f>
        <v>0.29705603305785122</v>
      </c>
      <c r="S11" s="53">
        <f t="shared" si="9"/>
        <v>41852.224497520656</v>
      </c>
      <c r="T11" s="65">
        <f>$S11*(1-$T$1)</f>
        <v>29296.557148264455</v>
      </c>
      <c r="U11" s="56">
        <f t="shared" si="10"/>
        <v>114</v>
      </c>
      <c r="V11" s="59">
        <f t="shared" si="11"/>
        <v>453.75</v>
      </c>
      <c r="W11" s="59">
        <f t="shared" si="12"/>
        <v>68.625</v>
      </c>
      <c r="X11" s="55">
        <f t="shared" si="13"/>
        <v>-286.67551175132678</v>
      </c>
      <c r="Y11" s="59">
        <f t="shared" si="14"/>
        <v>278.15869029567858</v>
      </c>
      <c r="Z11" s="59">
        <f t="shared" si="15"/>
        <v>278.15869029567858</v>
      </c>
      <c r="AA11" s="57">
        <f t="shared" si="16"/>
        <v>0.46178223756623377</v>
      </c>
      <c r="AB11" s="57">
        <f t="shared" ref="AB11:AB74" si="19">$Q$2*$AA11+$R$2</f>
        <v>0.48514553719008263</v>
      </c>
      <c r="AC11" s="59">
        <f t="shared" si="17"/>
        <v>49255.818238069187</v>
      </c>
      <c r="AD11" s="58">
        <f t="shared" si="18"/>
        <v>34479.072766648431</v>
      </c>
    </row>
    <row r="12" spans="1:65" x14ac:dyDescent="0.3">
      <c r="A12" s="54" t="s">
        <v>297</v>
      </c>
      <c r="B12" s="54" t="s">
        <v>61</v>
      </c>
      <c r="C12" s="54">
        <v>2</v>
      </c>
      <c r="D12" s="53">
        <v>1900</v>
      </c>
      <c r="E12" s="54">
        <f t="shared" si="1"/>
        <v>0.97299999999999998</v>
      </c>
      <c r="F12" s="60">
        <f t="shared" si="2"/>
        <v>22184.399999999998</v>
      </c>
      <c r="G12" s="53">
        <v>212</v>
      </c>
      <c r="H12" s="61">
        <v>0.69589999999999996</v>
      </c>
      <c r="I12" s="53">
        <v>80</v>
      </c>
      <c r="J12" s="62">
        <v>583</v>
      </c>
      <c r="K12" s="63">
        <f t="shared" si="3"/>
        <v>503</v>
      </c>
      <c r="L12" s="63">
        <f t="shared" si="4"/>
        <v>132</v>
      </c>
      <c r="M12" s="61">
        <f t="shared" si="5"/>
        <v>0.30994035785288276</v>
      </c>
      <c r="N12" s="64">
        <f t="shared" si="6"/>
        <v>0.69589999999999996</v>
      </c>
      <c r="O12" s="53">
        <v>212</v>
      </c>
      <c r="P12" s="59">
        <f t="shared" si="7"/>
        <v>212</v>
      </c>
      <c r="Q12" s="61">
        <f t="shared" si="8"/>
        <v>0.30994035785288276</v>
      </c>
      <c r="R12" s="61">
        <f>$Q$2*$Q12+$R$2</f>
        <v>0.60531320079522866</v>
      </c>
      <c r="S12" s="53">
        <f t="shared" si="9"/>
        <v>46839.135477534794</v>
      </c>
      <c r="T12" s="65">
        <f>$S12*(1-$T$1)</f>
        <v>32787.394834274353</v>
      </c>
      <c r="U12" s="56">
        <f t="shared" si="10"/>
        <v>80</v>
      </c>
      <c r="V12" s="59">
        <f t="shared" si="11"/>
        <v>628.75</v>
      </c>
      <c r="W12" s="59">
        <f t="shared" si="12"/>
        <v>17.125</v>
      </c>
      <c r="X12" s="55">
        <f t="shared" si="13"/>
        <v>-397.23907000252717</v>
      </c>
      <c r="Y12" s="59">
        <f t="shared" si="14"/>
        <v>346.45405294414962</v>
      </c>
      <c r="Z12" s="59">
        <f t="shared" si="15"/>
        <v>346.45405294414962</v>
      </c>
      <c r="AA12" s="57">
        <f t="shared" si="16"/>
        <v>0.52378378201852827</v>
      </c>
      <c r="AB12" s="57">
        <f t="shared" si="19"/>
        <v>0.43607751491053676</v>
      </c>
      <c r="AC12" s="59">
        <f t="shared" si="17"/>
        <v>55144.50019007743</v>
      </c>
      <c r="AD12" s="58">
        <f t="shared" si="18"/>
        <v>38601.150133054201</v>
      </c>
    </row>
    <row r="13" spans="1:65" x14ac:dyDescent="0.3">
      <c r="A13" s="54" t="s">
        <v>298</v>
      </c>
      <c r="B13" s="54" t="s">
        <v>59</v>
      </c>
      <c r="C13" s="54">
        <v>1</v>
      </c>
      <c r="D13" s="53">
        <v>1800</v>
      </c>
      <c r="E13" s="54">
        <f t="shared" si="1"/>
        <v>0.97299999999999998</v>
      </c>
      <c r="F13" s="60">
        <f t="shared" si="2"/>
        <v>21016.799999999999</v>
      </c>
      <c r="G13" s="53">
        <v>969</v>
      </c>
      <c r="H13" s="61">
        <v>0.1096</v>
      </c>
      <c r="I13" s="53">
        <v>239</v>
      </c>
      <c r="J13" s="62">
        <v>1431</v>
      </c>
      <c r="K13" s="63">
        <f t="shared" si="3"/>
        <v>1192</v>
      </c>
      <c r="L13" s="63">
        <f t="shared" si="4"/>
        <v>730</v>
      </c>
      <c r="M13" s="61">
        <f t="shared" si="5"/>
        <v>0.58993288590604032</v>
      </c>
      <c r="N13" s="64">
        <f t="shared" si="6"/>
        <v>0.1096</v>
      </c>
      <c r="O13" s="53">
        <v>969</v>
      </c>
      <c r="P13" s="59">
        <f t="shared" si="7"/>
        <v>969</v>
      </c>
      <c r="Q13" s="61">
        <f t="shared" si="8"/>
        <v>0.58993288590604032</v>
      </c>
      <c r="R13" s="61">
        <f>$Q$2*$Q13+$R$2</f>
        <v>0.38372711409395971</v>
      </c>
      <c r="S13" s="53">
        <f t="shared" si="9"/>
        <v>135718.52434832213</v>
      </c>
      <c r="T13" s="65">
        <f>$S13*(1-$T$1)</f>
        <v>95002.967043825483</v>
      </c>
      <c r="U13" s="56">
        <f t="shared" si="10"/>
        <v>239</v>
      </c>
      <c r="V13" s="59">
        <f t="shared" si="11"/>
        <v>1490</v>
      </c>
      <c r="W13" s="59">
        <f t="shared" si="12"/>
        <v>90</v>
      </c>
      <c r="X13" s="55">
        <f t="shared" si="13"/>
        <v>-941.36972453879207</v>
      </c>
      <c r="Y13" s="59">
        <f t="shared" si="14"/>
        <v>845.72908769269657</v>
      </c>
      <c r="Z13" s="59">
        <f t="shared" si="15"/>
        <v>845.72908769269657</v>
      </c>
      <c r="AA13" s="57">
        <f t="shared" si="16"/>
        <v>0.50720072999509835</v>
      </c>
      <c r="AB13" s="57">
        <f t="shared" si="19"/>
        <v>0.44920134228187919</v>
      </c>
      <c r="AC13" s="59">
        <f t="shared" si="17"/>
        <v>138664.46411041176</v>
      </c>
      <c r="AD13" s="58">
        <f t="shared" si="18"/>
        <v>97065.124877288225</v>
      </c>
    </row>
    <row r="14" spans="1:65" x14ac:dyDescent="0.3">
      <c r="A14" s="54" t="s">
        <v>299</v>
      </c>
      <c r="B14" s="54" t="s">
        <v>59</v>
      </c>
      <c r="C14" s="54">
        <v>2</v>
      </c>
      <c r="D14" s="53">
        <v>3200</v>
      </c>
      <c r="E14" s="54">
        <f t="shared" si="1"/>
        <v>0.97299999999999998</v>
      </c>
      <c r="F14" s="60">
        <f t="shared" si="2"/>
        <v>37363.199999999997</v>
      </c>
      <c r="G14" s="53">
        <v>885</v>
      </c>
      <c r="H14" s="61">
        <v>0.22470000000000001</v>
      </c>
      <c r="I14" s="53">
        <v>236</v>
      </c>
      <c r="J14" s="62">
        <v>1533</v>
      </c>
      <c r="K14" s="63">
        <f t="shared" si="3"/>
        <v>1297</v>
      </c>
      <c r="L14" s="63">
        <f t="shared" si="4"/>
        <v>649</v>
      </c>
      <c r="M14" s="61">
        <f t="shared" si="5"/>
        <v>0.50030840400925214</v>
      </c>
      <c r="N14" s="64">
        <f t="shared" si="6"/>
        <v>0.22470000000000001</v>
      </c>
      <c r="O14" s="53">
        <v>885</v>
      </c>
      <c r="P14" s="59">
        <f t="shared" si="7"/>
        <v>885</v>
      </c>
      <c r="Q14" s="61">
        <f t="shared" si="8"/>
        <v>0.50030840400925214</v>
      </c>
      <c r="R14" s="61">
        <f>$Q$2*$Q14+$R$2</f>
        <v>0.45465592906707786</v>
      </c>
      <c r="S14" s="53">
        <f t="shared" si="9"/>
        <v>146865.23148689282</v>
      </c>
      <c r="T14" s="65">
        <f>$S14*(1-$T$1)</f>
        <v>102805.66204082497</v>
      </c>
      <c r="U14" s="56">
        <f t="shared" si="10"/>
        <v>236</v>
      </c>
      <c r="V14" s="59">
        <f t="shared" si="11"/>
        <v>1621.25</v>
      </c>
      <c r="W14" s="59">
        <f t="shared" si="12"/>
        <v>73.875</v>
      </c>
      <c r="X14" s="55">
        <f t="shared" si="13"/>
        <v>-1024.2923932271924</v>
      </c>
      <c r="Y14" s="59">
        <f t="shared" si="14"/>
        <v>908.20060967904988</v>
      </c>
      <c r="Z14" s="59">
        <f t="shared" si="15"/>
        <v>908.20060967904988</v>
      </c>
      <c r="AA14" s="57">
        <f t="shared" si="16"/>
        <v>0.51461872609347714</v>
      </c>
      <c r="AB14" s="57">
        <f t="shared" si="19"/>
        <v>0.44333074016962221</v>
      </c>
      <c r="AC14" s="59">
        <f t="shared" si="17"/>
        <v>146961.13570670309</v>
      </c>
      <c r="AD14" s="58">
        <f t="shared" si="18"/>
        <v>102872.79499469216</v>
      </c>
    </row>
    <row r="15" spans="1:65" x14ac:dyDescent="0.3">
      <c r="A15" s="54" t="s">
        <v>300</v>
      </c>
      <c r="B15" s="54" t="s">
        <v>61</v>
      </c>
      <c r="C15" s="54">
        <v>1</v>
      </c>
      <c r="D15" s="53">
        <v>1000</v>
      </c>
      <c r="E15" s="54">
        <f t="shared" si="1"/>
        <v>0.97299999999999998</v>
      </c>
      <c r="F15" s="60">
        <f t="shared" si="2"/>
        <v>11676</v>
      </c>
      <c r="G15" s="53">
        <v>287</v>
      </c>
      <c r="H15" s="61">
        <v>0.21920000000000001</v>
      </c>
      <c r="I15" s="53">
        <v>138</v>
      </c>
      <c r="J15" s="62">
        <v>550</v>
      </c>
      <c r="K15" s="63">
        <f t="shared" si="3"/>
        <v>412</v>
      </c>
      <c r="L15" s="63">
        <f t="shared" si="4"/>
        <v>149</v>
      </c>
      <c r="M15" s="61">
        <f t="shared" si="5"/>
        <v>0.38932038834951455</v>
      </c>
      <c r="N15" s="64">
        <f t="shared" si="6"/>
        <v>0.21920000000000001</v>
      </c>
      <c r="O15" s="53">
        <v>287</v>
      </c>
      <c r="P15" s="59">
        <f t="shared" si="7"/>
        <v>287</v>
      </c>
      <c r="Q15" s="61">
        <f t="shared" si="8"/>
        <v>0.38932038834951455</v>
      </c>
      <c r="R15" s="61">
        <f>$Q$2*$Q15+$R$2</f>
        <v>0.54249184466019429</v>
      </c>
      <c r="S15" s="53">
        <f t="shared" si="9"/>
        <v>56828.733187378653</v>
      </c>
      <c r="T15" s="65">
        <f>$S15*(1-$T$1)</f>
        <v>39780.113231165058</v>
      </c>
      <c r="U15" s="56">
        <f t="shared" si="10"/>
        <v>138</v>
      </c>
      <c r="V15" s="59">
        <f t="shared" si="11"/>
        <v>515</v>
      </c>
      <c r="W15" s="59">
        <f t="shared" si="12"/>
        <v>86.5</v>
      </c>
      <c r="X15" s="55">
        <f t="shared" si="13"/>
        <v>-325.37275713924691</v>
      </c>
      <c r="Y15" s="59">
        <f t="shared" si="14"/>
        <v>320.01206722264345</v>
      </c>
      <c r="Z15" s="59">
        <f t="shared" si="15"/>
        <v>320.01206722264345</v>
      </c>
      <c r="AA15" s="57">
        <f t="shared" si="16"/>
        <v>0.45342148975270574</v>
      </c>
      <c r="AB15" s="57">
        <f t="shared" si="19"/>
        <v>0.49176223300970873</v>
      </c>
      <c r="AC15" s="59">
        <f t="shared" si="17"/>
        <v>57439.994800122957</v>
      </c>
      <c r="AD15" s="58">
        <f t="shared" si="18"/>
        <v>40207.996360086065</v>
      </c>
    </row>
    <row r="16" spans="1:65" x14ac:dyDescent="0.3">
      <c r="A16" s="54" t="s">
        <v>301</v>
      </c>
      <c r="B16" s="54" t="s">
        <v>59</v>
      </c>
      <c r="C16" s="54">
        <v>1</v>
      </c>
      <c r="D16" s="53">
        <v>1000</v>
      </c>
      <c r="E16" s="54">
        <f t="shared" si="1"/>
        <v>0.97299999999999998</v>
      </c>
      <c r="F16" s="60">
        <f t="shared" si="2"/>
        <v>11676</v>
      </c>
      <c r="G16" s="53">
        <v>206</v>
      </c>
      <c r="H16" s="61">
        <v>0.39179999999999998</v>
      </c>
      <c r="I16" s="53">
        <v>116</v>
      </c>
      <c r="J16" s="62">
        <v>296</v>
      </c>
      <c r="K16" s="63">
        <f t="shared" si="3"/>
        <v>180</v>
      </c>
      <c r="L16" s="63">
        <f t="shared" si="4"/>
        <v>90</v>
      </c>
      <c r="M16" s="61">
        <f t="shared" si="5"/>
        <v>0.5</v>
      </c>
      <c r="N16" s="64">
        <f t="shared" si="6"/>
        <v>0.39179999999999998</v>
      </c>
      <c r="O16" s="53">
        <v>206</v>
      </c>
      <c r="P16" s="59">
        <f t="shared" si="7"/>
        <v>206</v>
      </c>
      <c r="Q16" s="61">
        <f t="shared" si="8"/>
        <v>0.5</v>
      </c>
      <c r="R16" s="61">
        <f>$Q$2*$Q16+$R$2</f>
        <v>0.45490000000000003</v>
      </c>
      <c r="S16" s="53">
        <f t="shared" si="9"/>
        <v>34203.931000000004</v>
      </c>
      <c r="T16" s="65">
        <f>$S16*(1-$T$1)</f>
        <v>23942.751700000001</v>
      </c>
      <c r="U16" s="56">
        <f t="shared" si="10"/>
        <v>116</v>
      </c>
      <c r="V16" s="59">
        <f t="shared" si="11"/>
        <v>225</v>
      </c>
      <c r="W16" s="59">
        <f t="shared" si="12"/>
        <v>93.5</v>
      </c>
      <c r="X16" s="55">
        <f t="shared" si="13"/>
        <v>-142.15314632297196</v>
      </c>
      <c r="Y16" s="59">
        <f t="shared" si="14"/>
        <v>167.66546626231997</v>
      </c>
      <c r="Z16" s="59">
        <f t="shared" si="15"/>
        <v>167.66546626231997</v>
      </c>
      <c r="AA16" s="57">
        <f t="shared" si="16"/>
        <v>0.32962429449919983</v>
      </c>
      <c r="AB16" s="57">
        <f t="shared" si="19"/>
        <v>0.58973533333333328</v>
      </c>
      <c r="AC16" s="59">
        <f t="shared" si="17"/>
        <v>36090.561116664772</v>
      </c>
      <c r="AD16" s="58">
        <f t="shared" si="18"/>
        <v>25263.392781665338</v>
      </c>
    </row>
    <row r="17" spans="1:30" x14ac:dyDescent="0.3">
      <c r="A17" s="54" t="s">
        <v>302</v>
      </c>
      <c r="B17" s="54" t="s">
        <v>61</v>
      </c>
      <c r="C17" s="54">
        <v>2</v>
      </c>
      <c r="D17" s="53">
        <v>1300</v>
      </c>
      <c r="E17" s="54">
        <f t="shared" si="1"/>
        <v>0.97299999999999998</v>
      </c>
      <c r="F17" s="60">
        <f t="shared" si="2"/>
        <v>15178.8</v>
      </c>
      <c r="G17" s="53">
        <v>462</v>
      </c>
      <c r="H17" s="61">
        <v>0.53700000000000003</v>
      </c>
      <c r="I17" s="53">
        <v>175</v>
      </c>
      <c r="J17" s="62">
        <v>917</v>
      </c>
      <c r="K17" s="63">
        <f t="shared" si="3"/>
        <v>742</v>
      </c>
      <c r="L17" s="63">
        <f t="shared" si="4"/>
        <v>287</v>
      </c>
      <c r="M17" s="61">
        <f t="shared" si="5"/>
        <v>0.40943396226415096</v>
      </c>
      <c r="N17" s="64">
        <f t="shared" si="6"/>
        <v>0.53700000000000003</v>
      </c>
      <c r="O17" s="53">
        <v>462</v>
      </c>
      <c r="P17" s="59">
        <f t="shared" si="7"/>
        <v>462</v>
      </c>
      <c r="Q17" s="61">
        <f t="shared" si="8"/>
        <v>0.40943396226415096</v>
      </c>
      <c r="R17" s="61">
        <f>$Q$2*$Q17+$R$2</f>
        <v>0.52657396226415099</v>
      </c>
      <c r="S17" s="53">
        <f t="shared" si="9"/>
        <v>88796.167256603774</v>
      </c>
      <c r="T17" s="65">
        <f>$S17*(1-$T$1)</f>
        <v>62157.31707962264</v>
      </c>
      <c r="U17" s="56">
        <f t="shared" si="10"/>
        <v>175</v>
      </c>
      <c r="V17" s="59">
        <f t="shared" si="11"/>
        <v>927.5</v>
      </c>
      <c r="W17" s="59">
        <f t="shared" si="12"/>
        <v>82.25</v>
      </c>
      <c r="X17" s="55">
        <f t="shared" si="13"/>
        <v>-585.98685873136219</v>
      </c>
      <c r="Y17" s="59">
        <f t="shared" si="14"/>
        <v>539.56542203689673</v>
      </c>
      <c r="Z17" s="59">
        <f t="shared" si="15"/>
        <v>539.56542203689673</v>
      </c>
      <c r="AA17" s="57">
        <f t="shared" si="16"/>
        <v>0.49306244963546819</v>
      </c>
      <c r="AB17" s="57">
        <f t="shared" si="19"/>
        <v>0.46039037735849048</v>
      </c>
      <c r="AC17" s="59">
        <f t="shared" si="17"/>
        <v>90669.915815323431</v>
      </c>
      <c r="AD17" s="58">
        <f t="shared" si="18"/>
        <v>63468.941070726396</v>
      </c>
    </row>
    <row r="18" spans="1:30" x14ac:dyDescent="0.3">
      <c r="A18" s="54" t="s">
        <v>303</v>
      </c>
      <c r="B18" s="54" t="s">
        <v>59</v>
      </c>
      <c r="C18" s="54">
        <v>1</v>
      </c>
      <c r="D18" s="53">
        <v>1200</v>
      </c>
      <c r="E18" s="54">
        <f t="shared" si="1"/>
        <v>0.97299999999999998</v>
      </c>
      <c r="F18" s="60">
        <f t="shared" si="2"/>
        <v>14011.199999999999</v>
      </c>
      <c r="G18" s="53">
        <v>389</v>
      </c>
      <c r="H18" s="61">
        <v>0.51229999999999998</v>
      </c>
      <c r="I18" s="53">
        <v>130</v>
      </c>
      <c r="J18" s="62">
        <v>821</v>
      </c>
      <c r="K18" s="63">
        <f t="shared" si="3"/>
        <v>691</v>
      </c>
      <c r="L18" s="63">
        <f t="shared" si="4"/>
        <v>259</v>
      </c>
      <c r="M18" s="61">
        <f t="shared" si="5"/>
        <v>0.39985528219971056</v>
      </c>
      <c r="N18" s="64">
        <f t="shared" si="6"/>
        <v>0.51229999999999998</v>
      </c>
      <c r="O18" s="53">
        <v>389</v>
      </c>
      <c r="P18" s="59">
        <f t="shared" si="7"/>
        <v>389</v>
      </c>
      <c r="Q18" s="61">
        <f t="shared" si="8"/>
        <v>0.39985528219971056</v>
      </c>
      <c r="R18" s="61">
        <f>$Q$2*$Q18+$R$2</f>
        <v>0.53415452966714905</v>
      </c>
      <c r="S18" s="53">
        <f t="shared" si="9"/>
        <v>75841.930894790159</v>
      </c>
      <c r="T18" s="65">
        <f>$S18*(1-$T$1)</f>
        <v>53089.351626353106</v>
      </c>
      <c r="U18" s="56">
        <f t="shared" si="10"/>
        <v>130</v>
      </c>
      <c r="V18" s="59">
        <f t="shared" si="11"/>
        <v>863.75</v>
      </c>
      <c r="W18" s="59">
        <f t="shared" si="12"/>
        <v>43.625</v>
      </c>
      <c r="X18" s="55">
        <f t="shared" si="13"/>
        <v>-545.71013393985345</v>
      </c>
      <c r="Y18" s="59">
        <f t="shared" si="14"/>
        <v>485.99353992923938</v>
      </c>
      <c r="Z18" s="59">
        <f t="shared" si="15"/>
        <v>485.99353992923938</v>
      </c>
      <c r="AA18" s="57">
        <f t="shared" si="16"/>
        <v>0.51214881612647101</v>
      </c>
      <c r="AB18" s="57">
        <f t="shared" si="19"/>
        <v>0.44528542691751088</v>
      </c>
      <c r="AC18" s="59">
        <f t="shared" si="17"/>
        <v>78988.13193088847</v>
      </c>
      <c r="AD18" s="58">
        <f t="shared" si="18"/>
        <v>55291.692351621925</v>
      </c>
    </row>
    <row r="19" spans="1:30" x14ac:dyDescent="0.3">
      <c r="A19" s="54" t="s">
        <v>58</v>
      </c>
      <c r="B19" s="54" t="s">
        <v>59</v>
      </c>
      <c r="C19" s="54">
        <v>2</v>
      </c>
      <c r="D19" s="53">
        <v>1600</v>
      </c>
      <c r="E19" s="54">
        <f t="shared" si="1"/>
        <v>0.97299999999999998</v>
      </c>
      <c r="F19" s="60">
        <f t="shared" si="2"/>
        <v>18681.599999999999</v>
      </c>
      <c r="G19" s="53">
        <v>678</v>
      </c>
      <c r="H19" s="61">
        <v>0.36159999999999998</v>
      </c>
      <c r="I19" s="53">
        <v>241</v>
      </c>
      <c r="J19" s="62">
        <v>866</v>
      </c>
      <c r="K19" s="63">
        <f t="shared" si="3"/>
        <v>625</v>
      </c>
      <c r="L19" s="63">
        <f t="shared" si="4"/>
        <v>437</v>
      </c>
      <c r="M19" s="61">
        <f t="shared" si="5"/>
        <v>0.65936000000000006</v>
      </c>
      <c r="N19" s="64">
        <f t="shared" si="6"/>
        <v>0.36159999999999998</v>
      </c>
      <c r="O19" s="53">
        <v>678</v>
      </c>
      <c r="P19" s="59">
        <f t="shared" si="7"/>
        <v>678</v>
      </c>
      <c r="Q19" s="61">
        <f t="shared" si="8"/>
        <v>0.65936000000000006</v>
      </c>
      <c r="R19" s="61">
        <f>$Q$2*$Q19+$R$2</f>
        <v>0.32878249599999998</v>
      </c>
      <c r="S19" s="53">
        <f t="shared" si="9"/>
        <v>81363.804285120001</v>
      </c>
      <c r="T19" s="65">
        <f>$S19*(1-$T$1)</f>
        <v>56954.662999583998</v>
      </c>
      <c r="U19" s="56">
        <f t="shared" si="10"/>
        <v>241</v>
      </c>
      <c r="V19" s="59">
        <f t="shared" si="11"/>
        <v>781.25</v>
      </c>
      <c r="W19" s="59">
        <f t="shared" si="12"/>
        <v>162.875</v>
      </c>
      <c r="X19" s="55">
        <f t="shared" si="13"/>
        <v>-493.58731362143038</v>
      </c>
      <c r="Y19" s="59">
        <f t="shared" si="14"/>
        <v>501.28286896638872</v>
      </c>
      <c r="Z19" s="59">
        <f t="shared" si="15"/>
        <v>501.28286896638872</v>
      </c>
      <c r="AA19" s="57">
        <f t="shared" si="16"/>
        <v>0.43316207227697756</v>
      </c>
      <c r="AB19" s="57">
        <f t="shared" si="19"/>
        <v>0.50779553599999994</v>
      </c>
      <c r="AC19" s="59">
        <f t="shared" si="17"/>
        <v>92910.459144057852</v>
      </c>
      <c r="AD19" s="58">
        <f t="shared" si="18"/>
        <v>65037.32140084049</v>
      </c>
    </row>
    <row r="20" spans="1:30" x14ac:dyDescent="0.3">
      <c r="A20" s="54" t="s">
        <v>60</v>
      </c>
      <c r="B20" s="54" t="s">
        <v>61</v>
      </c>
      <c r="C20" s="54">
        <v>1</v>
      </c>
      <c r="D20" s="53">
        <v>800</v>
      </c>
      <c r="E20" s="54">
        <f t="shared" si="1"/>
        <v>0.97299999999999998</v>
      </c>
      <c r="F20" s="60">
        <f t="shared" si="2"/>
        <v>9340.7999999999993</v>
      </c>
      <c r="G20" s="53">
        <v>163</v>
      </c>
      <c r="H20" s="61">
        <v>0.84379999999999999</v>
      </c>
      <c r="I20" s="53">
        <v>134</v>
      </c>
      <c r="J20" s="62">
        <v>288</v>
      </c>
      <c r="K20" s="63">
        <f t="shared" si="3"/>
        <v>154</v>
      </c>
      <c r="L20" s="63">
        <f t="shared" si="4"/>
        <v>29</v>
      </c>
      <c r="M20" s="61">
        <f t="shared" si="5"/>
        <v>0.25064935064935068</v>
      </c>
      <c r="N20" s="64">
        <f t="shared" si="6"/>
        <v>0.84379999999999999</v>
      </c>
      <c r="O20" s="53">
        <v>163</v>
      </c>
      <c r="P20" s="59">
        <f t="shared" si="7"/>
        <v>163</v>
      </c>
      <c r="Q20" s="61">
        <f t="shared" si="8"/>
        <v>0.25064935064935068</v>
      </c>
      <c r="R20" s="61">
        <f>$Q$2*$Q20+$R$2</f>
        <v>0.65223610389610387</v>
      </c>
      <c r="S20" s="53">
        <f t="shared" si="9"/>
        <v>38804.787001298697</v>
      </c>
      <c r="T20" s="65">
        <f>$S20*(1-$T$1)</f>
        <v>27163.350900909085</v>
      </c>
      <c r="U20" s="56">
        <f t="shared" si="10"/>
        <v>134</v>
      </c>
      <c r="V20" s="59">
        <f t="shared" si="11"/>
        <v>192.5</v>
      </c>
      <c r="W20" s="59">
        <f t="shared" si="12"/>
        <v>114.75</v>
      </c>
      <c r="X20" s="55">
        <f t="shared" si="13"/>
        <v>-121.61991407632044</v>
      </c>
      <c r="Y20" s="59">
        <f t="shared" si="14"/>
        <v>160.82489891331815</v>
      </c>
      <c r="Z20" s="59">
        <f t="shared" si="15"/>
        <v>160.82489891331815</v>
      </c>
      <c r="AA20" s="57">
        <f t="shared" si="16"/>
        <v>0.23935012422502935</v>
      </c>
      <c r="AB20" s="57">
        <f t="shared" si="19"/>
        <v>0.66117831168831176</v>
      </c>
      <c r="AC20" s="59">
        <f t="shared" si="17"/>
        <v>38811.886326447151</v>
      </c>
      <c r="AD20" s="58">
        <f t="shared" si="18"/>
        <v>27168.320428513005</v>
      </c>
    </row>
    <row r="21" spans="1:30" x14ac:dyDescent="0.3">
      <c r="A21" s="54" t="s">
        <v>62</v>
      </c>
      <c r="B21" s="54" t="s">
        <v>61</v>
      </c>
      <c r="C21" s="54">
        <v>2</v>
      </c>
      <c r="D21" s="53">
        <v>1200</v>
      </c>
      <c r="E21" s="54">
        <f t="shared" si="1"/>
        <v>0.97299999999999998</v>
      </c>
      <c r="F21" s="60">
        <f t="shared" si="2"/>
        <v>14011.199999999999</v>
      </c>
      <c r="G21" s="53">
        <v>374</v>
      </c>
      <c r="H21" s="61">
        <v>0.91510000000000002</v>
      </c>
      <c r="I21" s="53">
        <v>234</v>
      </c>
      <c r="J21" s="62">
        <v>794</v>
      </c>
      <c r="K21" s="63">
        <f t="shared" si="3"/>
        <v>560</v>
      </c>
      <c r="L21" s="63">
        <f t="shared" si="4"/>
        <v>140</v>
      </c>
      <c r="M21" s="61">
        <f t="shared" si="5"/>
        <v>0.30000000000000004</v>
      </c>
      <c r="N21" s="64">
        <f t="shared" si="6"/>
        <v>0.91510000000000002</v>
      </c>
      <c r="O21" s="53">
        <v>374</v>
      </c>
      <c r="P21" s="59">
        <f t="shared" si="7"/>
        <v>374</v>
      </c>
      <c r="Q21" s="61">
        <f t="shared" si="8"/>
        <v>0.30000000000000004</v>
      </c>
      <c r="R21" s="61">
        <f>$Q$2*$Q21+$R$2</f>
        <v>0.61318000000000006</v>
      </c>
      <c r="S21" s="53">
        <f t="shared" si="9"/>
        <v>83705.20180000001</v>
      </c>
      <c r="T21" s="65">
        <f>$S21*(1-$T$1)</f>
        <v>58593.641260000004</v>
      </c>
      <c r="U21" s="56">
        <f t="shared" si="10"/>
        <v>234</v>
      </c>
      <c r="V21" s="59">
        <f t="shared" si="11"/>
        <v>700</v>
      </c>
      <c r="W21" s="59">
        <f t="shared" si="12"/>
        <v>164</v>
      </c>
      <c r="X21" s="55">
        <f t="shared" si="13"/>
        <v>-442.25423300480162</v>
      </c>
      <c r="Y21" s="59">
        <f t="shared" si="14"/>
        <v>458.18145059388422</v>
      </c>
      <c r="Z21" s="59">
        <f t="shared" si="15"/>
        <v>458.18145059388422</v>
      </c>
      <c r="AA21" s="57">
        <f t="shared" si="16"/>
        <v>0.42025921513412029</v>
      </c>
      <c r="AB21" s="57">
        <f t="shared" si="19"/>
        <v>0.51800685714285721</v>
      </c>
      <c r="AC21" s="59">
        <f t="shared" si="17"/>
        <v>86629.513626502056</v>
      </c>
      <c r="AD21" s="58">
        <f t="shared" si="18"/>
        <v>60640.659538551437</v>
      </c>
    </row>
    <row r="22" spans="1:30" x14ac:dyDescent="0.3">
      <c r="A22" s="54" t="s">
        <v>63</v>
      </c>
      <c r="B22" s="54" t="s">
        <v>59</v>
      </c>
      <c r="C22" s="54">
        <v>1</v>
      </c>
      <c r="D22" s="53">
        <v>900</v>
      </c>
      <c r="E22" s="54">
        <f t="shared" si="1"/>
        <v>0.97299999999999998</v>
      </c>
      <c r="F22" s="60">
        <f t="shared" si="2"/>
        <v>10508.4</v>
      </c>
      <c r="G22" s="53">
        <v>444</v>
      </c>
      <c r="H22" s="61">
        <v>0.43009999999999998</v>
      </c>
      <c r="I22" s="53">
        <v>252</v>
      </c>
      <c r="J22" s="62">
        <v>547</v>
      </c>
      <c r="K22" s="63">
        <f t="shared" si="3"/>
        <v>295</v>
      </c>
      <c r="L22" s="63">
        <f t="shared" si="4"/>
        <v>192</v>
      </c>
      <c r="M22" s="61">
        <f t="shared" si="5"/>
        <v>0.62067796610169501</v>
      </c>
      <c r="N22" s="64">
        <f t="shared" si="6"/>
        <v>0.43009999999999998</v>
      </c>
      <c r="O22" s="53">
        <v>444</v>
      </c>
      <c r="P22" s="59">
        <f t="shared" si="7"/>
        <v>444</v>
      </c>
      <c r="Q22" s="61">
        <f t="shared" si="8"/>
        <v>0.62067796610169501</v>
      </c>
      <c r="R22" s="61">
        <f>$Q$2*$Q22+$R$2</f>
        <v>0.35939545762711861</v>
      </c>
      <c r="S22" s="53">
        <f t="shared" si="9"/>
        <v>58243.627863050839</v>
      </c>
      <c r="T22" s="65">
        <f>$S22*(1-$T$1)</f>
        <v>40770.539504135588</v>
      </c>
      <c r="U22" s="56">
        <f t="shared" si="10"/>
        <v>252</v>
      </c>
      <c r="V22" s="59">
        <f t="shared" si="11"/>
        <v>368.75</v>
      </c>
      <c r="W22" s="59">
        <f t="shared" si="12"/>
        <v>215.125</v>
      </c>
      <c r="X22" s="55">
        <f t="shared" si="13"/>
        <v>-232.97321202931514</v>
      </c>
      <c r="Y22" s="59">
        <f t="shared" si="14"/>
        <v>305.72951415213544</v>
      </c>
      <c r="Z22" s="59">
        <f t="shared" si="15"/>
        <v>305.72951415213544</v>
      </c>
      <c r="AA22" s="57">
        <f t="shared" si="16"/>
        <v>0.24570715702274018</v>
      </c>
      <c r="AB22" s="57">
        <f t="shared" si="19"/>
        <v>0.65614735593220341</v>
      </c>
      <c r="AC22" s="59">
        <f t="shared" si="17"/>
        <v>73220.318504596711</v>
      </c>
      <c r="AD22" s="58">
        <f t="shared" si="18"/>
        <v>51254.222953217693</v>
      </c>
    </row>
    <row r="23" spans="1:30" x14ac:dyDescent="0.3">
      <c r="A23" s="54" t="s">
        <v>64</v>
      </c>
      <c r="B23" s="54" t="s">
        <v>59</v>
      </c>
      <c r="C23" s="54">
        <v>2</v>
      </c>
      <c r="D23" s="53">
        <v>1100</v>
      </c>
      <c r="E23" s="54">
        <f t="shared" si="1"/>
        <v>0.97299999999999998</v>
      </c>
      <c r="F23" s="60">
        <f t="shared" si="2"/>
        <v>12843.6</v>
      </c>
      <c r="G23" s="53">
        <v>426</v>
      </c>
      <c r="H23" s="61">
        <v>0.48220000000000002</v>
      </c>
      <c r="I23" s="53">
        <v>246</v>
      </c>
      <c r="J23" s="62">
        <v>616</v>
      </c>
      <c r="K23" s="63">
        <f t="shared" si="3"/>
        <v>370</v>
      </c>
      <c r="L23" s="63">
        <f t="shared" si="4"/>
        <v>180</v>
      </c>
      <c r="M23" s="61">
        <f t="shared" si="5"/>
        <v>0.48918918918918919</v>
      </c>
      <c r="N23" s="64">
        <f t="shared" si="6"/>
        <v>0.48220000000000002</v>
      </c>
      <c r="O23" s="53">
        <v>426</v>
      </c>
      <c r="P23" s="59">
        <f t="shared" si="7"/>
        <v>426</v>
      </c>
      <c r="Q23" s="61">
        <f t="shared" si="8"/>
        <v>0.48918918918918919</v>
      </c>
      <c r="R23" s="61">
        <f>$Q$2*$Q23+$R$2</f>
        <v>0.46345567567567569</v>
      </c>
      <c r="S23" s="53">
        <f t="shared" si="9"/>
        <v>72062.72301081082</v>
      </c>
      <c r="T23" s="65">
        <f>$S23*(1-$T$1)</f>
        <v>50443.906107567571</v>
      </c>
      <c r="U23" s="56">
        <f t="shared" si="10"/>
        <v>246</v>
      </c>
      <c r="V23" s="59">
        <f t="shared" si="11"/>
        <v>462.5</v>
      </c>
      <c r="W23" s="59">
        <f t="shared" si="12"/>
        <v>199.75</v>
      </c>
      <c r="X23" s="55">
        <f t="shared" si="13"/>
        <v>-292.20368966388679</v>
      </c>
      <c r="Y23" s="59">
        <f t="shared" si="14"/>
        <v>348.42345842810215</v>
      </c>
      <c r="Z23" s="59">
        <f t="shared" si="15"/>
        <v>348.42345842810215</v>
      </c>
      <c r="AA23" s="57">
        <f t="shared" si="16"/>
        <v>0.32145612633103166</v>
      </c>
      <c r="AB23" s="57">
        <f t="shared" si="19"/>
        <v>0.59619962162162166</v>
      </c>
      <c r="AC23" s="59">
        <f t="shared" si="17"/>
        <v>75821.425938809931</v>
      </c>
      <c r="AD23" s="58">
        <f t="shared" si="18"/>
        <v>53074.998157166949</v>
      </c>
    </row>
    <row r="24" spans="1:30" x14ac:dyDescent="0.3">
      <c r="A24" s="54" t="s">
        <v>65</v>
      </c>
      <c r="B24" s="54" t="s">
        <v>61</v>
      </c>
      <c r="C24" s="54">
        <v>1</v>
      </c>
      <c r="D24" s="53">
        <v>1000</v>
      </c>
      <c r="E24" s="54">
        <f t="shared" si="1"/>
        <v>0.97299999999999998</v>
      </c>
      <c r="F24" s="60">
        <f t="shared" si="2"/>
        <v>11676</v>
      </c>
      <c r="G24" s="53">
        <v>332</v>
      </c>
      <c r="H24" s="61">
        <v>0.4904</v>
      </c>
      <c r="I24" s="53">
        <v>171</v>
      </c>
      <c r="J24" s="62">
        <v>457</v>
      </c>
      <c r="K24" s="63">
        <f t="shared" si="3"/>
        <v>286</v>
      </c>
      <c r="L24" s="63">
        <f t="shared" si="4"/>
        <v>161</v>
      </c>
      <c r="M24" s="61">
        <f t="shared" si="5"/>
        <v>0.55034965034965044</v>
      </c>
      <c r="N24" s="64">
        <f t="shared" si="6"/>
        <v>0.4904</v>
      </c>
      <c r="O24" s="53">
        <v>332</v>
      </c>
      <c r="P24" s="59">
        <f t="shared" si="7"/>
        <v>332</v>
      </c>
      <c r="Q24" s="61">
        <f t="shared" si="8"/>
        <v>0.55034965034965044</v>
      </c>
      <c r="R24" s="61">
        <f>$Q$2*$Q24+$R$2</f>
        <v>0.41505328671328667</v>
      </c>
      <c r="S24" s="53">
        <f t="shared" si="9"/>
        <v>50296.15728391608</v>
      </c>
      <c r="T24" s="65">
        <f>$S24*(1-$T$1)</f>
        <v>35207.310098741254</v>
      </c>
      <c r="U24" s="56">
        <f t="shared" si="10"/>
        <v>171</v>
      </c>
      <c r="V24" s="59">
        <f t="shared" si="11"/>
        <v>357.5</v>
      </c>
      <c r="W24" s="59">
        <f t="shared" si="12"/>
        <v>135.25</v>
      </c>
      <c r="X24" s="55">
        <f t="shared" si="13"/>
        <v>-225.86555471316655</v>
      </c>
      <c r="Y24" s="59">
        <f t="shared" si="14"/>
        <v>259.74624083901949</v>
      </c>
      <c r="Z24" s="59">
        <f t="shared" si="15"/>
        <v>259.74624083901949</v>
      </c>
      <c r="AA24" s="57">
        <f t="shared" si="16"/>
        <v>0.34824123311613842</v>
      </c>
      <c r="AB24" s="57">
        <f t="shared" si="19"/>
        <v>0.57500188811188813</v>
      </c>
      <c r="AC24" s="59">
        <f t="shared" si="17"/>
        <v>54514.421303026516</v>
      </c>
      <c r="AD24" s="58">
        <f t="shared" si="18"/>
        <v>38160.094912118562</v>
      </c>
    </row>
    <row r="25" spans="1:30" x14ac:dyDescent="0.3">
      <c r="A25" s="54" t="s">
        <v>66</v>
      </c>
      <c r="B25" s="54" t="s">
        <v>61</v>
      </c>
      <c r="C25" s="54">
        <v>2</v>
      </c>
      <c r="D25" s="53">
        <v>1400</v>
      </c>
      <c r="E25" s="54">
        <f t="shared" si="1"/>
        <v>0.97299999999999998</v>
      </c>
      <c r="F25" s="60">
        <f t="shared" si="2"/>
        <v>16346.4</v>
      </c>
      <c r="G25" s="53">
        <v>430</v>
      </c>
      <c r="H25" s="61">
        <v>0.52329999999999999</v>
      </c>
      <c r="I25" s="53">
        <v>262</v>
      </c>
      <c r="J25" s="62">
        <v>567</v>
      </c>
      <c r="K25" s="63">
        <f t="shared" si="3"/>
        <v>305</v>
      </c>
      <c r="L25" s="63">
        <f t="shared" si="4"/>
        <v>168</v>
      </c>
      <c r="M25" s="61">
        <f t="shared" si="5"/>
        <v>0.54065573770491804</v>
      </c>
      <c r="N25" s="64">
        <f t="shared" si="6"/>
        <v>0.52329999999999999</v>
      </c>
      <c r="O25" s="53">
        <v>430</v>
      </c>
      <c r="P25" s="59">
        <f t="shared" si="7"/>
        <v>430</v>
      </c>
      <c r="Q25" s="61">
        <f t="shared" si="8"/>
        <v>0.54065573770491804</v>
      </c>
      <c r="R25" s="61">
        <f>$Q$2*$Q25+$R$2</f>
        <v>0.42272504918032788</v>
      </c>
      <c r="S25" s="53">
        <f t="shared" si="9"/>
        <v>66346.69646885246</v>
      </c>
      <c r="T25" s="65">
        <f>$S25*(1-$T$1)</f>
        <v>46442.687528196722</v>
      </c>
      <c r="U25" s="56">
        <f t="shared" si="10"/>
        <v>262</v>
      </c>
      <c r="V25" s="59">
        <f t="shared" si="11"/>
        <v>381.25</v>
      </c>
      <c r="W25" s="59">
        <f t="shared" si="12"/>
        <v>223.875</v>
      </c>
      <c r="X25" s="55">
        <f t="shared" si="13"/>
        <v>-240.87060904725803</v>
      </c>
      <c r="Y25" s="59">
        <f t="shared" si="14"/>
        <v>316.82204005559771</v>
      </c>
      <c r="Z25" s="59">
        <f t="shared" si="15"/>
        <v>316.82204005559771</v>
      </c>
      <c r="AA25" s="57">
        <f t="shared" si="16"/>
        <v>0.24379551489992843</v>
      </c>
      <c r="AB25" s="57">
        <f t="shared" si="19"/>
        <v>0.65766022950819669</v>
      </c>
      <c r="AC25" s="59">
        <f t="shared" si="17"/>
        <v>76051.858285320108</v>
      </c>
      <c r="AD25" s="58">
        <f t="shared" si="18"/>
        <v>53236.300799724071</v>
      </c>
    </row>
    <row r="26" spans="1:30" x14ac:dyDescent="0.3">
      <c r="A26" s="54" t="s">
        <v>67</v>
      </c>
      <c r="B26" s="54" t="s">
        <v>59</v>
      </c>
      <c r="C26" s="54">
        <v>1</v>
      </c>
      <c r="D26" s="53">
        <v>1500</v>
      </c>
      <c r="E26" s="54">
        <f t="shared" si="1"/>
        <v>0.97299999999999998</v>
      </c>
      <c r="F26" s="60">
        <f t="shared" si="2"/>
        <v>17514</v>
      </c>
      <c r="G26" s="53">
        <v>662</v>
      </c>
      <c r="H26" s="61">
        <v>0.44929999999999998</v>
      </c>
      <c r="I26" s="53">
        <v>229</v>
      </c>
      <c r="J26" s="62">
        <v>859</v>
      </c>
      <c r="K26" s="63">
        <f t="shared" si="3"/>
        <v>630</v>
      </c>
      <c r="L26" s="63">
        <f t="shared" si="4"/>
        <v>433</v>
      </c>
      <c r="M26" s="61">
        <f t="shared" si="5"/>
        <v>0.64984126984126989</v>
      </c>
      <c r="N26" s="64">
        <f t="shared" si="6"/>
        <v>0.44929999999999998</v>
      </c>
      <c r="O26" s="53">
        <v>662</v>
      </c>
      <c r="P26" s="59">
        <f t="shared" si="7"/>
        <v>662</v>
      </c>
      <c r="Q26" s="61">
        <f t="shared" si="8"/>
        <v>0.64984126984126989</v>
      </c>
      <c r="R26" s="61">
        <f>$Q$2*$Q26+$R$2</f>
        <v>0.33631561904761909</v>
      </c>
      <c r="S26" s="53">
        <f t="shared" si="9"/>
        <v>81263.943030476206</v>
      </c>
      <c r="T26" s="65">
        <f>$S26*(1-$T$1)</f>
        <v>56884.76012133334</v>
      </c>
      <c r="U26" s="56">
        <f t="shared" si="10"/>
        <v>229</v>
      </c>
      <c r="V26" s="59">
        <f t="shared" si="11"/>
        <v>787.5</v>
      </c>
      <c r="W26" s="59">
        <f t="shared" si="12"/>
        <v>150.25</v>
      </c>
      <c r="X26" s="55">
        <f t="shared" si="13"/>
        <v>-497.53601213040184</v>
      </c>
      <c r="Y26" s="59">
        <f t="shared" si="14"/>
        <v>498.32913191811986</v>
      </c>
      <c r="Z26" s="59">
        <f t="shared" si="15"/>
        <v>498.32913191811986</v>
      </c>
      <c r="AA26" s="57">
        <f t="shared" si="16"/>
        <v>0.44200524688015219</v>
      </c>
      <c r="AB26" s="57">
        <f t="shared" si="19"/>
        <v>0.50079704761904753</v>
      </c>
      <c r="AC26" s="59">
        <f t="shared" si="17"/>
        <v>91090.041672612409</v>
      </c>
      <c r="AD26" s="58">
        <f t="shared" si="18"/>
        <v>63763.029170828682</v>
      </c>
    </row>
    <row r="27" spans="1:30" x14ac:dyDescent="0.3">
      <c r="A27" s="54" t="s">
        <v>68</v>
      </c>
      <c r="B27" s="54" t="s">
        <v>59</v>
      </c>
      <c r="C27" s="54">
        <v>2</v>
      </c>
      <c r="D27" s="53">
        <v>1300</v>
      </c>
      <c r="E27" s="54">
        <f t="shared" si="1"/>
        <v>0.97299999999999998</v>
      </c>
      <c r="F27" s="60">
        <f t="shared" si="2"/>
        <v>15178.8</v>
      </c>
      <c r="G27" s="53">
        <v>186</v>
      </c>
      <c r="H27" s="61">
        <v>0.6603</v>
      </c>
      <c r="I27" s="53">
        <v>136</v>
      </c>
      <c r="J27" s="62">
        <v>336</v>
      </c>
      <c r="K27" s="63">
        <f t="shared" si="3"/>
        <v>200</v>
      </c>
      <c r="L27" s="63">
        <f t="shared" si="4"/>
        <v>50</v>
      </c>
      <c r="M27" s="61">
        <f t="shared" si="5"/>
        <v>0.30000000000000004</v>
      </c>
      <c r="N27" s="64">
        <f t="shared" si="6"/>
        <v>0.6603</v>
      </c>
      <c r="O27" s="53">
        <v>186</v>
      </c>
      <c r="P27" s="59">
        <f t="shared" si="7"/>
        <v>186</v>
      </c>
      <c r="Q27" s="61">
        <f t="shared" si="8"/>
        <v>0.30000000000000004</v>
      </c>
      <c r="R27" s="61">
        <f>$Q$2*$Q27+$R$2</f>
        <v>0.61318000000000006</v>
      </c>
      <c r="S27" s="53">
        <f t="shared" si="9"/>
        <v>41628.790200000003</v>
      </c>
      <c r="T27" s="65">
        <f>$S27*(1-$T$1)</f>
        <v>29140.153139999999</v>
      </c>
      <c r="U27" s="56">
        <f t="shared" si="10"/>
        <v>136</v>
      </c>
      <c r="V27" s="59">
        <f t="shared" si="11"/>
        <v>250</v>
      </c>
      <c r="W27" s="59">
        <f t="shared" si="12"/>
        <v>111</v>
      </c>
      <c r="X27" s="55">
        <f t="shared" si="13"/>
        <v>-157.94794035885772</v>
      </c>
      <c r="Y27" s="59">
        <f t="shared" si="14"/>
        <v>189.8505180692444</v>
      </c>
      <c r="Z27" s="59">
        <f t="shared" si="15"/>
        <v>189.8505180692444</v>
      </c>
      <c r="AA27" s="57">
        <f t="shared" si="16"/>
        <v>0.31540207227697759</v>
      </c>
      <c r="AB27" s="57">
        <f t="shared" si="19"/>
        <v>0.60099079999999994</v>
      </c>
      <c r="AC27" s="59">
        <f t="shared" si="17"/>
        <v>41645.921378220119</v>
      </c>
      <c r="AD27" s="58">
        <f t="shared" si="18"/>
        <v>29152.144964754079</v>
      </c>
    </row>
    <row r="28" spans="1:30" x14ac:dyDescent="0.3">
      <c r="A28" s="54" t="s">
        <v>69</v>
      </c>
      <c r="B28" s="54" t="s">
        <v>59</v>
      </c>
      <c r="C28" s="54">
        <v>2</v>
      </c>
      <c r="D28" s="53">
        <v>1600</v>
      </c>
      <c r="E28" s="54">
        <f t="shared" si="1"/>
        <v>0.97299999999999998</v>
      </c>
      <c r="F28" s="60">
        <f t="shared" si="2"/>
        <v>18681.599999999999</v>
      </c>
      <c r="G28" s="53">
        <v>696</v>
      </c>
      <c r="H28" s="61">
        <v>0.48770000000000002</v>
      </c>
      <c r="I28" s="53">
        <v>449</v>
      </c>
      <c r="J28" s="62">
        <v>899</v>
      </c>
      <c r="K28" s="63">
        <f t="shared" si="3"/>
        <v>450</v>
      </c>
      <c r="L28" s="63">
        <f t="shared" si="4"/>
        <v>247</v>
      </c>
      <c r="M28" s="61">
        <f t="shared" si="5"/>
        <v>0.53911111111111121</v>
      </c>
      <c r="N28" s="64">
        <f t="shared" si="6"/>
        <v>0.48770000000000002</v>
      </c>
      <c r="O28" s="53">
        <v>696</v>
      </c>
      <c r="P28" s="59">
        <f t="shared" si="7"/>
        <v>696</v>
      </c>
      <c r="Q28" s="61">
        <f t="shared" si="8"/>
        <v>0.53911111111111121</v>
      </c>
      <c r="R28" s="61">
        <f>$Q$2*$Q28+$R$2</f>
        <v>0.42394746666666661</v>
      </c>
      <c r="S28" s="53">
        <f t="shared" si="9"/>
        <v>107699.61443199999</v>
      </c>
      <c r="T28" s="65">
        <f>$S28*(1-$T$1)</f>
        <v>75389.73010239999</v>
      </c>
      <c r="U28" s="56">
        <f t="shared" si="10"/>
        <v>449</v>
      </c>
      <c r="V28" s="59">
        <f t="shared" si="11"/>
        <v>562.5</v>
      </c>
      <c r="W28" s="59">
        <f t="shared" si="12"/>
        <v>392.75</v>
      </c>
      <c r="X28" s="55">
        <f t="shared" si="13"/>
        <v>-355.38286580742988</v>
      </c>
      <c r="Y28" s="59">
        <f t="shared" si="14"/>
        <v>498.66366565579983</v>
      </c>
      <c r="Z28" s="59">
        <f t="shared" si="15"/>
        <v>498.66366565579983</v>
      </c>
      <c r="AA28" s="57">
        <f t="shared" si="16"/>
        <v>0.18829096116586636</v>
      </c>
      <c r="AB28" s="57">
        <f t="shared" si="19"/>
        <v>0.70158653333333343</v>
      </c>
      <c r="AC28" s="59">
        <f t="shared" si="17"/>
        <v>127697.33505766194</v>
      </c>
      <c r="AD28" s="58">
        <f t="shared" si="18"/>
        <v>89388.13454036336</v>
      </c>
    </row>
    <row r="29" spans="1:30" x14ac:dyDescent="0.3">
      <c r="A29" s="54" t="s">
        <v>70</v>
      </c>
      <c r="B29" s="54" t="s">
        <v>61</v>
      </c>
      <c r="C29" s="54">
        <v>1</v>
      </c>
      <c r="D29" s="53">
        <v>600</v>
      </c>
      <c r="E29" s="54">
        <f t="shared" si="1"/>
        <v>0.97299999999999998</v>
      </c>
      <c r="F29" s="60">
        <f t="shared" si="2"/>
        <v>7005.5999999999995</v>
      </c>
      <c r="G29" s="53">
        <v>182</v>
      </c>
      <c r="H29" s="61">
        <v>0.43840000000000001</v>
      </c>
      <c r="I29" s="53">
        <v>132</v>
      </c>
      <c r="J29" s="62">
        <v>226</v>
      </c>
      <c r="K29" s="63">
        <f t="shared" si="3"/>
        <v>94</v>
      </c>
      <c r="L29" s="63">
        <f t="shared" si="4"/>
        <v>50</v>
      </c>
      <c r="M29" s="61">
        <f t="shared" si="5"/>
        <v>0.52553191489361706</v>
      </c>
      <c r="N29" s="64">
        <f t="shared" si="6"/>
        <v>0.43840000000000001</v>
      </c>
      <c r="O29" s="53">
        <v>182</v>
      </c>
      <c r="P29" s="59">
        <f t="shared" si="7"/>
        <v>182</v>
      </c>
      <c r="Q29" s="61">
        <f t="shared" si="8"/>
        <v>0.52553191489361706</v>
      </c>
      <c r="R29" s="61">
        <f>$Q$2*$Q29+$R$2</f>
        <v>0.4346940425531915</v>
      </c>
      <c r="S29" s="53">
        <f t="shared" si="9"/>
        <v>28876.72524680851</v>
      </c>
      <c r="T29" s="65">
        <f>$S29*(1-$T$1)</f>
        <v>20213.707672765955</v>
      </c>
      <c r="U29" s="56">
        <f t="shared" si="10"/>
        <v>132</v>
      </c>
      <c r="V29" s="59">
        <f t="shared" si="11"/>
        <v>117.5</v>
      </c>
      <c r="W29" s="59">
        <f t="shared" si="12"/>
        <v>120.25</v>
      </c>
      <c r="X29" s="55">
        <f t="shared" si="13"/>
        <v>-74.235531968663125</v>
      </c>
      <c r="Y29" s="59">
        <f t="shared" si="14"/>
        <v>123.26974349254485</v>
      </c>
      <c r="Z29" s="59">
        <f t="shared" si="15"/>
        <v>132</v>
      </c>
      <c r="AA29" s="57">
        <f t="shared" si="16"/>
        <v>0.1</v>
      </c>
      <c r="AB29" s="57">
        <f t="shared" si="19"/>
        <v>0.77146000000000003</v>
      </c>
      <c r="AC29" s="59">
        <f t="shared" si="17"/>
        <v>37168.942800000004</v>
      </c>
      <c r="AD29" s="58">
        <f t="shared" si="18"/>
        <v>26018.259960000003</v>
      </c>
    </row>
    <row r="30" spans="1:30" x14ac:dyDescent="0.3">
      <c r="A30" s="54" t="s">
        <v>71</v>
      </c>
      <c r="B30" s="54" t="s">
        <v>61</v>
      </c>
      <c r="C30" s="54">
        <v>2</v>
      </c>
      <c r="D30" s="53">
        <v>800</v>
      </c>
      <c r="E30" s="54">
        <f t="shared" si="1"/>
        <v>0.97299999999999998</v>
      </c>
      <c r="F30" s="60">
        <f t="shared" si="2"/>
        <v>9340.7999999999993</v>
      </c>
      <c r="G30" s="53">
        <v>241</v>
      </c>
      <c r="H30" s="61">
        <v>0.53149999999999997</v>
      </c>
      <c r="I30" s="53">
        <v>157</v>
      </c>
      <c r="J30" s="62">
        <v>340</v>
      </c>
      <c r="K30" s="63">
        <f t="shared" si="3"/>
        <v>183</v>
      </c>
      <c r="L30" s="63">
        <f t="shared" si="4"/>
        <v>84</v>
      </c>
      <c r="M30" s="61">
        <f t="shared" si="5"/>
        <v>0.46721311475409844</v>
      </c>
      <c r="N30" s="64">
        <f t="shared" si="6"/>
        <v>0.53149999999999997</v>
      </c>
      <c r="O30" s="53">
        <v>241</v>
      </c>
      <c r="P30" s="59">
        <f t="shared" si="7"/>
        <v>241</v>
      </c>
      <c r="Q30" s="61">
        <f t="shared" si="8"/>
        <v>0.46721311475409844</v>
      </c>
      <c r="R30" s="61">
        <f>$Q$2*$Q30+$R$2</f>
        <v>0.48084754098360655</v>
      </c>
      <c r="S30" s="53">
        <f t="shared" si="9"/>
        <v>42297.753942622949</v>
      </c>
      <c r="T30" s="65">
        <f>$S30*(1-$T$1)</f>
        <v>29608.42775983606</v>
      </c>
      <c r="U30" s="56">
        <f t="shared" si="10"/>
        <v>157</v>
      </c>
      <c r="V30" s="59">
        <f t="shared" si="11"/>
        <v>228.75</v>
      </c>
      <c r="W30" s="59">
        <f t="shared" si="12"/>
        <v>134.125</v>
      </c>
      <c r="X30" s="55">
        <f t="shared" si="13"/>
        <v>-144.52236542835482</v>
      </c>
      <c r="Y30" s="59">
        <f t="shared" si="14"/>
        <v>189.99322403335862</v>
      </c>
      <c r="Z30" s="59">
        <f t="shared" si="15"/>
        <v>189.99322403335862</v>
      </c>
      <c r="AA30" s="57">
        <f t="shared" si="16"/>
        <v>0.24423267336987373</v>
      </c>
      <c r="AB30" s="57">
        <f t="shared" si="19"/>
        <v>0.65731426229508194</v>
      </c>
      <c r="AC30" s="59">
        <f t="shared" si="17"/>
        <v>45583.118402241249</v>
      </c>
      <c r="AD30" s="58">
        <f t="shared" si="18"/>
        <v>31908.182881568871</v>
      </c>
    </row>
    <row r="31" spans="1:30" x14ac:dyDescent="0.3">
      <c r="A31" s="54" t="s">
        <v>72</v>
      </c>
      <c r="B31" s="54" t="s">
        <v>59</v>
      </c>
      <c r="C31" s="54">
        <v>1</v>
      </c>
      <c r="D31" s="53">
        <v>700</v>
      </c>
      <c r="E31" s="54">
        <f t="shared" si="1"/>
        <v>0.97299999999999998</v>
      </c>
      <c r="F31" s="60">
        <f t="shared" si="2"/>
        <v>8173.2</v>
      </c>
      <c r="G31" s="53">
        <v>363</v>
      </c>
      <c r="H31" s="61">
        <v>0.13969999999999999</v>
      </c>
      <c r="I31" s="53">
        <v>215</v>
      </c>
      <c r="J31" s="62">
        <v>377</v>
      </c>
      <c r="K31" s="63">
        <f t="shared" si="3"/>
        <v>162</v>
      </c>
      <c r="L31" s="63">
        <f t="shared" si="4"/>
        <v>148</v>
      </c>
      <c r="M31" s="61">
        <f t="shared" si="5"/>
        <v>0.83086419753086416</v>
      </c>
      <c r="N31" s="64">
        <f t="shared" si="6"/>
        <v>0.13969999999999999</v>
      </c>
      <c r="O31" s="53">
        <v>363</v>
      </c>
      <c r="P31" s="59">
        <f t="shared" si="7"/>
        <v>363</v>
      </c>
      <c r="Q31" s="61">
        <f t="shared" si="8"/>
        <v>0.83086419753086416</v>
      </c>
      <c r="R31" s="61">
        <f>$Q$2*$Q31+$R$2</f>
        <v>0.19305407407407416</v>
      </c>
      <c r="S31" s="53">
        <f t="shared" si="9"/>
        <v>25578.699544444455</v>
      </c>
      <c r="T31" s="65">
        <f>$S31*(1-$T$1)</f>
        <v>17905.089681111116</v>
      </c>
      <c r="U31" s="56">
        <f t="shared" si="10"/>
        <v>215</v>
      </c>
      <c r="V31" s="59">
        <f t="shared" si="11"/>
        <v>202.5</v>
      </c>
      <c r="W31" s="59">
        <f t="shared" si="12"/>
        <v>194.75</v>
      </c>
      <c r="X31" s="55">
        <f t="shared" si="13"/>
        <v>-127.93783169067476</v>
      </c>
      <c r="Y31" s="59">
        <f t="shared" si="14"/>
        <v>206.19891963608794</v>
      </c>
      <c r="Z31" s="59">
        <f t="shared" si="15"/>
        <v>215</v>
      </c>
      <c r="AA31" s="57">
        <f t="shared" si="16"/>
        <v>0.1</v>
      </c>
      <c r="AB31" s="57">
        <f t="shared" si="19"/>
        <v>0.77146000000000003</v>
      </c>
      <c r="AC31" s="59">
        <f t="shared" si="17"/>
        <v>60540.323500000006</v>
      </c>
      <c r="AD31" s="58">
        <f t="shared" si="18"/>
        <v>42378.226450000002</v>
      </c>
    </row>
    <row r="32" spans="1:30" x14ac:dyDescent="0.3">
      <c r="A32" s="54" t="s">
        <v>73</v>
      </c>
      <c r="B32" s="54" t="s">
        <v>59</v>
      </c>
      <c r="C32" s="54">
        <v>2</v>
      </c>
      <c r="D32" s="53">
        <v>1000</v>
      </c>
      <c r="E32" s="54">
        <f t="shared" si="1"/>
        <v>0.97299999999999998</v>
      </c>
      <c r="F32" s="60">
        <f t="shared" si="2"/>
        <v>11676</v>
      </c>
      <c r="G32" s="53">
        <v>301</v>
      </c>
      <c r="H32" s="61">
        <v>0.46850000000000003</v>
      </c>
      <c r="I32" s="53">
        <v>202</v>
      </c>
      <c r="J32" s="62">
        <v>374</v>
      </c>
      <c r="K32" s="63">
        <f t="shared" si="3"/>
        <v>172</v>
      </c>
      <c r="L32" s="63">
        <f t="shared" si="4"/>
        <v>99</v>
      </c>
      <c r="M32" s="61">
        <f t="shared" si="5"/>
        <v>0.56046511627906981</v>
      </c>
      <c r="N32" s="64">
        <f t="shared" si="6"/>
        <v>0.46850000000000003</v>
      </c>
      <c r="O32" s="53">
        <v>301</v>
      </c>
      <c r="P32" s="59">
        <f t="shared" si="7"/>
        <v>301</v>
      </c>
      <c r="Q32" s="61">
        <f t="shared" si="8"/>
        <v>0.56046511627906981</v>
      </c>
      <c r="R32" s="61">
        <f>$Q$2*$Q32+$R$2</f>
        <v>0.4070479069767442</v>
      </c>
      <c r="S32" s="53">
        <f t="shared" si="9"/>
        <v>44720.318299999999</v>
      </c>
      <c r="T32" s="65">
        <f>$S32*(1-$T$1)</f>
        <v>31304.222809999996</v>
      </c>
      <c r="U32" s="56">
        <f t="shared" si="10"/>
        <v>202</v>
      </c>
      <c r="V32" s="59">
        <f t="shared" si="11"/>
        <v>215</v>
      </c>
      <c r="W32" s="59">
        <f t="shared" si="12"/>
        <v>180.5</v>
      </c>
      <c r="X32" s="55">
        <f t="shared" si="13"/>
        <v>-135.83522870861765</v>
      </c>
      <c r="Y32" s="59">
        <f t="shared" si="14"/>
        <v>205.79144553955018</v>
      </c>
      <c r="Z32" s="59">
        <f t="shared" si="15"/>
        <v>205.79144553955018</v>
      </c>
      <c r="AA32" s="57">
        <f t="shared" si="16"/>
        <v>0.11763463041651247</v>
      </c>
      <c r="AB32" s="57">
        <f t="shared" si="19"/>
        <v>0.75750395348837207</v>
      </c>
      <c r="AC32" s="59">
        <f t="shared" si="17"/>
        <v>56899.05926045814</v>
      </c>
      <c r="AD32" s="58">
        <f t="shared" si="18"/>
        <v>39829.341482320699</v>
      </c>
    </row>
    <row r="33" spans="1:30" x14ac:dyDescent="0.3">
      <c r="A33" s="54" t="s">
        <v>74</v>
      </c>
      <c r="B33" s="54" t="s">
        <v>61</v>
      </c>
      <c r="C33" s="54">
        <v>1</v>
      </c>
      <c r="D33" s="53">
        <v>700</v>
      </c>
      <c r="E33" s="54">
        <f t="shared" si="1"/>
        <v>0.97299999999999998</v>
      </c>
      <c r="F33" s="60">
        <f t="shared" si="2"/>
        <v>8173.2</v>
      </c>
      <c r="G33" s="53">
        <v>212</v>
      </c>
      <c r="H33" s="61">
        <v>0.50139999999999996</v>
      </c>
      <c r="I33" s="53">
        <v>94</v>
      </c>
      <c r="J33" s="62">
        <v>356</v>
      </c>
      <c r="K33" s="63">
        <f t="shared" si="3"/>
        <v>262</v>
      </c>
      <c r="L33" s="63">
        <f t="shared" si="4"/>
        <v>118</v>
      </c>
      <c r="M33" s="61">
        <f t="shared" si="5"/>
        <v>0.46030534351145036</v>
      </c>
      <c r="N33" s="64">
        <f t="shared" si="6"/>
        <v>0.50139999999999996</v>
      </c>
      <c r="O33" s="53">
        <v>212</v>
      </c>
      <c r="P33" s="59">
        <f t="shared" si="7"/>
        <v>212</v>
      </c>
      <c r="Q33" s="61">
        <f t="shared" si="8"/>
        <v>0.46030534351145036</v>
      </c>
      <c r="R33" s="61">
        <f>$Q$2*$Q33+$R$2</f>
        <v>0.48631435114503824</v>
      </c>
      <c r="S33" s="53">
        <f t="shared" si="9"/>
        <v>37631.00449160306</v>
      </c>
      <c r="T33" s="65">
        <f>$S33*(1-$T$1)</f>
        <v>26341.703144122141</v>
      </c>
      <c r="U33" s="56">
        <f t="shared" si="10"/>
        <v>94</v>
      </c>
      <c r="V33" s="59">
        <f t="shared" si="11"/>
        <v>327.5</v>
      </c>
      <c r="W33" s="59">
        <f t="shared" si="12"/>
        <v>61.25</v>
      </c>
      <c r="X33" s="55">
        <f t="shared" si="13"/>
        <v>-206.9118018701036</v>
      </c>
      <c r="Y33" s="59">
        <f t="shared" si="14"/>
        <v>206.62417867071014</v>
      </c>
      <c r="Z33" s="59">
        <f t="shared" si="15"/>
        <v>206.62417867071014</v>
      </c>
      <c r="AA33" s="57">
        <f t="shared" si="16"/>
        <v>0.44389062189529815</v>
      </c>
      <c r="AB33" s="57">
        <f t="shared" si="19"/>
        <v>0.49930496183206108</v>
      </c>
      <c r="AC33" s="59">
        <f t="shared" si="17"/>
        <v>37656.494340337362</v>
      </c>
      <c r="AD33" s="58">
        <f t="shared" si="18"/>
        <v>26359.546038236153</v>
      </c>
    </row>
    <row r="34" spans="1:30" x14ac:dyDescent="0.3">
      <c r="A34" s="54" t="s">
        <v>75</v>
      </c>
      <c r="B34" s="54" t="s">
        <v>61</v>
      </c>
      <c r="C34" s="54">
        <v>2</v>
      </c>
      <c r="D34" s="53">
        <v>900</v>
      </c>
      <c r="E34" s="54">
        <f t="shared" si="1"/>
        <v>0.97299999999999998</v>
      </c>
      <c r="F34" s="60">
        <f t="shared" si="2"/>
        <v>10508.4</v>
      </c>
      <c r="G34" s="53">
        <v>340</v>
      </c>
      <c r="H34" s="61">
        <v>0.30680000000000002</v>
      </c>
      <c r="I34" s="53">
        <v>69</v>
      </c>
      <c r="J34" s="62">
        <v>485</v>
      </c>
      <c r="K34" s="63">
        <f t="shared" si="3"/>
        <v>416</v>
      </c>
      <c r="L34" s="63">
        <f t="shared" si="4"/>
        <v>271</v>
      </c>
      <c r="M34" s="61">
        <f t="shared" si="5"/>
        <v>0.62115384615384617</v>
      </c>
      <c r="N34" s="64">
        <f t="shared" si="6"/>
        <v>0.30680000000000002</v>
      </c>
      <c r="O34" s="53">
        <v>340</v>
      </c>
      <c r="P34" s="59">
        <f t="shared" si="7"/>
        <v>340</v>
      </c>
      <c r="Q34" s="61">
        <f t="shared" si="8"/>
        <v>0.62115384615384617</v>
      </c>
      <c r="R34" s="61">
        <f>$Q$2*$Q34+$R$2</f>
        <v>0.35901884615384616</v>
      </c>
      <c r="S34" s="53">
        <f t="shared" si="9"/>
        <v>44554.238807692309</v>
      </c>
      <c r="T34" s="65">
        <f>$S34*(1-$T$1)</f>
        <v>31187.967165384613</v>
      </c>
      <c r="U34" s="56">
        <f t="shared" si="10"/>
        <v>69</v>
      </c>
      <c r="V34" s="59">
        <f t="shared" si="11"/>
        <v>520</v>
      </c>
      <c r="W34" s="59">
        <f t="shared" si="12"/>
        <v>17</v>
      </c>
      <c r="X34" s="55">
        <f t="shared" si="13"/>
        <v>-328.53171594642407</v>
      </c>
      <c r="Y34" s="59">
        <f t="shared" si="14"/>
        <v>287.94907758402832</v>
      </c>
      <c r="Z34" s="59">
        <f t="shared" si="15"/>
        <v>287.94907758402832</v>
      </c>
      <c r="AA34" s="57">
        <f t="shared" si="16"/>
        <v>0.52105591843082366</v>
      </c>
      <c r="AB34" s="57">
        <f t="shared" si="19"/>
        <v>0.43823634615384616</v>
      </c>
      <c r="AC34" s="59">
        <f t="shared" si="17"/>
        <v>46059.259348160151</v>
      </c>
      <c r="AD34" s="58">
        <f t="shared" si="18"/>
        <v>32241.481543712103</v>
      </c>
    </row>
    <row r="35" spans="1:30" x14ac:dyDescent="0.3">
      <c r="A35" s="54" t="s">
        <v>76</v>
      </c>
      <c r="B35" s="54" t="s">
        <v>59</v>
      </c>
      <c r="C35" s="54">
        <v>1</v>
      </c>
      <c r="D35" s="53">
        <v>1000</v>
      </c>
      <c r="E35" s="54">
        <f t="shared" si="1"/>
        <v>0.97299999999999998</v>
      </c>
      <c r="F35" s="60">
        <f t="shared" si="2"/>
        <v>11676</v>
      </c>
      <c r="G35" s="53">
        <v>266</v>
      </c>
      <c r="H35" s="61">
        <v>0.52049999999999996</v>
      </c>
      <c r="I35" s="53">
        <v>84</v>
      </c>
      <c r="J35" s="62">
        <v>376</v>
      </c>
      <c r="K35" s="63">
        <f t="shared" si="3"/>
        <v>292</v>
      </c>
      <c r="L35" s="63">
        <f t="shared" si="4"/>
        <v>182</v>
      </c>
      <c r="M35" s="61">
        <f t="shared" si="5"/>
        <v>0.59863013698630141</v>
      </c>
      <c r="N35" s="64">
        <f t="shared" si="6"/>
        <v>0.52049999999999996</v>
      </c>
      <c r="O35" s="53">
        <v>266</v>
      </c>
      <c r="P35" s="59">
        <f t="shared" si="7"/>
        <v>266</v>
      </c>
      <c r="Q35" s="61">
        <f t="shared" si="8"/>
        <v>0.59863013698630141</v>
      </c>
      <c r="R35" s="61">
        <f>$Q$2*$Q35+$R$2</f>
        <v>0.37684410958904108</v>
      </c>
      <c r="S35" s="53">
        <f t="shared" si="9"/>
        <v>36587.794600000001</v>
      </c>
      <c r="T35" s="65">
        <f>$S35*(1-$T$1)</f>
        <v>25611.45622</v>
      </c>
      <c r="U35" s="56">
        <f t="shared" si="10"/>
        <v>84</v>
      </c>
      <c r="V35" s="59">
        <f t="shared" si="11"/>
        <v>365</v>
      </c>
      <c r="W35" s="59">
        <f t="shared" si="12"/>
        <v>47.5</v>
      </c>
      <c r="X35" s="55">
        <f t="shared" si="13"/>
        <v>-230.60399292393228</v>
      </c>
      <c r="Y35" s="59">
        <f t="shared" si="14"/>
        <v>219.90175638109682</v>
      </c>
      <c r="Z35" s="59">
        <f t="shared" si="15"/>
        <v>219.90175638109682</v>
      </c>
      <c r="AA35" s="57">
        <f t="shared" si="16"/>
        <v>0.47233357912629265</v>
      </c>
      <c r="AB35" s="57">
        <f t="shared" si="19"/>
        <v>0.47679520547945203</v>
      </c>
      <c r="AC35" s="59">
        <f t="shared" si="17"/>
        <v>38269.557638441373</v>
      </c>
      <c r="AD35" s="58">
        <f t="shared" si="18"/>
        <v>26788.690346908959</v>
      </c>
    </row>
    <row r="36" spans="1:30" x14ac:dyDescent="0.3">
      <c r="A36" s="54" t="s">
        <v>77</v>
      </c>
      <c r="B36" s="54" t="s">
        <v>59</v>
      </c>
      <c r="C36" s="54">
        <v>2</v>
      </c>
      <c r="D36" s="53">
        <v>1200</v>
      </c>
      <c r="E36" s="54">
        <f t="shared" si="1"/>
        <v>0.97299999999999998</v>
      </c>
      <c r="F36" s="60">
        <f t="shared" si="2"/>
        <v>14011.199999999999</v>
      </c>
      <c r="G36" s="53">
        <v>442</v>
      </c>
      <c r="H36" s="61">
        <v>0.1288</v>
      </c>
      <c r="I36" s="53">
        <v>109</v>
      </c>
      <c r="J36" s="62">
        <v>490</v>
      </c>
      <c r="K36" s="63">
        <f t="shared" si="3"/>
        <v>381</v>
      </c>
      <c r="L36" s="63">
        <f t="shared" si="4"/>
        <v>333</v>
      </c>
      <c r="M36" s="61">
        <f t="shared" si="5"/>
        <v>0.79921259842519687</v>
      </c>
      <c r="N36" s="64">
        <f t="shared" si="6"/>
        <v>0.1288</v>
      </c>
      <c r="O36" s="53">
        <v>442</v>
      </c>
      <c r="P36" s="59">
        <f t="shared" si="7"/>
        <v>442</v>
      </c>
      <c r="Q36" s="61">
        <f t="shared" si="8"/>
        <v>0.79921259842519687</v>
      </c>
      <c r="R36" s="61">
        <f>$Q$2*$Q36+$R$2</f>
        <v>0.21810314960629917</v>
      </c>
      <c r="S36" s="53">
        <f t="shared" si="9"/>
        <v>35186.581125984245</v>
      </c>
      <c r="T36" s="65">
        <f>$S36*(1-$T$1)</f>
        <v>24630.606788188968</v>
      </c>
      <c r="U36" s="56">
        <f t="shared" si="10"/>
        <v>109</v>
      </c>
      <c r="V36" s="59">
        <f t="shared" si="11"/>
        <v>476.25</v>
      </c>
      <c r="W36" s="59">
        <f t="shared" si="12"/>
        <v>61.375</v>
      </c>
      <c r="X36" s="55">
        <f t="shared" si="13"/>
        <v>-300.89082638362396</v>
      </c>
      <c r="Y36" s="59">
        <f t="shared" si="14"/>
        <v>286.62523692191053</v>
      </c>
      <c r="Z36" s="59">
        <f t="shared" si="15"/>
        <v>286.62523692191053</v>
      </c>
      <c r="AA36" s="57">
        <f t="shared" si="16"/>
        <v>0.47296637673891972</v>
      </c>
      <c r="AB36" s="57">
        <f t="shared" si="19"/>
        <v>0.47629440944881896</v>
      </c>
      <c r="AC36" s="59">
        <f t="shared" si="17"/>
        <v>49829.069252789952</v>
      </c>
      <c r="AD36" s="58">
        <f t="shared" si="18"/>
        <v>34880.34847695296</v>
      </c>
    </row>
    <row r="37" spans="1:30" x14ac:dyDescent="0.3">
      <c r="A37" s="54" t="s">
        <v>78</v>
      </c>
      <c r="B37" s="54" t="s">
        <v>61</v>
      </c>
      <c r="C37" s="54">
        <v>1</v>
      </c>
      <c r="D37" s="53">
        <v>1200</v>
      </c>
      <c r="E37" s="54">
        <f t="shared" si="1"/>
        <v>0.97299999999999998</v>
      </c>
      <c r="F37" s="60">
        <f t="shared" si="2"/>
        <v>14011.199999999999</v>
      </c>
      <c r="G37" s="53">
        <v>354</v>
      </c>
      <c r="H37" s="61">
        <v>0.24110000000000001</v>
      </c>
      <c r="I37" s="53">
        <v>145</v>
      </c>
      <c r="J37" s="62">
        <v>434</v>
      </c>
      <c r="K37" s="63">
        <f t="shared" si="3"/>
        <v>289</v>
      </c>
      <c r="L37" s="63">
        <f t="shared" si="4"/>
        <v>209</v>
      </c>
      <c r="M37" s="61">
        <f t="shared" si="5"/>
        <v>0.67854671280276824</v>
      </c>
      <c r="N37" s="64">
        <f t="shared" si="6"/>
        <v>0.24110000000000001</v>
      </c>
      <c r="O37" s="53">
        <v>354</v>
      </c>
      <c r="P37" s="59">
        <f t="shared" si="7"/>
        <v>354</v>
      </c>
      <c r="Q37" s="61">
        <f t="shared" si="8"/>
        <v>0.67854671280276824</v>
      </c>
      <c r="R37" s="61">
        <f>$Q$2*$Q37+$R$2</f>
        <v>0.31359813148788929</v>
      </c>
      <c r="S37" s="53">
        <f t="shared" si="9"/>
        <v>40520.014569550178</v>
      </c>
      <c r="T37" s="65">
        <f>$S37*(1-$T$1)</f>
        <v>28364.010198685122</v>
      </c>
      <c r="U37" s="56">
        <f t="shared" si="10"/>
        <v>145</v>
      </c>
      <c r="V37" s="59">
        <f t="shared" si="11"/>
        <v>361.25</v>
      </c>
      <c r="W37" s="59">
        <f t="shared" si="12"/>
        <v>108.875</v>
      </c>
      <c r="X37" s="55">
        <f t="shared" si="13"/>
        <v>-228.2347738185494</v>
      </c>
      <c r="Y37" s="59">
        <f t="shared" si="14"/>
        <v>248.57399861005814</v>
      </c>
      <c r="Z37" s="59">
        <f t="shared" si="15"/>
        <v>248.57399861005814</v>
      </c>
      <c r="AA37" s="57">
        <f t="shared" si="16"/>
        <v>0.38671003075448618</v>
      </c>
      <c r="AB37" s="57">
        <f t="shared" si="19"/>
        <v>0.54455768166089968</v>
      </c>
      <c r="AC37" s="59">
        <f t="shared" si="17"/>
        <v>49407.451347559632</v>
      </c>
      <c r="AD37" s="58">
        <f t="shared" si="18"/>
        <v>34585.21594329174</v>
      </c>
    </row>
    <row r="38" spans="1:30" x14ac:dyDescent="0.3">
      <c r="A38" s="54" t="s">
        <v>79</v>
      </c>
      <c r="B38" s="54" t="s">
        <v>61</v>
      </c>
      <c r="C38" s="54">
        <v>2</v>
      </c>
      <c r="D38" s="53">
        <v>920</v>
      </c>
      <c r="E38" s="54">
        <f t="shared" si="1"/>
        <v>0.97299999999999998</v>
      </c>
      <c r="F38" s="60">
        <f t="shared" si="2"/>
        <v>10741.92</v>
      </c>
      <c r="G38" s="53">
        <v>123</v>
      </c>
      <c r="H38" s="61">
        <v>0.4521</v>
      </c>
      <c r="I38" s="53">
        <v>111</v>
      </c>
      <c r="J38" s="62">
        <v>147</v>
      </c>
      <c r="K38" s="63">
        <f t="shared" si="3"/>
        <v>36</v>
      </c>
      <c r="L38" s="63">
        <f t="shared" si="4"/>
        <v>12</v>
      </c>
      <c r="M38" s="61">
        <f t="shared" si="5"/>
        <v>0.3666666666666667</v>
      </c>
      <c r="N38" s="64">
        <f t="shared" si="6"/>
        <v>0.4521</v>
      </c>
      <c r="O38" s="53">
        <v>123</v>
      </c>
      <c r="P38" s="59">
        <f t="shared" si="7"/>
        <v>123</v>
      </c>
      <c r="Q38" s="61">
        <f t="shared" si="8"/>
        <v>0.3666666666666667</v>
      </c>
      <c r="R38" s="61">
        <f>$Q$2*$Q38+$R$2</f>
        <v>0.56042000000000003</v>
      </c>
      <c r="S38" s="53">
        <f t="shared" si="9"/>
        <v>25160.055900000003</v>
      </c>
      <c r="T38" s="65">
        <f>$S38*(1-$T$1)</f>
        <v>17612.039130000001</v>
      </c>
      <c r="U38" s="56">
        <f t="shared" si="10"/>
        <v>111</v>
      </c>
      <c r="V38" s="59">
        <f t="shared" si="11"/>
        <v>45</v>
      </c>
      <c r="W38" s="59">
        <f t="shared" si="12"/>
        <v>106.5</v>
      </c>
      <c r="X38" s="55">
        <f t="shared" si="13"/>
        <v>-28.430629264594391</v>
      </c>
      <c r="Y38" s="59">
        <f t="shared" si="14"/>
        <v>77.433093252463991</v>
      </c>
      <c r="Z38" s="59">
        <f t="shared" si="15"/>
        <v>111</v>
      </c>
      <c r="AA38" s="57">
        <f t="shared" si="16"/>
        <v>0.1</v>
      </c>
      <c r="AB38" s="57">
        <f t="shared" si="19"/>
        <v>0.77146000000000003</v>
      </c>
      <c r="AC38" s="59">
        <f t="shared" si="17"/>
        <v>31255.7019</v>
      </c>
      <c r="AD38" s="58">
        <f t="shared" si="18"/>
        <v>21878.991329999997</v>
      </c>
    </row>
    <row r="39" spans="1:30" x14ac:dyDescent="0.3">
      <c r="A39" s="54" t="s">
        <v>80</v>
      </c>
      <c r="B39" s="54" t="s">
        <v>61</v>
      </c>
      <c r="C39" s="54">
        <v>2</v>
      </c>
      <c r="D39" s="53">
        <v>1300</v>
      </c>
      <c r="E39" s="54">
        <f t="shared" si="1"/>
        <v>0.97299999999999998</v>
      </c>
      <c r="F39" s="60">
        <f t="shared" si="2"/>
        <v>15178.8</v>
      </c>
      <c r="G39" s="53">
        <v>377</v>
      </c>
      <c r="H39" s="61">
        <v>0.47949999999999998</v>
      </c>
      <c r="I39" s="53">
        <v>228</v>
      </c>
      <c r="J39" s="62">
        <v>457</v>
      </c>
      <c r="K39" s="63">
        <f t="shared" si="3"/>
        <v>229</v>
      </c>
      <c r="L39" s="63">
        <f t="shared" si="4"/>
        <v>149</v>
      </c>
      <c r="M39" s="61">
        <f t="shared" si="5"/>
        <v>0.62052401746724895</v>
      </c>
      <c r="N39" s="64">
        <f t="shared" si="6"/>
        <v>0.47949999999999998</v>
      </c>
      <c r="O39" s="53">
        <v>377</v>
      </c>
      <c r="P39" s="59">
        <f t="shared" si="7"/>
        <v>377</v>
      </c>
      <c r="Q39" s="61">
        <f t="shared" si="8"/>
        <v>0.62052401746724895</v>
      </c>
      <c r="R39" s="61">
        <f>$Q$2*$Q39+$R$2</f>
        <v>0.35951729257641923</v>
      </c>
      <c r="S39" s="53">
        <f t="shared" si="9"/>
        <v>49471.377044978166</v>
      </c>
      <c r="T39" s="65">
        <f>$S39*(1-$T$1)</f>
        <v>34629.963931484715</v>
      </c>
      <c r="U39" s="56">
        <f t="shared" si="10"/>
        <v>228</v>
      </c>
      <c r="V39" s="59">
        <f t="shared" si="11"/>
        <v>286.25</v>
      </c>
      <c r="W39" s="59">
        <f t="shared" si="12"/>
        <v>199.375</v>
      </c>
      <c r="X39" s="55">
        <f t="shared" si="13"/>
        <v>-180.8503917108921</v>
      </c>
      <c r="Y39" s="59">
        <f t="shared" si="14"/>
        <v>253.51884318928481</v>
      </c>
      <c r="Z39" s="59">
        <f t="shared" si="15"/>
        <v>253.51884318928481</v>
      </c>
      <c r="AA39" s="57">
        <f t="shared" si="16"/>
        <v>0.18914879716780719</v>
      </c>
      <c r="AB39" s="57">
        <f t="shared" si="19"/>
        <v>0.70090764192139743</v>
      </c>
      <c r="AC39" s="59">
        <f t="shared" si="17"/>
        <v>64858.052515291383</v>
      </c>
      <c r="AD39" s="58">
        <f t="shared" si="18"/>
        <v>45400.636760703965</v>
      </c>
    </row>
    <row r="40" spans="1:30" x14ac:dyDescent="0.3">
      <c r="A40" s="54" t="s">
        <v>81</v>
      </c>
      <c r="B40" s="54" t="s">
        <v>59</v>
      </c>
      <c r="C40" s="54">
        <v>1</v>
      </c>
      <c r="D40" s="53">
        <v>1100</v>
      </c>
      <c r="E40" s="54">
        <f t="shared" si="1"/>
        <v>0.97299999999999998</v>
      </c>
      <c r="F40" s="60">
        <f t="shared" si="2"/>
        <v>12843.6</v>
      </c>
      <c r="G40" s="53">
        <v>318</v>
      </c>
      <c r="H40" s="61">
        <v>0.2712</v>
      </c>
      <c r="I40" s="53">
        <v>90</v>
      </c>
      <c r="J40" s="62">
        <v>375</v>
      </c>
      <c r="K40" s="63">
        <f t="shared" si="3"/>
        <v>285</v>
      </c>
      <c r="L40" s="63">
        <f t="shared" si="4"/>
        <v>228</v>
      </c>
      <c r="M40" s="61">
        <f t="shared" si="5"/>
        <v>0.74</v>
      </c>
      <c r="N40" s="64">
        <f t="shared" si="6"/>
        <v>0.2712</v>
      </c>
      <c r="O40" s="53">
        <v>318</v>
      </c>
      <c r="P40" s="59">
        <f t="shared" si="7"/>
        <v>318</v>
      </c>
      <c r="Q40" s="61">
        <f t="shared" si="8"/>
        <v>0.74</v>
      </c>
      <c r="R40" s="61">
        <f>$Q$2*$Q40+$R$2</f>
        <v>0.26496400000000009</v>
      </c>
      <c r="S40" s="53">
        <f t="shared" si="9"/>
        <v>30754.371480000009</v>
      </c>
      <c r="T40" s="65">
        <f>$S40*(1-$T$1)</f>
        <v>21528.060036000006</v>
      </c>
      <c r="U40" s="56">
        <f t="shared" si="10"/>
        <v>90</v>
      </c>
      <c r="V40" s="59">
        <f t="shared" si="11"/>
        <v>356.25</v>
      </c>
      <c r="W40" s="59">
        <f t="shared" si="12"/>
        <v>54.375</v>
      </c>
      <c r="X40" s="55">
        <f t="shared" si="13"/>
        <v>-225.07581501137224</v>
      </c>
      <c r="Y40" s="59">
        <f t="shared" si="14"/>
        <v>218.63698824867325</v>
      </c>
      <c r="Z40" s="59">
        <f t="shared" si="15"/>
        <v>218.63698824867325</v>
      </c>
      <c r="AA40" s="57">
        <f t="shared" si="16"/>
        <v>0.46108628280329333</v>
      </c>
      <c r="AB40" s="57">
        <f t="shared" si="19"/>
        <v>0.4856963157894737</v>
      </c>
      <c r="AC40" s="59">
        <f t="shared" si="17"/>
        <v>38759.780586005771</v>
      </c>
      <c r="AD40" s="58">
        <f t="shared" si="18"/>
        <v>27131.846410204038</v>
      </c>
    </row>
    <row r="41" spans="1:30" x14ac:dyDescent="0.3">
      <c r="A41" s="54" t="s">
        <v>82</v>
      </c>
      <c r="B41" s="54" t="s">
        <v>59</v>
      </c>
      <c r="C41" s="54">
        <v>2</v>
      </c>
      <c r="D41" s="53">
        <v>1200</v>
      </c>
      <c r="E41" s="54">
        <f t="shared" si="1"/>
        <v>0.97299999999999998</v>
      </c>
      <c r="F41" s="60">
        <f t="shared" si="2"/>
        <v>14011.199999999999</v>
      </c>
      <c r="G41" s="53">
        <v>198</v>
      </c>
      <c r="H41" s="61">
        <v>0.43009999999999998</v>
      </c>
      <c r="I41" s="53">
        <v>128</v>
      </c>
      <c r="J41" s="62">
        <v>238</v>
      </c>
      <c r="K41" s="63">
        <f t="shared" si="3"/>
        <v>110</v>
      </c>
      <c r="L41" s="63">
        <f t="shared" si="4"/>
        <v>70</v>
      </c>
      <c r="M41" s="61">
        <f t="shared" si="5"/>
        <v>0.60909090909090902</v>
      </c>
      <c r="N41" s="64">
        <f t="shared" si="6"/>
        <v>0.43009999999999998</v>
      </c>
      <c r="O41" s="53">
        <v>198</v>
      </c>
      <c r="P41" s="59">
        <f t="shared" si="7"/>
        <v>198</v>
      </c>
      <c r="Q41" s="61">
        <f t="shared" si="8"/>
        <v>0.60909090909090902</v>
      </c>
      <c r="R41" s="61">
        <f>$Q$2*$Q41+$R$2</f>
        <v>0.36856545454545464</v>
      </c>
      <c r="S41" s="53">
        <f t="shared" si="9"/>
        <v>26636.225400000007</v>
      </c>
      <c r="T41" s="65">
        <f>$S41*(1-$T$1)</f>
        <v>18645.357780000002</v>
      </c>
      <c r="U41" s="56">
        <f t="shared" si="10"/>
        <v>128</v>
      </c>
      <c r="V41" s="59">
        <f t="shared" si="11"/>
        <v>137.5</v>
      </c>
      <c r="W41" s="59">
        <f t="shared" si="12"/>
        <v>114.25</v>
      </c>
      <c r="X41" s="55">
        <f t="shared" si="13"/>
        <v>-86.871367197371754</v>
      </c>
      <c r="Y41" s="59">
        <f t="shared" si="14"/>
        <v>131.01778493808442</v>
      </c>
      <c r="Z41" s="59">
        <f t="shared" si="15"/>
        <v>131.01778493808442</v>
      </c>
      <c r="AA41" s="57">
        <f t="shared" si="16"/>
        <v>0.12194752682243214</v>
      </c>
      <c r="AB41" s="57">
        <f t="shared" si="19"/>
        <v>0.75409072727272719</v>
      </c>
      <c r="AC41" s="59">
        <f t="shared" si="17"/>
        <v>36061.743306311975</v>
      </c>
      <c r="AD41" s="58">
        <f t="shared" si="18"/>
        <v>25243.22031441838</v>
      </c>
    </row>
    <row r="42" spans="1:30" x14ac:dyDescent="0.3">
      <c r="A42" s="54" t="s">
        <v>83</v>
      </c>
      <c r="B42" s="54" t="s">
        <v>61</v>
      </c>
      <c r="C42" s="54">
        <v>1</v>
      </c>
      <c r="D42" s="53">
        <v>1300</v>
      </c>
      <c r="E42" s="54">
        <f t="shared" si="1"/>
        <v>0.97299999999999998</v>
      </c>
      <c r="F42" s="60">
        <f t="shared" si="2"/>
        <v>15178.8</v>
      </c>
      <c r="G42" s="53">
        <v>149</v>
      </c>
      <c r="H42" s="61">
        <v>0.56710000000000005</v>
      </c>
      <c r="I42" s="53">
        <v>126</v>
      </c>
      <c r="J42" s="62">
        <v>188</v>
      </c>
      <c r="K42" s="63">
        <f t="shared" si="3"/>
        <v>62</v>
      </c>
      <c r="L42" s="63">
        <f t="shared" si="4"/>
        <v>23</v>
      </c>
      <c r="M42" s="61">
        <f t="shared" si="5"/>
        <v>0.39677419354838717</v>
      </c>
      <c r="N42" s="64">
        <f t="shared" si="6"/>
        <v>0.56710000000000005</v>
      </c>
      <c r="O42" s="53">
        <v>149</v>
      </c>
      <c r="P42" s="59">
        <f t="shared" si="7"/>
        <v>149</v>
      </c>
      <c r="Q42" s="61">
        <f t="shared" si="8"/>
        <v>0.39677419354838717</v>
      </c>
      <c r="R42" s="61">
        <f>$Q$2*$Q42+$R$2</f>
        <v>0.53659290322580644</v>
      </c>
      <c r="S42" s="53">
        <f t="shared" si="9"/>
        <v>29182.605041935483</v>
      </c>
      <c r="T42" s="65">
        <f>$S42*(1-$T$1)</f>
        <v>20427.823529354839</v>
      </c>
      <c r="U42" s="56">
        <f t="shared" si="10"/>
        <v>126</v>
      </c>
      <c r="V42" s="59">
        <f t="shared" si="11"/>
        <v>77.5</v>
      </c>
      <c r="W42" s="59">
        <f t="shared" si="12"/>
        <v>118.25</v>
      </c>
      <c r="X42" s="55">
        <f t="shared" si="13"/>
        <v>-48.963861511245895</v>
      </c>
      <c r="Y42" s="59">
        <f t="shared" si="14"/>
        <v>100.77366060146578</v>
      </c>
      <c r="Z42" s="59">
        <f t="shared" si="15"/>
        <v>126</v>
      </c>
      <c r="AA42" s="57">
        <f t="shared" si="16"/>
        <v>0.1</v>
      </c>
      <c r="AB42" s="57">
        <f t="shared" si="19"/>
        <v>0.77146000000000003</v>
      </c>
      <c r="AC42" s="59">
        <f t="shared" si="17"/>
        <v>35479.445400000004</v>
      </c>
      <c r="AD42" s="58">
        <f t="shared" si="18"/>
        <v>24835.611780000003</v>
      </c>
    </row>
    <row r="43" spans="1:30" x14ac:dyDescent="0.3">
      <c r="A43" s="54" t="s">
        <v>84</v>
      </c>
      <c r="B43" s="54" t="s">
        <v>61</v>
      </c>
      <c r="C43" s="54">
        <v>2</v>
      </c>
      <c r="D43" s="53">
        <v>1700</v>
      </c>
      <c r="E43" s="54">
        <f t="shared" si="1"/>
        <v>0.97299999999999998</v>
      </c>
      <c r="F43" s="60">
        <f t="shared" si="2"/>
        <v>19849.2</v>
      </c>
      <c r="G43" s="53">
        <v>210</v>
      </c>
      <c r="H43" s="61">
        <v>0.32050000000000001</v>
      </c>
      <c r="I43" s="53">
        <v>152</v>
      </c>
      <c r="J43" s="62">
        <v>247</v>
      </c>
      <c r="K43" s="63">
        <f t="shared" si="3"/>
        <v>95</v>
      </c>
      <c r="L43" s="63">
        <f t="shared" si="4"/>
        <v>58</v>
      </c>
      <c r="M43" s="61">
        <f t="shared" si="5"/>
        <v>0.58842105263157907</v>
      </c>
      <c r="N43" s="64">
        <f t="shared" si="6"/>
        <v>0.32050000000000001</v>
      </c>
      <c r="O43" s="53">
        <v>210</v>
      </c>
      <c r="P43" s="59">
        <f t="shared" si="7"/>
        <v>210</v>
      </c>
      <c r="Q43" s="61">
        <f t="shared" si="8"/>
        <v>0.58842105263157907</v>
      </c>
      <c r="R43" s="61">
        <f>$Q$2*$Q43+$R$2</f>
        <v>0.38492357894736834</v>
      </c>
      <c r="S43" s="53">
        <f t="shared" si="9"/>
        <v>29504.392326315785</v>
      </c>
      <c r="T43" s="65">
        <f>$S43*(1-$T$1)</f>
        <v>20653.074628421047</v>
      </c>
      <c r="U43" s="56">
        <f t="shared" si="10"/>
        <v>152</v>
      </c>
      <c r="V43" s="59">
        <f t="shared" si="11"/>
        <v>118.75</v>
      </c>
      <c r="W43" s="59">
        <f t="shared" si="12"/>
        <v>140.125</v>
      </c>
      <c r="X43" s="55">
        <f t="shared" si="13"/>
        <v>-75.025271670457414</v>
      </c>
      <c r="Y43" s="59">
        <f t="shared" si="14"/>
        <v>133.87899608289106</v>
      </c>
      <c r="Z43" s="59">
        <f t="shared" si="15"/>
        <v>152</v>
      </c>
      <c r="AA43" s="57">
        <f t="shared" si="16"/>
        <v>0.1</v>
      </c>
      <c r="AB43" s="57">
        <f t="shared" si="19"/>
        <v>0.77146000000000003</v>
      </c>
      <c r="AC43" s="59">
        <f t="shared" si="17"/>
        <v>42800.6008</v>
      </c>
      <c r="AD43" s="58">
        <f t="shared" si="18"/>
        <v>29960.420559999999</v>
      </c>
    </row>
    <row r="44" spans="1:30" x14ac:dyDescent="0.3">
      <c r="A44" s="54" t="s">
        <v>85</v>
      </c>
      <c r="B44" s="54" t="s">
        <v>59</v>
      </c>
      <c r="C44" s="54">
        <v>1</v>
      </c>
      <c r="D44" s="53">
        <v>1200</v>
      </c>
      <c r="E44" s="54">
        <f t="shared" si="1"/>
        <v>0.97299999999999998</v>
      </c>
      <c r="F44" s="60">
        <f t="shared" si="2"/>
        <v>14011.199999999999</v>
      </c>
      <c r="G44" s="53">
        <v>187</v>
      </c>
      <c r="H44" s="61">
        <v>0.44929999999999998</v>
      </c>
      <c r="I44" s="53">
        <v>141</v>
      </c>
      <c r="J44" s="62">
        <v>263</v>
      </c>
      <c r="K44" s="63">
        <f t="shared" si="3"/>
        <v>122</v>
      </c>
      <c r="L44" s="63">
        <f t="shared" si="4"/>
        <v>46</v>
      </c>
      <c r="M44" s="61">
        <f t="shared" si="5"/>
        <v>0.40163934426229508</v>
      </c>
      <c r="N44" s="64">
        <f t="shared" si="6"/>
        <v>0.44929999999999998</v>
      </c>
      <c r="O44" s="53">
        <v>187</v>
      </c>
      <c r="P44" s="59">
        <f t="shared" si="7"/>
        <v>187</v>
      </c>
      <c r="Q44" s="61">
        <f t="shared" si="8"/>
        <v>0.40163934426229508</v>
      </c>
      <c r="R44" s="61">
        <f>$Q$2*$Q44+$R$2</f>
        <v>0.53274262295081964</v>
      </c>
      <c r="S44" s="53">
        <f t="shared" si="9"/>
        <v>36362.347729508198</v>
      </c>
      <c r="T44" s="65">
        <f>$S44*(1-$T$1)</f>
        <v>25453.643410655735</v>
      </c>
      <c r="U44" s="56">
        <f t="shared" si="10"/>
        <v>141</v>
      </c>
      <c r="V44" s="59">
        <f t="shared" si="11"/>
        <v>152.5</v>
      </c>
      <c r="W44" s="59">
        <f t="shared" si="12"/>
        <v>125.75</v>
      </c>
      <c r="X44" s="55">
        <f t="shared" si="13"/>
        <v>-96.348243618903211</v>
      </c>
      <c r="Y44" s="59">
        <f t="shared" si="14"/>
        <v>144.82881602223907</v>
      </c>
      <c r="Z44" s="59">
        <f t="shared" si="15"/>
        <v>144.82881602223907</v>
      </c>
      <c r="AA44" s="57">
        <f t="shared" si="16"/>
        <v>0.12510699030976438</v>
      </c>
      <c r="AB44" s="57">
        <f t="shared" si="19"/>
        <v>0.75159032786885249</v>
      </c>
      <c r="AC44" s="59">
        <f t="shared" si="17"/>
        <v>39730.957121439518</v>
      </c>
      <c r="AD44" s="58">
        <f t="shared" si="18"/>
        <v>27811.669985007662</v>
      </c>
    </row>
    <row r="45" spans="1:30" x14ac:dyDescent="0.3">
      <c r="A45" s="54" t="s">
        <v>86</v>
      </c>
      <c r="B45" s="54" t="s">
        <v>59</v>
      </c>
      <c r="C45" s="54">
        <v>2</v>
      </c>
      <c r="D45" s="53">
        <v>1900</v>
      </c>
      <c r="E45" s="54">
        <f t="shared" si="1"/>
        <v>0.97299999999999998</v>
      </c>
      <c r="F45" s="60">
        <f t="shared" si="2"/>
        <v>22184.399999999998</v>
      </c>
      <c r="G45" s="53">
        <v>225</v>
      </c>
      <c r="H45" s="61">
        <v>0.50960000000000005</v>
      </c>
      <c r="I45" s="53">
        <v>157</v>
      </c>
      <c r="J45" s="62">
        <v>314</v>
      </c>
      <c r="K45" s="63">
        <f t="shared" si="3"/>
        <v>157</v>
      </c>
      <c r="L45" s="63">
        <f t="shared" si="4"/>
        <v>68</v>
      </c>
      <c r="M45" s="61">
        <f t="shared" si="5"/>
        <v>0.44649681528662422</v>
      </c>
      <c r="N45" s="64">
        <f t="shared" si="6"/>
        <v>0.50960000000000005</v>
      </c>
      <c r="O45" s="53">
        <v>225</v>
      </c>
      <c r="P45" s="59">
        <f t="shared" si="7"/>
        <v>225</v>
      </c>
      <c r="Q45" s="61">
        <f t="shared" si="8"/>
        <v>0.44649681528662422</v>
      </c>
      <c r="R45" s="61">
        <f>$Q$2*$Q45+$R$2</f>
        <v>0.4972424203821656</v>
      </c>
      <c r="S45" s="53">
        <f t="shared" si="9"/>
        <v>40836.033773885349</v>
      </c>
      <c r="T45" s="65">
        <f>$S45*(1-$T$1)</f>
        <v>28585.223641719742</v>
      </c>
      <c r="U45" s="56">
        <f t="shared" si="10"/>
        <v>157</v>
      </c>
      <c r="V45" s="59">
        <f t="shared" si="11"/>
        <v>196.25</v>
      </c>
      <c r="W45" s="59">
        <f t="shared" si="12"/>
        <v>137.375</v>
      </c>
      <c r="X45" s="55">
        <f t="shared" si="13"/>
        <v>-123.98913318170331</v>
      </c>
      <c r="Y45" s="59">
        <f t="shared" si="14"/>
        <v>174.15265668435686</v>
      </c>
      <c r="Z45" s="59">
        <f t="shared" si="15"/>
        <v>174.15265668435686</v>
      </c>
      <c r="AA45" s="57">
        <f t="shared" si="16"/>
        <v>0.18740207227697761</v>
      </c>
      <c r="AB45" s="57">
        <f t="shared" si="19"/>
        <v>0.70228999999999997</v>
      </c>
      <c r="AC45" s="59">
        <f t="shared" si="17"/>
        <v>44641.569280942793</v>
      </c>
      <c r="AD45" s="58">
        <f t="shared" si="18"/>
        <v>31249.098496659954</v>
      </c>
    </row>
    <row r="46" spans="1:30" x14ac:dyDescent="0.3">
      <c r="A46" s="54" t="s">
        <v>87</v>
      </c>
      <c r="B46" s="54" t="s">
        <v>61</v>
      </c>
      <c r="C46" s="54">
        <v>1</v>
      </c>
      <c r="D46" s="53">
        <v>1000</v>
      </c>
      <c r="E46" s="54">
        <f t="shared" si="1"/>
        <v>0.97299999999999998</v>
      </c>
      <c r="F46" s="60">
        <f t="shared" si="2"/>
        <v>11676</v>
      </c>
      <c r="G46" s="53">
        <v>123</v>
      </c>
      <c r="H46" s="61">
        <v>0.72050000000000003</v>
      </c>
      <c r="I46" s="53">
        <v>93</v>
      </c>
      <c r="J46" s="62">
        <v>159</v>
      </c>
      <c r="K46" s="63">
        <f t="shared" si="3"/>
        <v>66</v>
      </c>
      <c r="L46" s="63">
        <f t="shared" si="4"/>
        <v>30</v>
      </c>
      <c r="M46" s="61">
        <f t="shared" si="5"/>
        <v>0.46363636363636362</v>
      </c>
      <c r="N46" s="64">
        <f t="shared" si="6"/>
        <v>0.72050000000000003</v>
      </c>
      <c r="O46" s="53">
        <v>123</v>
      </c>
      <c r="P46" s="59">
        <f t="shared" si="7"/>
        <v>123</v>
      </c>
      <c r="Q46" s="61">
        <f t="shared" si="8"/>
        <v>0.46363636363636362</v>
      </c>
      <c r="R46" s="61">
        <f>$Q$2*$Q46+$R$2</f>
        <v>0.48367818181818184</v>
      </c>
      <c r="S46" s="53">
        <f t="shared" si="9"/>
        <v>21714.731972727273</v>
      </c>
      <c r="T46" s="65">
        <f>$S46*(1-$T$1)</f>
        <v>15200.31238090909</v>
      </c>
      <c r="U46" s="56">
        <f t="shared" si="10"/>
        <v>93</v>
      </c>
      <c r="V46" s="59">
        <f t="shared" si="11"/>
        <v>82.5</v>
      </c>
      <c r="W46" s="59">
        <f t="shared" si="12"/>
        <v>84.75</v>
      </c>
      <c r="X46" s="55">
        <f t="shared" si="13"/>
        <v>-52.122820318423045</v>
      </c>
      <c r="Y46" s="59">
        <f t="shared" si="14"/>
        <v>86.710670962850642</v>
      </c>
      <c r="Z46" s="59">
        <f t="shared" si="15"/>
        <v>93</v>
      </c>
      <c r="AA46" s="57">
        <f t="shared" si="16"/>
        <v>0.1</v>
      </c>
      <c r="AB46" s="57">
        <f t="shared" si="19"/>
        <v>0.77146000000000003</v>
      </c>
      <c r="AC46" s="59">
        <f t="shared" si="17"/>
        <v>26187.209699999999</v>
      </c>
      <c r="AD46" s="58">
        <f t="shared" si="18"/>
        <v>18331.046789999997</v>
      </c>
    </row>
    <row r="47" spans="1:30" x14ac:dyDescent="0.3">
      <c r="A47" s="54" t="s">
        <v>88</v>
      </c>
      <c r="B47" s="54" t="s">
        <v>61</v>
      </c>
      <c r="C47" s="54">
        <v>2</v>
      </c>
      <c r="D47" s="53">
        <v>1500</v>
      </c>
      <c r="E47" s="54">
        <f t="shared" si="1"/>
        <v>0.97299999999999998</v>
      </c>
      <c r="F47" s="60">
        <f t="shared" si="2"/>
        <v>17514</v>
      </c>
      <c r="G47" s="53">
        <v>263</v>
      </c>
      <c r="H47" s="61">
        <v>0.49590000000000001</v>
      </c>
      <c r="I47" s="53">
        <v>145</v>
      </c>
      <c r="J47" s="62">
        <v>462</v>
      </c>
      <c r="K47" s="63">
        <f t="shared" si="3"/>
        <v>317</v>
      </c>
      <c r="L47" s="63">
        <f t="shared" si="4"/>
        <v>118</v>
      </c>
      <c r="M47" s="61">
        <f t="shared" si="5"/>
        <v>0.39779179810725551</v>
      </c>
      <c r="N47" s="64">
        <f t="shared" si="6"/>
        <v>0.49590000000000001</v>
      </c>
      <c r="O47" s="53">
        <v>263</v>
      </c>
      <c r="P47" s="59">
        <f t="shared" si="7"/>
        <v>263</v>
      </c>
      <c r="Q47" s="61">
        <f t="shared" si="8"/>
        <v>0.39779179810725551</v>
      </c>
      <c r="R47" s="61">
        <f>$Q$2*$Q47+$R$2</f>
        <v>0.53578757097791807</v>
      </c>
      <c r="S47" s="53">
        <f t="shared" si="9"/>
        <v>51432.927876025242</v>
      </c>
      <c r="T47" s="65">
        <f>$S47*(1-$T$1)</f>
        <v>36003.049513217666</v>
      </c>
      <c r="U47" s="56">
        <f t="shared" si="10"/>
        <v>145</v>
      </c>
      <c r="V47" s="59">
        <f t="shared" si="11"/>
        <v>396.25</v>
      </c>
      <c r="W47" s="59">
        <f t="shared" si="12"/>
        <v>105.375</v>
      </c>
      <c r="X47" s="55">
        <f t="shared" si="13"/>
        <v>-250.3474854687895</v>
      </c>
      <c r="Y47" s="59">
        <f t="shared" si="14"/>
        <v>265.63307113975236</v>
      </c>
      <c r="Z47" s="59">
        <f t="shared" si="15"/>
        <v>265.63307113975236</v>
      </c>
      <c r="AA47" s="57">
        <f t="shared" si="16"/>
        <v>0.40443677259243499</v>
      </c>
      <c r="AB47" s="57">
        <f t="shared" si="19"/>
        <v>0.53052873817034696</v>
      </c>
      <c r="AC47" s="59">
        <f t="shared" si="17"/>
        <v>51437.981987551699</v>
      </c>
      <c r="AD47" s="58">
        <f t="shared" si="18"/>
        <v>36006.587391286186</v>
      </c>
    </row>
    <row r="48" spans="1:30" x14ac:dyDescent="0.3">
      <c r="A48" s="54" t="s">
        <v>89</v>
      </c>
      <c r="B48" s="54" t="s">
        <v>59</v>
      </c>
      <c r="C48" s="54">
        <v>1</v>
      </c>
      <c r="D48" s="53">
        <v>1300</v>
      </c>
      <c r="E48" s="54">
        <f t="shared" si="1"/>
        <v>0.97299999999999998</v>
      </c>
      <c r="F48" s="60">
        <f t="shared" si="2"/>
        <v>15178.8</v>
      </c>
      <c r="G48" s="53">
        <v>238</v>
      </c>
      <c r="H48" s="61">
        <v>0.44929999999999998</v>
      </c>
      <c r="I48" s="53">
        <v>181</v>
      </c>
      <c r="J48" s="62">
        <v>316</v>
      </c>
      <c r="K48" s="63">
        <f t="shared" si="3"/>
        <v>135</v>
      </c>
      <c r="L48" s="63">
        <f t="shared" si="4"/>
        <v>57</v>
      </c>
      <c r="M48" s="61">
        <f t="shared" si="5"/>
        <v>0.43777777777777782</v>
      </c>
      <c r="N48" s="64">
        <f t="shared" si="6"/>
        <v>0.44929999999999998</v>
      </c>
      <c r="O48" s="53">
        <v>238</v>
      </c>
      <c r="P48" s="59">
        <f t="shared" si="7"/>
        <v>238</v>
      </c>
      <c r="Q48" s="61">
        <f t="shared" si="8"/>
        <v>0.43777777777777782</v>
      </c>
      <c r="R48" s="61">
        <f>$Q$2*$Q48+$R$2</f>
        <v>0.50414266666666663</v>
      </c>
      <c r="S48" s="53">
        <f t="shared" si="9"/>
        <v>43794.873453333334</v>
      </c>
      <c r="T48" s="65">
        <f>$S48*(1-$T$1)</f>
        <v>30656.411417333333</v>
      </c>
      <c r="U48" s="56">
        <f t="shared" si="10"/>
        <v>181</v>
      </c>
      <c r="V48" s="59">
        <f t="shared" si="11"/>
        <v>168.75</v>
      </c>
      <c r="W48" s="59">
        <f t="shared" si="12"/>
        <v>164.125</v>
      </c>
      <c r="X48" s="55">
        <f t="shared" si="13"/>
        <v>-106.61485974222896</v>
      </c>
      <c r="Y48" s="59">
        <f t="shared" si="14"/>
        <v>172.74909969673993</v>
      </c>
      <c r="Z48" s="59">
        <f t="shared" si="15"/>
        <v>181</v>
      </c>
      <c r="AA48" s="57">
        <f t="shared" si="16"/>
        <v>0.1</v>
      </c>
      <c r="AB48" s="57">
        <f t="shared" si="19"/>
        <v>0.77146000000000003</v>
      </c>
      <c r="AC48" s="59">
        <f t="shared" si="17"/>
        <v>50966.5049</v>
      </c>
      <c r="AD48" s="58">
        <f t="shared" si="18"/>
        <v>35676.55343</v>
      </c>
    </row>
    <row r="49" spans="1:30" x14ac:dyDescent="0.3">
      <c r="A49" s="54" t="s">
        <v>90</v>
      </c>
      <c r="B49" s="54" t="s">
        <v>59</v>
      </c>
      <c r="C49" s="54">
        <v>1</v>
      </c>
      <c r="D49" s="53">
        <v>850</v>
      </c>
      <c r="E49" s="54">
        <f t="shared" si="1"/>
        <v>0.97299999999999998</v>
      </c>
      <c r="F49" s="60">
        <f t="shared" si="2"/>
        <v>9924.6</v>
      </c>
      <c r="G49" s="53">
        <v>146</v>
      </c>
      <c r="H49" s="61">
        <v>0.53149999999999997</v>
      </c>
      <c r="I49" s="53">
        <v>96</v>
      </c>
      <c r="J49" s="62">
        <v>245</v>
      </c>
      <c r="K49" s="63">
        <f t="shared" si="3"/>
        <v>149</v>
      </c>
      <c r="L49" s="63">
        <f t="shared" si="4"/>
        <v>50</v>
      </c>
      <c r="M49" s="61">
        <f t="shared" si="5"/>
        <v>0.36845637583892621</v>
      </c>
      <c r="N49" s="64">
        <f t="shared" si="6"/>
        <v>0.53149999999999997</v>
      </c>
      <c r="O49" s="53">
        <v>146</v>
      </c>
      <c r="P49" s="59">
        <f t="shared" si="7"/>
        <v>146</v>
      </c>
      <c r="Q49" s="61">
        <f t="shared" si="8"/>
        <v>0.36845637583892621</v>
      </c>
      <c r="R49" s="61">
        <f>$Q$2*$Q49+$R$2</f>
        <v>0.55900362416107385</v>
      </c>
      <c r="S49" s="53">
        <f t="shared" si="9"/>
        <v>29789.303131543627</v>
      </c>
      <c r="T49" s="65">
        <f>$S49*(1-$T$1)</f>
        <v>20852.51219208054</v>
      </c>
      <c r="U49" s="56">
        <f t="shared" si="10"/>
        <v>96</v>
      </c>
      <c r="V49" s="59">
        <f t="shared" si="11"/>
        <v>186.25</v>
      </c>
      <c r="W49" s="59">
        <f t="shared" si="12"/>
        <v>77.375</v>
      </c>
      <c r="X49" s="55">
        <f t="shared" si="13"/>
        <v>-117.67121556734901</v>
      </c>
      <c r="Y49" s="59">
        <f t="shared" si="14"/>
        <v>138.77863596158707</v>
      </c>
      <c r="Z49" s="59">
        <f t="shared" si="15"/>
        <v>138.77863596158707</v>
      </c>
      <c r="AA49" s="57">
        <f t="shared" si="16"/>
        <v>0.32968395147160845</v>
      </c>
      <c r="AB49" s="57">
        <f t="shared" si="19"/>
        <v>0.58968812080536903</v>
      </c>
      <c r="AC49" s="59">
        <f t="shared" si="17"/>
        <v>29870.181262564052</v>
      </c>
      <c r="AD49" s="58">
        <f t="shared" si="18"/>
        <v>20909.126883794834</v>
      </c>
    </row>
    <row r="50" spans="1:30" x14ac:dyDescent="0.3">
      <c r="A50" s="54" t="s">
        <v>91</v>
      </c>
      <c r="B50" s="54" t="s">
        <v>59</v>
      </c>
      <c r="C50" s="54">
        <v>2</v>
      </c>
      <c r="D50" s="53">
        <v>1800</v>
      </c>
      <c r="E50" s="54">
        <f t="shared" si="1"/>
        <v>0.97299999999999998</v>
      </c>
      <c r="F50" s="60">
        <f t="shared" si="2"/>
        <v>21016.799999999999</v>
      </c>
      <c r="G50" s="53">
        <v>349</v>
      </c>
      <c r="H50" s="61">
        <v>0.1507</v>
      </c>
      <c r="I50" s="53">
        <v>145</v>
      </c>
      <c r="J50" s="62">
        <v>412</v>
      </c>
      <c r="K50" s="63">
        <f t="shared" si="3"/>
        <v>267</v>
      </c>
      <c r="L50" s="63">
        <f t="shared" si="4"/>
        <v>204</v>
      </c>
      <c r="M50" s="61">
        <f t="shared" si="5"/>
        <v>0.71123595505617987</v>
      </c>
      <c r="N50" s="64">
        <f t="shared" si="6"/>
        <v>0.1507</v>
      </c>
      <c r="O50" s="53">
        <v>349</v>
      </c>
      <c r="P50" s="59">
        <f t="shared" si="7"/>
        <v>349</v>
      </c>
      <c r="Q50" s="61">
        <f t="shared" si="8"/>
        <v>0.71123595505617987</v>
      </c>
      <c r="R50" s="61">
        <f>$Q$2*$Q50+$R$2</f>
        <v>0.28772786516853932</v>
      </c>
      <c r="S50" s="53">
        <f t="shared" si="9"/>
        <v>36652.214104494378</v>
      </c>
      <c r="T50" s="65">
        <f>$S50*(1-$T$1)</f>
        <v>25656.549873146065</v>
      </c>
      <c r="U50" s="56">
        <f t="shared" si="10"/>
        <v>145</v>
      </c>
      <c r="V50" s="59">
        <f t="shared" si="11"/>
        <v>333.75</v>
      </c>
      <c r="W50" s="59">
        <f t="shared" si="12"/>
        <v>111.625</v>
      </c>
      <c r="X50" s="55">
        <f t="shared" si="13"/>
        <v>-210.86050037907506</v>
      </c>
      <c r="Y50" s="59">
        <f t="shared" si="14"/>
        <v>235.17044162244125</v>
      </c>
      <c r="Z50" s="59">
        <f t="shared" si="15"/>
        <v>235.17044162244125</v>
      </c>
      <c r="AA50" s="57">
        <f t="shared" si="16"/>
        <v>0.37017360785750186</v>
      </c>
      <c r="AB50" s="57">
        <f t="shared" si="19"/>
        <v>0.55764460674157301</v>
      </c>
      <c r="AC50" s="59">
        <f t="shared" si="17"/>
        <v>47866.657879062732</v>
      </c>
      <c r="AD50" s="58">
        <f t="shared" si="18"/>
        <v>33506.660515343909</v>
      </c>
    </row>
    <row r="51" spans="1:30" x14ac:dyDescent="0.3">
      <c r="A51" s="54" t="s">
        <v>92</v>
      </c>
      <c r="B51" s="54" t="s">
        <v>61</v>
      </c>
      <c r="C51" s="54">
        <v>1</v>
      </c>
      <c r="D51" s="53">
        <v>1100</v>
      </c>
      <c r="E51" s="54">
        <f t="shared" si="1"/>
        <v>0.97299999999999998</v>
      </c>
      <c r="F51" s="60">
        <f t="shared" si="2"/>
        <v>12843.6</v>
      </c>
      <c r="G51" s="53">
        <v>147</v>
      </c>
      <c r="H51" s="61">
        <v>0.6</v>
      </c>
      <c r="I51" s="53">
        <v>99</v>
      </c>
      <c r="J51" s="62">
        <v>215</v>
      </c>
      <c r="K51" s="63">
        <f t="shared" si="3"/>
        <v>116</v>
      </c>
      <c r="L51" s="63">
        <f t="shared" si="4"/>
        <v>48</v>
      </c>
      <c r="M51" s="61">
        <f t="shared" si="5"/>
        <v>0.43103448275862077</v>
      </c>
      <c r="N51" s="64">
        <f t="shared" si="6"/>
        <v>0.6</v>
      </c>
      <c r="O51" s="53">
        <v>147</v>
      </c>
      <c r="P51" s="59">
        <f t="shared" si="7"/>
        <v>147</v>
      </c>
      <c r="Q51" s="61">
        <f t="shared" si="8"/>
        <v>0.43103448275862077</v>
      </c>
      <c r="R51" s="61">
        <f>$Q$2*$Q51+$R$2</f>
        <v>0.50947931034482752</v>
      </c>
      <c r="S51" s="53">
        <f t="shared" si="9"/>
        <v>27336.112396551722</v>
      </c>
      <c r="T51" s="65">
        <f>$S51*(1-$T$1)</f>
        <v>19135.278677586204</v>
      </c>
      <c r="U51" s="56">
        <f t="shared" si="10"/>
        <v>99</v>
      </c>
      <c r="V51" s="59">
        <f t="shared" si="11"/>
        <v>145</v>
      </c>
      <c r="W51" s="59">
        <f t="shared" si="12"/>
        <v>84.5</v>
      </c>
      <c r="X51" s="55">
        <f t="shared" si="13"/>
        <v>-91.609805408137476</v>
      </c>
      <c r="Y51" s="59">
        <f t="shared" si="14"/>
        <v>120.17330048016173</v>
      </c>
      <c r="Z51" s="59">
        <f t="shared" si="15"/>
        <v>120.17330048016173</v>
      </c>
      <c r="AA51" s="57">
        <f t="shared" si="16"/>
        <v>0.24602276193214986</v>
      </c>
      <c r="AB51" s="57">
        <f t="shared" si="19"/>
        <v>0.65589758620689664</v>
      </c>
      <c r="AC51" s="59">
        <f t="shared" si="17"/>
        <v>28769.802864680769</v>
      </c>
      <c r="AD51" s="58">
        <f t="shared" si="18"/>
        <v>20138.862005276536</v>
      </c>
    </row>
    <row r="52" spans="1:30" x14ac:dyDescent="0.3">
      <c r="A52" s="54" t="s">
        <v>93</v>
      </c>
      <c r="B52" s="54" t="s">
        <v>61</v>
      </c>
      <c r="C52" s="54">
        <v>2</v>
      </c>
      <c r="D52" s="53">
        <v>1400</v>
      </c>
      <c r="E52" s="54">
        <f t="shared" si="1"/>
        <v>0.97299999999999998</v>
      </c>
      <c r="F52" s="60">
        <f t="shared" si="2"/>
        <v>16346.4</v>
      </c>
      <c r="G52" s="53">
        <v>151</v>
      </c>
      <c r="H52" s="61">
        <v>0.52600000000000002</v>
      </c>
      <c r="I52" s="53">
        <v>120</v>
      </c>
      <c r="J52" s="62">
        <v>188</v>
      </c>
      <c r="K52" s="63">
        <f t="shared" si="3"/>
        <v>68</v>
      </c>
      <c r="L52" s="63">
        <f t="shared" si="4"/>
        <v>31</v>
      </c>
      <c r="M52" s="61">
        <f t="shared" si="5"/>
        <v>0.46470588235294119</v>
      </c>
      <c r="N52" s="64">
        <f t="shared" si="6"/>
        <v>0.52600000000000002</v>
      </c>
      <c r="O52" s="53">
        <v>151</v>
      </c>
      <c r="P52" s="59">
        <f t="shared" si="7"/>
        <v>151</v>
      </c>
      <c r="Q52" s="61">
        <f t="shared" si="8"/>
        <v>0.46470588235294119</v>
      </c>
      <c r="R52" s="61">
        <f>$Q$2*$Q52+$R$2</f>
        <v>0.48283176470588235</v>
      </c>
      <c r="S52" s="53">
        <f t="shared" si="9"/>
        <v>26611.272711764705</v>
      </c>
      <c r="T52" s="65">
        <f>$S52*(1-$T$1)</f>
        <v>18627.890898235291</v>
      </c>
      <c r="U52" s="56">
        <f t="shared" si="10"/>
        <v>120</v>
      </c>
      <c r="V52" s="59">
        <f t="shared" si="11"/>
        <v>85</v>
      </c>
      <c r="W52" s="59">
        <f t="shared" si="12"/>
        <v>111.5</v>
      </c>
      <c r="X52" s="55">
        <f t="shared" si="13"/>
        <v>-53.702299722011624</v>
      </c>
      <c r="Y52" s="59">
        <f t="shared" si="14"/>
        <v>101.42917614354309</v>
      </c>
      <c r="Z52" s="59">
        <f t="shared" si="15"/>
        <v>120</v>
      </c>
      <c r="AA52" s="57">
        <f t="shared" si="16"/>
        <v>0.1</v>
      </c>
      <c r="AB52" s="57">
        <f t="shared" si="19"/>
        <v>0.77146000000000003</v>
      </c>
      <c r="AC52" s="59">
        <f t="shared" si="17"/>
        <v>33789.948000000004</v>
      </c>
      <c r="AD52" s="58">
        <f t="shared" si="18"/>
        <v>23652.963600000003</v>
      </c>
    </row>
    <row r="53" spans="1:30" x14ac:dyDescent="0.3">
      <c r="A53" s="54" t="s">
        <v>94</v>
      </c>
      <c r="B53" s="54" t="s">
        <v>59</v>
      </c>
      <c r="C53" s="54">
        <v>1</v>
      </c>
      <c r="D53" s="53">
        <v>1300</v>
      </c>
      <c r="E53" s="54">
        <f t="shared" si="1"/>
        <v>0.97299999999999998</v>
      </c>
      <c r="F53" s="60">
        <f t="shared" si="2"/>
        <v>15178.8</v>
      </c>
      <c r="G53" s="53">
        <v>429</v>
      </c>
      <c r="H53" s="61">
        <v>0.21099999999999999</v>
      </c>
      <c r="I53" s="53">
        <v>263</v>
      </c>
      <c r="J53" s="62">
        <v>489</v>
      </c>
      <c r="K53" s="63">
        <f t="shared" si="3"/>
        <v>226</v>
      </c>
      <c r="L53" s="63">
        <f t="shared" si="4"/>
        <v>166</v>
      </c>
      <c r="M53" s="61">
        <f t="shared" si="5"/>
        <v>0.68761061946902657</v>
      </c>
      <c r="N53" s="64">
        <f t="shared" si="6"/>
        <v>0.21099999999999999</v>
      </c>
      <c r="O53" s="53">
        <v>429</v>
      </c>
      <c r="P53" s="59">
        <f t="shared" si="7"/>
        <v>429</v>
      </c>
      <c r="Q53" s="61">
        <f t="shared" si="8"/>
        <v>0.68761061946902657</v>
      </c>
      <c r="R53" s="61">
        <f>$Q$2*$Q53+$R$2</f>
        <v>0.3064249557522124</v>
      </c>
      <c r="S53" s="53">
        <f t="shared" si="9"/>
        <v>47981.551696460177</v>
      </c>
      <c r="T53" s="65">
        <f>$S53*(1-$T$1)</f>
        <v>33587.086187522124</v>
      </c>
      <c r="U53" s="56">
        <f t="shared" si="10"/>
        <v>263</v>
      </c>
      <c r="V53" s="59">
        <f t="shared" si="11"/>
        <v>282.5</v>
      </c>
      <c r="W53" s="59">
        <f t="shared" si="12"/>
        <v>234.75</v>
      </c>
      <c r="X53" s="55">
        <f t="shared" si="13"/>
        <v>-178.48117260550922</v>
      </c>
      <c r="Y53" s="59">
        <f t="shared" si="14"/>
        <v>269.19108541824613</v>
      </c>
      <c r="Z53" s="59">
        <f t="shared" si="15"/>
        <v>269.19108541824613</v>
      </c>
      <c r="AA53" s="57">
        <f t="shared" si="16"/>
        <v>0.12191534661326064</v>
      </c>
      <c r="AB53" s="57">
        <f t="shared" si="19"/>
        <v>0.75411619469026558</v>
      </c>
      <c r="AC53" s="59">
        <f t="shared" si="17"/>
        <v>74095.495297754751</v>
      </c>
      <c r="AD53" s="58">
        <f t="shared" si="18"/>
        <v>51866.846708428326</v>
      </c>
    </row>
    <row r="54" spans="1:30" x14ac:dyDescent="0.3">
      <c r="A54" s="54" t="s">
        <v>95</v>
      </c>
      <c r="B54" s="54" t="s">
        <v>59</v>
      </c>
      <c r="C54" s="54">
        <v>2</v>
      </c>
      <c r="D54" s="53">
        <v>1900</v>
      </c>
      <c r="E54" s="54">
        <f t="shared" si="1"/>
        <v>0.97299999999999998</v>
      </c>
      <c r="F54" s="60">
        <f t="shared" si="2"/>
        <v>22184.399999999998</v>
      </c>
      <c r="G54" s="53">
        <v>441</v>
      </c>
      <c r="H54" s="61">
        <v>0.33150000000000002</v>
      </c>
      <c r="I54" s="53">
        <v>335</v>
      </c>
      <c r="J54" s="62">
        <v>502</v>
      </c>
      <c r="K54" s="63">
        <f t="shared" si="3"/>
        <v>167</v>
      </c>
      <c r="L54" s="63">
        <f t="shared" si="4"/>
        <v>106</v>
      </c>
      <c r="M54" s="61">
        <f t="shared" si="5"/>
        <v>0.60778443113772462</v>
      </c>
      <c r="N54" s="64">
        <f t="shared" si="6"/>
        <v>0.33150000000000002</v>
      </c>
      <c r="O54" s="53">
        <v>441</v>
      </c>
      <c r="P54" s="59">
        <f t="shared" si="7"/>
        <v>441</v>
      </c>
      <c r="Q54" s="61">
        <f t="shared" si="8"/>
        <v>0.60778443113772462</v>
      </c>
      <c r="R54" s="61">
        <f>$Q$2*$Q54+$R$2</f>
        <v>0.36959940119760476</v>
      </c>
      <c r="S54" s="53">
        <f t="shared" si="9"/>
        <v>59492.567613772451</v>
      </c>
      <c r="T54" s="65">
        <f>$S54*(1-$T$1)</f>
        <v>41644.797329640714</v>
      </c>
      <c r="U54" s="56">
        <f t="shared" si="10"/>
        <v>335</v>
      </c>
      <c r="V54" s="59">
        <f t="shared" si="11"/>
        <v>208.75</v>
      </c>
      <c r="W54" s="59">
        <f t="shared" si="12"/>
        <v>314.125</v>
      </c>
      <c r="X54" s="55">
        <f t="shared" si="13"/>
        <v>-131.88653019964619</v>
      </c>
      <c r="Y54" s="59">
        <f t="shared" si="14"/>
        <v>269.24518258781899</v>
      </c>
      <c r="Z54" s="59">
        <f t="shared" si="15"/>
        <v>335</v>
      </c>
      <c r="AA54" s="57">
        <f t="shared" si="16"/>
        <v>0.1</v>
      </c>
      <c r="AB54" s="57">
        <f t="shared" si="19"/>
        <v>0.77146000000000003</v>
      </c>
      <c r="AC54" s="59">
        <f t="shared" si="17"/>
        <v>94330.271500000003</v>
      </c>
      <c r="AD54" s="58">
        <f t="shared" si="18"/>
        <v>66031.190050000005</v>
      </c>
    </row>
    <row r="55" spans="1:30" x14ac:dyDescent="0.3">
      <c r="A55" s="54" t="s">
        <v>96</v>
      </c>
      <c r="B55" s="54" t="s">
        <v>61</v>
      </c>
      <c r="C55" s="54">
        <v>1</v>
      </c>
      <c r="D55" s="53">
        <v>900</v>
      </c>
      <c r="E55" s="54">
        <f t="shared" si="1"/>
        <v>0.97299999999999998</v>
      </c>
      <c r="F55" s="60">
        <f t="shared" si="2"/>
        <v>10508.4</v>
      </c>
      <c r="G55" s="53">
        <v>144</v>
      </c>
      <c r="H55" s="61">
        <v>0.32879999999999998</v>
      </c>
      <c r="I55" s="53">
        <v>98</v>
      </c>
      <c r="J55" s="62">
        <v>195</v>
      </c>
      <c r="K55" s="63">
        <f t="shared" si="3"/>
        <v>97</v>
      </c>
      <c r="L55" s="63">
        <f t="shared" si="4"/>
        <v>46</v>
      </c>
      <c r="M55" s="61">
        <f t="shared" si="5"/>
        <v>0.47938144329896915</v>
      </c>
      <c r="N55" s="64">
        <f t="shared" si="6"/>
        <v>0.32879999999999998</v>
      </c>
      <c r="O55" s="53">
        <v>144</v>
      </c>
      <c r="P55" s="59">
        <f t="shared" si="7"/>
        <v>144</v>
      </c>
      <c r="Q55" s="61">
        <f t="shared" si="8"/>
        <v>0.47938144329896915</v>
      </c>
      <c r="R55" s="61">
        <f>$Q$2*$Q55+$R$2</f>
        <v>0.47121752577319587</v>
      </c>
      <c r="S55" s="53">
        <f t="shared" si="9"/>
        <v>24767.193154639175</v>
      </c>
      <c r="T55" s="65">
        <f>$S55*(1-$T$1)</f>
        <v>17337.03520824742</v>
      </c>
      <c r="U55" s="56">
        <f t="shared" si="10"/>
        <v>98</v>
      </c>
      <c r="V55" s="59">
        <f t="shared" si="11"/>
        <v>121.25</v>
      </c>
      <c r="W55" s="59">
        <f t="shared" si="12"/>
        <v>85.875</v>
      </c>
      <c r="X55" s="55">
        <f t="shared" si="13"/>
        <v>-76.604751074045993</v>
      </c>
      <c r="Y55" s="59">
        <f t="shared" si="14"/>
        <v>108.09750126358351</v>
      </c>
      <c r="Z55" s="59">
        <f t="shared" si="15"/>
        <v>108.09750126358351</v>
      </c>
      <c r="AA55" s="57">
        <f t="shared" si="16"/>
        <v>0.18327836093677122</v>
      </c>
      <c r="AB55" s="57">
        <f t="shared" si="19"/>
        <v>0.70555350515463933</v>
      </c>
      <c r="AC55" s="59">
        <f t="shared" si="17"/>
        <v>27838.028383967481</v>
      </c>
      <c r="AD55" s="58">
        <f t="shared" si="18"/>
        <v>19486.619868777234</v>
      </c>
    </row>
    <row r="56" spans="1:30" x14ac:dyDescent="0.3">
      <c r="A56" s="54" t="s">
        <v>97</v>
      </c>
      <c r="B56" s="54" t="s">
        <v>61</v>
      </c>
      <c r="C56" s="54">
        <v>2</v>
      </c>
      <c r="D56" s="53">
        <v>1400</v>
      </c>
      <c r="E56" s="54">
        <f t="shared" si="1"/>
        <v>0.97299999999999998</v>
      </c>
      <c r="F56" s="60">
        <f t="shared" si="2"/>
        <v>16346.4</v>
      </c>
      <c r="G56" s="53">
        <v>136</v>
      </c>
      <c r="H56" s="61">
        <v>0.61919999999999997</v>
      </c>
      <c r="I56" s="53">
        <v>77</v>
      </c>
      <c r="J56" s="62">
        <v>260</v>
      </c>
      <c r="K56" s="63">
        <f t="shared" si="3"/>
        <v>183</v>
      </c>
      <c r="L56" s="63">
        <f t="shared" si="4"/>
        <v>59</v>
      </c>
      <c r="M56" s="61">
        <f t="shared" si="5"/>
        <v>0.35792349726775963</v>
      </c>
      <c r="N56" s="64">
        <f t="shared" si="6"/>
        <v>0.61919999999999997</v>
      </c>
      <c r="O56" s="53">
        <v>136</v>
      </c>
      <c r="P56" s="59">
        <f t="shared" si="7"/>
        <v>136</v>
      </c>
      <c r="Q56" s="61">
        <f t="shared" si="8"/>
        <v>0.35792349726775963</v>
      </c>
      <c r="R56" s="61">
        <f>$Q$2*$Q56+$R$2</f>
        <v>0.56733934426229504</v>
      </c>
      <c r="S56" s="53">
        <f t="shared" si="9"/>
        <v>28162.725049180324</v>
      </c>
      <c r="T56" s="65">
        <f>$S56*(1-$T$1)</f>
        <v>19713.907534426227</v>
      </c>
      <c r="U56" s="56">
        <f t="shared" si="10"/>
        <v>77</v>
      </c>
      <c r="V56" s="59">
        <f t="shared" si="11"/>
        <v>228.75</v>
      </c>
      <c r="W56" s="59">
        <f t="shared" si="12"/>
        <v>54.125</v>
      </c>
      <c r="X56" s="55">
        <f t="shared" si="13"/>
        <v>-144.52236542835482</v>
      </c>
      <c r="Y56" s="59">
        <f t="shared" si="14"/>
        <v>149.99322403335862</v>
      </c>
      <c r="Z56" s="59">
        <f t="shared" si="15"/>
        <v>149.99322403335862</v>
      </c>
      <c r="AA56" s="57">
        <f t="shared" si="16"/>
        <v>0.4190960613480158</v>
      </c>
      <c r="AB56" s="57">
        <f t="shared" si="19"/>
        <v>0.51892737704918024</v>
      </c>
      <c r="AC56" s="59">
        <f t="shared" si="17"/>
        <v>28409.990467815009</v>
      </c>
      <c r="AD56" s="58">
        <f t="shared" si="18"/>
        <v>19886.993327470504</v>
      </c>
    </row>
    <row r="57" spans="1:30" x14ac:dyDescent="0.3">
      <c r="A57" s="54" t="s">
        <v>98</v>
      </c>
      <c r="B57" s="54" t="s">
        <v>59</v>
      </c>
      <c r="C57" s="54">
        <v>1</v>
      </c>
      <c r="D57" s="53">
        <v>1400</v>
      </c>
      <c r="E57" s="54">
        <f t="shared" si="1"/>
        <v>0.97299999999999998</v>
      </c>
      <c r="F57" s="60">
        <f t="shared" si="2"/>
        <v>16346.4</v>
      </c>
      <c r="G57" s="53">
        <v>305</v>
      </c>
      <c r="H57" s="61">
        <v>0.2712</v>
      </c>
      <c r="I57" s="53">
        <v>173</v>
      </c>
      <c r="J57" s="62">
        <v>322</v>
      </c>
      <c r="K57" s="63">
        <f t="shared" si="3"/>
        <v>149</v>
      </c>
      <c r="L57" s="63">
        <f t="shared" si="4"/>
        <v>132</v>
      </c>
      <c r="M57" s="61">
        <f t="shared" si="5"/>
        <v>0.8087248322147651</v>
      </c>
      <c r="N57" s="64">
        <f t="shared" si="6"/>
        <v>0.2712</v>
      </c>
      <c r="O57" s="53">
        <v>305</v>
      </c>
      <c r="P57" s="59">
        <f t="shared" si="7"/>
        <v>305</v>
      </c>
      <c r="Q57" s="61">
        <f t="shared" si="8"/>
        <v>0.8087248322147651</v>
      </c>
      <c r="R57" s="61">
        <f>$Q$2*$Q57+$R$2</f>
        <v>0.21057516778523488</v>
      </c>
      <c r="S57" s="53">
        <f t="shared" si="9"/>
        <v>23442.280553691275</v>
      </c>
      <c r="T57" s="65">
        <f>$S57*(1-$T$1)</f>
        <v>16409.59638758389</v>
      </c>
      <c r="U57" s="56">
        <f t="shared" si="10"/>
        <v>173</v>
      </c>
      <c r="V57" s="59">
        <f t="shared" si="11"/>
        <v>186.25</v>
      </c>
      <c r="W57" s="59">
        <f t="shared" si="12"/>
        <v>154.375</v>
      </c>
      <c r="X57" s="55">
        <f t="shared" si="13"/>
        <v>-117.67121556734901</v>
      </c>
      <c r="Y57" s="59">
        <f t="shared" si="14"/>
        <v>177.27863596158707</v>
      </c>
      <c r="Z57" s="59">
        <f t="shared" si="15"/>
        <v>177.27863596158707</v>
      </c>
      <c r="AA57" s="57">
        <f t="shared" si="16"/>
        <v>0.12297254207563528</v>
      </c>
      <c r="AB57" s="57">
        <f t="shared" si="19"/>
        <v>0.75327953020134231</v>
      </c>
      <c r="AC57" s="59">
        <f t="shared" si="17"/>
        <v>48742.234178335872</v>
      </c>
      <c r="AD57" s="58">
        <f t="shared" si="18"/>
        <v>34119.563924835107</v>
      </c>
    </row>
    <row r="58" spans="1:30" x14ac:dyDescent="0.3">
      <c r="A58" s="54" t="s">
        <v>99</v>
      </c>
      <c r="B58" s="54" t="s">
        <v>59</v>
      </c>
      <c r="C58" s="54">
        <v>2</v>
      </c>
      <c r="D58" s="53">
        <v>1700</v>
      </c>
      <c r="E58" s="54">
        <f t="shared" si="1"/>
        <v>0.97299999999999998</v>
      </c>
      <c r="F58" s="60">
        <f t="shared" si="2"/>
        <v>19849.2</v>
      </c>
      <c r="G58" s="53">
        <v>425</v>
      </c>
      <c r="H58" s="61">
        <v>0.32879999999999998</v>
      </c>
      <c r="I58" s="53">
        <v>176</v>
      </c>
      <c r="J58" s="62">
        <v>469</v>
      </c>
      <c r="K58" s="63">
        <f t="shared" si="3"/>
        <v>293</v>
      </c>
      <c r="L58" s="63">
        <f t="shared" si="4"/>
        <v>249</v>
      </c>
      <c r="M58" s="61">
        <f t="shared" si="5"/>
        <v>0.779863481228669</v>
      </c>
      <c r="N58" s="64">
        <f t="shared" si="6"/>
        <v>0.32879999999999998</v>
      </c>
      <c r="O58" s="53">
        <v>425</v>
      </c>
      <c r="P58" s="59">
        <f t="shared" si="7"/>
        <v>425</v>
      </c>
      <c r="Q58" s="61">
        <f t="shared" si="8"/>
        <v>0.779863481228669</v>
      </c>
      <c r="R58" s="61">
        <f>$Q$2*$Q58+$R$2</f>
        <v>0.2334160409556314</v>
      </c>
      <c r="S58" s="53">
        <f t="shared" si="9"/>
        <v>36208.663353242322</v>
      </c>
      <c r="T58" s="65">
        <f>$S58*(1-$T$1)</f>
        <v>25346.064347269625</v>
      </c>
      <c r="U58" s="56">
        <f t="shared" si="10"/>
        <v>176</v>
      </c>
      <c r="V58" s="59">
        <f t="shared" si="11"/>
        <v>366.25</v>
      </c>
      <c r="W58" s="59">
        <f t="shared" si="12"/>
        <v>139.375</v>
      </c>
      <c r="X58" s="55">
        <f t="shared" si="13"/>
        <v>-231.39373262572656</v>
      </c>
      <c r="Y58" s="59">
        <f t="shared" si="14"/>
        <v>266.511008971443</v>
      </c>
      <c r="Z58" s="59">
        <f t="shared" si="15"/>
        <v>266.511008971443</v>
      </c>
      <c r="AA58" s="57">
        <f t="shared" si="16"/>
        <v>0.34712903473431539</v>
      </c>
      <c r="AB58" s="57">
        <f t="shared" si="19"/>
        <v>0.57588208191126289</v>
      </c>
      <c r="AC58" s="59">
        <f t="shared" si="17"/>
        <v>56019.803865042239</v>
      </c>
      <c r="AD58" s="58">
        <f t="shared" si="18"/>
        <v>39213.862705529566</v>
      </c>
    </row>
    <row r="59" spans="1:30" x14ac:dyDescent="0.3">
      <c r="A59" s="54" t="s">
        <v>100</v>
      </c>
      <c r="B59" s="54" t="s">
        <v>61</v>
      </c>
      <c r="C59" s="54">
        <v>1</v>
      </c>
      <c r="D59" s="53">
        <v>800</v>
      </c>
      <c r="E59" s="54">
        <f t="shared" si="1"/>
        <v>0.97299999999999998</v>
      </c>
      <c r="F59" s="60">
        <f t="shared" si="2"/>
        <v>9340.7999999999993</v>
      </c>
      <c r="G59" s="53">
        <v>176</v>
      </c>
      <c r="H59" s="61">
        <v>0.41370000000000001</v>
      </c>
      <c r="I59" s="53">
        <v>86</v>
      </c>
      <c r="J59" s="62">
        <v>224</v>
      </c>
      <c r="K59" s="63">
        <f t="shared" si="3"/>
        <v>138</v>
      </c>
      <c r="L59" s="63">
        <f t="shared" si="4"/>
        <v>90</v>
      </c>
      <c r="M59" s="61">
        <f t="shared" si="5"/>
        <v>0.62173913043478257</v>
      </c>
      <c r="N59" s="64">
        <f t="shared" si="6"/>
        <v>0.41370000000000001</v>
      </c>
      <c r="O59" s="53">
        <v>176</v>
      </c>
      <c r="P59" s="59">
        <f t="shared" si="7"/>
        <v>176</v>
      </c>
      <c r="Q59" s="61">
        <f t="shared" si="8"/>
        <v>0.62173913043478257</v>
      </c>
      <c r="R59" s="61">
        <f>$Q$2*$Q59+$R$2</f>
        <v>0.35855565217391311</v>
      </c>
      <c r="S59" s="53">
        <f t="shared" si="9"/>
        <v>23033.615095652178</v>
      </c>
      <c r="T59" s="65">
        <f>$S59*(1-$T$1)</f>
        <v>16123.530566956524</v>
      </c>
      <c r="U59" s="56">
        <f t="shared" si="10"/>
        <v>86</v>
      </c>
      <c r="V59" s="59">
        <f t="shared" si="11"/>
        <v>172.5</v>
      </c>
      <c r="W59" s="59">
        <f t="shared" si="12"/>
        <v>68.75</v>
      </c>
      <c r="X59" s="55">
        <f t="shared" si="13"/>
        <v>-108.98407884761183</v>
      </c>
      <c r="Y59" s="59">
        <f t="shared" si="14"/>
        <v>127.07685746777862</v>
      </c>
      <c r="Z59" s="59">
        <f t="shared" si="15"/>
        <v>127.07685746777862</v>
      </c>
      <c r="AA59" s="57">
        <f t="shared" si="16"/>
        <v>0.33812670995813693</v>
      </c>
      <c r="AB59" s="57">
        <f t="shared" si="19"/>
        <v>0.58300652173913048</v>
      </c>
      <c r="AC59" s="59">
        <f t="shared" si="17"/>
        <v>27041.622383027538</v>
      </c>
      <c r="AD59" s="58">
        <f t="shared" si="18"/>
        <v>18929.135668119274</v>
      </c>
    </row>
    <row r="60" spans="1:30" x14ac:dyDescent="0.3">
      <c r="A60" s="54" t="s">
        <v>101</v>
      </c>
      <c r="B60" s="54" t="s">
        <v>59</v>
      </c>
      <c r="C60" s="54">
        <v>2</v>
      </c>
      <c r="D60" s="53">
        <v>900</v>
      </c>
      <c r="E60" s="54">
        <f t="shared" si="1"/>
        <v>0.97299999999999998</v>
      </c>
      <c r="F60" s="60">
        <f t="shared" si="2"/>
        <v>10508.4</v>
      </c>
      <c r="G60" s="53">
        <v>169</v>
      </c>
      <c r="H60" s="61">
        <v>0.47949999999999998</v>
      </c>
      <c r="I60" s="53">
        <v>111</v>
      </c>
      <c r="J60" s="62">
        <v>276</v>
      </c>
      <c r="K60" s="63">
        <f t="shared" si="3"/>
        <v>165</v>
      </c>
      <c r="L60" s="63">
        <f t="shared" si="4"/>
        <v>58</v>
      </c>
      <c r="M60" s="61">
        <f t="shared" si="5"/>
        <v>0.38121212121212122</v>
      </c>
      <c r="N60" s="64">
        <f t="shared" si="6"/>
        <v>0.47949999999999998</v>
      </c>
      <c r="O60" s="53">
        <v>169</v>
      </c>
      <c r="P60" s="59">
        <f t="shared" si="7"/>
        <v>169</v>
      </c>
      <c r="Q60" s="61">
        <f t="shared" si="8"/>
        <v>0.38121212121212122</v>
      </c>
      <c r="R60" s="61">
        <f>$Q$2*$Q60+$R$2</f>
        <v>0.54890872727272733</v>
      </c>
      <c r="S60" s="53">
        <f t="shared" si="9"/>
        <v>33859.434841818183</v>
      </c>
      <c r="T60" s="65">
        <f>$S60*(1-$T$1)</f>
        <v>23701.604389272728</v>
      </c>
      <c r="U60" s="56">
        <f t="shared" si="10"/>
        <v>111</v>
      </c>
      <c r="V60" s="59">
        <f t="shared" si="11"/>
        <v>206.25</v>
      </c>
      <c r="W60" s="59">
        <f t="shared" si="12"/>
        <v>90.375</v>
      </c>
      <c r="X60" s="55">
        <f t="shared" si="13"/>
        <v>-130.30705079605761</v>
      </c>
      <c r="Y60" s="59">
        <f t="shared" si="14"/>
        <v>156.02667740712658</v>
      </c>
      <c r="Z60" s="59">
        <f t="shared" si="15"/>
        <v>156.02667740712658</v>
      </c>
      <c r="AA60" s="57">
        <f t="shared" si="16"/>
        <v>0.31831116318606828</v>
      </c>
      <c r="AB60" s="57">
        <f t="shared" si="19"/>
        <v>0.59868854545454564</v>
      </c>
      <c r="AC60" s="59">
        <f t="shared" si="17"/>
        <v>34095.155360377059</v>
      </c>
      <c r="AD60" s="58">
        <f t="shared" si="18"/>
        <v>23866.608752263939</v>
      </c>
    </row>
    <row r="61" spans="1:30" x14ac:dyDescent="0.3">
      <c r="A61" s="54" t="s">
        <v>102</v>
      </c>
      <c r="B61" s="54" t="s">
        <v>61</v>
      </c>
      <c r="C61" s="54">
        <v>2</v>
      </c>
      <c r="D61" s="53">
        <v>1300</v>
      </c>
      <c r="E61" s="54">
        <f t="shared" si="1"/>
        <v>0.97299999999999998</v>
      </c>
      <c r="F61" s="60">
        <f t="shared" si="2"/>
        <v>15178.8</v>
      </c>
      <c r="G61" s="53">
        <v>207</v>
      </c>
      <c r="H61" s="61">
        <v>0.63009999999999999</v>
      </c>
      <c r="I61" s="53">
        <v>127</v>
      </c>
      <c r="J61" s="62">
        <v>276</v>
      </c>
      <c r="K61" s="63">
        <f t="shared" si="3"/>
        <v>149</v>
      </c>
      <c r="L61" s="63">
        <f t="shared" si="4"/>
        <v>80</v>
      </c>
      <c r="M61" s="61">
        <f t="shared" si="5"/>
        <v>0.5295302013422819</v>
      </c>
      <c r="N61" s="64">
        <f t="shared" si="6"/>
        <v>0.63009999999999999</v>
      </c>
      <c r="O61" s="53">
        <v>207</v>
      </c>
      <c r="P61" s="59">
        <f t="shared" si="7"/>
        <v>207</v>
      </c>
      <c r="Q61" s="61">
        <f t="shared" si="8"/>
        <v>0.5295302013422819</v>
      </c>
      <c r="R61" s="61">
        <f>$Q$2*$Q61+$R$2</f>
        <v>0.43152979865771812</v>
      </c>
      <c r="S61" s="53">
        <f t="shared" si="9"/>
        <v>32604.233937583893</v>
      </c>
      <c r="T61" s="65">
        <f>$S61*(1-$T$1)</f>
        <v>22822.963756308724</v>
      </c>
      <c r="U61" s="56">
        <f t="shared" si="10"/>
        <v>127</v>
      </c>
      <c r="V61" s="59">
        <f t="shared" si="11"/>
        <v>186.25</v>
      </c>
      <c r="W61" s="59">
        <f t="shared" si="12"/>
        <v>108.375</v>
      </c>
      <c r="X61" s="55">
        <f t="shared" si="13"/>
        <v>-117.67121556734901</v>
      </c>
      <c r="Y61" s="59">
        <f t="shared" si="14"/>
        <v>154.27863596158707</v>
      </c>
      <c r="Z61" s="59">
        <f t="shared" si="15"/>
        <v>154.27863596158707</v>
      </c>
      <c r="AA61" s="57">
        <f t="shared" si="16"/>
        <v>0.24646247496154133</v>
      </c>
      <c r="AB61" s="57">
        <f t="shared" si="19"/>
        <v>0.65554959731543616</v>
      </c>
      <c r="AC61" s="59">
        <f t="shared" si="17"/>
        <v>36915.113652832508</v>
      </c>
      <c r="AD61" s="58">
        <f t="shared" si="18"/>
        <v>25840.579556982753</v>
      </c>
    </row>
    <row r="62" spans="1:30" x14ac:dyDescent="0.3">
      <c r="A62" s="54" t="s">
        <v>103</v>
      </c>
      <c r="B62" s="54" t="s">
        <v>59</v>
      </c>
      <c r="C62" s="54">
        <v>1</v>
      </c>
      <c r="D62" s="53">
        <v>1400</v>
      </c>
      <c r="E62" s="54">
        <f t="shared" si="1"/>
        <v>0.97299999999999998</v>
      </c>
      <c r="F62" s="60">
        <f t="shared" si="2"/>
        <v>16346.4</v>
      </c>
      <c r="G62" s="53">
        <v>244</v>
      </c>
      <c r="H62" s="61">
        <v>0.90410000000000001</v>
      </c>
      <c r="I62" s="53">
        <v>222</v>
      </c>
      <c r="J62" s="62">
        <v>381</v>
      </c>
      <c r="K62" s="63">
        <f t="shared" si="3"/>
        <v>159</v>
      </c>
      <c r="L62" s="63">
        <f t="shared" si="4"/>
        <v>22</v>
      </c>
      <c r="M62" s="61">
        <f t="shared" si="5"/>
        <v>0.21069182389937108</v>
      </c>
      <c r="N62" s="64">
        <f t="shared" si="6"/>
        <v>0.90410000000000001</v>
      </c>
      <c r="O62" s="53">
        <v>244</v>
      </c>
      <c r="P62" s="59">
        <f t="shared" si="7"/>
        <v>244</v>
      </c>
      <c r="Q62" s="61">
        <f t="shared" si="8"/>
        <v>0.21069182389937108</v>
      </c>
      <c r="R62" s="61">
        <f>$Q$2*$Q62+$R$2</f>
        <v>0.68385849056603776</v>
      </c>
      <c r="S62" s="53">
        <f t="shared" si="9"/>
        <v>60904.437169811325</v>
      </c>
      <c r="T62" s="65">
        <f>$S62*(1-$T$1)</f>
        <v>42633.106018867926</v>
      </c>
      <c r="U62" s="56">
        <f t="shared" si="10"/>
        <v>222</v>
      </c>
      <c r="V62" s="59">
        <f t="shared" si="11"/>
        <v>198.75</v>
      </c>
      <c r="W62" s="59">
        <f t="shared" si="12"/>
        <v>202.125</v>
      </c>
      <c r="X62" s="55">
        <f t="shared" si="13"/>
        <v>-125.56861258529189</v>
      </c>
      <c r="Y62" s="59">
        <f t="shared" si="14"/>
        <v>207.87116186504929</v>
      </c>
      <c r="Z62" s="59">
        <f t="shared" si="15"/>
        <v>222</v>
      </c>
      <c r="AA62" s="57">
        <f t="shared" si="16"/>
        <v>0.1</v>
      </c>
      <c r="AB62" s="57">
        <f t="shared" si="19"/>
        <v>0.77146000000000003</v>
      </c>
      <c r="AC62" s="59">
        <f t="shared" si="17"/>
        <v>62511.4038</v>
      </c>
      <c r="AD62" s="58">
        <f t="shared" si="18"/>
        <v>43757.982659999994</v>
      </c>
    </row>
    <row r="63" spans="1:30" x14ac:dyDescent="0.3">
      <c r="A63" s="54" t="s">
        <v>104</v>
      </c>
      <c r="B63" s="54" t="s">
        <v>59</v>
      </c>
      <c r="C63" s="54">
        <v>2</v>
      </c>
      <c r="D63" s="53">
        <v>1900</v>
      </c>
      <c r="E63" s="54">
        <f t="shared" si="1"/>
        <v>0.97299999999999998</v>
      </c>
      <c r="F63" s="60">
        <f t="shared" si="2"/>
        <v>22184.399999999998</v>
      </c>
      <c r="G63" s="53">
        <v>536</v>
      </c>
      <c r="H63" s="61">
        <v>0.54249999999999998</v>
      </c>
      <c r="I63" s="53">
        <v>386</v>
      </c>
      <c r="J63" s="62">
        <v>773</v>
      </c>
      <c r="K63" s="63">
        <f t="shared" si="3"/>
        <v>387</v>
      </c>
      <c r="L63" s="63">
        <f t="shared" si="4"/>
        <v>150</v>
      </c>
      <c r="M63" s="61">
        <f t="shared" si="5"/>
        <v>0.41007751937984493</v>
      </c>
      <c r="N63" s="64">
        <f t="shared" si="6"/>
        <v>0.54249999999999998</v>
      </c>
      <c r="O63" s="53">
        <v>536</v>
      </c>
      <c r="P63" s="59">
        <f t="shared" si="7"/>
        <v>536</v>
      </c>
      <c r="Q63" s="61">
        <f t="shared" si="8"/>
        <v>0.41007751937984493</v>
      </c>
      <c r="R63" s="61">
        <f>$Q$2*$Q63+$R$2</f>
        <v>0.52606465116279066</v>
      </c>
      <c r="S63" s="53">
        <f t="shared" si="9"/>
        <v>102919.28835348836</v>
      </c>
      <c r="T63" s="65">
        <f>$S63*(1-$T$1)</f>
        <v>72043.501847441847</v>
      </c>
      <c r="U63" s="56">
        <f t="shared" si="10"/>
        <v>386</v>
      </c>
      <c r="V63" s="59">
        <f t="shared" si="11"/>
        <v>483.75</v>
      </c>
      <c r="W63" s="59">
        <f t="shared" si="12"/>
        <v>337.625</v>
      </c>
      <c r="X63" s="55">
        <f t="shared" si="13"/>
        <v>-305.62926459438967</v>
      </c>
      <c r="Y63" s="59">
        <f t="shared" si="14"/>
        <v>428.78075246398782</v>
      </c>
      <c r="Z63" s="59">
        <f t="shared" si="15"/>
        <v>428.78075246398782</v>
      </c>
      <c r="AA63" s="57">
        <f t="shared" si="16"/>
        <v>0.18843566400824358</v>
      </c>
      <c r="AB63" s="57">
        <f t="shared" si="19"/>
        <v>0.70147201550387606</v>
      </c>
      <c r="AC63" s="59">
        <f t="shared" si="17"/>
        <v>109783.86000366646</v>
      </c>
      <c r="AD63" s="58">
        <f t="shared" si="18"/>
        <v>76848.702002566512</v>
      </c>
    </row>
    <row r="64" spans="1:30" x14ac:dyDescent="0.3">
      <c r="A64" s="54" t="s">
        <v>105</v>
      </c>
      <c r="B64" s="54" t="s">
        <v>61</v>
      </c>
      <c r="C64" s="54">
        <v>1</v>
      </c>
      <c r="D64" s="53">
        <v>1700</v>
      </c>
      <c r="E64" s="54">
        <f t="shared" si="1"/>
        <v>0.97299999999999998</v>
      </c>
      <c r="F64" s="60">
        <f t="shared" si="2"/>
        <v>19849.2</v>
      </c>
      <c r="G64" s="53">
        <v>476</v>
      </c>
      <c r="H64" s="61">
        <v>7.9500000000000001E-2</v>
      </c>
      <c r="I64" s="53">
        <v>136</v>
      </c>
      <c r="J64" s="62">
        <v>476</v>
      </c>
      <c r="K64" s="63">
        <f t="shared" si="3"/>
        <v>340</v>
      </c>
      <c r="L64" s="63">
        <f t="shared" si="4"/>
        <v>340</v>
      </c>
      <c r="M64" s="61">
        <f t="shared" si="5"/>
        <v>0.9</v>
      </c>
      <c r="N64" s="64">
        <f t="shared" si="6"/>
        <v>7.9500000000000001E-2</v>
      </c>
      <c r="O64" s="53">
        <v>476</v>
      </c>
      <c r="P64" s="59">
        <f t="shared" si="7"/>
        <v>476</v>
      </c>
      <c r="Q64" s="61">
        <f t="shared" si="8"/>
        <v>0.9</v>
      </c>
      <c r="R64" s="61">
        <f>$Q$2*$Q64+$R$2</f>
        <v>0.13834000000000002</v>
      </c>
      <c r="S64" s="53">
        <f t="shared" si="9"/>
        <v>24035.191600000002</v>
      </c>
      <c r="T64" s="65">
        <f>$S64*(1-$T$1)</f>
        <v>16824.634119999999</v>
      </c>
      <c r="U64" s="56">
        <f t="shared" si="10"/>
        <v>136</v>
      </c>
      <c r="V64" s="59">
        <f t="shared" si="11"/>
        <v>425</v>
      </c>
      <c r="W64" s="59">
        <f t="shared" si="12"/>
        <v>93.5</v>
      </c>
      <c r="X64" s="55">
        <f t="shared" si="13"/>
        <v>-268.51149861005814</v>
      </c>
      <c r="Y64" s="59">
        <f t="shared" si="14"/>
        <v>275.14588071771544</v>
      </c>
      <c r="Z64" s="59">
        <f t="shared" si="15"/>
        <v>275.14588071771544</v>
      </c>
      <c r="AA64" s="57">
        <f t="shared" si="16"/>
        <v>0.42740207227697752</v>
      </c>
      <c r="AB64" s="57">
        <f t="shared" si="19"/>
        <v>0.51235399999999998</v>
      </c>
      <c r="AC64" s="59">
        <f t="shared" si="17"/>
        <v>51454.813787774197</v>
      </c>
      <c r="AD64" s="58">
        <f t="shared" si="18"/>
        <v>36018.369651441935</v>
      </c>
    </row>
    <row r="65" spans="1:30" x14ac:dyDescent="0.3">
      <c r="A65" s="54" t="s">
        <v>106</v>
      </c>
      <c r="B65" s="54" t="s">
        <v>61</v>
      </c>
      <c r="C65" s="54">
        <v>2</v>
      </c>
      <c r="D65" s="53">
        <v>2400</v>
      </c>
      <c r="E65" s="54">
        <f t="shared" si="1"/>
        <v>0.97299999999999998</v>
      </c>
      <c r="F65" s="60">
        <f t="shared" si="2"/>
        <v>28022.399999999998</v>
      </c>
      <c r="G65" s="53">
        <v>360</v>
      </c>
      <c r="H65" s="61">
        <v>0.55069999999999997</v>
      </c>
      <c r="I65" s="53">
        <v>173</v>
      </c>
      <c r="J65" s="62">
        <v>690</v>
      </c>
      <c r="K65" s="63">
        <f t="shared" si="3"/>
        <v>517</v>
      </c>
      <c r="L65" s="63">
        <f t="shared" si="4"/>
        <v>187</v>
      </c>
      <c r="M65" s="61">
        <f t="shared" si="5"/>
        <v>0.38936170212765953</v>
      </c>
      <c r="N65" s="64">
        <f t="shared" si="6"/>
        <v>0.55069999999999997</v>
      </c>
      <c r="O65" s="53">
        <v>360</v>
      </c>
      <c r="P65" s="59">
        <f t="shared" si="7"/>
        <v>360</v>
      </c>
      <c r="Q65" s="61">
        <f t="shared" si="8"/>
        <v>0.38936170212765953</v>
      </c>
      <c r="R65" s="61">
        <f>$Q$2*$Q65+$R$2</f>
        <v>0.54245914893617031</v>
      </c>
      <c r="S65" s="53">
        <f t="shared" si="9"/>
        <v>71279.132170212775</v>
      </c>
      <c r="T65" s="65">
        <f>$S65*(1-$T$1)</f>
        <v>49895.39251914894</v>
      </c>
      <c r="U65" s="56">
        <f t="shared" si="10"/>
        <v>173</v>
      </c>
      <c r="V65" s="59">
        <f t="shared" si="11"/>
        <v>646.25</v>
      </c>
      <c r="W65" s="59">
        <f t="shared" si="12"/>
        <v>108.375</v>
      </c>
      <c r="X65" s="55">
        <f t="shared" si="13"/>
        <v>-408.29542582764719</v>
      </c>
      <c r="Y65" s="59">
        <f t="shared" si="14"/>
        <v>401.4835892089967</v>
      </c>
      <c r="Z65" s="59">
        <f t="shared" si="15"/>
        <v>401.4835892089967</v>
      </c>
      <c r="AA65" s="57">
        <f t="shared" si="16"/>
        <v>0.45355294268316704</v>
      </c>
      <c r="AB65" s="57">
        <f t="shared" si="19"/>
        <v>0.49165820116054165</v>
      </c>
      <c r="AC65" s="59">
        <f t="shared" si="17"/>
        <v>72048.335232080208</v>
      </c>
      <c r="AD65" s="58">
        <f t="shared" si="18"/>
        <v>50433.834662456145</v>
      </c>
    </row>
    <row r="66" spans="1:30" x14ac:dyDescent="0.3">
      <c r="A66" s="54" t="s">
        <v>107</v>
      </c>
      <c r="B66" s="54" t="s">
        <v>59</v>
      </c>
      <c r="C66" s="54">
        <v>1</v>
      </c>
      <c r="D66" s="53">
        <v>2100</v>
      </c>
      <c r="E66" s="54">
        <f t="shared" si="1"/>
        <v>0.97299999999999998</v>
      </c>
      <c r="F66" s="60">
        <f t="shared" si="2"/>
        <v>24519.599999999999</v>
      </c>
      <c r="G66" s="53">
        <v>1477</v>
      </c>
      <c r="H66" s="61">
        <v>0.69320000000000004</v>
      </c>
      <c r="I66" s="53">
        <v>448</v>
      </c>
      <c r="J66" s="62">
        <v>2128</v>
      </c>
      <c r="K66" s="63">
        <f t="shared" si="3"/>
        <v>1680</v>
      </c>
      <c r="L66" s="63">
        <f t="shared" si="4"/>
        <v>1029</v>
      </c>
      <c r="M66" s="61">
        <f t="shared" si="5"/>
        <v>0.59000000000000008</v>
      </c>
      <c r="N66" s="64">
        <f t="shared" si="6"/>
        <v>0.69320000000000004</v>
      </c>
      <c r="O66" s="53">
        <v>1477</v>
      </c>
      <c r="P66" s="59">
        <f t="shared" si="7"/>
        <v>1477</v>
      </c>
      <c r="Q66" s="61">
        <f t="shared" si="8"/>
        <v>0.59000000000000008</v>
      </c>
      <c r="R66" s="61">
        <f>$Q$2*$Q66+$R$2</f>
        <v>0.38367399999999996</v>
      </c>
      <c r="S66" s="53">
        <f t="shared" si="9"/>
        <v>206840.57176999998</v>
      </c>
      <c r="T66" s="65">
        <f>$S66*(1-$T$1)</f>
        <v>144788.40023899998</v>
      </c>
      <c r="U66" s="56">
        <f t="shared" si="10"/>
        <v>448</v>
      </c>
      <c r="V66" s="59">
        <f t="shared" si="11"/>
        <v>2100</v>
      </c>
      <c r="W66" s="59">
        <f t="shared" si="12"/>
        <v>238</v>
      </c>
      <c r="X66" s="55">
        <f t="shared" si="13"/>
        <v>-1326.7626990144049</v>
      </c>
      <c r="Y66" s="59">
        <f t="shared" si="14"/>
        <v>1247.5443517816529</v>
      </c>
      <c r="Z66" s="59">
        <f t="shared" si="15"/>
        <v>1247.5443517816529</v>
      </c>
      <c r="AA66" s="57">
        <f t="shared" si="16"/>
        <v>0.48073540561031092</v>
      </c>
      <c r="AB66" s="57">
        <f t="shared" si="19"/>
        <v>0.47014599999999995</v>
      </c>
      <c r="AC66" s="59">
        <f t="shared" si="17"/>
        <v>214082.71518664897</v>
      </c>
      <c r="AD66" s="58">
        <f t="shared" si="18"/>
        <v>149857.90063065427</v>
      </c>
    </row>
    <row r="67" spans="1:30" x14ac:dyDescent="0.3">
      <c r="A67" s="54" t="s">
        <v>108</v>
      </c>
      <c r="B67" s="54" t="s">
        <v>59</v>
      </c>
      <c r="C67" s="54">
        <v>2</v>
      </c>
      <c r="D67" s="53">
        <v>3200</v>
      </c>
      <c r="E67" s="54">
        <f t="shared" si="1"/>
        <v>0.97299999999999998</v>
      </c>
      <c r="F67" s="60">
        <f t="shared" si="2"/>
        <v>37363.199999999997</v>
      </c>
      <c r="G67" s="53">
        <v>1265</v>
      </c>
      <c r="H67" s="61">
        <v>0.71509999999999996</v>
      </c>
      <c r="I67" s="53">
        <v>450</v>
      </c>
      <c r="J67" s="62">
        <v>2699</v>
      </c>
      <c r="K67" s="63">
        <f t="shared" si="3"/>
        <v>2249</v>
      </c>
      <c r="L67" s="63">
        <f t="shared" si="4"/>
        <v>815</v>
      </c>
      <c r="M67" s="61">
        <f t="shared" si="5"/>
        <v>0.38990662516674079</v>
      </c>
      <c r="N67" s="64">
        <f t="shared" si="6"/>
        <v>0.71509999999999996</v>
      </c>
      <c r="O67" s="53">
        <v>1265</v>
      </c>
      <c r="P67" s="59">
        <f t="shared" si="7"/>
        <v>1265</v>
      </c>
      <c r="Q67" s="61">
        <f t="shared" si="8"/>
        <v>0.38990662516674079</v>
      </c>
      <c r="R67" s="61">
        <f>$Q$2*$Q67+$R$2</f>
        <v>0.54202789684304142</v>
      </c>
      <c r="S67" s="53">
        <f t="shared" si="9"/>
        <v>250267.83066985331</v>
      </c>
      <c r="T67" s="65">
        <f>$S67*(1-$T$1)</f>
        <v>175187.48146889731</v>
      </c>
      <c r="U67" s="56">
        <f t="shared" si="10"/>
        <v>450</v>
      </c>
      <c r="V67" s="59">
        <f t="shared" si="11"/>
        <v>2811.25</v>
      </c>
      <c r="W67" s="59">
        <f t="shared" si="12"/>
        <v>168.875</v>
      </c>
      <c r="X67" s="55">
        <f t="shared" si="13"/>
        <v>-1776.124589335355</v>
      </c>
      <c r="Y67" s="59">
        <f t="shared" si="14"/>
        <v>1595.209075688653</v>
      </c>
      <c r="Z67" s="59">
        <f t="shared" si="15"/>
        <v>1595.209075688653</v>
      </c>
      <c r="AA67" s="57">
        <f t="shared" si="16"/>
        <v>0.50736650091192637</v>
      </c>
      <c r="AB67" s="57">
        <f t="shared" si="19"/>
        <v>0.44907015117830151</v>
      </c>
      <c r="AC67" s="59">
        <f t="shared" si="17"/>
        <v>261471.68498488324</v>
      </c>
      <c r="AD67" s="58">
        <f t="shared" si="18"/>
        <v>183030.17948941825</v>
      </c>
    </row>
    <row r="68" spans="1:30" x14ac:dyDescent="0.3">
      <c r="A68" s="54" t="s">
        <v>109</v>
      </c>
      <c r="B68" s="54" t="s">
        <v>61</v>
      </c>
      <c r="C68" s="54">
        <v>1</v>
      </c>
      <c r="D68" s="53">
        <v>1300</v>
      </c>
      <c r="E68" s="54">
        <f t="shared" si="1"/>
        <v>0.97299999999999998</v>
      </c>
      <c r="F68" s="60">
        <f t="shared" si="2"/>
        <v>15178.8</v>
      </c>
      <c r="G68" s="53">
        <v>328</v>
      </c>
      <c r="H68" s="61">
        <v>0.52049999999999996</v>
      </c>
      <c r="I68" s="53">
        <v>291</v>
      </c>
      <c r="J68" s="62">
        <v>387</v>
      </c>
      <c r="K68" s="63">
        <f t="shared" si="3"/>
        <v>96</v>
      </c>
      <c r="L68" s="63">
        <f t="shared" si="4"/>
        <v>37</v>
      </c>
      <c r="M68" s="61">
        <f t="shared" si="5"/>
        <v>0.40833333333333333</v>
      </c>
      <c r="N68" s="64">
        <f t="shared" si="6"/>
        <v>0.52049999999999996</v>
      </c>
      <c r="O68" s="53">
        <v>328</v>
      </c>
      <c r="P68" s="59">
        <f t="shared" si="7"/>
        <v>328</v>
      </c>
      <c r="Q68" s="61">
        <f t="shared" si="8"/>
        <v>0.40833333333333333</v>
      </c>
      <c r="R68" s="61">
        <f>$Q$2*$Q68+$R$2</f>
        <v>0.52744500000000005</v>
      </c>
      <c r="S68" s="53">
        <f t="shared" si="9"/>
        <v>63145.715400000008</v>
      </c>
      <c r="T68" s="65">
        <f>$S68*(1-$T$1)</f>
        <v>44202.000780000002</v>
      </c>
      <c r="U68" s="56">
        <f t="shared" si="10"/>
        <v>291</v>
      </c>
      <c r="V68" s="59">
        <f t="shared" si="11"/>
        <v>120</v>
      </c>
      <c r="W68" s="59">
        <f t="shared" si="12"/>
        <v>279</v>
      </c>
      <c r="X68" s="55">
        <f t="shared" si="13"/>
        <v>-75.815011372251703</v>
      </c>
      <c r="Y68" s="59">
        <f t="shared" si="14"/>
        <v>203.98824867323731</v>
      </c>
      <c r="Z68" s="59">
        <f t="shared" si="15"/>
        <v>291</v>
      </c>
      <c r="AA68" s="57">
        <f t="shared" si="16"/>
        <v>0.1</v>
      </c>
      <c r="AB68" s="57">
        <f t="shared" si="19"/>
        <v>0.77146000000000003</v>
      </c>
      <c r="AC68" s="59">
        <f t="shared" si="17"/>
        <v>81940.623900000006</v>
      </c>
      <c r="AD68" s="58">
        <f t="shared" si="18"/>
        <v>57358.436730000001</v>
      </c>
    </row>
    <row r="69" spans="1:30" x14ac:dyDescent="0.3">
      <c r="A69" s="54" t="s">
        <v>110</v>
      </c>
      <c r="B69" s="54" t="s">
        <v>61</v>
      </c>
      <c r="C69" s="54">
        <v>2</v>
      </c>
      <c r="D69" s="53">
        <v>1700</v>
      </c>
      <c r="E69" s="54">
        <f t="shared" ref="E69:E132" si="20">E$2</f>
        <v>0.97299999999999998</v>
      </c>
      <c r="F69" s="60">
        <f t="shared" ref="F69:F132" si="21">$D69*12*$E69</f>
        <v>19849.2</v>
      </c>
      <c r="G69" s="53">
        <v>246</v>
      </c>
      <c r="H69" s="61">
        <v>0.15890000000000001</v>
      </c>
      <c r="I69" s="53">
        <v>203</v>
      </c>
      <c r="J69" s="62">
        <v>318</v>
      </c>
      <c r="K69" s="63">
        <f t="shared" ref="K69:K132" si="22">$J69-$I69</f>
        <v>115</v>
      </c>
      <c r="L69" s="63">
        <f t="shared" ref="L69:L132" si="23">$G69-$I69</f>
        <v>43</v>
      </c>
      <c r="M69" s="61">
        <f t="shared" ref="M69:M132" si="24">0.1+0.8*$L69/K69</f>
        <v>0.39913043478260868</v>
      </c>
      <c r="N69" s="64">
        <f t="shared" ref="N69:N132" si="25">$H69</f>
        <v>0.15890000000000001</v>
      </c>
      <c r="O69" s="53">
        <v>246</v>
      </c>
      <c r="P69" s="59">
        <f t="shared" ref="P69:P132" si="26">MAX($O69,$I69)</f>
        <v>246</v>
      </c>
      <c r="Q69" s="61">
        <f t="shared" ref="P69:Q132" si="27">0.1+0.8*($O69-$I69)/($K69)</f>
        <v>0.39913043478260868</v>
      </c>
      <c r="R69" s="61">
        <f>$Q$2*$Q69+$R$2</f>
        <v>0.5347281739130435</v>
      </c>
      <c r="S69" s="53">
        <f t="shared" ref="S69:S132" si="28">365*O69*R69</f>
        <v>48013.242735652173</v>
      </c>
      <c r="T69" s="65">
        <f>$S69*(1-$T$1)</f>
        <v>33609.269914956516</v>
      </c>
      <c r="U69" s="56">
        <f t="shared" ref="U69:U132" si="29">$I69</f>
        <v>203</v>
      </c>
      <c r="V69" s="59">
        <f t="shared" ref="V69:V132" si="30">1.25*$K69</f>
        <v>143.75</v>
      </c>
      <c r="W69" s="59">
        <f t="shared" ref="W69:W132" si="31">$I69-$K69/8</f>
        <v>188.625</v>
      </c>
      <c r="X69" s="55">
        <f t="shared" ref="X69:X132" si="32">1.25*$K69/(2*$Q$2)</f>
        <v>-90.820065706343186</v>
      </c>
      <c r="Y69" s="59">
        <f t="shared" ref="Y69:Y132" si="33">($Q$2*$W69/$V69-$R$2)*$X69</f>
        <v>171.56404788981553</v>
      </c>
      <c r="Z69" s="59">
        <f t="shared" ref="Z69:Z132" si="34">MAX($Y69,$U69)</f>
        <v>203</v>
      </c>
      <c r="AA69" s="57">
        <f t="shared" ref="AA69:AA132" si="35">($Z69-$W69)/$V69</f>
        <v>0.1</v>
      </c>
      <c r="AB69" s="57">
        <f t="shared" si="19"/>
        <v>0.77146000000000003</v>
      </c>
      <c r="AC69" s="59">
        <f t="shared" ref="AC69:AC132" si="36">365*$Z69*$AB69</f>
        <v>57161.328700000005</v>
      </c>
      <c r="AD69" s="58">
        <f t="shared" ref="AD69:AD132" si="37">$AC69*(1-$T$1)</f>
        <v>40012.930090000002</v>
      </c>
    </row>
    <row r="70" spans="1:30" x14ac:dyDescent="0.3">
      <c r="A70" s="54" t="s">
        <v>111</v>
      </c>
      <c r="B70" s="54" t="s">
        <v>59</v>
      </c>
      <c r="C70" s="54">
        <v>1</v>
      </c>
      <c r="D70" s="53">
        <v>1400</v>
      </c>
      <c r="E70" s="54">
        <f t="shared" si="20"/>
        <v>0.97299999999999998</v>
      </c>
      <c r="F70" s="60">
        <f t="shared" si="21"/>
        <v>16346.4</v>
      </c>
      <c r="G70" s="53">
        <v>325</v>
      </c>
      <c r="H70" s="61">
        <v>0.54520000000000002</v>
      </c>
      <c r="I70" s="53">
        <v>287</v>
      </c>
      <c r="J70" s="62">
        <v>395</v>
      </c>
      <c r="K70" s="63">
        <f t="shared" si="22"/>
        <v>108</v>
      </c>
      <c r="L70" s="63">
        <f t="shared" si="23"/>
        <v>38</v>
      </c>
      <c r="M70" s="61">
        <f t="shared" si="24"/>
        <v>0.38148148148148153</v>
      </c>
      <c r="N70" s="64">
        <f t="shared" si="25"/>
        <v>0.54520000000000002</v>
      </c>
      <c r="O70" s="53">
        <v>325</v>
      </c>
      <c r="P70" s="59">
        <f t="shared" si="26"/>
        <v>325</v>
      </c>
      <c r="Q70" s="61">
        <f t="shared" si="27"/>
        <v>0.38148148148148153</v>
      </c>
      <c r="R70" s="61">
        <f>$Q$2*$Q70+$R$2</f>
        <v>0.54869555555555549</v>
      </c>
      <c r="S70" s="53">
        <f t="shared" si="28"/>
        <v>65089.010277777772</v>
      </c>
      <c r="T70" s="65">
        <f>$S70*(1-$T$1)</f>
        <v>45562.307194444438</v>
      </c>
      <c r="U70" s="56">
        <f t="shared" si="29"/>
        <v>287</v>
      </c>
      <c r="V70" s="59">
        <f t="shared" si="30"/>
        <v>135</v>
      </c>
      <c r="W70" s="59">
        <f t="shared" si="31"/>
        <v>273.5</v>
      </c>
      <c r="X70" s="55">
        <f t="shared" si="32"/>
        <v>-85.291887793783175</v>
      </c>
      <c r="Y70" s="59">
        <f t="shared" si="33"/>
        <v>209.29927975739199</v>
      </c>
      <c r="Z70" s="59">
        <f t="shared" si="34"/>
        <v>287</v>
      </c>
      <c r="AA70" s="57">
        <f t="shared" si="35"/>
        <v>0.1</v>
      </c>
      <c r="AB70" s="57">
        <f t="shared" si="19"/>
        <v>0.77146000000000003</v>
      </c>
      <c r="AC70" s="59">
        <f t="shared" si="36"/>
        <v>80814.292300000001</v>
      </c>
      <c r="AD70" s="58">
        <f t="shared" si="37"/>
        <v>56570.004609999996</v>
      </c>
    </row>
    <row r="71" spans="1:30" x14ac:dyDescent="0.3">
      <c r="A71" s="54" t="s">
        <v>112</v>
      </c>
      <c r="B71" s="54" t="s">
        <v>61</v>
      </c>
      <c r="C71" s="54">
        <v>1</v>
      </c>
      <c r="D71" s="53">
        <v>750</v>
      </c>
      <c r="E71" s="54">
        <f t="shared" si="20"/>
        <v>0.97299999999999998</v>
      </c>
      <c r="F71" s="60">
        <f t="shared" si="21"/>
        <v>8757</v>
      </c>
      <c r="G71" s="53">
        <v>94</v>
      </c>
      <c r="H71" s="61">
        <v>0.47949999999999998</v>
      </c>
      <c r="I71" s="53">
        <v>51</v>
      </c>
      <c r="J71" s="62">
        <v>179</v>
      </c>
      <c r="K71" s="63">
        <f t="shared" si="22"/>
        <v>128</v>
      </c>
      <c r="L71" s="63">
        <f t="shared" si="23"/>
        <v>43</v>
      </c>
      <c r="M71" s="61">
        <f t="shared" si="24"/>
        <v>0.36875000000000002</v>
      </c>
      <c r="N71" s="64">
        <f t="shared" si="25"/>
        <v>0.47949999999999998</v>
      </c>
      <c r="O71" s="53">
        <v>94</v>
      </c>
      <c r="P71" s="59">
        <f t="shared" si="26"/>
        <v>94</v>
      </c>
      <c r="Q71" s="61">
        <f t="shared" si="27"/>
        <v>0.36875000000000002</v>
      </c>
      <c r="R71" s="61">
        <f>$Q$2*$Q71+$R$2</f>
        <v>0.55877124999999994</v>
      </c>
      <c r="S71" s="53">
        <f t="shared" si="28"/>
        <v>19171.441587499998</v>
      </c>
      <c r="T71" s="65">
        <f>$S71*(1-$T$1)</f>
        <v>13420.009111249998</v>
      </c>
      <c r="U71" s="56">
        <f t="shared" si="29"/>
        <v>51</v>
      </c>
      <c r="V71" s="59">
        <f t="shared" si="30"/>
        <v>160</v>
      </c>
      <c r="W71" s="59">
        <f t="shared" si="31"/>
        <v>35</v>
      </c>
      <c r="X71" s="55">
        <f t="shared" si="32"/>
        <v>-101.08668182966895</v>
      </c>
      <c r="Y71" s="59">
        <f t="shared" si="33"/>
        <v>103.48433156431641</v>
      </c>
      <c r="Z71" s="59">
        <f t="shared" si="34"/>
        <v>103.48433156431641</v>
      </c>
      <c r="AA71" s="57">
        <f t="shared" si="35"/>
        <v>0.42802707227697756</v>
      </c>
      <c r="AB71" s="57">
        <f t="shared" si="19"/>
        <v>0.51185937500000001</v>
      </c>
      <c r="AC71" s="59">
        <f t="shared" si="36"/>
        <v>19333.840226033375</v>
      </c>
      <c r="AD71" s="58">
        <f t="shared" si="37"/>
        <v>13533.688158223362</v>
      </c>
    </row>
    <row r="72" spans="1:30" x14ac:dyDescent="0.3">
      <c r="A72" s="54" t="s">
        <v>113</v>
      </c>
      <c r="B72" s="54" t="s">
        <v>59</v>
      </c>
      <c r="C72" s="54">
        <v>2</v>
      </c>
      <c r="D72" s="53">
        <v>1900</v>
      </c>
      <c r="E72" s="54">
        <f t="shared" si="20"/>
        <v>0.97299999999999998</v>
      </c>
      <c r="F72" s="60">
        <f t="shared" si="21"/>
        <v>22184.399999999998</v>
      </c>
      <c r="G72" s="53">
        <v>428</v>
      </c>
      <c r="H72" s="61">
        <v>0.58630000000000004</v>
      </c>
      <c r="I72" s="53">
        <v>376</v>
      </c>
      <c r="J72" s="62">
        <v>502</v>
      </c>
      <c r="K72" s="63">
        <f t="shared" si="22"/>
        <v>126</v>
      </c>
      <c r="L72" s="63">
        <f t="shared" si="23"/>
        <v>52</v>
      </c>
      <c r="M72" s="61">
        <f t="shared" si="24"/>
        <v>0.43015873015873018</v>
      </c>
      <c r="N72" s="64">
        <f t="shared" si="25"/>
        <v>0.58630000000000004</v>
      </c>
      <c r="O72" s="53">
        <v>428</v>
      </c>
      <c r="P72" s="59">
        <f t="shared" si="26"/>
        <v>428</v>
      </c>
      <c r="Q72" s="61">
        <f t="shared" si="27"/>
        <v>0.43015873015873018</v>
      </c>
      <c r="R72" s="61">
        <f>$Q$2*$Q72+$R$2</f>
        <v>0.51017238095238093</v>
      </c>
      <c r="S72" s="53">
        <f t="shared" si="28"/>
        <v>79699.129352380944</v>
      </c>
      <c r="T72" s="65">
        <f>$S72*(1-$T$1)</f>
        <v>55789.390546666655</v>
      </c>
      <c r="U72" s="56">
        <f t="shared" si="29"/>
        <v>376</v>
      </c>
      <c r="V72" s="59">
        <f t="shared" si="30"/>
        <v>157.5</v>
      </c>
      <c r="W72" s="59">
        <f t="shared" si="31"/>
        <v>360.25</v>
      </c>
      <c r="X72" s="55">
        <f t="shared" si="32"/>
        <v>-99.507202426080369</v>
      </c>
      <c r="Y72" s="59">
        <f t="shared" si="33"/>
        <v>264.76582638362396</v>
      </c>
      <c r="Z72" s="59">
        <f t="shared" si="34"/>
        <v>376</v>
      </c>
      <c r="AA72" s="57">
        <f t="shared" si="35"/>
        <v>0.1</v>
      </c>
      <c r="AB72" s="57">
        <f t="shared" si="19"/>
        <v>0.77146000000000003</v>
      </c>
      <c r="AC72" s="59">
        <f t="shared" si="36"/>
        <v>105875.1704</v>
      </c>
      <c r="AD72" s="58">
        <f t="shared" si="37"/>
        <v>74112.619279999999</v>
      </c>
    </row>
    <row r="73" spans="1:30" x14ac:dyDescent="0.3">
      <c r="A73" s="54" t="s">
        <v>114</v>
      </c>
      <c r="B73" s="54" t="s">
        <v>61</v>
      </c>
      <c r="C73" s="54">
        <v>1</v>
      </c>
      <c r="D73" s="53">
        <v>1600</v>
      </c>
      <c r="E73" s="54">
        <f t="shared" si="20"/>
        <v>0.97299999999999998</v>
      </c>
      <c r="F73" s="60">
        <f t="shared" si="21"/>
        <v>18681.599999999999</v>
      </c>
      <c r="G73" s="53">
        <v>188</v>
      </c>
      <c r="H73" s="61">
        <v>0.67949999999999999</v>
      </c>
      <c r="I73" s="53">
        <v>126</v>
      </c>
      <c r="J73" s="62">
        <v>352</v>
      </c>
      <c r="K73" s="63">
        <f t="shared" si="22"/>
        <v>226</v>
      </c>
      <c r="L73" s="63">
        <f t="shared" si="23"/>
        <v>62</v>
      </c>
      <c r="M73" s="61">
        <f t="shared" si="24"/>
        <v>0.3194690265486726</v>
      </c>
      <c r="N73" s="64">
        <f t="shared" si="25"/>
        <v>0.67949999999999999</v>
      </c>
      <c r="O73" s="53">
        <v>188</v>
      </c>
      <c r="P73" s="59">
        <f t="shared" si="26"/>
        <v>188</v>
      </c>
      <c r="Q73" s="61">
        <f t="shared" si="27"/>
        <v>0.3194690265486726</v>
      </c>
      <c r="R73" s="61">
        <f>$Q$2*$Q73+$R$2</f>
        <v>0.5977722123893805</v>
      </c>
      <c r="S73" s="53">
        <f t="shared" si="28"/>
        <v>41019.129214159293</v>
      </c>
      <c r="T73" s="65">
        <f>$S73*(1-$T$1)</f>
        <v>28713.390449911501</v>
      </c>
      <c r="U73" s="56">
        <f t="shared" si="29"/>
        <v>126</v>
      </c>
      <c r="V73" s="59">
        <f t="shared" si="30"/>
        <v>282.5</v>
      </c>
      <c r="W73" s="59">
        <f t="shared" si="31"/>
        <v>97.75</v>
      </c>
      <c r="X73" s="55">
        <f t="shared" si="32"/>
        <v>-178.48117260550922</v>
      </c>
      <c r="Y73" s="59">
        <f t="shared" si="33"/>
        <v>200.69108541824613</v>
      </c>
      <c r="Z73" s="59">
        <f t="shared" si="34"/>
        <v>200.69108541824613</v>
      </c>
      <c r="AA73" s="57">
        <f t="shared" si="35"/>
        <v>0.36439322271945535</v>
      </c>
      <c r="AB73" s="57">
        <f t="shared" si="19"/>
        <v>0.56221920353982302</v>
      </c>
      <c r="AC73" s="59">
        <f t="shared" si="36"/>
        <v>41183.819503506958</v>
      </c>
      <c r="AD73" s="58">
        <f t="shared" si="37"/>
        <v>28828.673652454869</v>
      </c>
    </row>
    <row r="74" spans="1:30" x14ac:dyDescent="0.3">
      <c r="A74" s="54" t="s">
        <v>115</v>
      </c>
      <c r="B74" s="54" t="s">
        <v>61</v>
      </c>
      <c r="C74" s="54">
        <v>2</v>
      </c>
      <c r="D74" s="53">
        <v>2200</v>
      </c>
      <c r="E74" s="54">
        <f t="shared" si="20"/>
        <v>0.97299999999999998</v>
      </c>
      <c r="F74" s="60">
        <f t="shared" si="21"/>
        <v>25687.200000000001</v>
      </c>
      <c r="G74" s="53">
        <v>274</v>
      </c>
      <c r="H74" s="61">
        <v>0.57809999999999995</v>
      </c>
      <c r="I74" s="53">
        <v>119</v>
      </c>
      <c r="J74" s="62">
        <v>505</v>
      </c>
      <c r="K74" s="63">
        <f t="shared" si="22"/>
        <v>386</v>
      </c>
      <c r="L74" s="63">
        <f t="shared" si="23"/>
        <v>155</v>
      </c>
      <c r="M74" s="61">
        <f t="shared" si="24"/>
        <v>0.42124352331606219</v>
      </c>
      <c r="N74" s="64">
        <f t="shared" si="25"/>
        <v>0.57809999999999995</v>
      </c>
      <c r="O74" s="53">
        <v>274</v>
      </c>
      <c r="P74" s="59">
        <f t="shared" si="26"/>
        <v>274</v>
      </c>
      <c r="Q74" s="61">
        <f t="shared" si="27"/>
        <v>0.42124352331606219</v>
      </c>
      <c r="R74" s="61">
        <f>$Q$2*$Q74+$R$2</f>
        <v>0.51722787564766848</v>
      </c>
      <c r="S74" s="53">
        <f t="shared" si="28"/>
        <v>51727.959843523327</v>
      </c>
      <c r="T74" s="65">
        <f>$S74*(1-$T$1)</f>
        <v>36209.57189046633</v>
      </c>
      <c r="U74" s="56">
        <f t="shared" si="29"/>
        <v>119</v>
      </c>
      <c r="V74" s="59">
        <f t="shared" si="30"/>
        <v>482.5</v>
      </c>
      <c r="W74" s="59">
        <f t="shared" si="31"/>
        <v>70.75</v>
      </c>
      <c r="X74" s="55">
        <f t="shared" si="32"/>
        <v>-304.83952489259542</v>
      </c>
      <c r="Y74" s="59">
        <f t="shared" si="33"/>
        <v>294.67149987364166</v>
      </c>
      <c r="Z74" s="59">
        <f t="shared" si="34"/>
        <v>294.67149987364166</v>
      </c>
      <c r="AA74" s="57">
        <f t="shared" si="35"/>
        <v>0.46408601010081174</v>
      </c>
      <c r="AB74" s="57">
        <f t="shared" si="19"/>
        <v>0.48332233160621763</v>
      </c>
      <c r="AC74" s="59">
        <f t="shared" si="36"/>
        <v>51983.780477542859</v>
      </c>
      <c r="AD74" s="58">
        <f t="shared" si="37"/>
        <v>36388.646334279998</v>
      </c>
    </row>
    <row r="75" spans="1:30" x14ac:dyDescent="0.3">
      <c r="A75" s="54" t="s">
        <v>116</v>
      </c>
      <c r="B75" s="54" t="s">
        <v>59</v>
      </c>
      <c r="C75" s="54">
        <v>1</v>
      </c>
      <c r="D75" s="53">
        <v>1500</v>
      </c>
      <c r="E75" s="54">
        <f t="shared" si="20"/>
        <v>0.97299999999999998</v>
      </c>
      <c r="F75" s="60">
        <f t="shared" si="21"/>
        <v>17514</v>
      </c>
      <c r="G75" s="53">
        <v>860</v>
      </c>
      <c r="H75" s="61">
        <v>0.41099999999999998</v>
      </c>
      <c r="I75" s="53">
        <v>486</v>
      </c>
      <c r="J75" s="62">
        <v>1215</v>
      </c>
      <c r="K75" s="63">
        <f t="shared" si="22"/>
        <v>729</v>
      </c>
      <c r="L75" s="63">
        <f t="shared" si="23"/>
        <v>374</v>
      </c>
      <c r="M75" s="61">
        <f t="shared" si="24"/>
        <v>0.51042524005486967</v>
      </c>
      <c r="N75" s="64">
        <f t="shared" si="25"/>
        <v>0.41099999999999998</v>
      </c>
      <c r="O75" s="53">
        <v>860</v>
      </c>
      <c r="P75" s="59">
        <f t="shared" si="26"/>
        <v>860</v>
      </c>
      <c r="Q75" s="61">
        <f t="shared" si="27"/>
        <v>0.51042524005486967</v>
      </c>
      <c r="R75" s="61">
        <f>$Q$2*$Q75+$R$2</f>
        <v>0.44664946502057618</v>
      </c>
      <c r="S75" s="53">
        <f t="shared" si="28"/>
        <v>140203.26706995885</v>
      </c>
      <c r="T75" s="65">
        <f>$S75*(1-$T$1)</f>
        <v>98142.286948971188</v>
      </c>
      <c r="U75" s="56">
        <f t="shared" si="29"/>
        <v>486</v>
      </c>
      <c r="V75" s="59">
        <f t="shared" si="30"/>
        <v>911.25</v>
      </c>
      <c r="W75" s="59">
        <f t="shared" si="31"/>
        <v>394.875</v>
      </c>
      <c r="X75" s="55">
        <f t="shared" si="32"/>
        <v>-575.72024260803641</v>
      </c>
      <c r="Y75" s="59">
        <f t="shared" si="33"/>
        <v>687.14513836239576</v>
      </c>
      <c r="Z75" s="59">
        <f t="shared" si="34"/>
        <v>687.14513836239576</v>
      </c>
      <c r="AA75" s="57">
        <f t="shared" si="35"/>
        <v>0.32073540561031083</v>
      </c>
      <c r="AB75" s="57">
        <f t="shared" ref="AB75:AB138" si="38">$Q$2*$AA75+$R$2</f>
        <v>0.59677000000000002</v>
      </c>
      <c r="AC75" s="59">
        <f t="shared" si="36"/>
        <v>149674.67554049235</v>
      </c>
      <c r="AD75" s="58">
        <f t="shared" si="37"/>
        <v>104772.27287834464</v>
      </c>
    </row>
    <row r="76" spans="1:30" x14ac:dyDescent="0.3">
      <c r="A76" s="54" t="s">
        <v>117</v>
      </c>
      <c r="B76" s="54" t="s">
        <v>59</v>
      </c>
      <c r="C76" s="54">
        <v>2</v>
      </c>
      <c r="D76" s="53">
        <v>2400</v>
      </c>
      <c r="E76" s="54">
        <f t="shared" si="20"/>
        <v>0.97299999999999998</v>
      </c>
      <c r="F76" s="60">
        <f t="shared" si="21"/>
        <v>28022.399999999998</v>
      </c>
      <c r="G76" s="53">
        <v>729</v>
      </c>
      <c r="H76" s="61">
        <v>0.68220000000000003</v>
      </c>
      <c r="I76" s="53">
        <v>516</v>
      </c>
      <c r="J76" s="62">
        <v>1650</v>
      </c>
      <c r="K76" s="63">
        <f t="shared" si="22"/>
        <v>1134</v>
      </c>
      <c r="L76" s="63">
        <f t="shared" si="23"/>
        <v>213</v>
      </c>
      <c r="M76" s="61">
        <f t="shared" si="24"/>
        <v>0.2502645502645503</v>
      </c>
      <c r="N76" s="64">
        <f t="shared" si="25"/>
        <v>0.68220000000000003</v>
      </c>
      <c r="O76" s="53">
        <v>729</v>
      </c>
      <c r="P76" s="59">
        <f t="shared" si="26"/>
        <v>729</v>
      </c>
      <c r="Q76" s="61">
        <f t="shared" si="27"/>
        <v>0.2502645502645503</v>
      </c>
      <c r="R76" s="61">
        <f>$Q$2*$Q76+$R$2</f>
        <v>0.65254063492063485</v>
      </c>
      <c r="S76" s="53">
        <f t="shared" si="28"/>
        <v>173631.27484285712</v>
      </c>
      <c r="T76" s="65">
        <f>$S76*(1-$T$1)</f>
        <v>121541.89238999998</v>
      </c>
      <c r="U76" s="56">
        <f t="shared" si="29"/>
        <v>516</v>
      </c>
      <c r="V76" s="59">
        <f t="shared" si="30"/>
        <v>1417.5</v>
      </c>
      <c r="W76" s="59">
        <f t="shared" si="31"/>
        <v>374.25</v>
      </c>
      <c r="X76" s="55">
        <f t="shared" si="32"/>
        <v>-895.56482183472326</v>
      </c>
      <c r="Y76" s="59">
        <f t="shared" si="33"/>
        <v>948.8924374526157</v>
      </c>
      <c r="Z76" s="59">
        <f t="shared" si="34"/>
        <v>948.8924374526157</v>
      </c>
      <c r="AA76" s="57">
        <f t="shared" si="35"/>
        <v>0.40539149026639554</v>
      </c>
      <c r="AB76" s="57">
        <f t="shared" si="38"/>
        <v>0.52977317460317463</v>
      </c>
      <c r="AC76" s="59">
        <f t="shared" si="36"/>
        <v>183484.68201536906</v>
      </c>
      <c r="AD76" s="58">
        <f t="shared" si="37"/>
        <v>128439.27741075834</v>
      </c>
    </row>
    <row r="77" spans="1:30" x14ac:dyDescent="0.3">
      <c r="A77" s="54" t="s">
        <v>118</v>
      </c>
      <c r="B77" s="54" t="s">
        <v>61</v>
      </c>
      <c r="C77" s="54">
        <v>1</v>
      </c>
      <c r="D77" s="53">
        <v>1600</v>
      </c>
      <c r="E77" s="54">
        <f t="shared" si="20"/>
        <v>0.97299999999999998</v>
      </c>
      <c r="F77" s="60">
        <f t="shared" si="21"/>
        <v>18681.599999999999</v>
      </c>
      <c r="G77" s="53">
        <v>174</v>
      </c>
      <c r="H77" s="61">
        <v>0.82469999999999999</v>
      </c>
      <c r="I77" s="53">
        <v>160</v>
      </c>
      <c r="J77" s="62">
        <v>321</v>
      </c>
      <c r="K77" s="63">
        <f t="shared" si="22"/>
        <v>161</v>
      </c>
      <c r="L77" s="63">
        <f t="shared" si="23"/>
        <v>14</v>
      </c>
      <c r="M77" s="61">
        <f t="shared" si="24"/>
        <v>0.16956521739130437</v>
      </c>
      <c r="N77" s="64">
        <f t="shared" si="25"/>
        <v>0.82469999999999999</v>
      </c>
      <c r="O77" s="53">
        <v>174</v>
      </c>
      <c r="P77" s="59">
        <f t="shared" si="26"/>
        <v>174</v>
      </c>
      <c r="Q77" s="61">
        <f t="shared" si="27"/>
        <v>0.16956521739130437</v>
      </c>
      <c r="R77" s="61">
        <f>$Q$2*$Q77+$R$2</f>
        <v>0.71640608695652175</v>
      </c>
      <c r="S77" s="53">
        <f t="shared" si="28"/>
        <v>45498.950582608697</v>
      </c>
      <c r="T77" s="65">
        <f>$S77*(1-$T$1)</f>
        <v>31849.265407826086</v>
      </c>
      <c r="U77" s="56">
        <f t="shared" si="29"/>
        <v>160</v>
      </c>
      <c r="V77" s="59">
        <f t="shared" si="30"/>
        <v>201.25</v>
      </c>
      <c r="W77" s="59">
        <f t="shared" si="31"/>
        <v>139.875</v>
      </c>
      <c r="X77" s="55">
        <f t="shared" si="32"/>
        <v>-127.14809198888047</v>
      </c>
      <c r="Y77" s="59">
        <f t="shared" si="33"/>
        <v>178.08966704574172</v>
      </c>
      <c r="Z77" s="59">
        <f t="shared" si="34"/>
        <v>178.08966704574172</v>
      </c>
      <c r="AA77" s="57">
        <f t="shared" si="35"/>
        <v>0.18988654432666693</v>
      </c>
      <c r="AB77" s="57">
        <f t="shared" si="38"/>
        <v>0.70032378881987578</v>
      </c>
      <c r="AC77" s="59">
        <f t="shared" si="36"/>
        <v>45522.957086927563</v>
      </c>
      <c r="AD77" s="58">
        <f t="shared" si="37"/>
        <v>31866.069960849291</v>
      </c>
    </row>
    <row r="78" spans="1:30" x14ac:dyDescent="0.3">
      <c r="A78" s="54" t="s">
        <v>119</v>
      </c>
      <c r="B78" s="54" t="s">
        <v>61</v>
      </c>
      <c r="C78" s="54">
        <v>2</v>
      </c>
      <c r="D78" s="53">
        <v>1900</v>
      </c>
      <c r="E78" s="54">
        <f t="shared" si="20"/>
        <v>0.97299999999999998</v>
      </c>
      <c r="F78" s="60">
        <f t="shared" si="21"/>
        <v>22184.399999999998</v>
      </c>
      <c r="G78" s="53">
        <v>308</v>
      </c>
      <c r="H78" s="61">
        <v>0.21640000000000001</v>
      </c>
      <c r="I78" s="53">
        <v>168</v>
      </c>
      <c r="J78" s="62">
        <v>364</v>
      </c>
      <c r="K78" s="63">
        <f t="shared" si="22"/>
        <v>196</v>
      </c>
      <c r="L78" s="63">
        <f t="shared" si="23"/>
        <v>140</v>
      </c>
      <c r="M78" s="61">
        <f t="shared" si="24"/>
        <v>0.67142857142857137</v>
      </c>
      <c r="N78" s="64">
        <f t="shared" si="25"/>
        <v>0.21640000000000001</v>
      </c>
      <c r="O78" s="53">
        <v>308</v>
      </c>
      <c r="P78" s="59">
        <f t="shared" si="26"/>
        <v>308</v>
      </c>
      <c r="Q78" s="61">
        <f t="shared" si="27"/>
        <v>0.67142857142857137</v>
      </c>
      <c r="R78" s="61">
        <f>$Q$2*$Q78+$R$2</f>
        <v>0.31923142857142861</v>
      </c>
      <c r="S78" s="53">
        <f t="shared" si="28"/>
        <v>35887.997200000005</v>
      </c>
      <c r="T78" s="65">
        <f>$S78*(1-$T$1)</f>
        <v>25121.598040000001</v>
      </c>
      <c r="U78" s="56">
        <f t="shared" si="29"/>
        <v>168</v>
      </c>
      <c r="V78" s="59">
        <f t="shared" si="30"/>
        <v>245</v>
      </c>
      <c r="W78" s="59">
        <f t="shared" si="31"/>
        <v>143.5</v>
      </c>
      <c r="X78" s="55">
        <f t="shared" si="32"/>
        <v>-154.78898155168056</v>
      </c>
      <c r="Y78" s="59">
        <f t="shared" si="33"/>
        <v>203.41350770785948</v>
      </c>
      <c r="Z78" s="59">
        <f t="shared" si="34"/>
        <v>203.41350770785948</v>
      </c>
      <c r="AA78" s="57">
        <f t="shared" si="35"/>
        <v>0.24454492941983461</v>
      </c>
      <c r="AB78" s="57">
        <f t="shared" si="38"/>
        <v>0.65706714285714285</v>
      </c>
      <c r="AC78" s="59">
        <f t="shared" si="36"/>
        <v>48784.561299775705</v>
      </c>
      <c r="AD78" s="58">
        <f t="shared" si="37"/>
        <v>34149.19290984299</v>
      </c>
    </row>
    <row r="79" spans="1:30" x14ac:dyDescent="0.3">
      <c r="A79" s="54" t="s">
        <v>120</v>
      </c>
      <c r="B79" s="54" t="s">
        <v>59</v>
      </c>
      <c r="C79" s="54">
        <v>1</v>
      </c>
      <c r="D79" s="53">
        <v>1400</v>
      </c>
      <c r="E79" s="54">
        <f t="shared" si="20"/>
        <v>0.97299999999999998</v>
      </c>
      <c r="F79" s="60">
        <f t="shared" si="21"/>
        <v>16346.4</v>
      </c>
      <c r="G79" s="53">
        <v>308</v>
      </c>
      <c r="H79" s="61">
        <v>0.6</v>
      </c>
      <c r="I79" s="53">
        <v>226</v>
      </c>
      <c r="J79" s="62">
        <v>368</v>
      </c>
      <c r="K79" s="63">
        <f t="shared" si="22"/>
        <v>142</v>
      </c>
      <c r="L79" s="63">
        <f t="shared" si="23"/>
        <v>82</v>
      </c>
      <c r="M79" s="61">
        <f t="shared" si="24"/>
        <v>0.56197183098591552</v>
      </c>
      <c r="N79" s="64">
        <f t="shared" si="25"/>
        <v>0.6</v>
      </c>
      <c r="O79" s="53">
        <v>308</v>
      </c>
      <c r="P79" s="59">
        <f t="shared" si="26"/>
        <v>308</v>
      </c>
      <c r="Q79" s="61">
        <f t="shared" si="27"/>
        <v>0.56197183098591552</v>
      </c>
      <c r="R79" s="61">
        <f>$Q$2*$Q79+$R$2</f>
        <v>0.40585549295774648</v>
      </c>
      <c r="S79" s="53">
        <f t="shared" si="28"/>
        <v>45626.27451830986</v>
      </c>
      <c r="T79" s="65">
        <f>$S79*(1-$T$1)</f>
        <v>31938.392162816901</v>
      </c>
      <c r="U79" s="56">
        <f t="shared" si="29"/>
        <v>226</v>
      </c>
      <c r="V79" s="59">
        <f t="shared" si="30"/>
        <v>177.5</v>
      </c>
      <c r="W79" s="59">
        <f t="shared" si="31"/>
        <v>208.25</v>
      </c>
      <c r="X79" s="55">
        <f t="shared" si="32"/>
        <v>-112.14303765478898</v>
      </c>
      <c r="Y79" s="59">
        <f t="shared" si="33"/>
        <v>199.5138678291635</v>
      </c>
      <c r="Z79" s="59">
        <f t="shared" si="34"/>
        <v>226</v>
      </c>
      <c r="AA79" s="57">
        <f t="shared" si="35"/>
        <v>0.1</v>
      </c>
      <c r="AB79" s="57">
        <f t="shared" si="38"/>
        <v>0.77146000000000003</v>
      </c>
      <c r="AC79" s="59">
        <f t="shared" si="36"/>
        <v>63637.735400000005</v>
      </c>
      <c r="AD79" s="58">
        <f t="shared" si="37"/>
        <v>44546.414779999999</v>
      </c>
    </row>
    <row r="80" spans="1:30" x14ac:dyDescent="0.3">
      <c r="A80" s="54" t="s">
        <v>121</v>
      </c>
      <c r="B80" s="54" t="s">
        <v>59</v>
      </c>
      <c r="C80" s="54">
        <v>2</v>
      </c>
      <c r="D80" s="53">
        <v>2000</v>
      </c>
      <c r="E80" s="54">
        <f t="shared" si="20"/>
        <v>0.97299999999999998</v>
      </c>
      <c r="F80" s="60">
        <f t="shared" si="21"/>
        <v>23352</v>
      </c>
      <c r="G80" s="53">
        <v>342</v>
      </c>
      <c r="H80" s="61">
        <v>0.39179999999999998</v>
      </c>
      <c r="I80" s="53">
        <v>285</v>
      </c>
      <c r="J80" s="62">
        <v>428</v>
      </c>
      <c r="K80" s="63">
        <f t="shared" si="22"/>
        <v>143</v>
      </c>
      <c r="L80" s="63">
        <f t="shared" si="23"/>
        <v>57</v>
      </c>
      <c r="M80" s="61">
        <f t="shared" si="24"/>
        <v>0.4188811188811189</v>
      </c>
      <c r="N80" s="64">
        <f t="shared" si="25"/>
        <v>0.39179999999999998</v>
      </c>
      <c r="O80" s="53">
        <v>342</v>
      </c>
      <c r="P80" s="59">
        <f t="shared" si="26"/>
        <v>342</v>
      </c>
      <c r="Q80" s="61">
        <f t="shared" si="27"/>
        <v>0.4188811188811189</v>
      </c>
      <c r="R80" s="61">
        <f>$Q$2*$Q80+$R$2</f>
        <v>0.51909748251748256</v>
      </c>
      <c r="S80" s="53">
        <f t="shared" si="28"/>
        <v>64798.938742657345</v>
      </c>
      <c r="T80" s="65">
        <f>$S80*(1-$T$1)</f>
        <v>45359.257119860136</v>
      </c>
      <c r="U80" s="56">
        <f t="shared" si="29"/>
        <v>285</v>
      </c>
      <c r="V80" s="59">
        <f t="shared" si="30"/>
        <v>178.75</v>
      </c>
      <c r="W80" s="59">
        <f t="shared" si="31"/>
        <v>267.125</v>
      </c>
      <c r="X80" s="55">
        <f t="shared" si="32"/>
        <v>-112.93277735658327</v>
      </c>
      <c r="Y80" s="59">
        <f t="shared" si="33"/>
        <v>229.62312041950972</v>
      </c>
      <c r="Z80" s="59">
        <f t="shared" si="34"/>
        <v>285</v>
      </c>
      <c r="AA80" s="57">
        <f t="shared" si="35"/>
        <v>0.1</v>
      </c>
      <c r="AB80" s="57">
        <f t="shared" si="38"/>
        <v>0.77146000000000003</v>
      </c>
      <c r="AC80" s="59">
        <f t="shared" si="36"/>
        <v>80251.126499999998</v>
      </c>
      <c r="AD80" s="58">
        <f t="shared" si="37"/>
        <v>56175.788549999997</v>
      </c>
    </row>
    <row r="81" spans="1:30" x14ac:dyDescent="0.3">
      <c r="A81" s="54" t="s">
        <v>122</v>
      </c>
      <c r="B81" s="54" t="s">
        <v>61</v>
      </c>
      <c r="C81" s="54">
        <v>1</v>
      </c>
      <c r="D81" s="53">
        <v>1000</v>
      </c>
      <c r="E81" s="54">
        <f t="shared" si="20"/>
        <v>0.97299999999999998</v>
      </c>
      <c r="F81" s="60">
        <f t="shared" si="21"/>
        <v>11676</v>
      </c>
      <c r="G81" s="53">
        <v>229</v>
      </c>
      <c r="H81" s="61">
        <v>0.58899999999999997</v>
      </c>
      <c r="I81" s="53">
        <v>91</v>
      </c>
      <c r="J81" s="62">
        <v>342</v>
      </c>
      <c r="K81" s="63">
        <f t="shared" si="22"/>
        <v>251</v>
      </c>
      <c r="L81" s="63">
        <f t="shared" si="23"/>
        <v>138</v>
      </c>
      <c r="M81" s="61">
        <f t="shared" si="24"/>
        <v>0.53984063745019928</v>
      </c>
      <c r="N81" s="64">
        <f t="shared" si="25"/>
        <v>0.58899999999999997</v>
      </c>
      <c r="O81" s="53">
        <v>229</v>
      </c>
      <c r="P81" s="59">
        <f t="shared" si="26"/>
        <v>229</v>
      </c>
      <c r="Q81" s="61">
        <f t="shared" si="27"/>
        <v>0.53984063745019928</v>
      </c>
      <c r="R81" s="61">
        <f>$Q$2*$Q81+$R$2</f>
        <v>0.42337011952191234</v>
      </c>
      <c r="S81" s="53">
        <f t="shared" si="28"/>
        <v>35387.391440239044</v>
      </c>
      <c r="T81" s="65">
        <f>$S81*(1-$T$1)</f>
        <v>24771.174008167331</v>
      </c>
      <c r="U81" s="56">
        <f t="shared" si="29"/>
        <v>91</v>
      </c>
      <c r="V81" s="59">
        <f t="shared" si="30"/>
        <v>313.75</v>
      </c>
      <c r="W81" s="59">
        <f t="shared" si="31"/>
        <v>59.625</v>
      </c>
      <c r="X81" s="55">
        <f t="shared" si="32"/>
        <v>-198.22466515036643</v>
      </c>
      <c r="Y81" s="59">
        <f t="shared" si="33"/>
        <v>198.42240017690168</v>
      </c>
      <c r="Z81" s="59">
        <f t="shared" si="34"/>
        <v>198.42240017690168</v>
      </c>
      <c r="AA81" s="57">
        <f t="shared" si="35"/>
        <v>0.44238215195825237</v>
      </c>
      <c r="AB81" s="57">
        <f t="shared" si="38"/>
        <v>0.50049876494023904</v>
      </c>
      <c r="AC81" s="59">
        <f t="shared" si="36"/>
        <v>36248.210672131259</v>
      </c>
      <c r="AD81" s="58">
        <f t="shared" si="37"/>
        <v>25373.747470491879</v>
      </c>
    </row>
    <row r="82" spans="1:30" x14ac:dyDescent="0.3">
      <c r="A82" s="54" t="s">
        <v>123</v>
      </c>
      <c r="B82" s="54" t="s">
        <v>61</v>
      </c>
      <c r="C82" s="54">
        <v>2</v>
      </c>
      <c r="D82" s="53">
        <v>2500</v>
      </c>
      <c r="E82" s="54">
        <f t="shared" si="20"/>
        <v>0.97299999999999998</v>
      </c>
      <c r="F82" s="60">
        <f t="shared" si="21"/>
        <v>29190</v>
      </c>
      <c r="G82" s="53">
        <v>392</v>
      </c>
      <c r="H82" s="61">
        <v>0.29320000000000002</v>
      </c>
      <c r="I82" s="53">
        <v>173</v>
      </c>
      <c r="J82" s="62">
        <v>581</v>
      </c>
      <c r="K82" s="63">
        <f t="shared" si="22"/>
        <v>408</v>
      </c>
      <c r="L82" s="63">
        <f t="shared" si="23"/>
        <v>219</v>
      </c>
      <c r="M82" s="61">
        <f t="shared" si="24"/>
        <v>0.52941176470588236</v>
      </c>
      <c r="N82" s="64">
        <f t="shared" si="25"/>
        <v>0.29320000000000002</v>
      </c>
      <c r="O82" s="53">
        <v>392</v>
      </c>
      <c r="P82" s="59">
        <f t="shared" si="26"/>
        <v>392</v>
      </c>
      <c r="Q82" s="61">
        <f t="shared" si="27"/>
        <v>0.52941176470588236</v>
      </c>
      <c r="R82" s="61">
        <f>$Q$2*$Q82+$R$2</f>
        <v>0.43162352941176474</v>
      </c>
      <c r="S82" s="53">
        <f t="shared" si="28"/>
        <v>61756.694588235296</v>
      </c>
      <c r="T82" s="65">
        <f>$S82*(1-$T$1)</f>
        <v>43229.686211764703</v>
      </c>
      <c r="U82" s="56">
        <f t="shared" si="29"/>
        <v>173</v>
      </c>
      <c r="V82" s="59">
        <f t="shared" si="30"/>
        <v>510</v>
      </c>
      <c r="W82" s="59">
        <f t="shared" si="31"/>
        <v>122</v>
      </c>
      <c r="X82" s="55">
        <f t="shared" si="32"/>
        <v>-322.21379833206976</v>
      </c>
      <c r="Y82" s="59">
        <f t="shared" si="33"/>
        <v>335.07505686125853</v>
      </c>
      <c r="Z82" s="59">
        <f t="shared" si="34"/>
        <v>335.07505686125853</v>
      </c>
      <c r="AA82" s="57">
        <f t="shared" si="35"/>
        <v>0.41779422913972258</v>
      </c>
      <c r="AB82" s="57">
        <f t="shared" si="38"/>
        <v>0.51995764705882364</v>
      </c>
      <c r="AC82" s="59">
        <f t="shared" si="36"/>
        <v>63592.065926093754</v>
      </c>
      <c r="AD82" s="58">
        <f t="shared" si="37"/>
        <v>44514.446148265626</v>
      </c>
    </row>
    <row r="83" spans="1:30" x14ac:dyDescent="0.3">
      <c r="A83" s="54" t="s">
        <v>124</v>
      </c>
      <c r="B83" s="54" t="s">
        <v>61</v>
      </c>
      <c r="C83" s="54">
        <v>2</v>
      </c>
      <c r="D83" s="53">
        <v>1400</v>
      </c>
      <c r="E83" s="54">
        <f t="shared" si="20"/>
        <v>0.97299999999999998</v>
      </c>
      <c r="F83" s="60">
        <f t="shared" si="21"/>
        <v>16346.4</v>
      </c>
      <c r="G83" s="53">
        <v>322</v>
      </c>
      <c r="H83" s="61">
        <v>0.2712</v>
      </c>
      <c r="I83" s="53">
        <v>168</v>
      </c>
      <c r="J83" s="62">
        <v>392</v>
      </c>
      <c r="K83" s="63">
        <f t="shared" si="22"/>
        <v>224</v>
      </c>
      <c r="L83" s="63">
        <f t="shared" si="23"/>
        <v>154</v>
      </c>
      <c r="M83" s="61">
        <f t="shared" si="24"/>
        <v>0.65</v>
      </c>
      <c r="N83" s="64">
        <f t="shared" si="25"/>
        <v>0.2712</v>
      </c>
      <c r="O83" s="53">
        <v>322</v>
      </c>
      <c r="P83" s="59">
        <f t="shared" si="26"/>
        <v>322</v>
      </c>
      <c r="Q83" s="61">
        <f t="shared" si="27"/>
        <v>0.65</v>
      </c>
      <c r="R83" s="61">
        <f>$Q$2*$Q83+$R$2</f>
        <v>0.33618999999999999</v>
      </c>
      <c r="S83" s="53">
        <f t="shared" si="28"/>
        <v>39512.4107</v>
      </c>
      <c r="T83" s="65">
        <f>$S83*(1-$T$1)</f>
        <v>27658.68749</v>
      </c>
      <c r="U83" s="56">
        <f t="shared" si="29"/>
        <v>168</v>
      </c>
      <c r="V83" s="59">
        <f t="shared" si="30"/>
        <v>280</v>
      </c>
      <c r="W83" s="59">
        <f t="shared" si="31"/>
        <v>140</v>
      </c>
      <c r="X83" s="55">
        <f t="shared" si="32"/>
        <v>-176.90169320192064</v>
      </c>
      <c r="Y83" s="59">
        <f t="shared" si="33"/>
        <v>220.47258023755367</v>
      </c>
      <c r="Z83" s="59">
        <f t="shared" si="34"/>
        <v>220.47258023755367</v>
      </c>
      <c r="AA83" s="57">
        <f t="shared" si="35"/>
        <v>0.28740207227697739</v>
      </c>
      <c r="AB83" s="57">
        <f t="shared" si="38"/>
        <v>0.62315000000000009</v>
      </c>
      <c r="AC83" s="59">
        <f t="shared" si="36"/>
        <v>50146.433256886528</v>
      </c>
      <c r="AD83" s="58">
        <f t="shared" si="37"/>
        <v>35102.503279820565</v>
      </c>
    </row>
    <row r="84" spans="1:30" x14ac:dyDescent="0.3">
      <c r="A84" s="54" t="s">
        <v>125</v>
      </c>
      <c r="B84" s="54" t="s">
        <v>59</v>
      </c>
      <c r="C84" s="54">
        <v>1</v>
      </c>
      <c r="D84" s="53">
        <v>1300</v>
      </c>
      <c r="E84" s="54">
        <f t="shared" si="20"/>
        <v>0.97299999999999998</v>
      </c>
      <c r="F84" s="60">
        <f t="shared" si="21"/>
        <v>15178.8</v>
      </c>
      <c r="G84" s="53">
        <v>257</v>
      </c>
      <c r="H84" s="61">
        <v>0.55069999999999997</v>
      </c>
      <c r="I84" s="53">
        <v>155</v>
      </c>
      <c r="J84" s="62">
        <v>494</v>
      </c>
      <c r="K84" s="63">
        <f t="shared" si="22"/>
        <v>339</v>
      </c>
      <c r="L84" s="63">
        <f t="shared" si="23"/>
        <v>102</v>
      </c>
      <c r="M84" s="61">
        <f t="shared" si="24"/>
        <v>0.34070796460176994</v>
      </c>
      <c r="N84" s="64">
        <f t="shared" si="25"/>
        <v>0.55069999999999997</v>
      </c>
      <c r="O84" s="53">
        <v>257</v>
      </c>
      <c r="P84" s="59">
        <f t="shared" si="26"/>
        <v>257</v>
      </c>
      <c r="Q84" s="61">
        <f t="shared" si="27"/>
        <v>0.34070796460176994</v>
      </c>
      <c r="R84" s="61">
        <f>$Q$2*$Q84+$R$2</f>
        <v>0.58096371681415926</v>
      </c>
      <c r="S84" s="53">
        <f t="shared" si="28"/>
        <v>54497.301455752211</v>
      </c>
      <c r="T84" s="65">
        <f>$S84*(1-$T$1)</f>
        <v>38148.111019026546</v>
      </c>
      <c r="U84" s="56">
        <f t="shared" si="29"/>
        <v>155</v>
      </c>
      <c r="V84" s="59">
        <f t="shared" si="30"/>
        <v>423.75</v>
      </c>
      <c r="W84" s="59">
        <f t="shared" si="31"/>
        <v>112.625</v>
      </c>
      <c r="X84" s="55">
        <f t="shared" si="32"/>
        <v>-267.72175890826384</v>
      </c>
      <c r="Y84" s="59">
        <f t="shared" si="33"/>
        <v>284.03662812736923</v>
      </c>
      <c r="Z84" s="59">
        <f t="shared" si="34"/>
        <v>284.03662812736923</v>
      </c>
      <c r="AA84" s="57">
        <f t="shared" si="35"/>
        <v>0.40451121681975039</v>
      </c>
      <c r="AB84" s="57">
        <f t="shared" si="38"/>
        <v>0.53046982300884959</v>
      </c>
      <c r="AC84" s="59">
        <f t="shared" si="36"/>
        <v>54995.593845525931</v>
      </c>
      <c r="AD84" s="58">
        <f t="shared" si="37"/>
        <v>38496.915691868147</v>
      </c>
    </row>
    <row r="85" spans="1:30" x14ac:dyDescent="0.3">
      <c r="A85" s="54" t="s">
        <v>126</v>
      </c>
      <c r="B85" s="54" t="s">
        <v>59</v>
      </c>
      <c r="C85" s="54">
        <v>2</v>
      </c>
      <c r="D85" s="53">
        <v>1800</v>
      </c>
      <c r="E85" s="54">
        <f t="shared" si="20"/>
        <v>0.97299999999999998</v>
      </c>
      <c r="F85" s="60">
        <f t="shared" si="21"/>
        <v>21016.799999999999</v>
      </c>
      <c r="G85" s="53">
        <v>286</v>
      </c>
      <c r="H85" s="61">
        <v>0.4521</v>
      </c>
      <c r="I85" s="53">
        <v>151</v>
      </c>
      <c r="J85" s="62">
        <v>391</v>
      </c>
      <c r="K85" s="63">
        <f t="shared" si="22"/>
        <v>240</v>
      </c>
      <c r="L85" s="63">
        <f t="shared" si="23"/>
        <v>135</v>
      </c>
      <c r="M85" s="61">
        <f t="shared" si="24"/>
        <v>0.55000000000000004</v>
      </c>
      <c r="N85" s="64">
        <f t="shared" si="25"/>
        <v>0.4521</v>
      </c>
      <c r="O85" s="53">
        <v>286</v>
      </c>
      <c r="P85" s="59">
        <f t="shared" si="26"/>
        <v>286</v>
      </c>
      <c r="Q85" s="61">
        <f t="shared" si="27"/>
        <v>0.55000000000000004</v>
      </c>
      <c r="R85" s="61">
        <f>$Q$2*$Q85+$R$2</f>
        <v>0.41532999999999998</v>
      </c>
      <c r="S85" s="53">
        <f t="shared" si="28"/>
        <v>43356.298699999999</v>
      </c>
      <c r="T85" s="65">
        <f>$S85*(1-$T$1)</f>
        <v>30349.409089999997</v>
      </c>
      <c r="U85" s="56">
        <f t="shared" si="29"/>
        <v>151</v>
      </c>
      <c r="V85" s="59">
        <f t="shared" si="30"/>
        <v>300</v>
      </c>
      <c r="W85" s="59">
        <f t="shared" si="31"/>
        <v>121</v>
      </c>
      <c r="X85" s="55">
        <f t="shared" si="32"/>
        <v>-189.53752843062927</v>
      </c>
      <c r="Y85" s="59">
        <f t="shared" si="33"/>
        <v>221.72062168309327</v>
      </c>
      <c r="Z85" s="59">
        <f t="shared" si="34"/>
        <v>221.72062168309327</v>
      </c>
      <c r="AA85" s="57">
        <f t="shared" si="35"/>
        <v>0.3357354056103109</v>
      </c>
      <c r="AB85" s="57">
        <f t="shared" si="38"/>
        <v>0.58489900000000006</v>
      </c>
      <c r="AC85" s="59">
        <f t="shared" si="36"/>
        <v>47334.722014164152</v>
      </c>
      <c r="AD85" s="58">
        <f t="shared" si="37"/>
        <v>33134.305409914901</v>
      </c>
    </row>
    <row r="86" spans="1:30" x14ac:dyDescent="0.3">
      <c r="A86" s="54" t="s">
        <v>127</v>
      </c>
      <c r="B86" s="54" t="s">
        <v>61</v>
      </c>
      <c r="C86" s="54">
        <v>1</v>
      </c>
      <c r="D86" s="53">
        <v>700</v>
      </c>
      <c r="E86" s="54">
        <f t="shared" si="20"/>
        <v>0.97299999999999998</v>
      </c>
      <c r="F86" s="60">
        <f t="shared" si="21"/>
        <v>8173.2</v>
      </c>
      <c r="G86" s="53">
        <v>180</v>
      </c>
      <c r="H86" s="61">
        <v>0.51780000000000004</v>
      </c>
      <c r="I86" s="53">
        <v>99</v>
      </c>
      <c r="J86" s="62">
        <v>265</v>
      </c>
      <c r="K86" s="63">
        <f t="shared" si="22"/>
        <v>166</v>
      </c>
      <c r="L86" s="63">
        <f t="shared" si="23"/>
        <v>81</v>
      </c>
      <c r="M86" s="61">
        <f t="shared" si="24"/>
        <v>0.49036144578313257</v>
      </c>
      <c r="N86" s="64">
        <f t="shared" si="25"/>
        <v>0.51780000000000004</v>
      </c>
      <c r="O86" s="53">
        <v>180</v>
      </c>
      <c r="P86" s="59">
        <f t="shared" si="26"/>
        <v>180</v>
      </c>
      <c r="Q86" s="61">
        <f t="shared" si="27"/>
        <v>0.49036144578313257</v>
      </c>
      <c r="R86" s="61">
        <f>$Q$2*$Q86+$R$2</f>
        <v>0.46252795180722889</v>
      </c>
      <c r="S86" s="53">
        <f t="shared" si="28"/>
        <v>30388.086433734938</v>
      </c>
      <c r="T86" s="65">
        <f>$S86*(1-$T$1)</f>
        <v>21271.660503614454</v>
      </c>
      <c r="U86" s="56">
        <f t="shared" si="29"/>
        <v>99</v>
      </c>
      <c r="V86" s="59">
        <f t="shared" si="30"/>
        <v>207.5</v>
      </c>
      <c r="W86" s="59">
        <f t="shared" si="31"/>
        <v>78.25</v>
      </c>
      <c r="X86" s="55">
        <f t="shared" si="32"/>
        <v>-131.09679049785191</v>
      </c>
      <c r="Y86" s="59">
        <f t="shared" si="33"/>
        <v>150.63592999747283</v>
      </c>
      <c r="Z86" s="59">
        <f t="shared" si="34"/>
        <v>150.63592999747283</v>
      </c>
      <c r="AA86" s="57">
        <f t="shared" si="35"/>
        <v>0.34884785540950763</v>
      </c>
      <c r="AB86" s="57">
        <f t="shared" si="38"/>
        <v>0.57452180722891566</v>
      </c>
      <c r="AC86" s="59">
        <f t="shared" si="36"/>
        <v>31588.423758551129</v>
      </c>
      <c r="AD86" s="58">
        <f t="shared" si="37"/>
        <v>22111.89663098579</v>
      </c>
    </row>
    <row r="87" spans="1:30" x14ac:dyDescent="0.3">
      <c r="A87" s="54" t="s">
        <v>128</v>
      </c>
      <c r="B87" s="54" t="s">
        <v>61</v>
      </c>
      <c r="C87" s="54">
        <v>2</v>
      </c>
      <c r="D87" s="53">
        <v>900</v>
      </c>
      <c r="E87" s="54">
        <f t="shared" si="20"/>
        <v>0.97299999999999998</v>
      </c>
      <c r="F87" s="60">
        <f t="shared" si="21"/>
        <v>10508.4</v>
      </c>
      <c r="G87" s="53">
        <v>230</v>
      </c>
      <c r="H87" s="61">
        <v>0.52049999999999996</v>
      </c>
      <c r="I87" s="53">
        <v>154</v>
      </c>
      <c r="J87" s="62">
        <v>286</v>
      </c>
      <c r="K87" s="63">
        <f t="shared" si="22"/>
        <v>132</v>
      </c>
      <c r="L87" s="63">
        <f t="shared" si="23"/>
        <v>76</v>
      </c>
      <c r="M87" s="61">
        <f t="shared" si="24"/>
        <v>0.56060606060606066</v>
      </c>
      <c r="N87" s="64">
        <f t="shared" si="25"/>
        <v>0.52049999999999996</v>
      </c>
      <c r="O87" s="53">
        <v>230</v>
      </c>
      <c r="P87" s="59">
        <f t="shared" si="26"/>
        <v>230</v>
      </c>
      <c r="Q87" s="61">
        <f t="shared" si="27"/>
        <v>0.56060606060606066</v>
      </c>
      <c r="R87" s="61">
        <f>$Q$2*$Q87+$R$2</f>
        <v>0.4069363636363636</v>
      </c>
      <c r="S87" s="53">
        <f t="shared" si="28"/>
        <v>34162.307727272724</v>
      </c>
      <c r="T87" s="65">
        <f>$S87*(1-$T$1)</f>
        <v>23913.615409090904</v>
      </c>
      <c r="U87" s="56">
        <f t="shared" si="29"/>
        <v>154</v>
      </c>
      <c r="V87" s="59">
        <f t="shared" si="30"/>
        <v>165</v>
      </c>
      <c r="W87" s="59">
        <f t="shared" si="31"/>
        <v>137.5</v>
      </c>
      <c r="X87" s="55">
        <f t="shared" si="32"/>
        <v>-104.24564063684609</v>
      </c>
      <c r="Y87" s="59">
        <f t="shared" si="33"/>
        <v>157.42134192570128</v>
      </c>
      <c r="Z87" s="59">
        <f t="shared" si="34"/>
        <v>157.42134192570128</v>
      </c>
      <c r="AA87" s="57">
        <f t="shared" si="35"/>
        <v>0.12073540561031082</v>
      </c>
      <c r="AB87" s="57">
        <f t="shared" si="38"/>
        <v>0.75505</v>
      </c>
      <c r="AC87" s="59">
        <f t="shared" si="36"/>
        <v>43384.259240665277</v>
      </c>
      <c r="AD87" s="58">
        <f t="shared" si="37"/>
        <v>30368.981468465692</v>
      </c>
    </row>
    <row r="88" spans="1:30" x14ac:dyDescent="0.3">
      <c r="A88" s="54" t="s">
        <v>129</v>
      </c>
      <c r="B88" s="54" t="s">
        <v>59</v>
      </c>
      <c r="C88" s="54">
        <v>1</v>
      </c>
      <c r="D88" s="53">
        <v>1000</v>
      </c>
      <c r="E88" s="54">
        <f t="shared" si="20"/>
        <v>0.97299999999999998</v>
      </c>
      <c r="F88" s="60">
        <f t="shared" si="21"/>
        <v>11676</v>
      </c>
      <c r="G88" s="53">
        <v>221</v>
      </c>
      <c r="H88" s="61">
        <v>0.63009999999999999</v>
      </c>
      <c r="I88" s="53">
        <v>190</v>
      </c>
      <c r="J88" s="62">
        <v>462</v>
      </c>
      <c r="K88" s="63">
        <f t="shared" si="22"/>
        <v>272</v>
      </c>
      <c r="L88" s="63">
        <f t="shared" si="23"/>
        <v>31</v>
      </c>
      <c r="M88" s="61">
        <f t="shared" si="24"/>
        <v>0.19117647058823531</v>
      </c>
      <c r="N88" s="64">
        <f t="shared" si="25"/>
        <v>0.63009999999999999</v>
      </c>
      <c r="O88" s="53">
        <v>221</v>
      </c>
      <c r="P88" s="59">
        <f t="shared" si="26"/>
        <v>221</v>
      </c>
      <c r="Q88" s="61">
        <f t="shared" si="27"/>
        <v>0.19117647058823531</v>
      </c>
      <c r="R88" s="61">
        <f>$Q$2*$Q88+$R$2</f>
        <v>0.69930294117647063</v>
      </c>
      <c r="S88" s="53">
        <f t="shared" si="28"/>
        <v>56409.27175</v>
      </c>
      <c r="T88" s="65">
        <f>$S88*(1-$T$1)</f>
        <v>39486.490224999994</v>
      </c>
      <c r="U88" s="56">
        <f t="shared" si="29"/>
        <v>190</v>
      </c>
      <c r="V88" s="59">
        <f t="shared" si="30"/>
        <v>340</v>
      </c>
      <c r="W88" s="59">
        <f t="shared" si="31"/>
        <v>156</v>
      </c>
      <c r="X88" s="55">
        <f t="shared" si="32"/>
        <v>-214.8091988880465</v>
      </c>
      <c r="Y88" s="59">
        <f t="shared" si="33"/>
        <v>260.71670457417235</v>
      </c>
      <c r="Z88" s="59">
        <f t="shared" si="34"/>
        <v>260.71670457417235</v>
      </c>
      <c r="AA88" s="57">
        <f t="shared" si="35"/>
        <v>0.30799030757109513</v>
      </c>
      <c r="AB88" s="57">
        <f t="shared" si="38"/>
        <v>0.60685647058823533</v>
      </c>
      <c r="AC88" s="59">
        <f t="shared" si="36"/>
        <v>57749.430993866423</v>
      </c>
      <c r="AD88" s="58">
        <f t="shared" si="37"/>
        <v>40424.601695706493</v>
      </c>
    </row>
    <row r="89" spans="1:30" x14ac:dyDescent="0.3">
      <c r="A89" s="54" t="s">
        <v>130</v>
      </c>
      <c r="B89" s="54" t="s">
        <v>59</v>
      </c>
      <c r="C89" s="54">
        <v>2</v>
      </c>
      <c r="D89" s="53">
        <v>1200</v>
      </c>
      <c r="E89" s="54">
        <f t="shared" si="20"/>
        <v>0.97299999999999998</v>
      </c>
      <c r="F89" s="60">
        <f t="shared" si="21"/>
        <v>14011.199999999999</v>
      </c>
      <c r="G89" s="53">
        <v>316</v>
      </c>
      <c r="H89" s="61">
        <v>0.36990000000000001</v>
      </c>
      <c r="I89" s="53">
        <v>205</v>
      </c>
      <c r="J89" s="62">
        <v>411</v>
      </c>
      <c r="K89" s="63">
        <f t="shared" si="22"/>
        <v>206</v>
      </c>
      <c r="L89" s="63">
        <f t="shared" si="23"/>
        <v>111</v>
      </c>
      <c r="M89" s="61">
        <f t="shared" si="24"/>
        <v>0.53106796116504862</v>
      </c>
      <c r="N89" s="64">
        <f t="shared" si="25"/>
        <v>0.36990000000000001</v>
      </c>
      <c r="O89" s="53">
        <v>316</v>
      </c>
      <c r="P89" s="59">
        <f t="shared" si="26"/>
        <v>316</v>
      </c>
      <c r="Q89" s="61">
        <f t="shared" si="27"/>
        <v>0.53106796116504862</v>
      </c>
      <c r="R89" s="61">
        <f>$Q$2*$Q89+$R$2</f>
        <v>0.43031281553398054</v>
      </c>
      <c r="S89" s="53">
        <f t="shared" si="28"/>
        <v>49632.280143689313</v>
      </c>
      <c r="T89" s="65">
        <f>$S89*(1-$T$1)</f>
        <v>34742.596100582516</v>
      </c>
      <c r="U89" s="56">
        <f t="shared" si="29"/>
        <v>205</v>
      </c>
      <c r="V89" s="59">
        <f t="shared" si="30"/>
        <v>257.5</v>
      </c>
      <c r="W89" s="59">
        <f t="shared" si="31"/>
        <v>179.25</v>
      </c>
      <c r="X89" s="55">
        <f t="shared" si="32"/>
        <v>-162.68637856962346</v>
      </c>
      <c r="Y89" s="59">
        <f t="shared" si="33"/>
        <v>228.0060336113217</v>
      </c>
      <c r="Z89" s="59">
        <f t="shared" si="34"/>
        <v>228.0060336113217</v>
      </c>
      <c r="AA89" s="57">
        <f t="shared" si="35"/>
        <v>0.18934381984979301</v>
      </c>
      <c r="AB89" s="57">
        <f t="shared" si="38"/>
        <v>0.70075330097087385</v>
      </c>
      <c r="AC89" s="59">
        <f t="shared" si="36"/>
        <v>58318.232953459534</v>
      </c>
      <c r="AD89" s="58">
        <f t="shared" si="37"/>
        <v>40822.763067421671</v>
      </c>
    </row>
    <row r="90" spans="1:30" x14ac:dyDescent="0.3">
      <c r="A90" s="54" t="s">
        <v>131</v>
      </c>
      <c r="B90" s="54" t="s">
        <v>61</v>
      </c>
      <c r="C90" s="54">
        <v>1</v>
      </c>
      <c r="D90" s="53">
        <v>700</v>
      </c>
      <c r="E90" s="54">
        <f t="shared" si="20"/>
        <v>0.97299999999999998</v>
      </c>
      <c r="F90" s="60">
        <f t="shared" si="21"/>
        <v>8173.2</v>
      </c>
      <c r="G90" s="53">
        <v>245</v>
      </c>
      <c r="H90" s="61">
        <v>0.56989999999999996</v>
      </c>
      <c r="I90" s="53">
        <v>192</v>
      </c>
      <c r="J90" s="62">
        <v>313</v>
      </c>
      <c r="K90" s="63">
        <f t="shared" si="22"/>
        <v>121</v>
      </c>
      <c r="L90" s="63">
        <f t="shared" si="23"/>
        <v>53</v>
      </c>
      <c r="M90" s="61">
        <f t="shared" si="24"/>
        <v>0.45041322314049592</v>
      </c>
      <c r="N90" s="64">
        <f t="shared" si="25"/>
        <v>0.56989999999999996</v>
      </c>
      <c r="O90" s="53">
        <v>245</v>
      </c>
      <c r="P90" s="59">
        <f t="shared" si="26"/>
        <v>245</v>
      </c>
      <c r="Q90" s="61">
        <f t="shared" si="27"/>
        <v>0.45041322314049592</v>
      </c>
      <c r="R90" s="61">
        <f>$Q$2*$Q90+$R$2</f>
        <v>0.49414297520661155</v>
      </c>
      <c r="S90" s="53">
        <f t="shared" si="28"/>
        <v>44188.735557851236</v>
      </c>
      <c r="T90" s="65">
        <f>$S90*(1-$T$1)</f>
        <v>30932.114890495865</v>
      </c>
      <c r="U90" s="56">
        <f t="shared" si="29"/>
        <v>192</v>
      </c>
      <c r="V90" s="59">
        <f t="shared" si="30"/>
        <v>151.25</v>
      </c>
      <c r="W90" s="59">
        <f t="shared" si="31"/>
        <v>176.875</v>
      </c>
      <c r="X90" s="55">
        <f t="shared" si="32"/>
        <v>-95.558503917108922</v>
      </c>
      <c r="Y90" s="59">
        <f t="shared" si="33"/>
        <v>169.71956343189285</v>
      </c>
      <c r="Z90" s="59">
        <f t="shared" si="34"/>
        <v>192</v>
      </c>
      <c r="AA90" s="57">
        <f t="shared" si="35"/>
        <v>0.1</v>
      </c>
      <c r="AB90" s="57">
        <f t="shared" si="38"/>
        <v>0.77146000000000003</v>
      </c>
      <c r="AC90" s="59">
        <f t="shared" si="36"/>
        <v>54063.916799999999</v>
      </c>
      <c r="AD90" s="58">
        <f t="shared" si="37"/>
        <v>37844.741759999997</v>
      </c>
    </row>
    <row r="91" spans="1:30" x14ac:dyDescent="0.3">
      <c r="A91" s="54" t="s">
        <v>132</v>
      </c>
      <c r="B91" s="54" t="s">
        <v>61</v>
      </c>
      <c r="C91" s="54">
        <v>2</v>
      </c>
      <c r="D91" s="53">
        <v>1000</v>
      </c>
      <c r="E91" s="54">
        <f t="shared" si="20"/>
        <v>0.97299999999999998</v>
      </c>
      <c r="F91" s="60">
        <f t="shared" si="21"/>
        <v>11676</v>
      </c>
      <c r="G91" s="53">
        <v>266</v>
      </c>
      <c r="H91" s="61">
        <v>0.41920000000000002</v>
      </c>
      <c r="I91" s="53">
        <v>192</v>
      </c>
      <c r="J91" s="62">
        <v>357</v>
      </c>
      <c r="K91" s="63">
        <f t="shared" si="22"/>
        <v>165</v>
      </c>
      <c r="L91" s="63">
        <f t="shared" si="23"/>
        <v>74</v>
      </c>
      <c r="M91" s="61">
        <f t="shared" si="24"/>
        <v>0.45878787878787886</v>
      </c>
      <c r="N91" s="64">
        <f t="shared" si="25"/>
        <v>0.41920000000000002</v>
      </c>
      <c r="O91" s="53">
        <v>266</v>
      </c>
      <c r="P91" s="59">
        <f t="shared" si="26"/>
        <v>266</v>
      </c>
      <c r="Q91" s="61">
        <f t="shared" si="27"/>
        <v>0.45878787878787886</v>
      </c>
      <c r="R91" s="61">
        <f>$Q$2*$Q91+$R$2</f>
        <v>0.48751527272727269</v>
      </c>
      <c r="S91" s="53">
        <f t="shared" si="28"/>
        <v>47332.857829090906</v>
      </c>
      <c r="T91" s="65">
        <f>$S91*(1-$T$1)</f>
        <v>33133.000480363633</v>
      </c>
      <c r="U91" s="56">
        <f t="shared" si="29"/>
        <v>192</v>
      </c>
      <c r="V91" s="59">
        <f t="shared" si="30"/>
        <v>206.25</v>
      </c>
      <c r="W91" s="59">
        <f t="shared" si="31"/>
        <v>171.375</v>
      </c>
      <c r="X91" s="55">
        <f t="shared" si="32"/>
        <v>-130.30705079605761</v>
      </c>
      <c r="Y91" s="59">
        <f t="shared" si="33"/>
        <v>196.52667740712661</v>
      </c>
      <c r="Z91" s="59">
        <f t="shared" si="34"/>
        <v>196.52667740712661</v>
      </c>
      <c r="AA91" s="57">
        <f t="shared" si="35"/>
        <v>0.12194752682243207</v>
      </c>
      <c r="AB91" s="57">
        <f t="shared" si="38"/>
        <v>0.7540907272727273</v>
      </c>
      <c r="AC91" s="59">
        <f t="shared" si="36"/>
        <v>54092.614959467959</v>
      </c>
      <c r="AD91" s="58">
        <f t="shared" si="37"/>
        <v>37864.830471627567</v>
      </c>
    </row>
    <row r="92" spans="1:30" x14ac:dyDescent="0.3">
      <c r="A92" s="54" t="s">
        <v>133</v>
      </c>
      <c r="B92" s="54" t="s">
        <v>59</v>
      </c>
      <c r="C92" s="54">
        <v>1</v>
      </c>
      <c r="D92" s="53">
        <v>800</v>
      </c>
      <c r="E92" s="54">
        <f t="shared" si="20"/>
        <v>0.97299999999999998</v>
      </c>
      <c r="F92" s="60">
        <f t="shared" si="21"/>
        <v>9340.7999999999993</v>
      </c>
      <c r="G92" s="53">
        <v>325</v>
      </c>
      <c r="H92" s="61">
        <v>0.45479999999999998</v>
      </c>
      <c r="I92" s="53">
        <v>186</v>
      </c>
      <c r="J92" s="62">
        <v>465</v>
      </c>
      <c r="K92" s="63">
        <f t="shared" si="22"/>
        <v>279</v>
      </c>
      <c r="L92" s="63">
        <f t="shared" si="23"/>
        <v>139</v>
      </c>
      <c r="M92" s="61">
        <f t="shared" si="24"/>
        <v>0.49856630824372761</v>
      </c>
      <c r="N92" s="64">
        <f t="shared" si="25"/>
        <v>0.45479999999999998</v>
      </c>
      <c r="O92" s="53">
        <v>325</v>
      </c>
      <c r="P92" s="59">
        <f t="shared" si="26"/>
        <v>325</v>
      </c>
      <c r="Q92" s="61">
        <f t="shared" si="27"/>
        <v>0.49856630824372761</v>
      </c>
      <c r="R92" s="61">
        <f>$Q$2*$Q92+$R$2</f>
        <v>0.45603462365591402</v>
      </c>
      <c r="S92" s="53">
        <f t="shared" si="28"/>
        <v>54097.107231182803</v>
      </c>
      <c r="T92" s="65">
        <f>$S92*(1-$T$1)</f>
        <v>37867.975061827958</v>
      </c>
      <c r="U92" s="56">
        <f t="shared" si="29"/>
        <v>186</v>
      </c>
      <c r="V92" s="59">
        <f t="shared" si="30"/>
        <v>348.75</v>
      </c>
      <c r="W92" s="59">
        <f t="shared" si="31"/>
        <v>151.125</v>
      </c>
      <c r="X92" s="55">
        <f t="shared" si="32"/>
        <v>-220.33737680060653</v>
      </c>
      <c r="Y92" s="59">
        <f t="shared" si="33"/>
        <v>262.98147270659592</v>
      </c>
      <c r="Z92" s="59">
        <f t="shared" si="34"/>
        <v>262.98147270659592</v>
      </c>
      <c r="AA92" s="57">
        <f t="shared" si="35"/>
        <v>0.32073540561031089</v>
      </c>
      <c r="AB92" s="57">
        <f t="shared" si="38"/>
        <v>0.59677000000000002</v>
      </c>
      <c r="AC92" s="59">
        <f t="shared" si="36"/>
        <v>57282.900515497065</v>
      </c>
      <c r="AD92" s="58">
        <f t="shared" si="37"/>
        <v>40098.030360847944</v>
      </c>
    </row>
    <row r="93" spans="1:30" x14ac:dyDescent="0.3">
      <c r="A93" s="54" t="s">
        <v>134</v>
      </c>
      <c r="B93" s="54" t="s">
        <v>59</v>
      </c>
      <c r="C93" s="54">
        <v>1</v>
      </c>
      <c r="D93" s="53">
        <v>2500</v>
      </c>
      <c r="E93" s="54">
        <f t="shared" si="20"/>
        <v>0.97299999999999998</v>
      </c>
      <c r="F93" s="60">
        <f t="shared" si="21"/>
        <v>29190</v>
      </c>
      <c r="G93" s="53">
        <v>393</v>
      </c>
      <c r="H93" s="61">
        <v>0.62190000000000001</v>
      </c>
      <c r="I93" s="53">
        <v>189</v>
      </c>
      <c r="J93" s="62">
        <v>588</v>
      </c>
      <c r="K93" s="63">
        <f t="shared" si="22"/>
        <v>399</v>
      </c>
      <c r="L93" s="63">
        <f t="shared" si="23"/>
        <v>204</v>
      </c>
      <c r="M93" s="61">
        <f t="shared" si="24"/>
        <v>0.50902255639097749</v>
      </c>
      <c r="N93" s="64">
        <f t="shared" si="25"/>
        <v>0.62190000000000001</v>
      </c>
      <c r="O93" s="53">
        <v>393</v>
      </c>
      <c r="P93" s="59">
        <f t="shared" si="26"/>
        <v>393</v>
      </c>
      <c r="Q93" s="61">
        <f t="shared" si="27"/>
        <v>0.50902255639097749</v>
      </c>
      <c r="R93" s="61">
        <f>$Q$2*$Q93+$R$2</f>
        <v>0.44775954887218045</v>
      </c>
      <c r="S93" s="53">
        <f t="shared" si="28"/>
        <v>64228.868487969921</v>
      </c>
      <c r="T93" s="65">
        <f>$S93*(1-$T$1)</f>
        <v>44960.207941578941</v>
      </c>
      <c r="U93" s="56">
        <f t="shared" si="29"/>
        <v>189</v>
      </c>
      <c r="V93" s="59">
        <f t="shared" si="30"/>
        <v>498.75</v>
      </c>
      <c r="W93" s="59">
        <f t="shared" si="31"/>
        <v>139.125</v>
      </c>
      <c r="X93" s="55">
        <f t="shared" si="32"/>
        <v>-315.10614101592114</v>
      </c>
      <c r="Y93" s="59">
        <f t="shared" si="33"/>
        <v>337.59178354814253</v>
      </c>
      <c r="Z93" s="59">
        <f t="shared" si="34"/>
        <v>337.59178354814253</v>
      </c>
      <c r="AA93" s="57">
        <f t="shared" si="35"/>
        <v>0.3979283880664512</v>
      </c>
      <c r="AB93" s="57">
        <f t="shared" si="38"/>
        <v>0.53567947368421054</v>
      </c>
      <c r="AC93" s="59">
        <f t="shared" si="36"/>
        <v>66006.960959881762</v>
      </c>
      <c r="AD93" s="58">
        <f t="shared" si="37"/>
        <v>46204.872671917234</v>
      </c>
    </row>
    <row r="94" spans="1:30" x14ac:dyDescent="0.3">
      <c r="A94" s="54" t="s">
        <v>135</v>
      </c>
      <c r="B94" s="54" t="s">
        <v>59</v>
      </c>
      <c r="C94" s="54">
        <v>2</v>
      </c>
      <c r="D94" s="53">
        <v>900</v>
      </c>
      <c r="E94" s="54">
        <f t="shared" si="20"/>
        <v>0.97299999999999998</v>
      </c>
      <c r="F94" s="60">
        <f t="shared" si="21"/>
        <v>10508.4</v>
      </c>
      <c r="G94" s="53">
        <v>256</v>
      </c>
      <c r="H94" s="61">
        <v>0.70960000000000001</v>
      </c>
      <c r="I94" s="53">
        <v>209</v>
      </c>
      <c r="J94" s="62">
        <v>358</v>
      </c>
      <c r="K94" s="63">
        <f t="shared" si="22"/>
        <v>149</v>
      </c>
      <c r="L94" s="63">
        <f t="shared" si="23"/>
        <v>47</v>
      </c>
      <c r="M94" s="61">
        <f t="shared" si="24"/>
        <v>0.3523489932885906</v>
      </c>
      <c r="N94" s="64">
        <f t="shared" si="25"/>
        <v>0.70960000000000001</v>
      </c>
      <c r="O94" s="53">
        <v>256</v>
      </c>
      <c r="P94" s="59">
        <f t="shared" si="26"/>
        <v>256</v>
      </c>
      <c r="Q94" s="61">
        <f t="shared" si="27"/>
        <v>0.3523489932885906</v>
      </c>
      <c r="R94" s="61">
        <f>$Q$2*$Q94+$R$2</f>
        <v>0.57175100671140944</v>
      </c>
      <c r="S94" s="53">
        <f t="shared" si="28"/>
        <v>53424.414067114099</v>
      </c>
      <c r="T94" s="65">
        <f>$S94*(1-$T$1)</f>
        <v>37397.08984697987</v>
      </c>
      <c r="U94" s="56">
        <f t="shared" si="29"/>
        <v>209</v>
      </c>
      <c r="V94" s="59">
        <f t="shared" si="30"/>
        <v>186.25</v>
      </c>
      <c r="W94" s="59">
        <f t="shared" si="31"/>
        <v>190.375</v>
      </c>
      <c r="X94" s="55">
        <f t="shared" si="32"/>
        <v>-117.67121556734901</v>
      </c>
      <c r="Y94" s="59">
        <f t="shared" si="33"/>
        <v>195.27863596158707</v>
      </c>
      <c r="Z94" s="59">
        <f t="shared" si="34"/>
        <v>209</v>
      </c>
      <c r="AA94" s="57">
        <f t="shared" si="35"/>
        <v>0.1</v>
      </c>
      <c r="AB94" s="57">
        <f t="shared" si="38"/>
        <v>0.77146000000000003</v>
      </c>
      <c r="AC94" s="59">
        <f t="shared" si="36"/>
        <v>58850.826100000006</v>
      </c>
      <c r="AD94" s="58">
        <f t="shared" si="37"/>
        <v>41195.578269999998</v>
      </c>
    </row>
    <row r="95" spans="1:30" x14ac:dyDescent="0.3">
      <c r="A95" s="54" t="s">
        <v>136</v>
      </c>
      <c r="B95" s="54" t="s">
        <v>61</v>
      </c>
      <c r="C95" s="54">
        <v>1</v>
      </c>
      <c r="D95" s="53">
        <v>700</v>
      </c>
      <c r="E95" s="54">
        <f t="shared" si="20"/>
        <v>0.97299999999999998</v>
      </c>
      <c r="F95" s="60">
        <f t="shared" si="21"/>
        <v>8173.2</v>
      </c>
      <c r="G95" s="53">
        <v>184</v>
      </c>
      <c r="H95" s="61">
        <v>0.30959999999999999</v>
      </c>
      <c r="I95" s="53">
        <v>42</v>
      </c>
      <c r="J95" s="62">
        <v>252</v>
      </c>
      <c r="K95" s="63">
        <f t="shared" si="22"/>
        <v>210</v>
      </c>
      <c r="L95" s="63">
        <f t="shared" si="23"/>
        <v>142</v>
      </c>
      <c r="M95" s="61">
        <f t="shared" si="24"/>
        <v>0.64095238095238094</v>
      </c>
      <c r="N95" s="64">
        <f t="shared" si="25"/>
        <v>0.30959999999999999</v>
      </c>
      <c r="O95" s="53">
        <v>184</v>
      </c>
      <c r="P95" s="59">
        <f t="shared" si="26"/>
        <v>184</v>
      </c>
      <c r="Q95" s="61">
        <f t="shared" si="27"/>
        <v>0.64095238095238094</v>
      </c>
      <c r="R95" s="61">
        <f>$Q$2*$Q95+$R$2</f>
        <v>0.34335028571428572</v>
      </c>
      <c r="S95" s="53">
        <f t="shared" si="28"/>
        <v>23059.405188571429</v>
      </c>
      <c r="T95" s="65">
        <f>$S95*(1-$T$1)</f>
        <v>16141.583632</v>
      </c>
      <c r="U95" s="56">
        <f t="shared" si="29"/>
        <v>42</v>
      </c>
      <c r="V95" s="59">
        <f t="shared" si="30"/>
        <v>262.5</v>
      </c>
      <c r="W95" s="59">
        <f t="shared" si="31"/>
        <v>15.75</v>
      </c>
      <c r="X95" s="55">
        <f t="shared" si="32"/>
        <v>-165.84533737680061</v>
      </c>
      <c r="Y95" s="59">
        <f t="shared" si="33"/>
        <v>148.94304397270659</v>
      </c>
      <c r="Z95" s="59">
        <f t="shared" si="34"/>
        <v>148.94304397270659</v>
      </c>
      <c r="AA95" s="57">
        <f t="shared" si="35"/>
        <v>0.50740207227697753</v>
      </c>
      <c r="AB95" s="57">
        <f t="shared" si="38"/>
        <v>0.449042</v>
      </c>
      <c r="AC95" s="59">
        <f t="shared" si="36"/>
        <v>24411.814058331121</v>
      </c>
      <c r="AD95" s="58">
        <f t="shared" si="37"/>
        <v>17088.269840831785</v>
      </c>
    </row>
    <row r="96" spans="1:30" x14ac:dyDescent="0.3">
      <c r="A96" s="54" t="s">
        <v>137</v>
      </c>
      <c r="B96" s="54" t="s">
        <v>61</v>
      </c>
      <c r="C96" s="54">
        <v>2</v>
      </c>
      <c r="D96" s="53">
        <v>1000</v>
      </c>
      <c r="E96" s="54">
        <f t="shared" si="20"/>
        <v>0.97299999999999998</v>
      </c>
      <c r="F96" s="60">
        <f t="shared" si="21"/>
        <v>11676</v>
      </c>
      <c r="G96" s="53">
        <v>427</v>
      </c>
      <c r="H96" s="61">
        <v>0.24110000000000001</v>
      </c>
      <c r="I96" s="53">
        <v>94</v>
      </c>
      <c r="J96" s="62">
        <v>531</v>
      </c>
      <c r="K96" s="63">
        <f t="shared" si="22"/>
        <v>437</v>
      </c>
      <c r="L96" s="63">
        <f t="shared" si="23"/>
        <v>333</v>
      </c>
      <c r="M96" s="61">
        <f t="shared" si="24"/>
        <v>0.70961098398169342</v>
      </c>
      <c r="N96" s="64">
        <f t="shared" si="25"/>
        <v>0.24110000000000001</v>
      </c>
      <c r="O96" s="53">
        <v>427</v>
      </c>
      <c r="P96" s="59">
        <f t="shared" si="26"/>
        <v>427</v>
      </c>
      <c r="Q96" s="61">
        <f t="shared" si="27"/>
        <v>0.70961098398169342</v>
      </c>
      <c r="R96" s="61">
        <f>$Q$2*$Q96+$R$2</f>
        <v>0.28901386727688783</v>
      </c>
      <c r="S96" s="53">
        <f t="shared" si="28"/>
        <v>45044.256284439354</v>
      </c>
      <c r="T96" s="65">
        <f>$S96*(1-$T$1)</f>
        <v>31530.979399107546</v>
      </c>
      <c r="U96" s="56">
        <f t="shared" si="29"/>
        <v>94</v>
      </c>
      <c r="V96" s="59">
        <f t="shared" si="30"/>
        <v>546.25</v>
      </c>
      <c r="W96" s="59">
        <f t="shared" si="31"/>
        <v>39.375</v>
      </c>
      <c r="X96" s="55">
        <f t="shared" si="32"/>
        <v>-345.1162496841041</v>
      </c>
      <c r="Y96" s="59">
        <f t="shared" si="33"/>
        <v>313.24338198129897</v>
      </c>
      <c r="Z96" s="59">
        <f t="shared" si="34"/>
        <v>313.24338198129897</v>
      </c>
      <c r="AA96" s="57">
        <f t="shared" si="35"/>
        <v>0.50136088234562737</v>
      </c>
      <c r="AB96" s="57">
        <f t="shared" si="38"/>
        <v>0.45382299771167051</v>
      </c>
      <c r="AC96" s="59">
        <f t="shared" si="36"/>
        <v>51887.323477794664</v>
      </c>
      <c r="AD96" s="58">
        <f t="shared" si="37"/>
        <v>36321.126434456259</v>
      </c>
    </row>
    <row r="97" spans="1:30" x14ac:dyDescent="0.3">
      <c r="A97" s="54" t="s">
        <v>138</v>
      </c>
      <c r="B97" s="54" t="s">
        <v>59</v>
      </c>
      <c r="C97" s="54">
        <v>1</v>
      </c>
      <c r="D97" s="53">
        <v>900</v>
      </c>
      <c r="E97" s="54">
        <f t="shared" si="20"/>
        <v>0.97299999999999998</v>
      </c>
      <c r="F97" s="60">
        <f t="shared" si="21"/>
        <v>10508.4</v>
      </c>
      <c r="G97" s="53">
        <v>418</v>
      </c>
      <c r="H97" s="61">
        <v>4.6600000000000003E-2</v>
      </c>
      <c r="I97" s="53">
        <v>86</v>
      </c>
      <c r="J97" s="62">
        <v>488</v>
      </c>
      <c r="K97" s="63">
        <f t="shared" si="22"/>
        <v>402</v>
      </c>
      <c r="L97" s="63">
        <f t="shared" si="23"/>
        <v>332</v>
      </c>
      <c r="M97" s="61">
        <f t="shared" si="24"/>
        <v>0.76069651741293531</v>
      </c>
      <c r="N97" s="64">
        <f t="shared" si="25"/>
        <v>4.6600000000000003E-2</v>
      </c>
      <c r="O97" s="53">
        <v>418</v>
      </c>
      <c r="P97" s="59">
        <f t="shared" si="26"/>
        <v>418</v>
      </c>
      <c r="Q97" s="61">
        <f t="shared" si="27"/>
        <v>0.76069651741293531</v>
      </c>
      <c r="R97" s="61">
        <f>$Q$2*$Q97+$R$2</f>
        <v>0.24858477611940299</v>
      </c>
      <c r="S97" s="53">
        <f t="shared" si="28"/>
        <v>37926.579292537317</v>
      </c>
      <c r="T97" s="65">
        <f>$S97*(1-$T$1)</f>
        <v>26548.605504776122</v>
      </c>
      <c r="U97" s="56">
        <f t="shared" si="29"/>
        <v>86</v>
      </c>
      <c r="V97" s="59">
        <f t="shared" si="30"/>
        <v>502.5</v>
      </c>
      <c r="W97" s="59">
        <f t="shared" si="31"/>
        <v>35.75</v>
      </c>
      <c r="X97" s="55">
        <f t="shared" si="32"/>
        <v>-317.47536012130399</v>
      </c>
      <c r="Y97" s="59">
        <f t="shared" si="33"/>
        <v>287.91954131918118</v>
      </c>
      <c r="Z97" s="59">
        <f t="shared" si="34"/>
        <v>287.91954131918118</v>
      </c>
      <c r="AA97" s="57">
        <f t="shared" si="35"/>
        <v>0.50182993297349487</v>
      </c>
      <c r="AB97" s="57">
        <f t="shared" si="38"/>
        <v>0.45345179104477618</v>
      </c>
      <c r="AC97" s="59">
        <f t="shared" si="36"/>
        <v>47653.5355661102</v>
      </c>
      <c r="AD97" s="58">
        <f t="shared" si="37"/>
        <v>33357.474896277141</v>
      </c>
    </row>
    <row r="98" spans="1:30" x14ac:dyDescent="0.3">
      <c r="A98" s="54" t="s">
        <v>139</v>
      </c>
      <c r="B98" s="54" t="s">
        <v>59</v>
      </c>
      <c r="C98" s="54">
        <v>2</v>
      </c>
      <c r="D98" s="53">
        <v>1200</v>
      </c>
      <c r="E98" s="54">
        <f t="shared" si="20"/>
        <v>0.97299999999999998</v>
      </c>
      <c r="F98" s="60">
        <f t="shared" si="21"/>
        <v>14011.199999999999</v>
      </c>
      <c r="G98" s="53">
        <v>219</v>
      </c>
      <c r="H98" s="61">
        <v>0.63560000000000005</v>
      </c>
      <c r="I98" s="53">
        <v>83</v>
      </c>
      <c r="J98" s="62">
        <v>556</v>
      </c>
      <c r="K98" s="63">
        <f t="shared" si="22"/>
        <v>473</v>
      </c>
      <c r="L98" s="63">
        <f t="shared" si="23"/>
        <v>136</v>
      </c>
      <c r="M98" s="61">
        <f t="shared" si="24"/>
        <v>0.33002114164904867</v>
      </c>
      <c r="N98" s="64">
        <f t="shared" si="25"/>
        <v>0.63560000000000005</v>
      </c>
      <c r="O98" s="53">
        <v>219</v>
      </c>
      <c r="P98" s="59">
        <f t="shared" si="26"/>
        <v>219</v>
      </c>
      <c r="Q98" s="61">
        <f t="shared" si="27"/>
        <v>0.33002114164904867</v>
      </c>
      <c r="R98" s="61">
        <f>$Q$2*$Q98+$R$2</f>
        <v>0.58942126849894283</v>
      </c>
      <c r="S98" s="53">
        <f t="shared" si="28"/>
        <v>47115.389097462998</v>
      </c>
      <c r="T98" s="65">
        <f>$S98*(1-$T$1)</f>
        <v>32980.772368224098</v>
      </c>
      <c r="U98" s="56">
        <f t="shared" si="29"/>
        <v>83</v>
      </c>
      <c r="V98" s="59">
        <f t="shared" si="30"/>
        <v>591.25</v>
      </c>
      <c r="W98" s="59">
        <f t="shared" si="31"/>
        <v>23.875</v>
      </c>
      <c r="X98" s="55">
        <f t="shared" si="32"/>
        <v>-373.54687894869852</v>
      </c>
      <c r="Y98" s="59">
        <f t="shared" si="33"/>
        <v>329.67647523376297</v>
      </c>
      <c r="Z98" s="59">
        <f t="shared" si="34"/>
        <v>329.67647523376297</v>
      </c>
      <c r="AA98" s="57">
        <f t="shared" si="35"/>
        <v>0.51721179743553991</v>
      </c>
      <c r="AB98" s="57">
        <f t="shared" si="38"/>
        <v>0.44127858350951377</v>
      </c>
      <c r="AC98" s="59">
        <f t="shared" si="36"/>
        <v>53099.896322760942</v>
      </c>
      <c r="AD98" s="58">
        <f t="shared" si="37"/>
        <v>37169.927425932656</v>
      </c>
    </row>
    <row r="99" spans="1:30" x14ac:dyDescent="0.3">
      <c r="A99" s="54" t="s">
        <v>140</v>
      </c>
      <c r="B99" s="54" t="s">
        <v>61</v>
      </c>
      <c r="C99" s="54">
        <v>1</v>
      </c>
      <c r="D99" s="53">
        <v>1100</v>
      </c>
      <c r="E99" s="54">
        <f t="shared" si="20"/>
        <v>0.97299999999999998</v>
      </c>
      <c r="F99" s="60">
        <f t="shared" si="21"/>
        <v>12843.6</v>
      </c>
      <c r="G99" s="53">
        <v>220</v>
      </c>
      <c r="H99" s="61">
        <v>0.43009999999999998</v>
      </c>
      <c r="I99" s="53">
        <v>84</v>
      </c>
      <c r="J99" s="62">
        <v>301</v>
      </c>
      <c r="K99" s="63">
        <f t="shared" si="22"/>
        <v>217</v>
      </c>
      <c r="L99" s="63">
        <f t="shared" si="23"/>
        <v>136</v>
      </c>
      <c r="M99" s="61">
        <f t="shared" si="24"/>
        <v>0.60138248847926268</v>
      </c>
      <c r="N99" s="64">
        <f t="shared" si="25"/>
        <v>0.43009999999999998</v>
      </c>
      <c r="O99" s="53">
        <v>220</v>
      </c>
      <c r="P99" s="59">
        <f t="shared" si="26"/>
        <v>220</v>
      </c>
      <c r="Q99" s="61">
        <f t="shared" si="27"/>
        <v>0.60138248847926268</v>
      </c>
      <c r="R99" s="61">
        <f>$Q$2*$Q99+$R$2</f>
        <v>0.37466589861751154</v>
      </c>
      <c r="S99" s="53">
        <f t="shared" si="28"/>
        <v>30085.671658986175</v>
      </c>
      <c r="T99" s="65">
        <f>$S99*(1-$T$1)</f>
        <v>21059.970161290323</v>
      </c>
      <c r="U99" s="56">
        <f t="shared" si="29"/>
        <v>84</v>
      </c>
      <c r="V99" s="59">
        <f t="shared" si="30"/>
        <v>271.25</v>
      </c>
      <c r="W99" s="59">
        <f t="shared" si="31"/>
        <v>56.875</v>
      </c>
      <c r="X99" s="55">
        <f t="shared" si="32"/>
        <v>-171.37351528936063</v>
      </c>
      <c r="Y99" s="59">
        <f t="shared" si="33"/>
        <v>174.20781210513016</v>
      </c>
      <c r="Z99" s="59">
        <f t="shared" si="34"/>
        <v>174.20781210513016</v>
      </c>
      <c r="AA99" s="57">
        <f t="shared" si="35"/>
        <v>0.43256336259955819</v>
      </c>
      <c r="AB99" s="57">
        <f t="shared" si="38"/>
        <v>0.50826935483870961</v>
      </c>
      <c r="AC99" s="59">
        <f t="shared" si="36"/>
        <v>32318.739677286241</v>
      </c>
      <c r="AD99" s="58">
        <f t="shared" si="37"/>
        <v>22623.117774100367</v>
      </c>
    </row>
    <row r="100" spans="1:30" x14ac:dyDescent="0.3">
      <c r="A100" s="54" t="s">
        <v>141</v>
      </c>
      <c r="B100" s="54" t="s">
        <v>61</v>
      </c>
      <c r="C100" s="54">
        <v>2</v>
      </c>
      <c r="D100" s="53">
        <v>1400</v>
      </c>
      <c r="E100" s="54">
        <f t="shared" si="20"/>
        <v>0.97299999999999998</v>
      </c>
      <c r="F100" s="60">
        <f t="shared" si="21"/>
        <v>16346.4</v>
      </c>
      <c r="G100" s="53">
        <v>481</v>
      </c>
      <c r="H100" s="61">
        <v>0.38080000000000003</v>
      </c>
      <c r="I100" s="53">
        <v>134</v>
      </c>
      <c r="J100" s="62">
        <v>568</v>
      </c>
      <c r="K100" s="63">
        <f t="shared" si="22"/>
        <v>434</v>
      </c>
      <c r="L100" s="63">
        <f t="shared" si="23"/>
        <v>347</v>
      </c>
      <c r="M100" s="61">
        <f t="shared" si="24"/>
        <v>0.73963133640553003</v>
      </c>
      <c r="N100" s="64">
        <f t="shared" si="25"/>
        <v>0.38080000000000003</v>
      </c>
      <c r="O100" s="53">
        <v>481</v>
      </c>
      <c r="P100" s="59">
        <f t="shared" si="26"/>
        <v>481</v>
      </c>
      <c r="Q100" s="61">
        <f t="shared" si="27"/>
        <v>0.73963133640553003</v>
      </c>
      <c r="R100" s="61">
        <f>$Q$2*$Q100+$R$2</f>
        <v>0.26525576036866361</v>
      </c>
      <c r="S100" s="53">
        <f t="shared" si="28"/>
        <v>46569.627569124423</v>
      </c>
      <c r="T100" s="65">
        <f>$S100*(1-$T$1)</f>
        <v>32598.739298387092</v>
      </c>
      <c r="U100" s="56">
        <f t="shared" si="29"/>
        <v>134</v>
      </c>
      <c r="V100" s="59">
        <f t="shared" si="30"/>
        <v>542.5</v>
      </c>
      <c r="W100" s="59">
        <f t="shared" si="31"/>
        <v>79.75</v>
      </c>
      <c r="X100" s="55">
        <f t="shared" si="32"/>
        <v>-342.74703057872125</v>
      </c>
      <c r="Y100" s="59">
        <f t="shared" si="33"/>
        <v>331.41562421026032</v>
      </c>
      <c r="Z100" s="59">
        <f t="shared" si="34"/>
        <v>331.41562421026032</v>
      </c>
      <c r="AA100" s="57">
        <f t="shared" si="35"/>
        <v>0.46389976812951211</v>
      </c>
      <c r="AB100" s="57">
        <f t="shared" si="38"/>
        <v>0.48346972350230416</v>
      </c>
      <c r="AC100" s="59">
        <f t="shared" si="36"/>
        <v>58483.738373466505</v>
      </c>
      <c r="AD100" s="58">
        <f t="shared" si="37"/>
        <v>40938.616861426548</v>
      </c>
    </row>
    <row r="101" spans="1:30" x14ac:dyDescent="0.3">
      <c r="A101" s="54" t="s">
        <v>142</v>
      </c>
      <c r="B101" s="54" t="s">
        <v>59</v>
      </c>
      <c r="C101" s="54">
        <v>1</v>
      </c>
      <c r="D101" s="53">
        <v>1300</v>
      </c>
      <c r="E101" s="54">
        <f t="shared" si="20"/>
        <v>0.97299999999999998</v>
      </c>
      <c r="F101" s="60">
        <f t="shared" si="21"/>
        <v>15178.8</v>
      </c>
      <c r="G101" s="53">
        <v>280</v>
      </c>
      <c r="H101" s="61">
        <v>0.45750000000000002</v>
      </c>
      <c r="I101" s="53">
        <v>109</v>
      </c>
      <c r="J101" s="62">
        <v>615</v>
      </c>
      <c r="K101" s="63">
        <f t="shared" si="22"/>
        <v>506</v>
      </c>
      <c r="L101" s="63">
        <f t="shared" si="23"/>
        <v>171</v>
      </c>
      <c r="M101" s="61">
        <f t="shared" si="24"/>
        <v>0.37035573122529653</v>
      </c>
      <c r="N101" s="64">
        <f t="shared" si="25"/>
        <v>0.45750000000000002</v>
      </c>
      <c r="O101" s="53">
        <v>280</v>
      </c>
      <c r="P101" s="59">
        <f t="shared" si="26"/>
        <v>280</v>
      </c>
      <c r="Q101" s="61">
        <f t="shared" si="27"/>
        <v>0.37035573122529653</v>
      </c>
      <c r="R101" s="61">
        <f>$Q$2*$Q101+$R$2</f>
        <v>0.5575004743083003</v>
      </c>
      <c r="S101" s="53">
        <f t="shared" si="28"/>
        <v>56976.548474308292</v>
      </c>
      <c r="T101" s="65">
        <f>$S101*(1-$T$1)</f>
        <v>39883.583932015805</v>
      </c>
      <c r="U101" s="56">
        <f t="shared" si="29"/>
        <v>109</v>
      </c>
      <c r="V101" s="59">
        <f t="shared" si="30"/>
        <v>632.5</v>
      </c>
      <c r="W101" s="59">
        <f t="shared" si="31"/>
        <v>45.75</v>
      </c>
      <c r="X101" s="55">
        <f t="shared" si="32"/>
        <v>-399.60828910791002</v>
      </c>
      <c r="Y101" s="59">
        <f t="shared" si="33"/>
        <v>362.78181071518827</v>
      </c>
      <c r="Z101" s="59">
        <f t="shared" si="34"/>
        <v>362.78181071518827</v>
      </c>
      <c r="AA101" s="57">
        <f t="shared" si="35"/>
        <v>0.50123606437183921</v>
      </c>
      <c r="AB101" s="57">
        <f t="shared" si="38"/>
        <v>0.45392177865612648</v>
      </c>
      <c r="AC101" s="59">
        <f t="shared" si="36"/>
        <v>60106.216146133884</v>
      </c>
      <c r="AD101" s="58">
        <f t="shared" si="37"/>
        <v>42074.351302293719</v>
      </c>
    </row>
    <row r="102" spans="1:30" x14ac:dyDescent="0.3">
      <c r="A102" s="54" t="s">
        <v>143</v>
      </c>
      <c r="B102" s="54" t="s">
        <v>59</v>
      </c>
      <c r="C102" s="54">
        <v>2</v>
      </c>
      <c r="D102" s="53">
        <v>2800</v>
      </c>
      <c r="E102" s="54">
        <f t="shared" si="20"/>
        <v>0.97299999999999998</v>
      </c>
      <c r="F102" s="60">
        <f t="shared" si="21"/>
        <v>32692.799999999999</v>
      </c>
      <c r="G102" s="53">
        <v>556</v>
      </c>
      <c r="H102" s="61">
        <v>0.29859999999999998</v>
      </c>
      <c r="I102" s="53">
        <v>191</v>
      </c>
      <c r="J102" s="62">
        <v>826</v>
      </c>
      <c r="K102" s="63">
        <f t="shared" si="22"/>
        <v>635</v>
      </c>
      <c r="L102" s="63">
        <f t="shared" si="23"/>
        <v>365</v>
      </c>
      <c r="M102" s="61">
        <f t="shared" si="24"/>
        <v>0.5598425196850394</v>
      </c>
      <c r="N102" s="64">
        <f t="shared" si="25"/>
        <v>0.29859999999999998</v>
      </c>
      <c r="O102" s="53">
        <v>556</v>
      </c>
      <c r="P102" s="59">
        <f t="shared" si="26"/>
        <v>556</v>
      </c>
      <c r="Q102" s="61">
        <f t="shared" si="27"/>
        <v>0.5598425196850394</v>
      </c>
      <c r="R102" s="61">
        <f>$Q$2*$Q102+$R$2</f>
        <v>0.40754062992125983</v>
      </c>
      <c r="S102" s="53">
        <f t="shared" si="28"/>
        <v>82706.295436220476</v>
      </c>
      <c r="T102" s="65">
        <f>$S102*(1-$T$1)</f>
        <v>57894.406805354331</v>
      </c>
      <c r="U102" s="56">
        <f t="shared" si="29"/>
        <v>191</v>
      </c>
      <c r="V102" s="59">
        <f t="shared" si="30"/>
        <v>793.75</v>
      </c>
      <c r="W102" s="59">
        <f t="shared" si="31"/>
        <v>111.625</v>
      </c>
      <c r="X102" s="55">
        <f t="shared" si="32"/>
        <v>-501.48471063937325</v>
      </c>
      <c r="Y102" s="59">
        <f t="shared" si="33"/>
        <v>482.37539486985088</v>
      </c>
      <c r="Z102" s="59">
        <f t="shared" si="34"/>
        <v>482.37539486985088</v>
      </c>
      <c r="AA102" s="57">
        <f t="shared" si="35"/>
        <v>0.46708711164705624</v>
      </c>
      <c r="AB102" s="57">
        <f t="shared" si="38"/>
        <v>0.48094725984251974</v>
      </c>
      <c r="AC102" s="59">
        <f t="shared" si="36"/>
        <v>84678.950398009503</v>
      </c>
      <c r="AD102" s="58">
        <f t="shared" si="37"/>
        <v>59275.265278606646</v>
      </c>
    </row>
    <row r="103" spans="1:30" x14ac:dyDescent="0.3">
      <c r="A103" s="54" t="s">
        <v>144</v>
      </c>
      <c r="B103" s="54" t="s">
        <v>59</v>
      </c>
      <c r="C103" s="54">
        <v>1</v>
      </c>
      <c r="D103" s="53">
        <v>1300</v>
      </c>
      <c r="E103" s="54">
        <f t="shared" si="20"/>
        <v>0.97299999999999998</v>
      </c>
      <c r="F103" s="60">
        <f t="shared" si="21"/>
        <v>15178.8</v>
      </c>
      <c r="G103" s="53">
        <v>318</v>
      </c>
      <c r="H103" s="61">
        <v>0.39179999999999998</v>
      </c>
      <c r="I103" s="53">
        <v>157</v>
      </c>
      <c r="J103" s="62">
        <v>471</v>
      </c>
      <c r="K103" s="63">
        <f t="shared" si="22"/>
        <v>314</v>
      </c>
      <c r="L103" s="63">
        <f t="shared" si="23"/>
        <v>161</v>
      </c>
      <c r="M103" s="61">
        <f t="shared" si="24"/>
        <v>0.51019108280254777</v>
      </c>
      <c r="N103" s="64">
        <f t="shared" si="25"/>
        <v>0.39179999999999998</v>
      </c>
      <c r="O103" s="53">
        <v>318</v>
      </c>
      <c r="P103" s="59">
        <f t="shared" si="26"/>
        <v>318</v>
      </c>
      <c r="Q103" s="61">
        <f t="shared" si="27"/>
        <v>0.51019108280254777</v>
      </c>
      <c r="R103" s="61">
        <f>$Q$2*$Q103+$R$2</f>
        <v>0.44683477707006375</v>
      </c>
      <c r="S103" s="53">
        <f t="shared" si="28"/>
        <v>51864.112574522296</v>
      </c>
      <c r="T103" s="65">
        <f>$S103*(1-$T$1)</f>
        <v>36304.878802165607</v>
      </c>
      <c r="U103" s="56">
        <f t="shared" si="29"/>
        <v>157</v>
      </c>
      <c r="V103" s="59">
        <f t="shared" si="30"/>
        <v>392.5</v>
      </c>
      <c r="W103" s="59">
        <f t="shared" si="31"/>
        <v>117.75</v>
      </c>
      <c r="X103" s="55">
        <f t="shared" si="32"/>
        <v>-247.97826636340662</v>
      </c>
      <c r="Y103" s="59">
        <f t="shared" si="33"/>
        <v>269.80531336871366</v>
      </c>
      <c r="Z103" s="59">
        <f t="shared" si="34"/>
        <v>269.80531336871366</v>
      </c>
      <c r="AA103" s="57">
        <f t="shared" si="35"/>
        <v>0.38740207227697748</v>
      </c>
      <c r="AB103" s="57">
        <f t="shared" si="38"/>
        <v>0.5440100000000001</v>
      </c>
      <c r="AC103" s="59">
        <f t="shared" si="36"/>
        <v>53573.527811885586</v>
      </c>
      <c r="AD103" s="58">
        <f t="shared" si="37"/>
        <v>37501.469468319905</v>
      </c>
    </row>
    <row r="104" spans="1:30" x14ac:dyDescent="0.3">
      <c r="A104" s="54" t="s">
        <v>145</v>
      </c>
      <c r="B104" s="54" t="s">
        <v>59</v>
      </c>
      <c r="C104" s="54">
        <v>2</v>
      </c>
      <c r="D104" s="53">
        <v>1600</v>
      </c>
      <c r="E104" s="54">
        <f t="shared" si="20"/>
        <v>0.97299999999999998</v>
      </c>
      <c r="F104" s="60">
        <f t="shared" si="21"/>
        <v>18681.599999999999</v>
      </c>
      <c r="G104" s="53">
        <v>680</v>
      </c>
      <c r="H104" s="61">
        <v>0.38629999999999998</v>
      </c>
      <c r="I104" s="53">
        <v>253</v>
      </c>
      <c r="J104" s="62">
        <v>886</v>
      </c>
      <c r="K104" s="63">
        <f t="shared" si="22"/>
        <v>633</v>
      </c>
      <c r="L104" s="63">
        <f t="shared" si="23"/>
        <v>427</v>
      </c>
      <c r="M104" s="61">
        <f t="shared" si="24"/>
        <v>0.63965244865718796</v>
      </c>
      <c r="N104" s="64">
        <f t="shared" si="25"/>
        <v>0.38629999999999998</v>
      </c>
      <c r="O104" s="53">
        <v>680</v>
      </c>
      <c r="P104" s="59">
        <f t="shared" si="26"/>
        <v>680</v>
      </c>
      <c r="Q104" s="61">
        <f t="shared" si="27"/>
        <v>0.63965244865718796</v>
      </c>
      <c r="R104" s="61">
        <f>$Q$2*$Q104+$R$2</f>
        <v>0.34437905213270148</v>
      </c>
      <c r="S104" s="53">
        <f t="shared" si="28"/>
        <v>85474.880739336513</v>
      </c>
      <c r="T104" s="65">
        <f>$S104*(1-$T$1)</f>
        <v>59832.416517535552</v>
      </c>
      <c r="U104" s="56">
        <f t="shared" si="29"/>
        <v>253</v>
      </c>
      <c r="V104" s="59">
        <f t="shared" si="30"/>
        <v>791.25</v>
      </c>
      <c r="W104" s="59">
        <f t="shared" si="31"/>
        <v>173.875</v>
      </c>
      <c r="X104" s="55">
        <f t="shared" si="32"/>
        <v>-499.9052312357847</v>
      </c>
      <c r="Y104" s="59">
        <f t="shared" si="33"/>
        <v>512.15688968915856</v>
      </c>
      <c r="Z104" s="59">
        <f t="shared" si="34"/>
        <v>512.15688968915856</v>
      </c>
      <c r="AA104" s="57">
        <f t="shared" si="35"/>
        <v>0.42752845458345473</v>
      </c>
      <c r="AB104" s="57">
        <f t="shared" si="38"/>
        <v>0.51225398104265396</v>
      </c>
      <c r="AC104" s="59">
        <f t="shared" si="36"/>
        <v>95759.358066518631</v>
      </c>
      <c r="AD104" s="58">
        <f t="shared" si="37"/>
        <v>67031.550646563031</v>
      </c>
    </row>
    <row r="105" spans="1:30" x14ac:dyDescent="0.3">
      <c r="A105" s="54" t="s">
        <v>146</v>
      </c>
      <c r="B105" s="54" t="s">
        <v>61</v>
      </c>
      <c r="C105" s="54">
        <v>1</v>
      </c>
      <c r="D105" s="53">
        <v>1400</v>
      </c>
      <c r="E105" s="54">
        <f t="shared" si="20"/>
        <v>0.97299999999999998</v>
      </c>
      <c r="F105" s="60">
        <f t="shared" si="21"/>
        <v>16346.4</v>
      </c>
      <c r="G105" s="53">
        <v>202</v>
      </c>
      <c r="H105" s="61">
        <v>0.48770000000000002</v>
      </c>
      <c r="I105" s="53">
        <v>76</v>
      </c>
      <c r="J105" s="62">
        <v>342</v>
      </c>
      <c r="K105" s="63">
        <f t="shared" si="22"/>
        <v>266</v>
      </c>
      <c r="L105" s="63">
        <f t="shared" si="23"/>
        <v>126</v>
      </c>
      <c r="M105" s="61">
        <f t="shared" si="24"/>
        <v>0.47894736842105268</v>
      </c>
      <c r="N105" s="64">
        <f t="shared" si="25"/>
        <v>0.48770000000000002</v>
      </c>
      <c r="O105" s="53">
        <v>202</v>
      </c>
      <c r="P105" s="59">
        <f t="shared" si="26"/>
        <v>202</v>
      </c>
      <c r="Q105" s="61">
        <f t="shared" si="27"/>
        <v>0.47894736842105268</v>
      </c>
      <c r="R105" s="61">
        <f>$Q$2*$Q105+$R$2</f>
        <v>0.47156105263157894</v>
      </c>
      <c r="S105" s="53">
        <f t="shared" si="28"/>
        <v>34768.196410526318</v>
      </c>
      <c r="T105" s="65">
        <f>$S105*(1-$T$1)</f>
        <v>24337.73748736842</v>
      </c>
      <c r="U105" s="56">
        <f t="shared" si="29"/>
        <v>76</v>
      </c>
      <c r="V105" s="59">
        <f t="shared" si="30"/>
        <v>332.5</v>
      </c>
      <c r="W105" s="59">
        <f t="shared" si="31"/>
        <v>42.75</v>
      </c>
      <c r="X105" s="55">
        <f t="shared" si="32"/>
        <v>-210.07076067728076</v>
      </c>
      <c r="Y105" s="59">
        <f t="shared" si="33"/>
        <v>200.06118903209503</v>
      </c>
      <c r="Z105" s="59">
        <f t="shared" si="34"/>
        <v>200.06118903209503</v>
      </c>
      <c r="AA105" s="57">
        <f t="shared" si="35"/>
        <v>0.47311635799126323</v>
      </c>
      <c r="AB105" s="57">
        <f t="shared" si="38"/>
        <v>0.47617571428571431</v>
      </c>
      <c r="AC105" s="59">
        <f t="shared" si="36"/>
        <v>34771.462049695619</v>
      </c>
      <c r="AD105" s="58">
        <f t="shared" si="37"/>
        <v>24340.023434786934</v>
      </c>
    </row>
    <row r="106" spans="1:30" x14ac:dyDescent="0.3">
      <c r="A106" s="54" t="s">
        <v>147</v>
      </c>
      <c r="B106" s="54" t="s">
        <v>61</v>
      </c>
      <c r="C106" s="54">
        <v>2</v>
      </c>
      <c r="D106" s="53">
        <v>2000</v>
      </c>
      <c r="E106" s="54">
        <f t="shared" si="20"/>
        <v>0.97299999999999998</v>
      </c>
      <c r="F106" s="60">
        <f t="shared" si="21"/>
        <v>23352</v>
      </c>
      <c r="G106" s="53">
        <v>579</v>
      </c>
      <c r="H106" s="61">
        <v>0.41099999999999998</v>
      </c>
      <c r="I106" s="53">
        <v>107</v>
      </c>
      <c r="J106" s="62">
        <v>781</v>
      </c>
      <c r="K106" s="63">
        <f t="shared" si="22"/>
        <v>674</v>
      </c>
      <c r="L106" s="63">
        <f t="shared" si="23"/>
        <v>472</v>
      </c>
      <c r="M106" s="61">
        <f t="shared" si="24"/>
        <v>0.66023738872403559</v>
      </c>
      <c r="N106" s="64">
        <f t="shared" si="25"/>
        <v>0.41099999999999998</v>
      </c>
      <c r="O106" s="53">
        <v>579</v>
      </c>
      <c r="P106" s="59">
        <f t="shared" si="26"/>
        <v>579</v>
      </c>
      <c r="Q106" s="61">
        <f t="shared" si="27"/>
        <v>0.66023738872403559</v>
      </c>
      <c r="R106" s="61">
        <f>$Q$2*$Q106+$R$2</f>
        <v>0.32808813056379826</v>
      </c>
      <c r="S106" s="53">
        <f t="shared" si="28"/>
        <v>69336.505072700311</v>
      </c>
      <c r="T106" s="65">
        <f>$S106*(1-$T$1)</f>
        <v>48535.553550890218</v>
      </c>
      <c r="U106" s="56">
        <f t="shared" si="29"/>
        <v>107</v>
      </c>
      <c r="V106" s="59">
        <f t="shared" si="30"/>
        <v>842.5</v>
      </c>
      <c r="W106" s="59">
        <f t="shared" si="31"/>
        <v>22.75</v>
      </c>
      <c r="X106" s="55">
        <f t="shared" si="32"/>
        <v>-532.28455900935057</v>
      </c>
      <c r="Y106" s="59">
        <f t="shared" si="33"/>
        <v>464.13624589335359</v>
      </c>
      <c r="Z106" s="59">
        <f t="shared" si="34"/>
        <v>464.13624589335359</v>
      </c>
      <c r="AA106" s="57">
        <f t="shared" si="35"/>
        <v>0.52390058859745237</v>
      </c>
      <c r="AB106" s="57">
        <f t="shared" si="38"/>
        <v>0.43598507418397625</v>
      </c>
      <c r="AC106" s="59">
        <f t="shared" si="36"/>
        <v>73860.113593009388</v>
      </c>
      <c r="AD106" s="58">
        <f t="shared" si="37"/>
        <v>51702.079515106569</v>
      </c>
    </row>
    <row r="107" spans="1:30" x14ac:dyDescent="0.3">
      <c r="A107" s="54" t="s">
        <v>148</v>
      </c>
      <c r="B107" s="54" t="s">
        <v>59</v>
      </c>
      <c r="C107" s="54">
        <v>1</v>
      </c>
      <c r="D107" s="53">
        <v>1700</v>
      </c>
      <c r="E107" s="54">
        <f t="shared" si="20"/>
        <v>0.97299999999999998</v>
      </c>
      <c r="F107" s="60">
        <f t="shared" si="21"/>
        <v>19849.2</v>
      </c>
      <c r="G107" s="53">
        <v>524</v>
      </c>
      <c r="H107" s="61">
        <v>0.50409999999999999</v>
      </c>
      <c r="I107" s="53">
        <v>162</v>
      </c>
      <c r="J107" s="62">
        <v>614</v>
      </c>
      <c r="K107" s="63">
        <f t="shared" si="22"/>
        <v>452</v>
      </c>
      <c r="L107" s="63">
        <f t="shared" si="23"/>
        <v>362</v>
      </c>
      <c r="M107" s="61">
        <f t="shared" si="24"/>
        <v>0.74070796460176991</v>
      </c>
      <c r="N107" s="64">
        <f t="shared" si="25"/>
        <v>0.50409999999999999</v>
      </c>
      <c r="O107" s="53">
        <v>524</v>
      </c>
      <c r="P107" s="59">
        <f t="shared" si="26"/>
        <v>524</v>
      </c>
      <c r="Q107" s="61">
        <f t="shared" si="27"/>
        <v>0.74070796460176991</v>
      </c>
      <c r="R107" s="61">
        <f>$Q$2*$Q107+$R$2</f>
        <v>0.26440371681415931</v>
      </c>
      <c r="S107" s="53">
        <f t="shared" si="28"/>
        <v>50569.854877876111</v>
      </c>
      <c r="T107" s="65">
        <f>$S107*(1-$T$1)</f>
        <v>35398.898414513278</v>
      </c>
      <c r="U107" s="56">
        <f t="shared" si="29"/>
        <v>162</v>
      </c>
      <c r="V107" s="59">
        <f t="shared" si="30"/>
        <v>565</v>
      </c>
      <c r="W107" s="59">
        <f t="shared" si="31"/>
        <v>105.5</v>
      </c>
      <c r="X107" s="55">
        <f t="shared" si="32"/>
        <v>-356.96234521101843</v>
      </c>
      <c r="Y107" s="59">
        <f t="shared" si="33"/>
        <v>356.38217083649226</v>
      </c>
      <c r="Z107" s="59">
        <f t="shared" si="34"/>
        <v>356.38217083649226</v>
      </c>
      <c r="AA107" s="57">
        <f t="shared" si="35"/>
        <v>0.4440392404185704</v>
      </c>
      <c r="AB107" s="57">
        <f t="shared" si="38"/>
        <v>0.49918734513274343</v>
      </c>
      <c r="AC107" s="59">
        <f t="shared" si="36"/>
        <v>64934.036445067024</v>
      </c>
      <c r="AD107" s="58">
        <f t="shared" si="37"/>
        <v>45453.825511546915</v>
      </c>
    </row>
    <row r="108" spans="1:30" x14ac:dyDescent="0.3">
      <c r="A108" s="54" t="s">
        <v>149</v>
      </c>
      <c r="B108" s="54" t="s">
        <v>59</v>
      </c>
      <c r="C108" s="54">
        <v>2</v>
      </c>
      <c r="D108" s="53">
        <v>2500</v>
      </c>
      <c r="E108" s="54">
        <f t="shared" si="20"/>
        <v>0.97299999999999998</v>
      </c>
      <c r="F108" s="60">
        <f t="shared" si="21"/>
        <v>29190</v>
      </c>
      <c r="G108" s="53">
        <v>560</v>
      </c>
      <c r="H108" s="61">
        <v>0.2767</v>
      </c>
      <c r="I108" s="53">
        <v>158</v>
      </c>
      <c r="J108" s="62">
        <v>906</v>
      </c>
      <c r="K108" s="63">
        <f t="shared" si="22"/>
        <v>748</v>
      </c>
      <c r="L108" s="63">
        <f t="shared" si="23"/>
        <v>402</v>
      </c>
      <c r="M108" s="61">
        <f t="shared" si="24"/>
        <v>0.5299465240641712</v>
      </c>
      <c r="N108" s="64">
        <f t="shared" si="25"/>
        <v>0.2767</v>
      </c>
      <c r="O108" s="53">
        <v>560</v>
      </c>
      <c r="P108" s="59">
        <f t="shared" si="26"/>
        <v>560</v>
      </c>
      <c r="Q108" s="61">
        <f t="shared" si="27"/>
        <v>0.5299465240641712</v>
      </c>
      <c r="R108" s="61">
        <f>$Q$2*$Q108+$R$2</f>
        <v>0.43120032085561494</v>
      </c>
      <c r="S108" s="53">
        <f t="shared" si="28"/>
        <v>88137.34558288769</v>
      </c>
      <c r="T108" s="65">
        <f>$S108*(1-$T$1)</f>
        <v>61696.141908021382</v>
      </c>
      <c r="U108" s="56">
        <f t="shared" si="29"/>
        <v>158</v>
      </c>
      <c r="V108" s="59">
        <f t="shared" si="30"/>
        <v>935</v>
      </c>
      <c r="W108" s="59">
        <f t="shared" si="31"/>
        <v>64.5</v>
      </c>
      <c r="X108" s="55">
        <f t="shared" si="32"/>
        <v>-590.7252969421279</v>
      </c>
      <c r="Y108" s="59">
        <f t="shared" si="33"/>
        <v>534.72093757897403</v>
      </c>
      <c r="Z108" s="59">
        <f t="shared" si="34"/>
        <v>534.72093757897403</v>
      </c>
      <c r="AA108" s="57">
        <f t="shared" si="35"/>
        <v>0.50291009366735195</v>
      </c>
      <c r="AB108" s="57">
        <f t="shared" si="38"/>
        <v>0.45259695187165772</v>
      </c>
      <c r="AC108" s="59">
        <f t="shared" si="36"/>
        <v>88334.769254322498</v>
      </c>
      <c r="AD108" s="58">
        <f t="shared" si="37"/>
        <v>61834.338478025747</v>
      </c>
    </row>
    <row r="109" spans="1:30" x14ac:dyDescent="0.3">
      <c r="A109" s="54" t="s">
        <v>150</v>
      </c>
      <c r="B109" s="54" t="s">
        <v>61</v>
      </c>
      <c r="C109" s="54">
        <v>1</v>
      </c>
      <c r="D109" s="53">
        <v>1800</v>
      </c>
      <c r="E109" s="54">
        <f t="shared" si="20"/>
        <v>0.97299999999999998</v>
      </c>
      <c r="F109" s="60">
        <f t="shared" si="21"/>
        <v>21016.799999999999</v>
      </c>
      <c r="G109" s="53">
        <v>362</v>
      </c>
      <c r="H109" s="61">
        <v>0.32879999999999998</v>
      </c>
      <c r="I109" s="53">
        <v>199</v>
      </c>
      <c r="J109" s="62">
        <v>432</v>
      </c>
      <c r="K109" s="63">
        <f t="shared" si="22"/>
        <v>233</v>
      </c>
      <c r="L109" s="63">
        <f t="shared" si="23"/>
        <v>163</v>
      </c>
      <c r="M109" s="61">
        <f t="shared" si="24"/>
        <v>0.65965665236051507</v>
      </c>
      <c r="N109" s="64">
        <f t="shared" si="25"/>
        <v>0.32879999999999998</v>
      </c>
      <c r="O109" s="53">
        <v>362</v>
      </c>
      <c r="P109" s="59">
        <f t="shared" si="26"/>
        <v>362</v>
      </c>
      <c r="Q109" s="61">
        <f t="shared" si="27"/>
        <v>0.65965665236051507</v>
      </c>
      <c r="R109" s="61">
        <f>$Q$2*$Q109+$R$2</f>
        <v>0.32854772532188836</v>
      </c>
      <c r="S109" s="53">
        <f t="shared" si="28"/>
        <v>43411.010946781113</v>
      </c>
      <c r="T109" s="65">
        <f>$S109*(1-$T$1)</f>
        <v>30387.707662746776</v>
      </c>
      <c r="U109" s="56">
        <f t="shared" si="29"/>
        <v>199</v>
      </c>
      <c r="V109" s="59">
        <f t="shared" si="30"/>
        <v>291.25</v>
      </c>
      <c r="W109" s="59">
        <f t="shared" si="31"/>
        <v>169.875</v>
      </c>
      <c r="X109" s="55">
        <f t="shared" si="32"/>
        <v>-184.00935051806925</v>
      </c>
      <c r="Y109" s="59">
        <f t="shared" si="33"/>
        <v>241.45585355066973</v>
      </c>
      <c r="Z109" s="59">
        <f t="shared" si="34"/>
        <v>241.45585355066973</v>
      </c>
      <c r="AA109" s="57">
        <f t="shared" si="35"/>
        <v>0.24577117098942397</v>
      </c>
      <c r="AB109" s="57">
        <f t="shared" si="38"/>
        <v>0.65609669527896985</v>
      </c>
      <c r="AC109" s="59">
        <f t="shared" si="36"/>
        <v>57822.711463180422</v>
      </c>
      <c r="AD109" s="58">
        <f t="shared" si="37"/>
        <v>40475.898024226291</v>
      </c>
    </row>
    <row r="110" spans="1:30" x14ac:dyDescent="0.3">
      <c r="A110" s="54" t="s">
        <v>151</v>
      </c>
      <c r="B110" s="54" t="s">
        <v>61</v>
      </c>
      <c r="C110" s="54">
        <v>2</v>
      </c>
      <c r="D110" s="53">
        <v>2600</v>
      </c>
      <c r="E110" s="54">
        <f t="shared" si="20"/>
        <v>0.97299999999999998</v>
      </c>
      <c r="F110" s="60">
        <f t="shared" si="21"/>
        <v>30357.599999999999</v>
      </c>
      <c r="G110" s="53">
        <v>417</v>
      </c>
      <c r="H110" s="61">
        <v>0.53149999999999997</v>
      </c>
      <c r="I110" s="53">
        <v>366</v>
      </c>
      <c r="J110" s="62">
        <v>594</v>
      </c>
      <c r="K110" s="63">
        <f t="shared" si="22"/>
        <v>228</v>
      </c>
      <c r="L110" s="63">
        <f t="shared" si="23"/>
        <v>51</v>
      </c>
      <c r="M110" s="61">
        <f t="shared" si="24"/>
        <v>0.27894736842105267</v>
      </c>
      <c r="N110" s="64">
        <f t="shared" si="25"/>
        <v>0.53149999999999997</v>
      </c>
      <c r="O110" s="53">
        <v>417</v>
      </c>
      <c r="P110" s="59">
        <f t="shared" si="26"/>
        <v>417</v>
      </c>
      <c r="Q110" s="61">
        <f t="shared" si="27"/>
        <v>0.27894736842105267</v>
      </c>
      <c r="R110" s="61">
        <f>$Q$2*$Q110+$R$2</f>
        <v>0.62984105263157897</v>
      </c>
      <c r="S110" s="53">
        <f t="shared" si="28"/>
        <v>95864.957415789482</v>
      </c>
      <c r="T110" s="65">
        <f>$S110*(1-$T$1)</f>
        <v>67105.470191052635</v>
      </c>
      <c r="U110" s="56">
        <f t="shared" si="29"/>
        <v>366</v>
      </c>
      <c r="V110" s="59">
        <f t="shared" si="30"/>
        <v>285</v>
      </c>
      <c r="W110" s="59">
        <f t="shared" si="31"/>
        <v>337.5</v>
      </c>
      <c r="X110" s="55">
        <f t="shared" si="32"/>
        <v>-180.06065200909779</v>
      </c>
      <c r="Y110" s="59">
        <f t="shared" si="33"/>
        <v>321.90959059893856</v>
      </c>
      <c r="Z110" s="59">
        <f t="shared" si="34"/>
        <v>366</v>
      </c>
      <c r="AA110" s="57">
        <f t="shared" si="35"/>
        <v>0.1</v>
      </c>
      <c r="AB110" s="57">
        <f t="shared" si="38"/>
        <v>0.77146000000000003</v>
      </c>
      <c r="AC110" s="59">
        <f t="shared" si="36"/>
        <v>103059.3414</v>
      </c>
      <c r="AD110" s="58">
        <f t="shared" si="37"/>
        <v>72141.538979999998</v>
      </c>
    </row>
    <row r="111" spans="1:30" x14ac:dyDescent="0.3">
      <c r="A111" s="54" t="s">
        <v>152</v>
      </c>
      <c r="B111" s="54" t="s">
        <v>59</v>
      </c>
      <c r="C111" s="54">
        <v>1</v>
      </c>
      <c r="D111" s="53">
        <v>2500</v>
      </c>
      <c r="E111" s="54">
        <f t="shared" si="20"/>
        <v>0.97299999999999998</v>
      </c>
      <c r="F111" s="60">
        <f t="shared" si="21"/>
        <v>29190</v>
      </c>
      <c r="G111" s="53">
        <v>474</v>
      </c>
      <c r="H111" s="61">
        <v>0.4274</v>
      </c>
      <c r="I111" s="53">
        <v>333</v>
      </c>
      <c r="J111" s="62">
        <v>665</v>
      </c>
      <c r="K111" s="63">
        <f t="shared" si="22"/>
        <v>332</v>
      </c>
      <c r="L111" s="63">
        <f t="shared" si="23"/>
        <v>141</v>
      </c>
      <c r="M111" s="61">
        <f t="shared" si="24"/>
        <v>0.43975903614457834</v>
      </c>
      <c r="N111" s="64">
        <f t="shared" si="25"/>
        <v>0.4274</v>
      </c>
      <c r="O111" s="53">
        <v>474</v>
      </c>
      <c r="P111" s="59">
        <f t="shared" si="26"/>
        <v>474</v>
      </c>
      <c r="Q111" s="61">
        <f t="shared" si="27"/>
        <v>0.43975903614457834</v>
      </c>
      <c r="R111" s="61">
        <f>$Q$2*$Q111+$R$2</f>
        <v>0.50257469879518069</v>
      </c>
      <c r="S111" s="53">
        <f t="shared" si="28"/>
        <v>86950.448638554211</v>
      </c>
      <c r="T111" s="65">
        <f>$S111*(1-$T$1)</f>
        <v>60865.314046987944</v>
      </c>
      <c r="U111" s="56">
        <f t="shared" si="29"/>
        <v>333</v>
      </c>
      <c r="V111" s="59">
        <f t="shared" si="30"/>
        <v>415</v>
      </c>
      <c r="W111" s="59">
        <f t="shared" si="31"/>
        <v>291.5</v>
      </c>
      <c r="X111" s="55">
        <f t="shared" si="32"/>
        <v>-262.19358099570383</v>
      </c>
      <c r="Y111" s="59">
        <f t="shared" si="33"/>
        <v>368.77185999494566</v>
      </c>
      <c r="Z111" s="59">
        <f t="shared" si="34"/>
        <v>368.77185999494566</v>
      </c>
      <c r="AA111" s="57">
        <f t="shared" si="35"/>
        <v>0.18619725299986906</v>
      </c>
      <c r="AB111" s="57">
        <f t="shared" si="38"/>
        <v>0.70324349397590369</v>
      </c>
      <c r="AC111" s="59">
        <f t="shared" si="36"/>
        <v>94657.79012553599</v>
      </c>
      <c r="AD111" s="58">
        <f t="shared" si="37"/>
        <v>66260.453087875183</v>
      </c>
    </row>
    <row r="112" spans="1:30" x14ac:dyDescent="0.3">
      <c r="A112" s="54" t="s">
        <v>153</v>
      </c>
      <c r="B112" s="54" t="s">
        <v>59</v>
      </c>
      <c r="C112" s="54">
        <v>1</v>
      </c>
      <c r="D112" s="53">
        <v>1500</v>
      </c>
      <c r="E112" s="54">
        <f t="shared" si="20"/>
        <v>0.97299999999999998</v>
      </c>
      <c r="F112" s="60">
        <f t="shared" si="21"/>
        <v>17514</v>
      </c>
      <c r="G112" s="53">
        <v>146</v>
      </c>
      <c r="H112" s="61">
        <v>0.24110000000000001</v>
      </c>
      <c r="I112" s="53">
        <v>81</v>
      </c>
      <c r="J112" s="62">
        <v>205</v>
      </c>
      <c r="K112" s="63">
        <f t="shared" si="22"/>
        <v>124</v>
      </c>
      <c r="L112" s="63">
        <f t="shared" si="23"/>
        <v>65</v>
      </c>
      <c r="M112" s="61">
        <f t="shared" si="24"/>
        <v>0.51935483870967747</v>
      </c>
      <c r="N112" s="64">
        <f t="shared" si="25"/>
        <v>0.24110000000000001</v>
      </c>
      <c r="O112" s="53">
        <v>146</v>
      </c>
      <c r="P112" s="59">
        <f t="shared" si="26"/>
        <v>146</v>
      </c>
      <c r="Q112" s="61">
        <f t="shared" si="27"/>
        <v>0.51935483870967747</v>
      </c>
      <c r="R112" s="61">
        <f>$Q$2*$Q112+$R$2</f>
        <v>0.43958258064516126</v>
      </c>
      <c r="S112" s="53">
        <f t="shared" si="28"/>
        <v>23425.355722580643</v>
      </c>
      <c r="T112" s="65">
        <f>$S112*(1-$T$1)</f>
        <v>16397.74900580645</v>
      </c>
      <c r="U112" s="56">
        <f t="shared" si="29"/>
        <v>81</v>
      </c>
      <c r="V112" s="59">
        <f t="shared" si="30"/>
        <v>155</v>
      </c>
      <c r="W112" s="59">
        <f t="shared" si="31"/>
        <v>65.5</v>
      </c>
      <c r="X112" s="55">
        <f t="shared" si="32"/>
        <v>-97.92772302249179</v>
      </c>
      <c r="Y112" s="59">
        <f t="shared" si="33"/>
        <v>116.04732120293151</v>
      </c>
      <c r="Z112" s="59">
        <f t="shared" si="34"/>
        <v>116.04732120293151</v>
      </c>
      <c r="AA112" s="57">
        <f t="shared" si="35"/>
        <v>0.32611174969633233</v>
      </c>
      <c r="AB112" s="57">
        <f t="shared" si="38"/>
        <v>0.59251516129032256</v>
      </c>
      <c r="AC112" s="59">
        <f t="shared" si="36"/>
        <v>25097.325992550665</v>
      </c>
      <c r="AD112" s="58">
        <f t="shared" si="37"/>
        <v>17568.128194785462</v>
      </c>
    </row>
    <row r="113" spans="1:30" x14ac:dyDescent="0.3">
      <c r="A113" s="54" t="s">
        <v>154</v>
      </c>
      <c r="B113" s="54" t="s">
        <v>59</v>
      </c>
      <c r="C113" s="54">
        <v>2</v>
      </c>
      <c r="D113" s="53">
        <v>1900</v>
      </c>
      <c r="E113" s="54">
        <f t="shared" si="20"/>
        <v>0.97299999999999998</v>
      </c>
      <c r="F113" s="60">
        <f t="shared" si="21"/>
        <v>22184.399999999998</v>
      </c>
      <c r="G113" s="53">
        <v>568</v>
      </c>
      <c r="H113" s="61">
        <v>0.189</v>
      </c>
      <c r="I113" s="53">
        <v>227</v>
      </c>
      <c r="J113" s="62">
        <v>861</v>
      </c>
      <c r="K113" s="63">
        <f t="shared" si="22"/>
        <v>634</v>
      </c>
      <c r="L113" s="63">
        <f t="shared" si="23"/>
        <v>341</v>
      </c>
      <c r="M113" s="61">
        <f t="shared" si="24"/>
        <v>0.53028391167192435</v>
      </c>
      <c r="N113" s="64">
        <f t="shared" si="25"/>
        <v>0.189</v>
      </c>
      <c r="O113" s="53">
        <v>568</v>
      </c>
      <c r="P113" s="59">
        <f t="shared" si="26"/>
        <v>568</v>
      </c>
      <c r="Q113" s="61">
        <f t="shared" si="27"/>
        <v>0.53028391167192435</v>
      </c>
      <c r="R113" s="61">
        <f>$Q$2*$Q113+$R$2</f>
        <v>0.4309333123028391</v>
      </c>
      <c r="S113" s="53">
        <f t="shared" si="28"/>
        <v>89341.094306624596</v>
      </c>
      <c r="T113" s="65">
        <f>$S113*(1-$T$1)</f>
        <v>62538.766014637215</v>
      </c>
      <c r="U113" s="56">
        <f t="shared" si="29"/>
        <v>227</v>
      </c>
      <c r="V113" s="59">
        <f t="shared" si="30"/>
        <v>792.5</v>
      </c>
      <c r="W113" s="59">
        <f t="shared" si="31"/>
        <v>147.75</v>
      </c>
      <c r="X113" s="55">
        <f t="shared" si="32"/>
        <v>-500.694970937579</v>
      </c>
      <c r="Y113" s="59">
        <f t="shared" si="33"/>
        <v>499.76614227950472</v>
      </c>
      <c r="Z113" s="59">
        <f t="shared" si="34"/>
        <v>499.76614227950472</v>
      </c>
      <c r="AA113" s="57">
        <f t="shared" si="35"/>
        <v>0.44418440666183562</v>
      </c>
      <c r="AB113" s="57">
        <f t="shared" si="38"/>
        <v>0.49907246056782334</v>
      </c>
      <c r="AC113" s="59">
        <f t="shared" si="36"/>
        <v>91038.124192611285</v>
      </c>
      <c r="AD113" s="58">
        <f t="shared" si="37"/>
        <v>63726.686934827892</v>
      </c>
    </row>
    <row r="114" spans="1:30" x14ac:dyDescent="0.3">
      <c r="A114" s="54" t="s">
        <v>155</v>
      </c>
      <c r="B114" s="54" t="s">
        <v>61</v>
      </c>
      <c r="C114" s="54">
        <v>1</v>
      </c>
      <c r="D114" s="53">
        <v>900</v>
      </c>
      <c r="E114" s="54">
        <f t="shared" si="20"/>
        <v>0.97299999999999998</v>
      </c>
      <c r="F114" s="60">
        <f t="shared" si="21"/>
        <v>10508.4</v>
      </c>
      <c r="G114" s="53">
        <v>318</v>
      </c>
      <c r="H114" s="61">
        <v>0.29039999999999999</v>
      </c>
      <c r="I114" s="53">
        <v>176</v>
      </c>
      <c r="J114" s="62">
        <v>440</v>
      </c>
      <c r="K114" s="63">
        <f t="shared" si="22"/>
        <v>264</v>
      </c>
      <c r="L114" s="63">
        <f t="shared" si="23"/>
        <v>142</v>
      </c>
      <c r="M114" s="61">
        <f t="shared" si="24"/>
        <v>0.53030303030303039</v>
      </c>
      <c r="N114" s="64">
        <f t="shared" si="25"/>
        <v>0.29039999999999999</v>
      </c>
      <c r="O114" s="53">
        <v>318</v>
      </c>
      <c r="P114" s="59">
        <f t="shared" si="26"/>
        <v>318</v>
      </c>
      <c r="Q114" s="61">
        <f t="shared" si="27"/>
        <v>0.53030303030303039</v>
      </c>
      <c r="R114" s="61">
        <f>$Q$2*$Q114+$R$2</f>
        <v>0.43091818181818176</v>
      </c>
      <c r="S114" s="53">
        <f t="shared" si="28"/>
        <v>50016.673363636357</v>
      </c>
      <c r="T114" s="65">
        <f>$S114*(1-$T$1)</f>
        <v>35011.671354545448</v>
      </c>
      <c r="U114" s="56">
        <f t="shared" si="29"/>
        <v>176</v>
      </c>
      <c r="V114" s="59">
        <f t="shared" si="30"/>
        <v>330</v>
      </c>
      <c r="W114" s="59">
        <f t="shared" si="31"/>
        <v>143</v>
      </c>
      <c r="X114" s="55">
        <f t="shared" si="32"/>
        <v>-208.49128127369218</v>
      </c>
      <c r="Y114" s="59">
        <f t="shared" si="33"/>
        <v>248.84268385140257</v>
      </c>
      <c r="Z114" s="59">
        <f t="shared" si="34"/>
        <v>248.84268385140257</v>
      </c>
      <c r="AA114" s="57">
        <f t="shared" si="35"/>
        <v>0.32073540561031083</v>
      </c>
      <c r="AB114" s="57">
        <f t="shared" si="38"/>
        <v>0.59677000000000002</v>
      </c>
      <c r="AC114" s="59">
        <f t="shared" si="36"/>
        <v>54203.174681330558</v>
      </c>
      <c r="AD114" s="58">
        <f t="shared" si="37"/>
        <v>37942.222276931388</v>
      </c>
    </row>
    <row r="115" spans="1:30" x14ac:dyDescent="0.3">
      <c r="A115" s="54" t="s">
        <v>156</v>
      </c>
      <c r="B115" s="54" t="s">
        <v>61</v>
      </c>
      <c r="C115" s="54">
        <v>2</v>
      </c>
      <c r="D115" s="53">
        <v>1100</v>
      </c>
      <c r="E115" s="54">
        <f t="shared" si="20"/>
        <v>0.97299999999999998</v>
      </c>
      <c r="F115" s="60">
        <f t="shared" si="21"/>
        <v>12843.6</v>
      </c>
      <c r="G115" s="53">
        <v>538</v>
      </c>
      <c r="H115" s="61">
        <v>0.58079999999999998</v>
      </c>
      <c r="I115" s="53">
        <v>225</v>
      </c>
      <c r="J115" s="62">
        <v>1033</v>
      </c>
      <c r="K115" s="63">
        <f t="shared" si="22"/>
        <v>808</v>
      </c>
      <c r="L115" s="63">
        <f t="shared" si="23"/>
        <v>313</v>
      </c>
      <c r="M115" s="61">
        <f t="shared" si="24"/>
        <v>0.40990099009900993</v>
      </c>
      <c r="N115" s="64">
        <f t="shared" si="25"/>
        <v>0.58079999999999998</v>
      </c>
      <c r="O115" s="53">
        <v>538</v>
      </c>
      <c r="P115" s="59">
        <f t="shared" si="26"/>
        <v>538</v>
      </c>
      <c r="Q115" s="61">
        <f t="shared" si="27"/>
        <v>0.40990099009900993</v>
      </c>
      <c r="R115" s="61">
        <f>$Q$2*$Q115+$R$2</f>
        <v>0.52620435643564356</v>
      </c>
      <c r="S115" s="53">
        <f t="shared" si="28"/>
        <v>103330.74947326732</v>
      </c>
      <c r="T115" s="65">
        <f>$S115*(1-$T$1)</f>
        <v>72331.524631287117</v>
      </c>
      <c r="U115" s="56">
        <f t="shared" si="29"/>
        <v>225</v>
      </c>
      <c r="V115" s="59">
        <f t="shared" si="30"/>
        <v>1010</v>
      </c>
      <c r="W115" s="59">
        <f t="shared" si="31"/>
        <v>124</v>
      </c>
      <c r="X115" s="55">
        <f t="shared" si="32"/>
        <v>-638.1096790497852</v>
      </c>
      <c r="Y115" s="59">
        <f t="shared" si="33"/>
        <v>604.77609299974733</v>
      </c>
      <c r="Z115" s="59">
        <f t="shared" si="34"/>
        <v>604.77609299974733</v>
      </c>
      <c r="AA115" s="57">
        <f t="shared" si="35"/>
        <v>0.47601593366311618</v>
      </c>
      <c r="AB115" s="57">
        <f t="shared" si="38"/>
        <v>0.47388099009900986</v>
      </c>
      <c r="AC115" s="59">
        <f t="shared" si="36"/>
        <v>104606.04121470985</v>
      </c>
      <c r="AD115" s="58">
        <f t="shared" si="37"/>
        <v>73224.228850296888</v>
      </c>
    </row>
    <row r="116" spans="1:30" x14ac:dyDescent="0.3">
      <c r="A116" s="54" t="s">
        <v>157</v>
      </c>
      <c r="B116" s="54" t="s">
        <v>61</v>
      </c>
      <c r="C116" s="54">
        <v>1</v>
      </c>
      <c r="D116" s="53">
        <v>1700</v>
      </c>
      <c r="E116" s="54">
        <f t="shared" si="20"/>
        <v>0.97299999999999998</v>
      </c>
      <c r="F116" s="60">
        <f t="shared" si="21"/>
        <v>19849.2</v>
      </c>
      <c r="G116" s="53">
        <v>312</v>
      </c>
      <c r="H116" s="61">
        <v>0.41099999999999998</v>
      </c>
      <c r="I116" s="53">
        <v>106</v>
      </c>
      <c r="J116" s="62">
        <v>465</v>
      </c>
      <c r="K116" s="63">
        <f t="shared" si="22"/>
        <v>359</v>
      </c>
      <c r="L116" s="63">
        <f t="shared" si="23"/>
        <v>206</v>
      </c>
      <c r="M116" s="61">
        <f t="shared" si="24"/>
        <v>0.55905292479108637</v>
      </c>
      <c r="N116" s="64">
        <f t="shared" si="25"/>
        <v>0.41099999999999998</v>
      </c>
      <c r="O116" s="53">
        <v>312</v>
      </c>
      <c r="P116" s="59">
        <f t="shared" si="26"/>
        <v>312</v>
      </c>
      <c r="Q116" s="61">
        <f t="shared" si="27"/>
        <v>0.55905292479108637</v>
      </c>
      <c r="R116" s="61">
        <f>$Q$2*$Q116+$R$2</f>
        <v>0.40816551532033429</v>
      </c>
      <c r="S116" s="53">
        <f t="shared" si="28"/>
        <v>46481.888884679669</v>
      </c>
      <c r="T116" s="65">
        <f>$S116*(1-$T$1)</f>
        <v>32537.322219275768</v>
      </c>
      <c r="U116" s="56">
        <f t="shared" si="29"/>
        <v>106</v>
      </c>
      <c r="V116" s="59">
        <f t="shared" si="30"/>
        <v>448.75</v>
      </c>
      <c r="W116" s="59">
        <f t="shared" si="31"/>
        <v>61.125</v>
      </c>
      <c r="X116" s="55">
        <f t="shared" si="32"/>
        <v>-283.51655294414962</v>
      </c>
      <c r="Y116" s="59">
        <f t="shared" si="33"/>
        <v>271.72167993429366</v>
      </c>
      <c r="Z116" s="59">
        <f t="shared" si="34"/>
        <v>271.72167993429366</v>
      </c>
      <c r="AA116" s="57">
        <f t="shared" si="35"/>
        <v>0.46929622269480481</v>
      </c>
      <c r="AB116" s="57">
        <f t="shared" si="38"/>
        <v>0.47919896935933148</v>
      </c>
      <c r="AC116" s="59">
        <f t="shared" si="36"/>
        <v>47526.193376641379</v>
      </c>
      <c r="AD116" s="58">
        <f t="shared" si="37"/>
        <v>33268.335363648963</v>
      </c>
    </row>
    <row r="117" spans="1:30" x14ac:dyDescent="0.3">
      <c r="A117" s="54" t="s">
        <v>158</v>
      </c>
      <c r="B117" s="54" t="s">
        <v>59</v>
      </c>
      <c r="C117" s="54">
        <v>2</v>
      </c>
      <c r="D117" s="53">
        <v>3600</v>
      </c>
      <c r="E117" s="54">
        <f t="shared" si="20"/>
        <v>0.97299999999999998</v>
      </c>
      <c r="F117" s="60">
        <f t="shared" si="21"/>
        <v>42033.599999999999</v>
      </c>
      <c r="G117" s="53">
        <v>491</v>
      </c>
      <c r="H117" s="61">
        <v>0.39729999999999999</v>
      </c>
      <c r="I117" s="53">
        <v>336</v>
      </c>
      <c r="J117" s="62">
        <v>624</v>
      </c>
      <c r="K117" s="63">
        <f t="shared" si="22"/>
        <v>288</v>
      </c>
      <c r="L117" s="63">
        <f t="shared" si="23"/>
        <v>155</v>
      </c>
      <c r="M117" s="61">
        <f t="shared" si="24"/>
        <v>0.53055555555555556</v>
      </c>
      <c r="N117" s="64">
        <f t="shared" si="25"/>
        <v>0.39729999999999999</v>
      </c>
      <c r="O117" s="53">
        <v>491</v>
      </c>
      <c r="P117" s="59">
        <f t="shared" si="26"/>
        <v>491</v>
      </c>
      <c r="Q117" s="61">
        <f t="shared" si="27"/>
        <v>0.53055555555555556</v>
      </c>
      <c r="R117" s="61">
        <f>$Q$2*$Q117+$R$2</f>
        <v>0.43071833333333337</v>
      </c>
      <c r="S117" s="53">
        <f t="shared" si="28"/>
        <v>77191.186108333335</v>
      </c>
      <c r="T117" s="65">
        <f>$S117*(1-$T$1)</f>
        <v>54033.83027583333</v>
      </c>
      <c r="U117" s="56">
        <f t="shared" si="29"/>
        <v>336</v>
      </c>
      <c r="V117" s="59">
        <f t="shared" si="30"/>
        <v>360</v>
      </c>
      <c r="W117" s="59">
        <f t="shared" si="31"/>
        <v>300</v>
      </c>
      <c r="X117" s="55">
        <f t="shared" si="32"/>
        <v>-227.44503411675512</v>
      </c>
      <c r="Y117" s="59">
        <f t="shared" si="33"/>
        <v>343.46474601971192</v>
      </c>
      <c r="Z117" s="59">
        <f t="shared" si="34"/>
        <v>343.46474601971192</v>
      </c>
      <c r="AA117" s="57">
        <f t="shared" si="35"/>
        <v>0.1207354056103109</v>
      </c>
      <c r="AB117" s="57">
        <f t="shared" si="38"/>
        <v>0.75505</v>
      </c>
      <c r="AC117" s="59">
        <f t="shared" si="36"/>
        <v>94656.56561599698</v>
      </c>
      <c r="AD117" s="58">
        <f t="shared" si="37"/>
        <v>66259.59593119788</v>
      </c>
    </row>
    <row r="118" spans="1:30" x14ac:dyDescent="0.3">
      <c r="A118" s="54" t="s">
        <v>159</v>
      </c>
      <c r="B118" s="54" t="s">
        <v>61</v>
      </c>
      <c r="C118" s="54">
        <v>1</v>
      </c>
      <c r="D118" s="53">
        <v>1200</v>
      </c>
      <c r="E118" s="54">
        <f t="shared" si="20"/>
        <v>0.97299999999999998</v>
      </c>
      <c r="F118" s="60">
        <f t="shared" si="21"/>
        <v>14011.199999999999</v>
      </c>
      <c r="G118" s="53">
        <v>204</v>
      </c>
      <c r="H118" s="61">
        <v>0.79730000000000001</v>
      </c>
      <c r="I118" s="53">
        <v>173</v>
      </c>
      <c r="J118" s="62">
        <v>395</v>
      </c>
      <c r="K118" s="63">
        <f t="shared" si="22"/>
        <v>222</v>
      </c>
      <c r="L118" s="63">
        <f t="shared" si="23"/>
        <v>31</v>
      </c>
      <c r="M118" s="61">
        <f t="shared" si="24"/>
        <v>0.21171171171171171</v>
      </c>
      <c r="N118" s="64">
        <f t="shared" si="25"/>
        <v>0.79730000000000001</v>
      </c>
      <c r="O118" s="53">
        <v>204</v>
      </c>
      <c r="P118" s="59">
        <f t="shared" si="26"/>
        <v>204</v>
      </c>
      <c r="Q118" s="61">
        <f t="shared" si="27"/>
        <v>0.21171171171171171</v>
      </c>
      <c r="R118" s="61">
        <f>$Q$2*$Q118+$R$2</f>
        <v>0.68305135135135142</v>
      </c>
      <c r="S118" s="53">
        <f t="shared" si="28"/>
        <v>50860.003621621625</v>
      </c>
      <c r="T118" s="65">
        <f>$S118*(1-$T$1)</f>
        <v>35602.002535135136</v>
      </c>
      <c r="U118" s="56">
        <f t="shared" si="29"/>
        <v>173</v>
      </c>
      <c r="V118" s="59">
        <f t="shared" si="30"/>
        <v>277.5</v>
      </c>
      <c r="W118" s="59">
        <f t="shared" si="31"/>
        <v>145.25</v>
      </c>
      <c r="X118" s="55">
        <f t="shared" si="32"/>
        <v>-175.32221379833206</v>
      </c>
      <c r="Y118" s="59">
        <f t="shared" si="33"/>
        <v>221.75407505686127</v>
      </c>
      <c r="Z118" s="59">
        <f t="shared" si="34"/>
        <v>221.75407505686127</v>
      </c>
      <c r="AA118" s="57">
        <f t="shared" si="35"/>
        <v>0.27569036056526586</v>
      </c>
      <c r="AB118" s="57">
        <f t="shared" si="38"/>
        <v>0.63241864864864861</v>
      </c>
      <c r="AC118" s="59">
        <f t="shared" si="36"/>
        <v>51188.115555123783</v>
      </c>
      <c r="AD118" s="58">
        <f t="shared" si="37"/>
        <v>35831.680888586649</v>
      </c>
    </row>
    <row r="119" spans="1:30" x14ac:dyDescent="0.3">
      <c r="A119" s="54" t="s">
        <v>160</v>
      </c>
      <c r="B119" s="54" t="s">
        <v>61</v>
      </c>
      <c r="C119" s="54">
        <v>2</v>
      </c>
      <c r="D119" s="53">
        <v>1600</v>
      </c>
      <c r="E119" s="54">
        <f t="shared" si="20"/>
        <v>0.97299999999999998</v>
      </c>
      <c r="F119" s="60">
        <f t="shared" si="21"/>
        <v>18681.599999999999</v>
      </c>
      <c r="G119" s="53">
        <v>245</v>
      </c>
      <c r="H119" s="61">
        <v>0.68769999999999998</v>
      </c>
      <c r="I119" s="53">
        <v>228</v>
      </c>
      <c r="J119" s="62">
        <v>456</v>
      </c>
      <c r="K119" s="63">
        <f t="shared" si="22"/>
        <v>228</v>
      </c>
      <c r="L119" s="63">
        <f t="shared" si="23"/>
        <v>17</v>
      </c>
      <c r="M119" s="61">
        <f t="shared" si="24"/>
        <v>0.15964912280701754</v>
      </c>
      <c r="N119" s="64">
        <f t="shared" si="25"/>
        <v>0.68769999999999998</v>
      </c>
      <c r="O119" s="53">
        <v>245</v>
      </c>
      <c r="P119" s="59">
        <f t="shared" si="26"/>
        <v>245</v>
      </c>
      <c r="Q119" s="61">
        <f t="shared" si="27"/>
        <v>0.15964912280701754</v>
      </c>
      <c r="R119" s="61">
        <f>$Q$2*$Q119+$R$2</f>
        <v>0.72425368421052638</v>
      </c>
      <c r="S119" s="53">
        <f t="shared" si="28"/>
        <v>64766.385710526323</v>
      </c>
      <c r="T119" s="65">
        <f>$S119*(1-$T$1)</f>
        <v>45336.469997368426</v>
      </c>
      <c r="U119" s="56">
        <f t="shared" si="29"/>
        <v>228</v>
      </c>
      <c r="V119" s="59">
        <f t="shared" si="30"/>
        <v>285</v>
      </c>
      <c r="W119" s="59">
        <f t="shared" si="31"/>
        <v>199.5</v>
      </c>
      <c r="X119" s="55">
        <f t="shared" si="32"/>
        <v>-180.06065200909779</v>
      </c>
      <c r="Y119" s="59">
        <f t="shared" si="33"/>
        <v>252.90959059893862</v>
      </c>
      <c r="Z119" s="59">
        <f t="shared" si="34"/>
        <v>252.90959059893862</v>
      </c>
      <c r="AA119" s="57">
        <f t="shared" si="35"/>
        <v>0.18740207227697761</v>
      </c>
      <c r="AB119" s="57">
        <f t="shared" si="38"/>
        <v>0.70228999999999997</v>
      </c>
      <c r="AC119" s="59">
        <f t="shared" si="36"/>
        <v>64829.794879330933</v>
      </c>
      <c r="AD119" s="58">
        <f t="shared" si="37"/>
        <v>45380.856415531649</v>
      </c>
    </row>
    <row r="120" spans="1:30" x14ac:dyDescent="0.3">
      <c r="A120" s="54" t="s">
        <v>161</v>
      </c>
      <c r="B120" s="54" t="s">
        <v>59</v>
      </c>
      <c r="C120" s="54">
        <v>1</v>
      </c>
      <c r="D120" s="53">
        <v>1000</v>
      </c>
      <c r="E120" s="54">
        <f t="shared" si="20"/>
        <v>0.97299999999999998</v>
      </c>
      <c r="F120" s="60">
        <f t="shared" si="21"/>
        <v>11676</v>
      </c>
      <c r="G120" s="53">
        <v>197</v>
      </c>
      <c r="H120" s="61">
        <v>0.58899999999999997</v>
      </c>
      <c r="I120" s="53">
        <v>155</v>
      </c>
      <c r="J120" s="62">
        <v>252</v>
      </c>
      <c r="K120" s="63">
        <f t="shared" si="22"/>
        <v>97</v>
      </c>
      <c r="L120" s="63">
        <f t="shared" si="23"/>
        <v>42</v>
      </c>
      <c r="M120" s="61">
        <f t="shared" si="24"/>
        <v>0.44639175257731956</v>
      </c>
      <c r="N120" s="64">
        <f t="shared" si="25"/>
        <v>0.58899999999999997</v>
      </c>
      <c r="O120" s="53">
        <v>197</v>
      </c>
      <c r="P120" s="59">
        <f t="shared" si="26"/>
        <v>197</v>
      </c>
      <c r="Q120" s="61">
        <f t="shared" si="27"/>
        <v>0.44639175257731956</v>
      </c>
      <c r="R120" s="61">
        <f>$Q$2*$Q120+$R$2</f>
        <v>0.49732556701030933</v>
      </c>
      <c r="S120" s="53">
        <f t="shared" si="28"/>
        <v>35760.194895876295</v>
      </c>
      <c r="T120" s="65">
        <f>$S120*(1-$T$1)</f>
        <v>25032.136427113404</v>
      </c>
      <c r="U120" s="56">
        <f t="shared" si="29"/>
        <v>155</v>
      </c>
      <c r="V120" s="59">
        <f t="shared" si="30"/>
        <v>121.25</v>
      </c>
      <c r="W120" s="59">
        <f t="shared" si="31"/>
        <v>142.875</v>
      </c>
      <c r="X120" s="55">
        <f t="shared" si="32"/>
        <v>-76.604751074045993</v>
      </c>
      <c r="Y120" s="59">
        <f t="shared" si="33"/>
        <v>136.59750126358352</v>
      </c>
      <c r="Z120" s="59">
        <f t="shared" si="34"/>
        <v>155</v>
      </c>
      <c r="AA120" s="57">
        <f t="shared" si="35"/>
        <v>0.1</v>
      </c>
      <c r="AB120" s="57">
        <f t="shared" si="38"/>
        <v>0.77146000000000003</v>
      </c>
      <c r="AC120" s="59">
        <f t="shared" si="36"/>
        <v>43645.349500000004</v>
      </c>
      <c r="AD120" s="58">
        <f t="shared" si="37"/>
        <v>30551.744650000001</v>
      </c>
    </row>
    <row r="121" spans="1:30" x14ac:dyDescent="0.3">
      <c r="A121" s="54" t="s">
        <v>162</v>
      </c>
      <c r="B121" s="54" t="s">
        <v>59</v>
      </c>
      <c r="C121" s="54">
        <v>2</v>
      </c>
      <c r="D121" s="53">
        <v>1500</v>
      </c>
      <c r="E121" s="54">
        <f t="shared" si="20"/>
        <v>0.97299999999999998</v>
      </c>
      <c r="F121" s="60">
        <f t="shared" si="21"/>
        <v>17514</v>
      </c>
      <c r="G121" s="53">
        <v>195</v>
      </c>
      <c r="H121" s="61">
        <v>0.61919999999999997</v>
      </c>
      <c r="I121" s="53">
        <v>158</v>
      </c>
      <c r="J121" s="62">
        <v>236</v>
      </c>
      <c r="K121" s="63">
        <f t="shared" si="22"/>
        <v>78</v>
      </c>
      <c r="L121" s="63">
        <f t="shared" si="23"/>
        <v>37</v>
      </c>
      <c r="M121" s="61">
        <f t="shared" si="24"/>
        <v>0.47948717948717956</v>
      </c>
      <c r="N121" s="64">
        <f t="shared" si="25"/>
        <v>0.61919999999999997</v>
      </c>
      <c r="O121" s="53">
        <v>195</v>
      </c>
      <c r="P121" s="59">
        <f t="shared" si="26"/>
        <v>195</v>
      </c>
      <c r="Q121" s="61">
        <f t="shared" si="27"/>
        <v>0.47948717948717956</v>
      </c>
      <c r="R121" s="61">
        <f>$Q$2*$Q121+$R$2</f>
        <v>0.47113384615384613</v>
      </c>
      <c r="S121" s="53">
        <f t="shared" si="28"/>
        <v>33532.951499999996</v>
      </c>
      <c r="T121" s="65">
        <f>$S121*(1-$T$1)</f>
        <v>23473.066049999994</v>
      </c>
      <c r="U121" s="56">
        <f t="shared" si="29"/>
        <v>158</v>
      </c>
      <c r="V121" s="59">
        <f t="shared" si="30"/>
        <v>97.5</v>
      </c>
      <c r="W121" s="59">
        <f t="shared" si="31"/>
        <v>148.25</v>
      </c>
      <c r="X121" s="55">
        <f t="shared" si="32"/>
        <v>-61.59969673995451</v>
      </c>
      <c r="Y121" s="59">
        <f t="shared" si="33"/>
        <v>126.52170204700532</v>
      </c>
      <c r="Z121" s="59">
        <f t="shared" si="34"/>
        <v>158</v>
      </c>
      <c r="AA121" s="57">
        <f t="shared" si="35"/>
        <v>0.1</v>
      </c>
      <c r="AB121" s="57">
        <f t="shared" si="38"/>
        <v>0.77146000000000003</v>
      </c>
      <c r="AC121" s="59">
        <f t="shared" si="36"/>
        <v>44490.0982</v>
      </c>
      <c r="AD121" s="58">
        <f t="shared" si="37"/>
        <v>31143.068739999999</v>
      </c>
    </row>
    <row r="122" spans="1:30" x14ac:dyDescent="0.3">
      <c r="A122" s="54" t="s">
        <v>163</v>
      </c>
      <c r="B122" s="54" t="s">
        <v>61</v>
      </c>
      <c r="C122" s="54">
        <v>1</v>
      </c>
      <c r="D122" s="53">
        <v>750</v>
      </c>
      <c r="E122" s="54">
        <f t="shared" si="20"/>
        <v>0.97299999999999998</v>
      </c>
      <c r="F122" s="60">
        <f t="shared" si="21"/>
        <v>8757</v>
      </c>
      <c r="G122" s="53">
        <v>124</v>
      </c>
      <c r="H122" s="61">
        <v>0.45479999999999998</v>
      </c>
      <c r="I122" s="53">
        <v>89</v>
      </c>
      <c r="J122" s="62">
        <v>155</v>
      </c>
      <c r="K122" s="63">
        <f t="shared" si="22"/>
        <v>66</v>
      </c>
      <c r="L122" s="63">
        <f t="shared" si="23"/>
        <v>35</v>
      </c>
      <c r="M122" s="61">
        <f t="shared" si="24"/>
        <v>0.52424242424242429</v>
      </c>
      <c r="N122" s="64">
        <f t="shared" si="25"/>
        <v>0.45479999999999998</v>
      </c>
      <c r="O122" s="53">
        <v>124</v>
      </c>
      <c r="P122" s="59">
        <f t="shared" si="26"/>
        <v>124</v>
      </c>
      <c r="Q122" s="61">
        <f t="shared" si="27"/>
        <v>0.52424242424242429</v>
      </c>
      <c r="R122" s="61">
        <f>$Q$2*$Q122+$R$2</f>
        <v>0.43571454545454547</v>
      </c>
      <c r="S122" s="53">
        <f t="shared" si="28"/>
        <v>19720.440327272729</v>
      </c>
      <c r="T122" s="65">
        <f>$S122*(1-$T$1)</f>
        <v>13804.30822909091</v>
      </c>
      <c r="U122" s="56">
        <f t="shared" si="29"/>
        <v>89</v>
      </c>
      <c r="V122" s="59">
        <f t="shared" si="30"/>
        <v>82.5</v>
      </c>
      <c r="W122" s="59">
        <f t="shared" si="31"/>
        <v>80.75</v>
      </c>
      <c r="X122" s="55">
        <f t="shared" si="32"/>
        <v>-52.122820318423045</v>
      </c>
      <c r="Y122" s="59">
        <f t="shared" si="33"/>
        <v>84.710670962850642</v>
      </c>
      <c r="Z122" s="59">
        <f t="shared" si="34"/>
        <v>89</v>
      </c>
      <c r="AA122" s="57">
        <f t="shared" si="35"/>
        <v>0.1</v>
      </c>
      <c r="AB122" s="57">
        <f t="shared" si="38"/>
        <v>0.77146000000000003</v>
      </c>
      <c r="AC122" s="59">
        <f t="shared" si="36"/>
        <v>25060.878100000002</v>
      </c>
      <c r="AD122" s="58">
        <f t="shared" si="37"/>
        <v>17542.614669999999</v>
      </c>
    </row>
    <row r="123" spans="1:30" x14ac:dyDescent="0.3">
      <c r="A123" s="54" t="s">
        <v>164</v>
      </c>
      <c r="B123" s="54" t="s">
        <v>61</v>
      </c>
      <c r="C123" s="54">
        <v>2</v>
      </c>
      <c r="D123" s="53">
        <v>1040</v>
      </c>
      <c r="E123" s="54">
        <f t="shared" si="20"/>
        <v>0.97299999999999998</v>
      </c>
      <c r="F123" s="60">
        <f t="shared" si="21"/>
        <v>12143.039999999999</v>
      </c>
      <c r="G123" s="53">
        <v>156</v>
      </c>
      <c r="H123" s="61">
        <v>0.48770000000000002</v>
      </c>
      <c r="I123" s="53">
        <v>115</v>
      </c>
      <c r="J123" s="62">
        <v>179</v>
      </c>
      <c r="K123" s="63">
        <f t="shared" si="22"/>
        <v>64</v>
      </c>
      <c r="L123" s="63">
        <f t="shared" si="23"/>
        <v>41</v>
      </c>
      <c r="M123" s="61">
        <f t="shared" si="24"/>
        <v>0.61250000000000004</v>
      </c>
      <c r="N123" s="64">
        <f t="shared" si="25"/>
        <v>0.48770000000000002</v>
      </c>
      <c r="O123" s="53">
        <v>156</v>
      </c>
      <c r="P123" s="59">
        <f t="shared" si="26"/>
        <v>156</v>
      </c>
      <c r="Q123" s="61">
        <f t="shared" si="27"/>
        <v>0.61250000000000004</v>
      </c>
      <c r="R123" s="61">
        <f>$Q$2*$Q123+$R$2</f>
        <v>0.36586750000000001</v>
      </c>
      <c r="S123" s="53">
        <f t="shared" si="28"/>
        <v>20832.495450000002</v>
      </c>
      <c r="T123" s="65">
        <f>$S123*(1-$T$1)</f>
        <v>14582.746815</v>
      </c>
      <c r="U123" s="56">
        <f t="shared" si="29"/>
        <v>115</v>
      </c>
      <c r="V123" s="59">
        <f t="shared" si="30"/>
        <v>80</v>
      </c>
      <c r="W123" s="59">
        <f t="shared" si="31"/>
        <v>107</v>
      </c>
      <c r="X123" s="55">
        <f t="shared" si="32"/>
        <v>-50.543340914834474</v>
      </c>
      <c r="Y123" s="59">
        <f t="shared" si="33"/>
        <v>96.49216578215821</v>
      </c>
      <c r="Z123" s="59">
        <f t="shared" si="34"/>
        <v>115</v>
      </c>
      <c r="AA123" s="57">
        <f t="shared" si="35"/>
        <v>0.1</v>
      </c>
      <c r="AB123" s="57">
        <f t="shared" si="38"/>
        <v>0.77146000000000003</v>
      </c>
      <c r="AC123" s="59">
        <f t="shared" si="36"/>
        <v>32382.033500000001</v>
      </c>
      <c r="AD123" s="58">
        <f t="shared" si="37"/>
        <v>22667.423449999998</v>
      </c>
    </row>
    <row r="124" spans="1:30" x14ac:dyDescent="0.3">
      <c r="A124" s="54" t="s">
        <v>165</v>
      </c>
      <c r="B124" s="54" t="s">
        <v>59</v>
      </c>
      <c r="C124" s="54">
        <v>1</v>
      </c>
      <c r="D124" s="53">
        <v>900</v>
      </c>
      <c r="E124" s="54">
        <f t="shared" si="20"/>
        <v>0.97299999999999998</v>
      </c>
      <c r="F124" s="60">
        <f t="shared" si="21"/>
        <v>10508.4</v>
      </c>
      <c r="G124" s="53">
        <v>256</v>
      </c>
      <c r="H124" s="61">
        <v>0.47949999999999998</v>
      </c>
      <c r="I124" s="53">
        <v>152</v>
      </c>
      <c r="J124" s="62">
        <v>300</v>
      </c>
      <c r="K124" s="63">
        <f t="shared" si="22"/>
        <v>148</v>
      </c>
      <c r="L124" s="63">
        <f t="shared" si="23"/>
        <v>104</v>
      </c>
      <c r="M124" s="61">
        <f t="shared" si="24"/>
        <v>0.66216216216216217</v>
      </c>
      <c r="N124" s="64">
        <f t="shared" si="25"/>
        <v>0.47949999999999998</v>
      </c>
      <c r="O124" s="53">
        <v>256</v>
      </c>
      <c r="P124" s="59">
        <f t="shared" si="26"/>
        <v>256</v>
      </c>
      <c r="Q124" s="61">
        <f t="shared" si="27"/>
        <v>0.66216216216216217</v>
      </c>
      <c r="R124" s="61">
        <f>$Q$2*$Q124+$R$2</f>
        <v>0.32656486486486491</v>
      </c>
      <c r="S124" s="53">
        <f t="shared" si="28"/>
        <v>30514.220972972977</v>
      </c>
      <c r="T124" s="65">
        <f>$S124*(1-$T$1)</f>
        <v>21359.954681081083</v>
      </c>
      <c r="U124" s="56">
        <f t="shared" si="29"/>
        <v>152</v>
      </c>
      <c r="V124" s="59">
        <f t="shared" si="30"/>
        <v>185</v>
      </c>
      <c r="W124" s="59">
        <f t="shared" si="31"/>
        <v>133.5</v>
      </c>
      <c r="X124" s="55">
        <f t="shared" si="32"/>
        <v>-116.88147586555472</v>
      </c>
      <c r="Y124" s="59">
        <f t="shared" si="33"/>
        <v>166.16938337124085</v>
      </c>
      <c r="Z124" s="59">
        <f t="shared" si="34"/>
        <v>166.16938337124085</v>
      </c>
      <c r="AA124" s="57">
        <f t="shared" si="35"/>
        <v>0.17659126146616677</v>
      </c>
      <c r="AB124" s="57">
        <f t="shared" si="38"/>
        <v>0.71084567567567558</v>
      </c>
      <c r="AC124" s="59">
        <f t="shared" si="36"/>
        <v>43114.087473686122</v>
      </c>
      <c r="AD124" s="58">
        <f t="shared" si="37"/>
        <v>30179.861231580282</v>
      </c>
    </row>
    <row r="125" spans="1:30" x14ac:dyDescent="0.3">
      <c r="A125" s="54" t="s">
        <v>166</v>
      </c>
      <c r="B125" s="54" t="s">
        <v>59</v>
      </c>
      <c r="C125" s="54">
        <v>2</v>
      </c>
      <c r="D125" s="53">
        <v>1400</v>
      </c>
      <c r="E125" s="54">
        <f t="shared" si="20"/>
        <v>0.97299999999999998</v>
      </c>
      <c r="F125" s="60">
        <f t="shared" si="21"/>
        <v>16346.4</v>
      </c>
      <c r="G125" s="53">
        <v>284</v>
      </c>
      <c r="H125" s="61">
        <v>0.49320000000000003</v>
      </c>
      <c r="I125" s="53">
        <v>175</v>
      </c>
      <c r="J125" s="62">
        <v>368</v>
      </c>
      <c r="K125" s="63">
        <f t="shared" si="22"/>
        <v>193</v>
      </c>
      <c r="L125" s="63">
        <f t="shared" si="23"/>
        <v>109</v>
      </c>
      <c r="M125" s="61">
        <f t="shared" si="24"/>
        <v>0.55181347150259075</v>
      </c>
      <c r="N125" s="64">
        <f t="shared" si="25"/>
        <v>0.49320000000000003</v>
      </c>
      <c r="O125" s="53">
        <v>284</v>
      </c>
      <c r="P125" s="59">
        <f t="shared" si="26"/>
        <v>284</v>
      </c>
      <c r="Q125" s="61">
        <f t="shared" si="27"/>
        <v>0.55181347150259075</v>
      </c>
      <c r="R125" s="61">
        <f>$Q$2*$Q125+$R$2</f>
        <v>0.41389481865284972</v>
      </c>
      <c r="S125" s="53">
        <f t="shared" si="28"/>
        <v>42904.336901554401</v>
      </c>
      <c r="T125" s="65">
        <f>$S125*(1-$T$1)</f>
        <v>30033.03583108808</v>
      </c>
      <c r="U125" s="56">
        <f t="shared" si="29"/>
        <v>175</v>
      </c>
      <c r="V125" s="59">
        <f t="shared" si="30"/>
        <v>241.25</v>
      </c>
      <c r="W125" s="59">
        <f t="shared" si="31"/>
        <v>150.875</v>
      </c>
      <c r="X125" s="55">
        <f t="shared" si="32"/>
        <v>-152.41976244629771</v>
      </c>
      <c r="Y125" s="59">
        <f t="shared" si="33"/>
        <v>205.08574993682083</v>
      </c>
      <c r="Z125" s="59">
        <f t="shared" si="34"/>
        <v>205.08574993682083</v>
      </c>
      <c r="AA125" s="57">
        <f t="shared" si="35"/>
        <v>0.22470777175884282</v>
      </c>
      <c r="AB125" s="57">
        <f t="shared" si="38"/>
        <v>0.6727662694300518</v>
      </c>
      <c r="AC125" s="59">
        <f t="shared" si="36"/>
        <v>50360.792837864698</v>
      </c>
      <c r="AD125" s="58">
        <f t="shared" si="37"/>
        <v>35252.554986505289</v>
      </c>
    </row>
    <row r="126" spans="1:30" x14ac:dyDescent="0.3">
      <c r="A126" s="54" t="s">
        <v>167</v>
      </c>
      <c r="B126" s="54" t="s">
        <v>61</v>
      </c>
      <c r="C126" s="54">
        <v>1</v>
      </c>
      <c r="D126" s="53">
        <v>825</v>
      </c>
      <c r="E126" s="54">
        <f t="shared" si="20"/>
        <v>0.97299999999999998</v>
      </c>
      <c r="F126" s="60">
        <f t="shared" si="21"/>
        <v>9632.6999999999989</v>
      </c>
      <c r="G126" s="53">
        <v>128</v>
      </c>
      <c r="H126" s="61">
        <v>0.36159999999999998</v>
      </c>
      <c r="I126" s="53">
        <v>77</v>
      </c>
      <c r="J126" s="62">
        <v>161</v>
      </c>
      <c r="K126" s="63">
        <f t="shared" si="22"/>
        <v>84</v>
      </c>
      <c r="L126" s="63">
        <f t="shared" si="23"/>
        <v>51</v>
      </c>
      <c r="M126" s="61">
        <f t="shared" si="24"/>
        <v>0.58571428571428574</v>
      </c>
      <c r="N126" s="64">
        <f t="shared" si="25"/>
        <v>0.36159999999999998</v>
      </c>
      <c r="O126" s="53">
        <v>128</v>
      </c>
      <c r="P126" s="59">
        <f t="shared" si="26"/>
        <v>128</v>
      </c>
      <c r="Q126" s="61">
        <f t="shared" si="27"/>
        <v>0.58571428571428574</v>
      </c>
      <c r="R126" s="61">
        <f>$Q$2*$Q126+$R$2</f>
        <v>0.38706571428571429</v>
      </c>
      <c r="S126" s="53">
        <f t="shared" si="28"/>
        <v>18083.710171428571</v>
      </c>
      <c r="T126" s="65">
        <f>$S126*(1-$T$1)</f>
        <v>12658.597119999999</v>
      </c>
      <c r="U126" s="56">
        <f t="shared" si="29"/>
        <v>77</v>
      </c>
      <c r="V126" s="59">
        <f t="shared" si="30"/>
        <v>105</v>
      </c>
      <c r="W126" s="59">
        <f t="shared" si="31"/>
        <v>66.5</v>
      </c>
      <c r="X126" s="55">
        <f t="shared" si="32"/>
        <v>-66.338134950720246</v>
      </c>
      <c r="Y126" s="59">
        <f t="shared" si="33"/>
        <v>89.677217589082645</v>
      </c>
      <c r="Z126" s="59">
        <f t="shared" si="34"/>
        <v>89.677217589082645</v>
      </c>
      <c r="AA126" s="57">
        <f t="shared" si="35"/>
        <v>0.22073540561031091</v>
      </c>
      <c r="AB126" s="57">
        <f t="shared" si="38"/>
        <v>0.67591000000000001</v>
      </c>
      <c r="AC126" s="59">
        <f t="shared" si="36"/>
        <v>22124.010771332451</v>
      </c>
      <c r="AD126" s="58">
        <f t="shared" si="37"/>
        <v>15486.807539932714</v>
      </c>
    </row>
    <row r="127" spans="1:30" x14ac:dyDescent="0.3">
      <c r="A127" s="54" t="s">
        <v>168</v>
      </c>
      <c r="B127" s="54" t="s">
        <v>61</v>
      </c>
      <c r="C127" s="54">
        <v>2</v>
      </c>
      <c r="D127" s="53">
        <v>2700</v>
      </c>
      <c r="E127" s="54">
        <f t="shared" si="20"/>
        <v>0.97299999999999998</v>
      </c>
      <c r="F127" s="60">
        <f t="shared" si="21"/>
        <v>31525.200000000001</v>
      </c>
      <c r="G127" s="53">
        <v>337</v>
      </c>
      <c r="H127" s="61">
        <v>0.4219</v>
      </c>
      <c r="I127" s="53">
        <v>157</v>
      </c>
      <c r="J127" s="62">
        <v>526</v>
      </c>
      <c r="K127" s="63">
        <f t="shared" si="22"/>
        <v>369</v>
      </c>
      <c r="L127" s="63">
        <f t="shared" si="23"/>
        <v>180</v>
      </c>
      <c r="M127" s="61">
        <f t="shared" si="24"/>
        <v>0.49024390243902438</v>
      </c>
      <c r="N127" s="64">
        <f t="shared" si="25"/>
        <v>0.4219</v>
      </c>
      <c r="O127" s="53">
        <v>337</v>
      </c>
      <c r="P127" s="59">
        <f t="shared" si="26"/>
        <v>337</v>
      </c>
      <c r="Q127" s="61">
        <f t="shared" si="27"/>
        <v>0.49024390243902438</v>
      </c>
      <c r="R127" s="61">
        <f>$Q$2*$Q127+$R$2</f>
        <v>0.46262097560975612</v>
      </c>
      <c r="S127" s="53">
        <f t="shared" si="28"/>
        <v>56904.693104878053</v>
      </c>
      <c r="T127" s="65">
        <f>$S127*(1-$T$1)</f>
        <v>39833.285173414632</v>
      </c>
      <c r="U127" s="56">
        <f t="shared" si="29"/>
        <v>157</v>
      </c>
      <c r="V127" s="59">
        <f t="shared" si="30"/>
        <v>461.25</v>
      </c>
      <c r="W127" s="59">
        <f t="shared" si="31"/>
        <v>110.875</v>
      </c>
      <c r="X127" s="55">
        <f t="shared" si="32"/>
        <v>-291.41394996209249</v>
      </c>
      <c r="Y127" s="59">
        <f t="shared" si="33"/>
        <v>303.31420583775594</v>
      </c>
      <c r="Z127" s="59">
        <f t="shared" si="34"/>
        <v>303.31420583775594</v>
      </c>
      <c r="AA127" s="57">
        <f t="shared" si="35"/>
        <v>0.41721237037995867</v>
      </c>
      <c r="AB127" s="57">
        <f t="shared" si="38"/>
        <v>0.52041813008130067</v>
      </c>
      <c r="AC127" s="59">
        <f t="shared" si="36"/>
        <v>57615.327317650575</v>
      </c>
      <c r="AD127" s="58">
        <f t="shared" si="37"/>
        <v>40330.729122355398</v>
      </c>
    </row>
    <row r="128" spans="1:30" x14ac:dyDescent="0.3">
      <c r="A128" s="54" t="s">
        <v>169</v>
      </c>
      <c r="B128" s="54" t="s">
        <v>61</v>
      </c>
      <c r="C128" s="54">
        <v>2</v>
      </c>
      <c r="D128" s="53">
        <v>1300</v>
      </c>
      <c r="E128" s="54">
        <f t="shared" si="20"/>
        <v>0.97299999999999998</v>
      </c>
      <c r="F128" s="60">
        <f t="shared" si="21"/>
        <v>15178.8</v>
      </c>
      <c r="G128" s="53">
        <v>139</v>
      </c>
      <c r="H128" s="61">
        <v>0.74250000000000005</v>
      </c>
      <c r="I128" s="53">
        <v>125</v>
      </c>
      <c r="J128" s="62">
        <v>170</v>
      </c>
      <c r="K128" s="63">
        <f t="shared" si="22"/>
        <v>45</v>
      </c>
      <c r="L128" s="63">
        <f t="shared" si="23"/>
        <v>14</v>
      </c>
      <c r="M128" s="61">
        <f t="shared" si="24"/>
        <v>0.34888888888888892</v>
      </c>
      <c r="N128" s="64">
        <f t="shared" si="25"/>
        <v>0.74250000000000005</v>
      </c>
      <c r="O128" s="53">
        <v>139</v>
      </c>
      <c r="P128" s="59">
        <f t="shared" si="26"/>
        <v>139</v>
      </c>
      <c r="Q128" s="61">
        <f t="shared" si="27"/>
        <v>0.34888888888888892</v>
      </c>
      <c r="R128" s="61">
        <f>$Q$2*$Q128+$R$2</f>
        <v>0.57448933333333341</v>
      </c>
      <c r="S128" s="53">
        <f t="shared" si="28"/>
        <v>29146.716326666672</v>
      </c>
      <c r="T128" s="65">
        <f>$S128*(1-$T$1)</f>
        <v>20402.701428666671</v>
      </c>
      <c r="U128" s="56">
        <f t="shared" si="29"/>
        <v>125</v>
      </c>
      <c r="V128" s="59">
        <f t="shared" si="30"/>
        <v>56.25</v>
      </c>
      <c r="W128" s="59">
        <f t="shared" si="31"/>
        <v>119.375</v>
      </c>
      <c r="X128" s="55">
        <f t="shared" si="32"/>
        <v>-35.538286580742991</v>
      </c>
      <c r="Y128" s="59">
        <f t="shared" si="33"/>
        <v>89.916366565580006</v>
      </c>
      <c r="Z128" s="59">
        <f t="shared" si="34"/>
        <v>125</v>
      </c>
      <c r="AA128" s="57">
        <f t="shared" si="35"/>
        <v>0.1</v>
      </c>
      <c r="AB128" s="57">
        <f t="shared" si="38"/>
        <v>0.77146000000000003</v>
      </c>
      <c r="AC128" s="59">
        <f t="shared" si="36"/>
        <v>35197.862500000003</v>
      </c>
      <c r="AD128" s="58">
        <f t="shared" si="37"/>
        <v>24638.50375</v>
      </c>
    </row>
    <row r="129" spans="1:30" x14ac:dyDescent="0.3">
      <c r="A129" s="54" t="s">
        <v>170</v>
      </c>
      <c r="B129" s="54" t="s">
        <v>59</v>
      </c>
      <c r="C129" s="54">
        <v>1</v>
      </c>
      <c r="D129" s="53">
        <v>1000</v>
      </c>
      <c r="E129" s="54">
        <f t="shared" si="20"/>
        <v>0.97299999999999998</v>
      </c>
      <c r="F129" s="60">
        <f t="shared" si="21"/>
        <v>11676</v>
      </c>
      <c r="G129" s="53">
        <v>240</v>
      </c>
      <c r="H129" s="61">
        <v>0.36990000000000001</v>
      </c>
      <c r="I129" s="53">
        <v>140</v>
      </c>
      <c r="J129" s="62">
        <v>288</v>
      </c>
      <c r="K129" s="63">
        <f t="shared" si="22"/>
        <v>148</v>
      </c>
      <c r="L129" s="63">
        <f t="shared" si="23"/>
        <v>100</v>
      </c>
      <c r="M129" s="61">
        <f t="shared" si="24"/>
        <v>0.64054054054054055</v>
      </c>
      <c r="N129" s="64">
        <f t="shared" si="25"/>
        <v>0.36990000000000001</v>
      </c>
      <c r="O129" s="53">
        <v>240</v>
      </c>
      <c r="P129" s="59">
        <f t="shared" si="26"/>
        <v>240</v>
      </c>
      <c r="Q129" s="61">
        <f t="shared" si="27"/>
        <v>0.64054054054054055</v>
      </c>
      <c r="R129" s="61">
        <f>$Q$2*$Q129+$R$2</f>
        <v>0.34367621621621625</v>
      </c>
      <c r="S129" s="53">
        <f t="shared" si="28"/>
        <v>30106.036540540543</v>
      </c>
      <c r="T129" s="65">
        <f>$S129*(1-$T$1)</f>
        <v>21074.22557837838</v>
      </c>
      <c r="U129" s="56">
        <f t="shared" si="29"/>
        <v>140</v>
      </c>
      <c r="V129" s="59">
        <f t="shared" si="30"/>
        <v>185</v>
      </c>
      <c r="W129" s="59">
        <f t="shared" si="31"/>
        <v>121.5</v>
      </c>
      <c r="X129" s="55">
        <f t="shared" si="32"/>
        <v>-116.88147586555472</v>
      </c>
      <c r="Y129" s="59">
        <f t="shared" si="33"/>
        <v>160.16938337124085</v>
      </c>
      <c r="Z129" s="59">
        <f t="shared" si="34"/>
        <v>160.16938337124085</v>
      </c>
      <c r="AA129" s="57">
        <f t="shared" si="35"/>
        <v>0.20902369389859921</v>
      </c>
      <c r="AB129" s="57">
        <f t="shared" si="38"/>
        <v>0.68517864864864864</v>
      </c>
      <c r="AC129" s="59">
        <f t="shared" si="36"/>
        <v>40056.794203415862</v>
      </c>
      <c r="AD129" s="58">
        <f t="shared" si="37"/>
        <v>28039.755942391101</v>
      </c>
    </row>
    <row r="130" spans="1:30" x14ac:dyDescent="0.3">
      <c r="A130" s="54" t="s">
        <v>171</v>
      </c>
      <c r="B130" s="54" t="s">
        <v>61</v>
      </c>
      <c r="C130" s="54">
        <v>2</v>
      </c>
      <c r="D130" s="53">
        <v>1200</v>
      </c>
      <c r="E130" s="54">
        <f t="shared" si="20"/>
        <v>0.97299999999999998</v>
      </c>
      <c r="F130" s="60">
        <f t="shared" si="21"/>
        <v>14011.199999999999</v>
      </c>
      <c r="G130" s="53">
        <v>203</v>
      </c>
      <c r="H130" s="61">
        <v>0.2712</v>
      </c>
      <c r="I130" s="53">
        <v>125</v>
      </c>
      <c r="J130" s="62">
        <v>277</v>
      </c>
      <c r="K130" s="63">
        <f t="shared" si="22"/>
        <v>152</v>
      </c>
      <c r="L130" s="63">
        <f t="shared" si="23"/>
        <v>78</v>
      </c>
      <c r="M130" s="61">
        <f t="shared" si="24"/>
        <v>0.51052631578947372</v>
      </c>
      <c r="N130" s="64">
        <f t="shared" si="25"/>
        <v>0.2712</v>
      </c>
      <c r="O130" s="53">
        <v>203</v>
      </c>
      <c r="P130" s="59">
        <f t="shared" si="26"/>
        <v>203</v>
      </c>
      <c r="Q130" s="61">
        <f t="shared" si="27"/>
        <v>0.51052631578947372</v>
      </c>
      <c r="R130" s="61">
        <f>$Q$2*$Q130+$R$2</f>
        <v>0.44656947368421052</v>
      </c>
      <c r="S130" s="53">
        <f t="shared" si="28"/>
        <v>33088.565152631578</v>
      </c>
      <c r="T130" s="65">
        <f>$S130*(1-$T$1)</f>
        <v>23161.995606842102</v>
      </c>
      <c r="U130" s="56">
        <f t="shared" si="29"/>
        <v>125</v>
      </c>
      <c r="V130" s="59">
        <f t="shared" si="30"/>
        <v>190</v>
      </c>
      <c r="W130" s="59">
        <f t="shared" si="31"/>
        <v>106</v>
      </c>
      <c r="X130" s="55">
        <f t="shared" si="32"/>
        <v>-120.04043467273186</v>
      </c>
      <c r="Y130" s="59">
        <f t="shared" si="33"/>
        <v>155.10639373262572</v>
      </c>
      <c r="Z130" s="59">
        <f t="shared" si="34"/>
        <v>155.10639373262572</v>
      </c>
      <c r="AA130" s="57">
        <f t="shared" si="35"/>
        <v>0.25845470385592484</v>
      </c>
      <c r="AB130" s="57">
        <f t="shared" si="38"/>
        <v>0.64605894736842107</v>
      </c>
      <c r="AC130" s="59">
        <f t="shared" si="36"/>
        <v>36575.873814729392</v>
      </c>
      <c r="AD130" s="58">
        <f t="shared" si="37"/>
        <v>25603.111670310573</v>
      </c>
    </row>
    <row r="131" spans="1:30" x14ac:dyDescent="0.3">
      <c r="A131" s="54" t="s">
        <v>172</v>
      </c>
      <c r="B131" s="54" t="s">
        <v>59</v>
      </c>
      <c r="C131" s="54">
        <v>1</v>
      </c>
      <c r="D131" s="53">
        <v>1400</v>
      </c>
      <c r="E131" s="54">
        <f t="shared" si="20"/>
        <v>0.97299999999999998</v>
      </c>
      <c r="F131" s="60">
        <f t="shared" si="21"/>
        <v>16346.4</v>
      </c>
      <c r="G131" s="53">
        <v>240</v>
      </c>
      <c r="H131" s="61">
        <v>0.76160000000000005</v>
      </c>
      <c r="I131" s="53">
        <v>209</v>
      </c>
      <c r="J131" s="62">
        <v>384</v>
      </c>
      <c r="K131" s="63">
        <f t="shared" si="22"/>
        <v>175</v>
      </c>
      <c r="L131" s="63">
        <f t="shared" si="23"/>
        <v>31</v>
      </c>
      <c r="M131" s="61">
        <f t="shared" si="24"/>
        <v>0.24171428571428571</v>
      </c>
      <c r="N131" s="64">
        <f t="shared" si="25"/>
        <v>0.76160000000000005</v>
      </c>
      <c r="O131" s="53">
        <v>240</v>
      </c>
      <c r="P131" s="59">
        <f t="shared" si="26"/>
        <v>240</v>
      </c>
      <c r="Q131" s="61">
        <f t="shared" si="27"/>
        <v>0.24171428571428571</v>
      </c>
      <c r="R131" s="61">
        <f>$Q$2*$Q131+$R$2</f>
        <v>0.65930731428571432</v>
      </c>
      <c r="S131" s="53">
        <f t="shared" si="28"/>
        <v>57755.320731428576</v>
      </c>
      <c r="T131" s="65">
        <f>$S131*(1-$T$1)</f>
        <v>40428.724512000001</v>
      </c>
      <c r="U131" s="56">
        <f t="shared" si="29"/>
        <v>209</v>
      </c>
      <c r="V131" s="59">
        <f t="shared" si="30"/>
        <v>218.75</v>
      </c>
      <c r="W131" s="59">
        <f t="shared" si="31"/>
        <v>187.125</v>
      </c>
      <c r="X131" s="55">
        <f t="shared" si="32"/>
        <v>-138.2044478140005</v>
      </c>
      <c r="Y131" s="59">
        <f t="shared" si="33"/>
        <v>211.11920331058883</v>
      </c>
      <c r="Z131" s="59">
        <f t="shared" si="34"/>
        <v>211.11920331058883</v>
      </c>
      <c r="AA131" s="57">
        <f t="shared" si="35"/>
        <v>0.10968778656269179</v>
      </c>
      <c r="AB131" s="57">
        <f t="shared" si="38"/>
        <v>0.76379308571428572</v>
      </c>
      <c r="AC131" s="59">
        <f t="shared" si="36"/>
        <v>58856.756528799742</v>
      </c>
      <c r="AD131" s="58">
        <f t="shared" si="37"/>
        <v>41199.72957015982</v>
      </c>
    </row>
    <row r="132" spans="1:30" x14ac:dyDescent="0.3">
      <c r="A132" s="54" t="s">
        <v>173</v>
      </c>
      <c r="B132" s="54" t="s">
        <v>59</v>
      </c>
      <c r="C132" s="54">
        <v>2</v>
      </c>
      <c r="D132" s="53">
        <v>1600</v>
      </c>
      <c r="E132" s="54">
        <f t="shared" si="20"/>
        <v>0.97299999999999998</v>
      </c>
      <c r="F132" s="60">
        <f t="shared" si="21"/>
        <v>18681.599999999999</v>
      </c>
      <c r="G132" s="53">
        <v>312</v>
      </c>
      <c r="H132" s="61">
        <v>0.60819999999999996</v>
      </c>
      <c r="I132" s="53">
        <v>220</v>
      </c>
      <c r="J132" s="62">
        <v>418</v>
      </c>
      <c r="K132" s="63">
        <f t="shared" si="22"/>
        <v>198</v>
      </c>
      <c r="L132" s="63">
        <f t="shared" si="23"/>
        <v>92</v>
      </c>
      <c r="M132" s="61">
        <f t="shared" si="24"/>
        <v>0.47171717171717176</v>
      </c>
      <c r="N132" s="64">
        <f t="shared" si="25"/>
        <v>0.60819999999999996</v>
      </c>
      <c r="O132" s="53">
        <v>312</v>
      </c>
      <c r="P132" s="59">
        <f t="shared" si="26"/>
        <v>312</v>
      </c>
      <c r="Q132" s="61">
        <f t="shared" si="27"/>
        <v>0.47171717171717176</v>
      </c>
      <c r="R132" s="61">
        <f>$Q$2*$Q132+$R$2</f>
        <v>0.47728303030303032</v>
      </c>
      <c r="S132" s="53">
        <f t="shared" si="28"/>
        <v>54352.991490909095</v>
      </c>
      <c r="T132" s="65">
        <f>$S132*(1-$T$1)</f>
        <v>38047.094043636367</v>
      </c>
      <c r="U132" s="56">
        <f t="shared" si="29"/>
        <v>220</v>
      </c>
      <c r="V132" s="59">
        <f t="shared" si="30"/>
        <v>247.5</v>
      </c>
      <c r="W132" s="59">
        <f t="shared" si="31"/>
        <v>195.25</v>
      </c>
      <c r="X132" s="55">
        <f t="shared" si="32"/>
        <v>-156.36846095526914</v>
      </c>
      <c r="Y132" s="59">
        <f t="shared" si="33"/>
        <v>230.63201288855194</v>
      </c>
      <c r="Z132" s="59">
        <f t="shared" si="34"/>
        <v>230.63201288855194</v>
      </c>
      <c r="AA132" s="57">
        <f t="shared" si="35"/>
        <v>0.1429576278325331</v>
      </c>
      <c r="AB132" s="57">
        <f t="shared" si="38"/>
        <v>0.73746333333333336</v>
      </c>
      <c r="AC132" s="59">
        <f t="shared" si="36"/>
        <v>62080.168344331258</v>
      </c>
      <c r="AD132" s="58">
        <f t="shared" si="37"/>
        <v>43456.117841031875</v>
      </c>
    </row>
    <row r="133" spans="1:30" x14ac:dyDescent="0.3">
      <c r="A133" s="54" t="s">
        <v>174</v>
      </c>
      <c r="B133" s="54" t="s">
        <v>61</v>
      </c>
      <c r="C133" s="54">
        <v>1</v>
      </c>
      <c r="D133" s="53">
        <v>1105</v>
      </c>
      <c r="E133" s="54">
        <f t="shared" ref="E133:E196" si="39">E$2</f>
        <v>0.97299999999999998</v>
      </c>
      <c r="F133" s="60">
        <f t="shared" ref="F133:F196" si="40">$D133*12*$E133</f>
        <v>12901.98</v>
      </c>
      <c r="G133" s="53">
        <v>111</v>
      </c>
      <c r="H133" s="61">
        <v>0.61099999999999999</v>
      </c>
      <c r="I133" s="53">
        <v>82</v>
      </c>
      <c r="J133" s="62">
        <v>235</v>
      </c>
      <c r="K133" s="63">
        <f t="shared" ref="K133:K196" si="41">$J133-$I133</f>
        <v>153</v>
      </c>
      <c r="L133" s="63">
        <f t="shared" ref="L133:L196" si="42">$G133-$I133</f>
        <v>29</v>
      </c>
      <c r="M133" s="61">
        <f t="shared" ref="M133:M196" si="43">0.1+0.8*$L133/K133</f>
        <v>0.25163398692810457</v>
      </c>
      <c r="N133" s="64">
        <f t="shared" ref="N133:N196" si="44">$H133</f>
        <v>0.61099999999999999</v>
      </c>
      <c r="O133" s="53">
        <v>111</v>
      </c>
      <c r="P133" s="59">
        <f t="shared" ref="P133:P196" si="45">MAX($O133,$I133)</f>
        <v>111</v>
      </c>
      <c r="Q133" s="61">
        <f t="shared" ref="P133:Q196" si="46">0.1+0.8*($O133-$I133)/($K133)</f>
        <v>0.25163398692810457</v>
      </c>
      <c r="R133" s="61">
        <f>$Q$2*$Q133+$R$2</f>
        <v>0.65145686274509806</v>
      </c>
      <c r="S133" s="53">
        <f t="shared" ref="S133:S196" si="47">365*O133*R133</f>
        <v>26393.774794117649</v>
      </c>
      <c r="T133" s="65">
        <f>$S133*(1-$T$1)</f>
        <v>18475.642355882352</v>
      </c>
      <c r="U133" s="56">
        <f t="shared" ref="U133:U196" si="48">$I133</f>
        <v>82</v>
      </c>
      <c r="V133" s="59">
        <f t="shared" ref="V133:V196" si="49">1.25*$K133</f>
        <v>191.25</v>
      </c>
      <c r="W133" s="59">
        <f t="shared" ref="W133:W196" si="50">$I133-$K133/8</f>
        <v>62.875</v>
      </c>
      <c r="X133" s="55">
        <f t="shared" ref="X133:X196" si="51">1.25*$K133/(2*$Q$2)</f>
        <v>-120.83017437452615</v>
      </c>
      <c r="Y133" s="59">
        <f t="shared" ref="Y133:Y196" si="52">($Q$2*$W133/$V133-$R$2)*$X133</f>
        <v>134.21564632297196</v>
      </c>
      <c r="Z133" s="59">
        <f t="shared" ref="Z133:Z196" si="53">MAX($Y133,$U133)</f>
        <v>134.21564632297196</v>
      </c>
      <c r="AA133" s="57">
        <f t="shared" ref="AA133:AA196" si="54">($Z133-$W133)/$V133</f>
        <v>0.37302298730965733</v>
      </c>
      <c r="AB133" s="57">
        <f t="shared" si="38"/>
        <v>0.55538960784313729</v>
      </c>
      <c r="AC133" s="59">
        <f t="shared" ref="AC133:AC196" si="55">365*$Z133*$AB133</f>
        <v>27207.82093987094</v>
      </c>
      <c r="AD133" s="58">
        <f t="shared" ref="AD133:AD196" si="56">$AC133*(1-$T$1)</f>
        <v>19045.474657909657</v>
      </c>
    </row>
    <row r="134" spans="1:30" x14ac:dyDescent="0.3">
      <c r="A134" s="54" t="s">
        <v>175</v>
      </c>
      <c r="B134" s="54" t="s">
        <v>61</v>
      </c>
      <c r="C134" s="54">
        <v>2</v>
      </c>
      <c r="D134" s="53">
        <v>1665</v>
      </c>
      <c r="E134" s="54">
        <f t="shared" si="39"/>
        <v>0.97299999999999998</v>
      </c>
      <c r="F134" s="60">
        <f t="shared" si="40"/>
        <v>19440.54</v>
      </c>
      <c r="G134" s="53">
        <v>169</v>
      </c>
      <c r="H134" s="61">
        <v>0.30680000000000002</v>
      </c>
      <c r="I134" s="53">
        <v>130</v>
      </c>
      <c r="J134" s="62">
        <v>200</v>
      </c>
      <c r="K134" s="63">
        <f t="shared" si="41"/>
        <v>70</v>
      </c>
      <c r="L134" s="63">
        <f t="shared" si="42"/>
        <v>39</v>
      </c>
      <c r="M134" s="61">
        <f t="shared" si="43"/>
        <v>0.54571428571428571</v>
      </c>
      <c r="N134" s="64">
        <f t="shared" si="44"/>
        <v>0.30680000000000002</v>
      </c>
      <c r="O134" s="53">
        <v>169</v>
      </c>
      <c r="P134" s="59">
        <f t="shared" si="45"/>
        <v>169</v>
      </c>
      <c r="Q134" s="61">
        <f t="shared" si="46"/>
        <v>0.54571428571428571</v>
      </c>
      <c r="R134" s="61">
        <f>$Q$2*$Q134+$R$2</f>
        <v>0.41872171428571431</v>
      </c>
      <c r="S134" s="53">
        <f t="shared" si="47"/>
        <v>25828.848945714286</v>
      </c>
      <c r="T134" s="65">
        <f>$S134*(1-$T$1)</f>
        <v>18080.194261999997</v>
      </c>
      <c r="U134" s="56">
        <f t="shared" si="48"/>
        <v>130</v>
      </c>
      <c r="V134" s="59">
        <f t="shared" si="49"/>
        <v>87.5</v>
      </c>
      <c r="W134" s="59">
        <f t="shared" si="50"/>
        <v>121.25</v>
      </c>
      <c r="X134" s="55">
        <f t="shared" si="51"/>
        <v>-55.281779125600202</v>
      </c>
      <c r="Y134" s="59">
        <f t="shared" si="52"/>
        <v>107.64768132423553</v>
      </c>
      <c r="Z134" s="59">
        <f t="shared" si="53"/>
        <v>130</v>
      </c>
      <c r="AA134" s="57">
        <f t="shared" si="54"/>
        <v>0.1</v>
      </c>
      <c r="AB134" s="57">
        <f t="shared" si="38"/>
        <v>0.77146000000000003</v>
      </c>
      <c r="AC134" s="59">
        <f t="shared" si="55"/>
        <v>36605.777000000002</v>
      </c>
      <c r="AD134" s="58">
        <f t="shared" si="56"/>
        <v>25624.043900000001</v>
      </c>
    </row>
    <row r="135" spans="1:30" x14ac:dyDescent="0.3">
      <c r="A135" s="54" t="s">
        <v>176</v>
      </c>
      <c r="B135" s="54" t="s">
        <v>59</v>
      </c>
      <c r="C135" s="54">
        <v>1</v>
      </c>
      <c r="D135" s="53">
        <v>1175</v>
      </c>
      <c r="E135" s="54">
        <f t="shared" si="39"/>
        <v>0.97299999999999998</v>
      </c>
      <c r="F135" s="60">
        <f t="shared" si="40"/>
        <v>13719.3</v>
      </c>
      <c r="G135" s="53">
        <v>201</v>
      </c>
      <c r="H135" s="61">
        <v>0.52329999999999999</v>
      </c>
      <c r="I135" s="53">
        <v>106</v>
      </c>
      <c r="J135" s="62">
        <v>267</v>
      </c>
      <c r="K135" s="63">
        <f t="shared" si="41"/>
        <v>161</v>
      </c>
      <c r="L135" s="63">
        <f t="shared" si="42"/>
        <v>95</v>
      </c>
      <c r="M135" s="61">
        <f t="shared" si="43"/>
        <v>0.57204968944099377</v>
      </c>
      <c r="N135" s="64">
        <f t="shared" si="44"/>
        <v>0.52329999999999999</v>
      </c>
      <c r="O135" s="53">
        <v>201</v>
      </c>
      <c r="P135" s="59">
        <f t="shared" si="45"/>
        <v>201</v>
      </c>
      <c r="Q135" s="61">
        <f t="shared" si="46"/>
        <v>0.57204968944099377</v>
      </c>
      <c r="R135" s="61">
        <f>$Q$2*$Q135+$R$2</f>
        <v>0.39787987577639755</v>
      </c>
      <c r="S135" s="53">
        <f t="shared" si="47"/>
        <v>29190.457086335406</v>
      </c>
      <c r="T135" s="65">
        <f>$S135*(1-$T$1)</f>
        <v>20433.319960434783</v>
      </c>
      <c r="U135" s="56">
        <f t="shared" si="48"/>
        <v>106</v>
      </c>
      <c r="V135" s="59">
        <f t="shared" si="49"/>
        <v>201.25</v>
      </c>
      <c r="W135" s="59">
        <f t="shared" si="50"/>
        <v>85.875</v>
      </c>
      <c r="X135" s="55">
        <f t="shared" si="51"/>
        <v>-127.14809198888047</v>
      </c>
      <c r="Y135" s="59">
        <f t="shared" si="52"/>
        <v>151.08966704574172</v>
      </c>
      <c r="Z135" s="59">
        <f t="shared" si="53"/>
        <v>151.08966704574172</v>
      </c>
      <c r="AA135" s="57">
        <f t="shared" si="54"/>
        <v>0.32404803500989676</v>
      </c>
      <c r="AB135" s="57">
        <f t="shared" si="38"/>
        <v>0.5941483850931677</v>
      </c>
      <c r="AC135" s="59">
        <f t="shared" si="55"/>
        <v>32765.933813014522</v>
      </c>
      <c r="AD135" s="58">
        <f t="shared" si="56"/>
        <v>22936.153669110165</v>
      </c>
    </row>
    <row r="136" spans="1:30" x14ac:dyDescent="0.3">
      <c r="A136" s="54" t="s">
        <v>177</v>
      </c>
      <c r="B136" s="54" t="s">
        <v>59</v>
      </c>
      <c r="C136" s="54">
        <v>2</v>
      </c>
      <c r="D136" s="53">
        <v>1725</v>
      </c>
      <c r="E136" s="54">
        <f t="shared" si="39"/>
        <v>0.97299999999999998</v>
      </c>
      <c r="F136" s="60">
        <f t="shared" si="40"/>
        <v>20141.099999999999</v>
      </c>
      <c r="G136" s="53">
        <v>242</v>
      </c>
      <c r="H136" s="61">
        <v>0.48220000000000002</v>
      </c>
      <c r="I136" s="53">
        <v>195</v>
      </c>
      <c r="J136" s="62">
        <v>305</v>
      </c>
      <c r="K136" s="63">
        <f t="shared" si="41"/>
        <v>110</v>
      </c>
      <c r="L136" s="63">
        <f t="shared" si="42"/>
        <v>47</v>
      </c>
      <c r="M136" s="61">
        <f t="shared" si="43"/>
        <v>0.44181818181818189</v>
      </c>
      <c r="N136" s="64">
        <f t="shared" si="44"/>
        <v>0.48220000000000002</v>
      </c>
      <c r="O136" s="53">
        <v>242</v>
      </c>
      <c r="P136" s="59">
        <f t="shared" si="45"/>
        <v>242</v>
      </c>
      <c r="Q136" s="61">
        <f t="shared" si="46"/>
        <v>0.44181818181818189</v>
      </c>
      <c r="R136" s="61">
        <f>$Q$2*$Q136+$R$2</f>
        <v>0.5009450909090909</v>
      </c>
      <c r="S136" s="53">
        <f t="shared" si="47"/>
        <v>44248.479879999999</v>
      </c>
      <c r="T136" s="65">
        <f>$S136*(1-$T$1)</f>
        <v>30973.935915999999</v>
      </c>
      <c r="U136" s="56">
        <f t="shared" si="48"/>
        <v>195</v>
      </c>
      <c r="V136" s="59">
        <f t="shared" si="49"/>
        <v>137.5</v>
      </c>
      <c r="W136" s="59">
        <f t="shared" si="50"/>
        <v>181.25</v>
      </c>
      <c r="X136" s="55">
        <f t="shared" si="51"/>
        <v>-86.871367197371754</v>
      </c>
      <c r="Y136" s="59">
        <f t="shared" si="52"/>
        <v>164.51778493808442</v>
      </c>
      <c r="Z136" s="59">
        <f t="shared" si="53"/>
        <v>195</v>
      </c>
      <c r="AA136" s="57">
        <f t="shared" si="54"/>
        <v>0.1</v>
      </c>
      <c r="AB136" s="57">
        <f t="shared" si="38"/>
        <v>0.77146000000000003</v>
      </c>
      <c r="AC136" s="59">
        <f t="shared" si="55"/>
        <v>54908.665500000003</v>
      </c>
      <c r="AD136" s="58">
        <f t="shared" si="56"/>
        <v>38436.065849999999</v>
      </c>
    </row>
    <row r="137" spans="1:30" x14ac:dyDescent="0.3">
      <c r="A137" s="54" t="s">
        <v>178</v>
      </c>
      <c r="B137" s="54" t="s">
        <v>61</v>
      </c>
      <c r="C137" s="54">
        <v>1</v>
      </c>
      <c r="D137" s="53">
        <v>709</v>
      </c>
      <c r="E137" s="54">
        <f t="shared" si="39"/>
        <v>0.97299999999999998</v>
      </c>
      <c r="F137" s="60">
        <f t="shared" si="40"/>
        <v>8278.2839999999997</v>
      </c>
      <c r="G137" s="53">
        <v>158</v>
      </c>
      <c r="H137" s="61">
        <v>0.22189999999999999</v>
      </c>
      <c r="I137" s="53">
        <v>86</v>
      </c>
      <c r="J137" s="62">
        <v>192</v>
      </c>
      <c r="K137" s="63">
        <f t="shared" si="41"/>
        <v>106</v>
      </c>
      <c r="L137" s="63">
        <f t="shared" si="42"/>
        <v>72</v>
      </c>
      <c r="M137" s="61">
        <f t="shared" si="43"/>
        <v>0.64339622641509431</v>
      </c>
      <c r="N137" s="64">
        <f t="shared" si="44"/>
        <v>0.22189999999999999</v>
      </c>
      <c r="O137" s="53">
        <v>158</v>
      </c>
      <c r="P137" s="59">
        <f t="shared" si="45"/>
        <v>158</v>
      </c>
      <c r="Q137" s="61">
        <f t="shared" si="46"/>
        <v>0.64339622641509431</v>
      </c>
      <c r="R137" s="61">
        <f>$Q$2*$Q137+$R$2</f>
        <v>0.34141622641509439</v>
      </c>
      <c r="S137" s="53">
        <f t="shared" si="47"/>
        <v>19689.473777358493</v>
      </c>
      <c r="T137" s="65">
        <f>$S137*(1-$T$1)</f>
        <v>13782.631644150944</v>
      </c>
      <c r="U137" s="56">
        <f t="shared" si="48"/>
        <v>86</v>
      </c>
      <c r="V137" s="59">
        <f t="shared" si="49"/>
        <v>132.5</v>
      </c>
      <c r="W137" s="59">
        <f t="shared" si="50"/>
        <v>72.75</v>
      </c>
      <c r="X137" s="55">
        <f t="shared" si="51"/>
        <v>-83.712408390194597</v>
      </c>
      <c r="Y137" s="59">
        <f t="shared" si="52"/>
        <v>107.58077457669954</v>
      </c>
      <c r="Z137" s="59">
        <f t="shared" si="53"/>
        <v>107.58077457669954</v>
      </c>
      <c r="AA137" s="57">
        <f t="shared" si="54"/>
        <v>0.26287377039018522</v>
      </c>
      <c r="AB137" s="57">
        <f t="shared" si="38"/>
        <v>0.6425616981132074</v>
      </c>
      <c r="AC137" s="59">
        <f t="shared" si="55"/>
        <v>25231.459096663453</v>
      </c>
      <c r="AD137" s="58">
        <f t="shared" si="56"/>
        <v>17662.021367664416</v>
      </c>
    </row>
    <row r="138" spans="1:30" x14ac:dyDescent="0.3">
      <c r="A138" s="54" t="s">
        <v>179</v>
      </c>
      <c r="B138" s="54" t="s">
        <v>61</v>
      </c>
      <c r="C138" s="54">
        <v>2</v>
      </c>
      <c r="D138" s="53">
        <v>869</v>
      </c>
      <c r="E138" s="54">
        <f t="shared" si="39"/>
        <v>0.97299999999999998</v>
      </c>
      <c r="F138" s="60">
        <f t="shared" si="40"/>
        <v>10146.444</v>
      </c>
      <c r="G138" s="53">
        <v>246</v>
      </c>
      <c r="H138" s="61">
        <v>0.38900000000000001</v>
      </c>
      <c r="I138" s="53">
        <v>135</v>
      </c>
      <c r="J138" s="62">
        <v>305</v>
      </c>
      <c r="K138" s="63">
        <f t="shared" si="41"/>
        <v>170</v>
      </c>
      <c r="L138" s="63">
        <f t="shared" si="42"/>
        <v>111</v>
      </c>
      <c r="M138" s="61">
        <f t="shared" si="43"/>
        <v>0.62235294117647066</v>
      </c>
      <c r="N138" s="64">
        <f t="shared" si="44"/>
        <v>0.38900000000000001</v>
      </c>
      <c r="O138" s="53">
        <v>246</v>
      </c>
      <c r="P138" s="59">
        <f t="shared" si="45"/>
        <v>246</v>
      </c>
      <c r="Q138" s="61">
        <f t="shared" si="46"/>
        <v>0.62235294117647066</v>
      </c>
      <c r="R138" s="61">
        <f>$Q$2*$Q138+$R$2</f>
        <v>0.35806988235294113</v>
      </c>
      <c r="S138" s="53">
        <f t="shared" si="47"/>
        <v>32151.094736470583</v>
      </c>
      <c r="T138" s="65">
        <f>$S138*(1-$T$1)</f>
        <v>22505.766315529407</v>
      </c>
      <c r="U138" s="56">
        <f t="shared" si="48"/>
        <v>135</v>
      </c>
      <c r="V138" s="59">
        <f t="shared" si="49"/>
        <v>212.5</v>
      </c>
      <c r="W138" s="59">
        <f t="shared" si="50"/>
        <v>113.75</v>
      </c>
      <c r="X138" s="55">
        <f t="shared" si="51"/>
        <v>-134.25574930502907</v>
      </c>
      <c r="Y138" s="59">
        <f t="shared" si="52"/>
        <v>171.07294035885772</v>
      </c>
      <c r="Z138" s="59">
        <f t="shared" si="53"/>
        <v>171.07294035885772</v>
      </c>
      <c r="AA138" s="57">
        <f t="shared" si="54"/>
        <v>0.2697550134534481</v>
      </c>
      <c r="AB138" s="57">
        <f t="shared" si="38"/>
        <v>0.63711588235294125</v>
      </c>
      <c r="AC138" s="59">
        <f t="shared" si="55"/>
        <v>39782.549880357692</v>
      </c>
      <c r="AD138" s="58">
        <f t="shared" si="56"/>
        <v>27847.784916250384</v>
      </c>
    </row>
    <row r="139" spans="1:30" x14ac:dyDescent="0.3">
      <c r="A139" s="54" t="s">
        <v>180</v>
      </c>
      <c r="B139" s="54" t="s">
        <v>59</v>
      </c>
      <c r="C139" s="54">
        <v>1</v>
      </c>
      <c r="D139" s="53">
        <v>925</v>
      </c>
      <c r="E139" s="54">
        <f t="shared" si="39"/>
        <v>0.97299999999999998</v>
      </c>
      <c r="F139" s="60">
        <f t="shared" si="40"/>
        <v>10800.3</v>
      </c>
      <c r="G139" s="53">
        <v>207</v>
      </c>
      <c r="H139" s="61">
        <v>0.41639999999999999</v>
      </c>
      <c r="I139" s="53">
        <v>125</v>
      </c>
      <c r="J139" s="62">
        <v>288</v>
      </c>
      <c r="K139" s="63">
        <f t="shared" si="41"/>
        <v>163</v>
      </c>
      <c r="L139" s="63">
        <f t="shared" si="42"/>
        <v>82</v>
      </c>
      <c r="M139" s="61">
        <f t="shared" si="43"/>
        <v>0.50245398773006145</v>
      </c>
      <c r="N139" s="64">
        <f t="shared" si="44"/>
        <v>0.41639999999999999</v>
      </c>
      <c r="O139" s="53">
        <v>207</v>
      </c>
      <c r="P139" s="59">
        <f t="shared" si="45"/>
        <v>207</v>
      </c>
      <c r="Q139" s="61">
        <f t="shared" si="46"/>
        <v>0.50245398773006145</v>
      </c>
      <c r="R139" s="61">
        <f>$Q$2*$Q139+$R$2</f>
        <v>0.4529579141104294</v>
      </c>
      <c r="S139" s="53">
        <f t="shared" si="47"/>
        <v>34223.235200613497</v>
      </c>
      <c r="T139" s="65">
        <f>$S139*(1-$T$1)</f>
        <v>23956.264640429446</v>
      </c>
      <c r="U139" s="56">
        <f t="shared" si="48"/>
        <v>125</v>
      </c>
      <c r="V139" s="59">
        <f t="shared" si="49"/>
        <v>203.75</v>
      </c>
      <c r="W139" s="59">
        <f t="shared" si="50"/>
        <v>104.625</v>
      </c>
      <c r="X139" s="55">
        <f t="shared" si="51"/>
        <v>-128.72757139246903</v>
      </c>
      <c r="Y139" s="59">
        <f t="shared" si="52"/>
        <v>161.80817222643415</v>
      </c>
      <c r="Z139" s="59">
        <f t="shared" si="53"/>
        <v>161.80817222643415</v>
      </c>
      <c r="AA139" s="57">
        <f t="shared" si="54"/>
        <v>0.28065360601930872</v>
      </c>
      <c r="AB139" s="57">
        <f t="shared" ref="AB139:AB202" si="57">$Q$2*$AA139+$R$2</f>
        <v>0.62849073619631912</v>
      </c>
      <c r="AC139" s="59">
        <f t="shared" si="55"/>
        <v>37118.652109087925</v>
      </c>
      <c r="AD139" s="58">
        <f t="shared" si="56"/>
        <v>25983.056476361548</v>
      </c>
    </row>
    <row r="140" spans="1:30" x14ac:dyDescent="0.3">
      <c r="A140" s="54" t="s">
        <v>181</v>
      </c>
      <c r="B140" s="54" t="s">
        <v>59</v>
      </c>
      <c r="C140" s="54">
        <v>2</v>
      </c>
      <c r="D140" s="53">
        <v>1350</v>
      </c>
      <c r="E140" s="54">
        <f t="shared" si="39"/>
        <v>0.97299999999999998</v>
      </c>
      <c r="F140" s="60">
        <f t="shared" si="40"/>
        <v>15762.6</v>
      </c>
      <c r="G140" s="53">
        <v>224</v>
      </c>
      <c r="H140" s="61">
        <v>0.4849</v>
      </c>
      <c r="I140" s="53">
        <v>119</v>
      </c>
      <c r="J140" s="62">
        <v>360</v>
      </c>
      <c r="K140" s="63">
        <f t="shared" si="41"/>
        <v>241</v>
      </c>
      <c r="L140" s="63">
        <f t="shared" si="42"/>
        <v>105</v>
      </c>
      <c r="M140" s="61">
        <f t="shared" si="43"/>
        <v>0.44854771784232361</v>
      </c>
      <c r="N140" s="64">
        <f t="shared" si="44"/>
        <v>0.4849</v>
      </c>
      <c r="O140" s="53">
        <v>224</v>
      </c>
      <c r="P140" s="59">
        <f t="shared" si="45"/>
        <v>224</v>
      </c>
      <c r="Q140" s="61">
        <f t="shared" si="46"/>
        <v>0.44854771784232361</v>
      </c>
      <c r="R140" s="61">
        <f>$Q$2*$Q140+$R$2</f>
        <v>0.49561933609958514</v>
      </c>
      <c r="S140" s="53">
        <f t="shared" si="47"/>
        <v>40521.836919502079</v>
      </c>
      <c r="T140" s="65">
        <f>$S140*(1-$T$1)</f>
        <v>28365.285843651454</v>
      </c>
      <c r="U140" s="56">
        <f t="shared" si="48"/>
        <v>119</v>
      </c>
      <c r="V140" s="59">
        <f t="shared" si="49"/>
        <v>301.25</v>
      </c>
      <c r="W140" s="59">
        <f t="shared" si="50"/>
        <v>88.875</v>
      </c>
      <c r="X140" s="55">
        <f t="shared" si="51"/>
        <v>-190.32726813242357</v>
      </c>
      <c r="Y140" s="59">
        <f t="shared" si="52"/>
        <v>206.32987427343951</v>
      </c>
      <c r="Z140" s="59">
        <f t="shared" si="53"/>
        <v>206.32987427343951</v>
      </c>
      <c r="AA140" s="57">
        <f t="shared" si="54"/>
        <v>0.38989169883299424</v>
      </c>
      <c r="AB140" s="57">
        <f t="shared" si="57"/>
        <v>0.54203970954356839</v>
      </c>
      <c r="AC140" s="59">
        <f t="shared" si="55"/>
        <v>40821.229569287694</v>
      </c>
      <c r="AD140" s="58">
        <f t="shared" si="56"/>
        <v>28574.860698501383</v>
      </c>
    </row>
    <row r="141" spans="1:30" x14ac:dyDescent="0.3">
      <c r="A141" s="54" t="s">
        <v>182</v>
      </c>
      <c r="B141" s="54" t="s">
        <v>61</v>
      </c>
      <c r="C141" s="54">
        <v>1</v>
      </c>
      <c r="D141" s="53">
        <v>900</v>
      </c>
      <c r="E141" s="54">
        <f t="shared" si="39"/>
        <v>0.97299999999999998</v>
      </c>
      <c r="F141" s="60">
        <f t="shared" si="40"/>
        <v>10508.4</v>
      </c>
      <c r="G141" s="53">
        <v>139</v>
      </c>
      <c r="H141" s="61">
        <v>0.55069999999999997</v>
      </c>
      <c r="I141" s="53">
        <v>89</v>
      </c>
      <c r="J141" s="62">
        <v>177</v>
      </c>
      <c r="K141" s="63">
        <f t="shared" si="41"/>
        <v>88</v>
      </c>
      <c r="L141" s="63">
        <f t="shared" si="42"/>
        <v>50</v>
      </c>
      <c r="M141" s="61">
        <f t="shared" si="43"/>
        <v>0.55454545454545456</v>
      </c>
      <c r="N141" s="64">
        <f t="shared" si="44"/>
        <v>0.55069999999999997</v>
      </c>
      <c r="O141" s="53">
        <v>139</v>
      </c>
      <c r="P141" s="59">
        <f t="shared" si="45"/>
        <v>139</v>
      </c>
      <c r="Q141" s="61">
        <f t="shared" si="46"/>
        <v>0.55454545454545456</v>
      </c>
      <c r="R141" s="61">
        <f>$Q$2*$Q141+$R$2</f>
        <v>0.41173272727272731</v>
      </c>
      <c r="S141" s="53">
        <f t="shared" si="47"/>
        <v>20889.259918181819</v>
      </c>
      <c r="T141" s="65">
        <f>$S141*(1-$T$1)</f>
        <v>14622.481942727272</v>
      </c>
      <c r="U141" s="56">
        <f t="shared" si="48"/>
        <v>89</v>
      </c>
      <c r="V141" s="59">
        <f t="shared" si="49"/>
        <v>110</v>
      </c>
      <c r="W141" s="59">
        <f t="shared" si="50"/>
        <v>78</v>
      </c>
      <c r="X141" s="55">
        <f t="shared" si="51"/>
        <v>-69.497093757897403</v>
      </c>
      <c r="Y141" s="59">
        <f t="shared" si="52"/>
        <v>98.114227950467537</v>
      </c>
      <c r="Z141" s="59">
        <f t="shared" si="53"/>
        <v>98.114227950467537</v>
      </c>
      <c r="AA141" s="57">
        <f t="shared" si="54"/>
        <v>0.18285661773152306</v>
      </c>
      <c r="AB141" s="57">
        <f t="shared" si="57"/>
        <v>0.7058872727272727</v>
      </c>
      <c r="AC141" s="59">
        <f t="shared" si="55"/>
        <v>25279.01844604958</v>
      </c>
      <c r="AD141" s="58">
        <f t="shared" si="56"/>
        <v>17695.312912234705</v>
      </c>
    </row>
    <row r="142" spans="1:30" x14ac:dyDescent="0.3">
      <c r="A142" s="54" t="s">
        <v>183</v>
      </c>
      <c r="B142" s="54" t="s">
        <v>61</v>
      </c>
      <c r="C142" s="54">
        <v>2</v>
      </c>
      <c r="D142" s="53">
        <v>1325</v>
      </c>
      <c r="E142" s="54">
        <f t="shared" si="39"/>
        <v>0.97299999999999998</v>
      </c>
      <c r="F142" s="60">
        <f t="shared" si="40"/>
        <v>15470.699999999999</v>
      </c>
      <c r="G142" s="53">
        <v>283</v>
      </c>
      <c r="H142" s="61">
        <v>0.29320000000000002</v>
      </c>
      <c r="I142" s="53">
        <v>161</v>
      </c>
      <c r="J142" s="62">
        <v>319</v>
      </c>
      <c r="K142" s="63">
        <f t="shared" si="41"/>
        <v>158</v>
      </c>
      <c r="L142" s="63">
        <f t="shared" si="42"/>
        <v>122</v>
      </c>
      <c r="M142" s="61">
        <f t="shared" si="43"/>
        <v>0.71772151898734182</v>
      </c>
      <c r="N142" s="64">
        <f t="shared" si="44"/>
        <v>0.29320000000000002</v>
      </c>
      <c r="O142" s="53">
        <v>283</v>
      </c>
      <c r="P142" s="59">
        <f t="shared" si="45"/>
        <v>283</v>
      </c>
      <c r="Q142" s="61">
        <f t="shared" si="46"/>
        <v>0.71772151898734182</v>
      </c>
      <c r="R142" s="61">
        <f>$Q$2*$Q142+$R$2</f>
        <v>0.2825951898734177</v>
      </c>
      <c r="S142" s="53">
        <f t="shared" si="47"/>
        <v>29190.670137974681</v>
      </c>
      <c r="T142" s="65">
        <f>$S142*(1-$T$1)</f>
        <v>20433.469096582274</v>
      </c>
      <c r="U142" s="56">
        <f t="shared" si="48"/>
        <v>161</v>
      </c>
      <c r="V142" s="59">
        <f t="shared" si="49"/>
        <v>197.5</v>
      </c>
      <c r="W142" s="59">
        <f t="shared" si="50"/>
        <v>141.25</v>
      </c>
      <c r="X142" s="55">
        <f t="shared" si="51"/>
        <v>-124.7788728834976</v>
      </c>
      <c r="Y142" s="59">
        <f t="shared" si="52"/>
        <v>176.76190927470307</v>
      </c>
      <c r="Z142" s="59">
        <f t="shared" si="53"/>
        <v>176.76190927470307</v>
      </c>
      <c r="AA142" s="57">
        <f t="shared" si="54"/>
        <v>0.17980713556811681</v>
      </c>
      <c r="AB142" s="57">
        <f t="shared" si="57"/>
        <v>0.70830063291139234</v>
      </c>
      <c r="AC142" s="59">
        <f t="shared" si="55"/>
        <v>45698.208858072874</v>
      </c>
      <c r="AD142" s="58">
        <f t="shared" si="56"/>
        <v>31988.74620065101</v>
      </c>
    </row>
    <row r="143" spans="1:30" x14ac:dyDescent="0.3">
      <c r="A143" s="54" t="s">
        <v>184</v>
      </c>
      <c r="B143" s="54" t="s">
        <v>59</v>
      </c>
      <c r="C143" s="54">
        <v>1</v>
      </c>
      <c r="D143" s="53">
        <v>975</v>
      </c>
      <c r="E143" s="54">
        <f t="shared" si="39"/>
        <v>0.97299999999999998</v>
      </c>
      <c r="F143" s="60">
        <f t="shared" si="40"/>
        <v>11384.1</v>
      </c>
      <c r="G143" s="53">
        <v>192</v>
      </c>
      <c r="H143" s="61">
        <v>0.50139999999999996</v>
      </c>
      <c r="I143" s="53">
        <v>145</v>
      </c>
      <c r="J143" s="62">
        <v>300</v>
      </c>
      <c r="K143" s="63">
        <f t="shared" si="41"/>
        <v>155</v>
      </c>
      <c r="L143" s="63">
        <f t="shared" si="42"/>
        <v>47</v>
      </c>
      <c r="M143" s="61">
        <f t="shared" si="43"/>
        <v>0.34258064516129033</v>
      </c>
      <c r="N143" s="64">
        <f t="shared" si="44"/>
        <v>0.50139999999999996</v>
      </c>
      <c r="O143" s="53">
        <v>192</v>
      </c>
      <c r="P143" s="59">
        <f t="shared" si="45"/>
        <v>192</v>
      </c>
      <c r="Q143" s="61">
        <f t="shared" si="46"/>
        <v>0.34258064516129033</v>
      </c>
      <c r="R143" s="61">
        <f>$Q$2*$Q143+$R$2</f>
        <v>0.57948167741935486</v>
      </c>
      <c r="S143" s="53">
        <f t="shared" si="47"/>
        <v>40610.075953548388</v>
      </c>
      <c r="T143" s="65">
        <f>$S143*(1-$T$1)</f>
        <v>28427.053167483871</v>
      </c>
      <c r="U143" s="56">
        <f t="shared" si="48"/>
        <v>145</v>
      </c>
      <c r="V143" s="59">
        <f t="shared" si="49"/>
        <v>193.75</v>
      </c>
      <c r="W143" s="59">
        <f t="shared" si="50"/>
        <v>125.625</v>
      </c>
      <c r="X143" s="55">
        <f t="shared" si="51"/>
        <v>-122.40965377811473</v>
      </c>
      <c r="Y143" s="59">
        <f t="shared" si="52"/>
        <v>166.9341515036644</v>
      </c>
      <c r="Z143" s="59">
        <f t="shared" si="53"/>
        <v>166.9341515036644</v>
      </c>
      <c r="AA143" s="57">
        <f t="shared" si="54"/>
        <v>0.21320852388988076</v>
      </c>
      <c r="AB143" s="57">
        <f t="shared" si="57"/>
        <v>0.68186677419354835</v>
      </c>
      <c r="AC143" s="59">
        <f t="shared" si="55"/>
        <v>41546.800756817363</v>
      </c>
      <c r="AD143" s="58">
        <f t="shared" si="56"/>
        <v>29082.760529772153</v>
      </c>
    </row>
    <row r="144" spans="1:30" x14ac:dyDescent="0.3">
      <c r="A144" s="54" t="s">
        <v>185</v>
      </c>
      <c r="B144" s="54" t="s">
        <v>59</v>
      </c>
      <c r="C144" s="54">
        <v>2</v>
      </c>
      <c r="D144" s="53">
        <v>1550</v>
      </c>
      <c r="E144" s="54">
        <f t="shared" si="39"/>
        <v>0.97299999999999998</v>
      </c>
      <c r="F144" s="60">
        <f t="shared" si="40"/>
        <v>18097.8</v>
      </c>
      <c r="G144" s="53">
        <v>307</v>
      </c>
      <c r="H144" s="61">
        <v>0.3014</v>
      </c>
      <c r="I144" s="53">
        <v>185</v>
      </c>
      <c r="J144" s="62">
        <v>376</v>
      </c>
      <c r="K144" s="63">
        <f t="shared" si="41"/>
        <v>191</v>
      </c>
      <c r="L144" s="63">
        <f t="shared" si="42"/>
        <v>122</v>
      </c>
      <c r="M144" s="61">
        <f t="shared" si="43"/>
        <v>0.61099476439790579</v>
      </c>
      <c r="N144" s="64">
        <f t="shared" si="44"/>
        <v>0.3014</v>
      </c>
      <c r="O144" s="53">
        <v>307</v>
      </c>
      <c r="P144" s="59">
        <f t="shared" si="45"/>
        <v>307</v>
      </c>
      <c r="Q144" s="61">
        <f t="shared" si="46"/>
        <v>0.61099476439790579</v>
      </c>
      <c r="R144" s="61">
        <f>$Q$2*$Q144+$R$2</f>
        <v>0.36705874345549738</v>
      </c>
      <c r="S144" s="53">
        <f t="shared" si="47"/>
        <v>41130.767497905756</v>
      </c>
      <c r="T144" s="65">
        <f>$S144*(1-$T$1)</f>
        <v>28791.537248534027</v>
      </c>
      <c r="U144" s="56">
        <f t="shared" si="48"/>
        <v>185</v>
      </c>
      <c r="V144" s="59">
        <f t="shared" si="49"/>
        <v>238.75</v>
      </c>
      <c r="W144" s="59">
        <f t="shared" si="50"/>
        <v>161.125</v>
      </c>
      <c r="X144" s="55">
        <f t="shared" si="51"/>
        <v>-150.84028304270913</v>
      </c>
      <c r="Y144" s="59">
        <f t="shared" si="52"/>
        <v>208.8672447561284</v>
      </c>
      <c r="Z144" s="59">
        <f t="shared" si="53"/>
        <v>208.8672447561284</v>
      </c>
      <c r="AA144" s="57">
        <f t="shared" si="54"/>
        <v>0.1999675173031556</v>
      </c>
      <c r="AB144" s="57">
        <f t="shared" si="57"/>
        <v>0.69234570680628271</v>
      </c>
      <c r="AC144" s="59">
        <f t="shared" si="55"/>
        <v>52782.044172767339</v>
      </c>
      <c r="AD144" s="58">
        <f t="shared" si="56"/>
        <v>36947.430920937135</v>
      </c>
    </row>
    <row r="145" spans="1:30" x14ac:dyDescent="0.3">
      <c r="A145" s="54" t="s">
        <v>186</v>
      </c>
      <c r="B145" s="54" t="s">
        <v>59</v>
      </c>
      <c r="C145" s="54">
        <v>1</v>
      </c>
      <c r="D145" s="53">
        <v>1400</v>
      </c>
      <c r="E145" s="54">
        <f t="shared" si="39"/>
        <v>0.97299999999999998</v>
      </c>
      <c r="F145" s="60">
        <f t="shared" si="40"/>
        <v>16346.4</v>
      </c>
      <c r="G145" s="53">
        <v>232</v>
      </c>
      <c r="H145" s="61">
        <v>0.49859999999999999</v>
      </c>
      <c r="I145" s="53">
        <v>135</v>
      </c>
      <c r="J145" s="62">
        <v>287</v>
      </c>
      <c r="K145" s="63">
        <f t="shared" si="41"/>
        <v>152</v>
      </c>
      <c r="L145" s="63">
        <f t="shared" si="42"/>
        <v>97</v>
      </c>
      <c r="M145" s="61">
        <f t="shared" si="43"/>
        <v>0.61052631578947369</v>
      </c>
      <c r="N145" s="64">
        <f t="shared" si="44"/>
        <v>0.49859999999999999</v>
      </c>
      <c r="O145" s="53">
        <v>232</v>
      </c>
      <c r="P145" s="59">
        <f t="shared" si="45"/>
        <v>232</v>
      </c>
      <c r="Q145" s="61">
        <f t="shared" si="46"/>
        <v>0.61052631578947369</v>
      </c>
      <c r="R145" s="61">
        <f>$Q$2*$Q145+$R$2</f>
        <v>0.36742947368421053</v>
      </c>
      <c r="S145" s="53">
        <f t="shared" si="47"/>
        <v>31113.927831578949</v>
      </c>
      <c r="T145" s="65">
        <f>$S145*(1-$T$1)</f>
        <v>21779.749482105264</v>
      </c>
      <c r="U145" s="56">
        <f t="shared" si="48"/>
        <v>135</v>
      </c>
      <c r="V145" s="59">
        <f t="shared" si="49"/>
        <v>190</v>
      </c>
      <c r="W145" s="59">
        <f t="shared" si="50"/>
        <v>116</v>
      </c>
      <c r="X145" s="55">
        <f t="shared" si="51"/>
        <v>-120.04043467273186</v>
      </c>
      <c r="Y145" s="59">
        <f t="shared" si="52"/>
        <v>160.10639373262572</v>
      </c>
      <c r="Z145" s="59">
        <f t="shared" si="53"/>
        <v>160.10639373262572</v>
      </c>
      <c r="AA145" s="57">
        <f t="shared" si="54"/>
        <v>0.23213891438224063</v>
      </c>
      <c r="AB145" s="57">
        <f t="shared" si="57"/>
        <v>0.66688526315789476</v>
      </c>
      <c r="AC145" s="59">
        <f t="shared" si="55"/>
        <v>38971.996998939918</v>
      </c>
      <c r="AD145" s="58">
        <f t="shared" si="56"/>
        <v>27280.39789925794</v>
      </c>
    </row>
    <row r="146" spans="1:30" x14ac:dyDescent="0.3">
      <c r="A146" s="54" t="s">
        <v>187</v>
      </c>
      <c r="B146" s="54" t="s">
        <v>59</v>
      </c>
      <c r="C146" s="54">
        <v>2</v>
      </c>
      <c r="D146" s="53">
        <v>1995</v>
      </c>
      <c r="E146" s="54">
        <f t="shared" si="39"/>
        <v>0.97299999999999998</v>
      </c>
      <c r="F146" s="60">
        <f t="shared" si="40"/>
        <v>23293.62</v>
      </c>
      <c r="G146" s="53">
        <v>292</v>
      </c>
      <c r="H146" s="61">
        <v>0.63839999999999997</v>
      </c>
      <c r="I146" s="53">
        <v>224</v>
      </c>
      <c r="J146" s="62">
        <v>331</v>
      </c>
      <c r="K146" s="63">
        <f t="shared" si="41"/>
        <v>107</v>
      </c>
      <c r="L146" s="63">
        <f t="shared" si="42"/>
        <v>68</v>
      </c>
      <c r="M146" s="61">
        <f t="shared" si="43"/>
        <v>0.60841121495327111</v>
      </c>
      <c r="N146" s="64">
        <f t="shared" si="44"/>
        <v>0.63839999999999997</v>
      </c>
      <c r="O146" s="53">
        <v>292</v>
      </c>
      <c r="P146" s="59">
        <f t="shared" si="45"/>
        <v>292</v>
      </c>
      <c r="Q146" s="61">
        <f t="shared" si="46"/>
        <v>0.60841121495327111</v>
      </c>
      <c r="R146" s="61">
        <f>$Q$2*$Q146+$R$2</f>
        <v>0.3691033644859813</v>
      </c>
      <c r="S146" s="53">
        <f t="shared" si="47"/>
        <v>39339.036586915885</v>
      </c>
      <c r="T146" s="65">
        <f>$S146*(1-$T$1)</f>
        <v>27537.325610841119</v>
      </c>
      <c r="U146" s="56">
        <f t="shared" si="48"/>
        <v>224</v>
      </c>
      <c r="V146" s="59">
        <f t="shared" si="49"/>
        <v>133.75</v>
      </c>
      <c r="W146" s="59">
        <f t="shared" si="50"/>
        <v>210.625</v>
      </c>
      <c r="X146" s="55">
        <f t="shared" si="51"/>
        <v>-84.502148091988886</v>
      </c>
      <c r="Y146" s="59">
        <f t="shared" si="52"/>
        <v>177.19002716704577</v>
      </c>
      <c r="Z146" s="59">
        <f t="shared" si="53"/>
        <v>224</v>
      </c>
      <c r="AA146" s="57">
        <f t="shared" si="54"/>
        <v>0.1</v>
      </c>
      <c r="AB146" s="57">
        <f t="shared" si="57"/>
        <v>0.77146000000000003</v>
      </c>
      <c r="AC146" s="59">
        <f t="shared" si="55"/>
        <v>63074.569600000003</v>
      </c>
      <c r="AD146" s="58">
        <f t="shared" si="56"/>
        <v>44152.19872</v>
      </c>
    </row>
    <row r="147" spans="1:30" x14ac:dyDescent="0.3">
      <c r="A147" s="54" t="s">
        <v>188</v>
      </c>
      <c r="B147" s="54" t="s">
        <v>61</v>
      </c>
      <c r="C147" s="54">
        <v>1</v>
      </c>
      <c r="D147" s="53">
        <v>760</v>
      </c>
      <c r="E147" s="54">
        <f t="shared" si="39"/>
        <v>0.97299999999999998</v>
      </c>
      <c r="F147" s="60">
        <f t="shared" si="40"/>
        <v>8873.76</v>
      </c>
      <c r="G147" s="53">
        <v>169</v>
      </c>
      <c r="H147" s="61">
        <v>0.29039999999999999</v>
      </c>
      <c r="I147" s="53">
        <v>100</v>
      </c>
      <c r="J147" s="62">
        <v>195</v>
      </c>
      <c r="K147" s="63">
        <f t="shared" si="41"/>
        <v>95</v>
      </c>
      <c r="L147" s="63">
        <f t="shared" si="42"/>
        <v>69</v>
      </c>
      <c r="M147" s="61">
        <f t="shared" si="43"/>
        <v>0.68105263157894735</v>
      </c>
      <c r="N147" s="64">
        <f t="shared" si="44"/>
        <v>0.29039999999999999</v>
      </c>
      <c r="O147" s="53">
        <v>169</v>
      </c>
      <c r="P147" s="59">
        <f t="shared" si="45"/>
        <v>169</v>
      </c>
      <c r="Q147" s="61">
        <f t="shared" si="46"/>
        <v>0.68105263157894735</v>
      </c>
      <c r="R147" s="61">
        <f>$Q$2*$Q147+$R$2</f>
        <v>0.3116149473684211</v>
      </c>
      <c r="S147" s="53">
        <f t="shared" si="47"/>
        <v>19221.968028421055</v>
      </c>
      <c r="T147" s="65">
        <f>$S147*(1-$T$1)</f>
        <v>13455.377619894738</v>
      </c>
      <c r="U147" s="56">
        <f t="shared" si="48"/>
        <v>100</v>
      </c>
      <c r="V147" s="59">
        <f t="shared" si="49"/>
        <v>118.75</v>
      </c>
      <c r="W147" s="59">
        <f t="shared" si="50"/>
        <v>88.125</v>
      </c>
      <c r="X147" s="55">
        <f t="shared" si="51"/>
        <v>-75.025271670457414</v>
      </c>
      <c r="Y147" s="59">
        <f t="shared" si="52"/>
        <v>107.87899608289108</v>
      </c>
      <c r="Z147" s="59">
        <f t="shared" si="53"/>
        <v>107.87899608289108</v>
      </c>
      <c r="AA147" s="57">
        <f t="shared" si="54"/>
        <v>0.16634944069803012</v>
      </c>
      <c r="AB147" s="57">
        <f t="shared" si="57"/>
        <v>0.71895105263157899</v>
      </c>
      <c r="AC147" s="59">
        <f t="shared" si="55"/>
        <v>28309.296993580872</v>
      </c>
      <c r="AD147" s="58">
        <f t="shared" si="56"/>
        <v>19816.507895506609</v>
      </c>
    </row>
    <row r="148" spans="1:30" x14ac:dyDescent="0.3">
      <c r="A148" s="54" t="s">
        <v>189</v>
      </c>
      <c r="B148" s="54" t="s">
        <v>61</v>
      </c>
      <c r="C148" s="54">
        <v>2</v>
      </c>
      <c r="D148" s="53">
        <v>965</v>
      </c>
      <c r="E148" s="54">
        <f t="shared" si="39"/>
        <v>0.97299999999999998</v>
      </c>
      <c r="F148" s="60">
        <f t="shared" si="40"/>
        <v>11267.34</v>
      </c>
      <c r="G148" s="53">
        <v>189</v>
      </c>
      <c r="H148" s="61">
        <v>0.53969999999999996</v>
      </c>
      <c r="I148" s="53">
        <v>135</v>
      </c>
      <c r="J148" s="62">
        <v>284</v>
      </c>
      <c r="K148" s="63">
        <f t="shared" si="41"/>
        <v>149</v>
      </c>
      <c r="L148" s="63">
        <f t="shared" si="42"/>
        <v>54</v>
      </c>
      <c r="M148" s="61">
        <f t="shared" si="43"/>
        <v>0.38993288590604025</v>
      </c>
      <c r="N148" s="64">
        <f t="shared" si="44"/>
        <v>0.53969999999999996</v>
      </c>
      <c r="O148" s="53">
        <v>189</v>
      </c>
      <c r="P148" s="59">
        <f t="shared" si="45"/>
        <v>189</v>
      </c>
      <c r="Q148" s="61">
        <f t="shared" si="46"/>
        <v>0.38993288590604025</v>
      </c>
      <c r="R148" s="61">
        <f>$Q$2*$Q148+$R$2</f>
        <v>0.54200711409395974</v>
      </c>
      <c r="S148" s="53">
        <f t="shared" si="47"/>
        <v>37390.360765771809</v>
      </c>
      <c r="T148" s="65">
        <f>$S148*(1-$T$1)</f>
        <v>26173.252536040265</v>
      </c>
      <c r="U148" s="56">
        <f t="shared" si="48"/>
        <v>135</v>
      </c>
      <c r="V148" s="59">
        <f t="shared" si="49"/>
        <v>186.25</v>
      </c>
      <c r="W148" s="59">
        <f t="shared" si="50"/>
        <v>116.375</v>
      </c>
      <c r="X148" s="55">
        <f t="shared" si="51"/>
        <v>-117.67121556734901</v>
      </c>
      <c r="Y148" s="59">
        <f t="shared" si="52"/>
        <v>158.27863596158707</v>
      </c>
      <c r="Z148" s="59">
        <f t="shared" si="53"/>
        <v>158.27863596158707</v>
      </c>
      <c r="AA148" s="57">
        <f t="shared" si="54"/>
        <v>0.22498596489442724</v>
      </c>
      <c r="AB148" s="57">
        <f t="shared" si="57"/>
        <v>0.67254610738255027</v>
      </c>
      <c r="AC148" s="59">
        <f t="shared" si="55"/>
        <v>38854.133381691572</v>
      </c>
      <c r="AD148" s="58">
        <f t="shared" si="56"/>
        <v>27197.8933671841</v>
      </c>
    </row>
    <row r="149" spans="1:30" x14ac:dyDescent="0.3">
      <c r="A149" s="54" t="s">
        <v>190</v>
      </c>
      <c r="B149" s="54" t="s">
        <v>59</v>
      </c>
      <c r="C149" s="54">
        <v>1</v>
      </c>
      <c r="D149" s="53">
        <v>1185</v>
      </c>
      <c r="E149" s="54">
        <f t="shared" si="39"/>
        <v>0.97299999999999998</v>
      </c>
      <c r="F149" s="60">
        <f t="shared" si="40"/>
        <v>13836.06</v>
      </c>
      <c r="G149" s="53">
        <v>289</v>
      </c>
      <c r="H149" s="61">
        <v>0.27950000000000003</v>
      </c>
      <c r="I149" s="53">
        <v>157</v>
      </c>
      <c r="J149" s="62">
        <v>320</v>
      </c>
      <c r="K149" s="63">
        <f t="shared" si="41"/>
        <v>163</v>
      </c>
      <c r="L149" s="63">
        <f t="shared" si="42"/>
        <v>132</v>
      </c>
      <c r="M149" s="61">
        <f t="shared" si="43"/>
        <v>0.74785276073619633</v>
      </c>
      <c r="N149" s="64">
        <f t="shared" si="44"/>
        <v>0.27950000000000003</v>
      </c>
      <c r="O149" s="53">
        <v>289</v>
      </c>
      <c r="P149" s="59">
        <f t="shared" si="45"/>
        <v>289</v>
      </c>
      <c r="Q149" s="61">
        <f t="shared" si="46"/>
        <v>0.74785276073619633</v>
      </c>
      <c r="R149" s="61">
        <f>$Q$2*$Q149+$R$2</f>
        <v>0.25874932515337423</v>
      </c>
      <c r="S149" s="53">
        <f t="shared" si="47"/>
        <v>27294.172563803681</v>
      </c>
      <c r="T149" s="65">
        <f>$S149*(1-$T$1)</f>
        <v>19105.920794662576</v>
      </c>
      <c r="U149" s="56">
        <f t="shared" si="48"/>
        <v>157</v>
      </c>
      <c r="V149" s="59">
        <f t="shared" si="49"/>
        <v>203.75</v>
      </c>
      <c r="W149" s="59">
        <f t="shared" si="50"/>
        <v>136.625</v>
      </c>
      <c r="X149" s="55">
        <f t="shared" si="51"/>
        <v>-128.72757139246903</v>
      </c>
      <c r="Y149" s="59">
        <f t="shared" si="52"/>
        <v>177.80817222643415</v>
      </c>
      <c r="Z149" s="59">
        <f t="shared" si="53"/>
        <v>177.80817222643415</v>
      </c>
      <c r="AA149" s="57">
        <f t="shared" si="54"/>
        <v>0.20212599865734554</v>
      </c>
      <c r="AB149" s="57">
        <f t="shared" si="57"/>
        <v>0.69063748466257679</v>
      </c>
      <c r="AC149" s="59">
        <f t="shared" si="55"/>
        <v>44822.360918903876</v>
      </c>
      <c r="AD149" s="58">
        <f t="shared" si="56"/>
        <v>31375.652643232712</v>
      </c>
    </row>
    <row r="150" spans="1:30" x14ac:dyDescent="0.3">
      <c r="A150" s="54" t="s">
        <v>191</v>
      </c>
      <c r="B150" s="54" t="s">
        <v>59</v>
      </c>
      <c r="C150" s="54">
        <v>2</v>
      </c>
      <c r="D150" s="53">
        <v>1340</v>
      </c>
      <c r="E150" s="54">
        <f t="shared" si="39"/>
        <v>0.97299999999999998</v>
      </c>
      <c r="F150" s="60">
        <f t="shared" si="40"/>
        <v>15645.84</v>
      </c>
      <c r="G150" s="53">
        <v>278</v>
      </c>
      <c r="H150" s="61">
        <v>0.38900000000000001</v>
      </c>
      <c r="I150" s="53">
        <v>135</v>
      </c>
      <c r="J150" s="62">
        <v>347</v>
      </c>
      <c r="K150" s="63">
        <f t="shared" si="41"/>
        <v>212</v>
      </c>
      <c r="L150" s="63">
        <f t="shared" si="42"/>
        <v>143</v>
      </c>
      <c r="M150" s="61">
        <f t="shared" si="43"/>
        <v>0.63962264150943393</v>
      </c>
      <c r="N150" s="64">
        <f t="shared" si="44"/>
        <v>0.38900000000000001</v>
      </c>
      <c r="O150" s="53">
        <v>278</v>
      </c>
      <c r="P150" s="59">
        <f t="shared" si="45"/>
        <v>278</v>
      </c>
      <c r="Q150" s="61">
        <f t="shared" si="46"/>
        <v>0.63962264150943393</v>
      </c>
      <c r="R150" s="61">
        <f>$Q$2*$Q150+$R$2</f>
        <v>0.344402641509434</v>
      </c>
      <c r="S150" s="53">
        <f t="shared" si="47"/>
        <v>34946.536033962271</v>
      </c>
      <c r="T150" s="65">
        <f>$S150*(1-$T$1)</f>
        <v>24462.575223773587</v>
      </c>
      <c r="U150" s="56">
        <f t="shared" si="48"/>
        <v>135</v>
      </c>
      <c r="V150" s="59">
        <f t="shared" si="49"/>
        <v>265</v>
      </c>
      <c r="W150" s="59">
        <f t="shared" si="50"/>
        <v>108.5</v>
      </c>
      <c r="X150" s="55">
        <f t="shared" si="51"/>
        <v>-167.42481678038919</v>
      </c>
      <c r="Y150" s="59">
        <f t="shared" si="52"/>
        <v>196.66154915339905</v>
      </c>
      <c r="Z150" s="59">
        <f t="shared" si="53"/>
        <v>196.66154915339905</v>
      </c>
      <c r="AA150" s="57">
        <f t="shared" si="54"/>
        <v>0.33268509114490208</v>
      </c>
      <c r="AB150" s="57">
        <f t="shared" si="57"/>
        <v>0.58731301886792453</v>
      </c>
      <c r="AC150" s="59">
        <f t="shared" si="55"/>
        <v>42158.189166911812</v>
      </c>
      <c r="AD150" s="58">
        <f t="shared" si="56"/>
        <v>29510.732416838266</v>
      </c>
    </row>
    <row r="151" spans="1:30" x14ac:dyDescent="0.3">
      <c r="A151" s="54" t="s">
        <v>192</v>
      </c>
      <c r="B151" s="54" t="s">
        <v>61</v>
      </c>
      <c r="C151" s="54">
        <v>1</v>
      </c>
      <c r="D151" s="53">
        <v>1150</v>
      </c>
      <c r="E151" s="54">
        <f t="shared" si="39"/>
        <v>0.97299999999999998</v>
      </c>
      <c r="F151" s="60">
        <f t="shared" si="40"/>
        <v>13427.4</v>
      </c>
      <c r="G151" s="53">
        <v>183</v>
      </c>
      <c r="H151" s="61">
        <v>0.57530000000000003</v>
      </c>
      <c r="I151" s="53">
        <v>80</v>
      </c>
      <c r="J151" s="62">
        <v>267</v>
      </c>
      <c r="K151" s="63">
        <f t="shared" si="41"/>
        <v>187</v>
      </c>
      <c r="L151" s="63">
        <f t="shared" si="42"/>
        <v>103</v>
      </c>
      <c r="M151" s="61">
        <f t="shared" si="43"/>
        <v>0.54064171122994653</v>
      </c>
      <c r="N151" s="64">
        <f t="shared" si="44"/>
        <v>0.57530000000000003</v>
      </c>
      <c r="O151" s="53">
        <v>183</v>
      </c>
      <c r="P151" s="59">
        <f t="shared" si="45"/>
        <v>183</v>
      </c>
      <c r="Q151" s="61">
        <f t="shared" si="46"/>
        <v>0.54064171122994653</v>
      </c>
      <c r="R151" s="61">
        <f>$Q$2*$Q151+$R$2</f>
        <v>0.42273614973262036</v>
      </c>
      <c r="S151" s="53">
        <f t="shared" si="47"/>
        <v>28236.661121390378</v>
      </c>
      <c r="T151" s="65">
        <f>$S151*(1-$T$1)</f>
        <v>19765.662784973265</v>
      </c>
      <c r="U151" s="56">
        <f t="shared" si="48"/>
        <v>80</v>
      </c>
      <c r="V151" s="59">
        <f t="shared" si="49"/>
        <v>233.75</v>
      </c>
      <c r="W151" s="59">
        <f t="shared" si="50"/>
        <v>56.625</v>
      </c>
      <c r="X151" s="55">
        <f t="shared" si="51"/>
        <v>-147.68132423553197</v>
      </c>
      <c r="Y151" s="59">
        <f t="shared" si="52"/>
        <v>153.93023439474348</v>
      </c>
      <c r="Z151" s="59">
        <f t="shared" si="53"/>
        <v>153.93023439474348</v>
      </c>
      <c r="AA151" s="57">
        <f t="shared" si="54"/>
        <v>0.41627907762457106</v>
      </c>
      <c r="AB151" s="57">
        <f t="shared" si="57"/>
        <v>0.52115673796791451</v>
      </c>
      <c r="AC151" s="59">
        <f t="shared" si="55"/>
        <v>29280.949273607359</v>
      </c>
      <c r="AD151" s="58">
        <f t="shared" si="56"/>
        <v>20496.664491525149</v>
      </c>
    </row>
    <row r="152" spans="1:30" x14ac:dyDescent="0.3">
      <c r="A152" s="54" t="s">
        <v>193</v>
      </c>
      <c r="B152" s="54" t="s">
        <v>61</v>
      </c>
      <c r="C152" s="54">
        <v>2</v>
      </c>
      <c r="D152" s="53">
        <v>2000</v>
      </c>
      <c r="E152" s="54">
        <f t="shared" si="39"/>
        <v>0.97299999999999998</v>
      </c>
      <c r="F152" s="60">
        <f t="shared" si="40"/>
        <v>23352</v>
      </c>
      <c r="G152" s="53">
        <v>237</v>
      </c>
      <c r="H152" s="61">
        <v>0.31230000000000002</v>
      </c>
      <c r="I152" s="53">
        <v>160</v>
      </c>
      <c r="J152" s="62">
        <v>323</v>
      </c>
      <c r="K152" s="63">
        <f t="shared" si="41"/>
        <v>163</v>
      </c>
      <c r="L152" s="63">
        <f t="shared" si="42"/>
        <v>77</v>
      </c>
      <c r="M152" s="61">
        <f t="shared" si="43"/>
        <v>0.47791411042944787</v>
      </c>
      <c r="N152" s="64">
        <f t="shared" si="44"/>
        <v>0.31230000000000002</v>
      </c>
      <c r="O152" s="53">
        <v>237</v>
      </c>
      <c r="P152" s="59">
        <f t="shared" si="45"/>
        <v>237</v>
      </c>
      <c r="Q152" s="61">
        <f t="shared" si="46"/>
        <v>0.47791411042944787</v>
      </c>
      <c r="R152" s="61">
        <f>$Q$2*$Q152+$R$2</f>
        <v>0.47237877300613496</v>
      </c>
      <c r="S152" s="53">
        <f t="shared" si="47"/>
        <v>40863.125758895701</v>
      </c>
      <c r="T152" s="65">
        <f>$S152*(1-$T$1)</f>
        <v>28604.18803122699</v>
      </c>
      <c r="U152" s="56">
        <f t="shared" si="48"/>
        <v>160</v>
      </c>
      <c r="V152" s="59">
        <f t="shared" si="49"/>
        <v>203.75</v>
      </c>
      <c r="W152" s="59">
        <f t="shared" si="50"/>
        <v>139.625</v>
      </c>
      <c r="X152" s="55">
        <f t="shared" si="51"/>
        <v>-128.72757139246903</v>
      </c>
      <c r="Y152" s="59">
        <f t="shared" si="52"/>
        <v>179.30817222643412</v>
      </c>
      <c r="Z152" s="59">
        <f t="shared" si="53"/>
        <v>179.30817222643412</v>
      </c>
      <c r="AA152" s="57">
        <f t="shared" si="54"/>
        <v>0.19476403546716134</v>
      </c>
      <c r="AB152" s="57">
        <f t="shared" si="57"/>
        <v>0.69646374233128849</v>
      </c>
      <c r="AC152" s="59">
        <f t="shared" si="55"/>
        <v>45581.798840683012</v>
      </c>
      <c r="AD152" s="58">
        <f t="shared" si="56"/>
        <v>31907.259188478107</v>
      </c>
    </row>
    <row r="153" spans="1:30" x14ac:dyDescent="0.3">
      <c r="A153" s="54" t="s">
        <v>194</v>
      </c>
      <c r="B153" s="54" t="s">
        <v>59</v>
      </c>
      <c r="C153" s="54">
        <v>1</v>
      </c>
      <c r="D153" s="53">
        <v>1600</v>
      </c>
      <c r="E153" s="54">
        <f t="shared" si="39"/>
        <v>0.97299999999999998</v>
      </c>
      <c r="F153" s="60">
        <f t="shared" si="40"/>
        <v>18681.599999999999</v>
      </c>
      <c r="G153" s="53">
        <v>297</v>
      </c>
      <c r="H153" s="61">
        <v>0.4521</v>
      </c>
      <c r="I153" s="53">
        <v>225</v>
      </c>
      <c r="J153" s="62">
        <v>406</v>
      </c>
      <c r="K153" s="63">
        <f t="shared" si="41"/>
        <v>181</v>
      </c>
      <c r="L153" s="63">
        <f t="shared" si="42"/>
        <v>72</v>
      </c>
      <c r="M153" s="61">
        <f t="shared" si="43"/>
        <v>0.41823204419889504</v>
      </c>
      <c r="N153" s="64">
        <f t="shared" si="44"/>
        <v>0.4521</v>
      </c>
      <c r="O153" s="53">
        <v>297</v>
      </c>
      <c r="P153" s="59">
        <f t="shared" si="45"/>
        <v>297</v>
      </c>
      <c r="Q153" s="61">
        <f t="shared" si="46"/>
        <v>0.41823204419889504</v>
      </c>
      <c r="R153" s="61">
        <f>$Q$2*$Q153+$R$2</f>
        <v>0.51961116022099452</v>
      </c>
      <c r="S153" s="53">
        <f t="shared" si="47"/>
        <v>56328.447823756913</v>
      </c>
      <c r="T153" s="65">
        <f>$S153*(1-$T$1)</f>
        <v>39429.913476629838</v>
      </c>
      <c r="U153" s="56">
        <f t="shared" si="48"/>
        <v>225</v>
      </c>
      <c r="V153" s="59">
        <f t="shared" si="49"/>
        <v>226.25</v>
      </c>
      <c r="W153" s="59">
        <f t="shared" si="50"/>
        <v>202.375</v>
      </c>
      <c r="X153" s="55">
        <f t="shared" si="51"/>
        <v>-142.94288602476624</v>
      </c>
      <c r="Y153" s="59">
        <f t="shared" si="52"/>
        <v>222.77471885266615</v>
      </c>
      <c r="Z153" s="59">
        <f t="shared" si="53"/>
        <v>225</v>
      </c>
      <c r="AA153" s="57">
        <f t="shared" si="54"/>
        <v>0.1</v>
      </c>
      <c r="AB153" s="57">
        <f t="shared" si="57"/>
        <v>0.77146000000000003</v>
      </c>
      <c r="AC153" s="59">
        <f t="shared" si="55"/>
        <v>63356.152500000004</v>
      </c>
      <c r="AD153" s="58">
        <f t="shared" si="56"/>
        <v>44349.306750000003</v>
      </c>
    </row>
    <row r="154" spans="1:30" x14ac:dyDescent="0.3">
      <c r="A154" s="54" t="s">
        <v>195</v>
      </c>
      <c r="B154" s="54" t="s">
        <v>59</v>
      </c>
      <c r="C154" s="54">
        <v>2</v>
      </c>
      <c r="D154" s="53">
        <v>2150</v>
      </c>
      <c r="E154" s="54">
        <f t="shared" si="39"/>
        <v>0.97299999999999998</v>
      </c>
      <c r="F154" s="60">
        <f t="shared" si="40"/>
        <v>25103.399999999998</v>
      </c>
      <c r="G154" s="53">
        <v>360</v>
      </c>
      <c r="H154" s="61">
        <v>0.53149999999999997</v>
      </c>
      <c r="I154" s="53">
        <v>170</v>
      </c>
      <c r="J154" s="62">
        <v>447</v>
      </c>
      <c r="K154" s="63">
        <f t="shared" si="41"/>
        <v>277</v>
      </c>
      <c r="L154" s="63">
        <f t="shared" si="42"/>
        <v>190</v>
      </c>
      <c r="M154" s="61">
        <f t="shared" si="43"/>
        <v>0.64873646209386282</v>
      </c>
      <c r="N154" s="64">
        <f t="shared" si="44"/>
        <v>0.53149999999999997</v>
      </c>
      <c r="O154" s="53">
        <v>360</v>
      </c>
      <c r="P154" s="59">
        <f t="shared" si="45"/>
        <v>360</v>
      </c>
      <c r="Q154" s="61">
        <f t="shared" si="46"/>
        <v>0.64873646209386282</v>
      </c>
      <c r="R154" s="61">
        <f>$Q$2*$Q154+$R$2</f>
        <v>0.33718996389891698</v>
      </c>
      <c r="S154" s="53">
        <f t="shared" si="47"/>
        <v>44306.761256317688</v>
      </c>
      <c r="T154" s="65">
        <f>$S154*(1-$T$1)</f>
        <v>31014.732879422379</v>
      </c>
      <c r="U154" s="56">
        <f t="shared" si="48"/>
        <v>170</v>
      </c>
      <c r="V154" s="59">
        <f t="shared" si="49"/>
        <v>346.25</v>
      </c>
      <c r="W154" s="59">
        <f t="shared" si="50"/>
        <v>135.375</v>
      </c>
      <c r="X154" s="55">
        <f t="shared" si="51"/>
        <v>-218.75789739701796</v>
      </c>
      <c r="Y154" s="59">
        <f t="shared" si="52"/>
        <v>253.76296752590346</v>
      </c>
      <c r="Z154" s="59">
        <f t="shared" si="53"/>
        <v>253.76296752590346</v>
      </c>
      <c r="AA154" s="57">
        <f t="shared" si="54"/>
        <v>0.34191470765603887</v>
      </c>
      <c r="AB154" s="57">
        <f t="shared" si="57"/>
        <v>0.58000870036101082</v>
      </c>
      <c r="AC154" s="59">
        <f t="shared" si="55"/>
        <v>53722.426082975224</v>
      </c>
      <c r="AD154" s="58">
        <f t="shared" si="56"/>
        <v>37605.698258082652</v>
      </c>
    </row>
    <row r="155" spans="1:30" x14ac:dyDescent="0.3">
      <c r="A155" s="54" t="s">
        <v>196</v>
      </c>
      <c r="B155" s="54" t="s">
        <v>59</v>
      </c>
      <c r="C155" s="54">
        <v>2</v>
      </c>
      <c r="D155" s="53">
        <v>2000</v>
      </c>
      <c r="E155" s="54">
        <f t="shared" si="39"/>
        <v>0.97299999999999998</v>
      </c>
      <c r="F155" s="60">
        <f t="shared" si="40"/>
        <v>23352</v>
      </c>
      <c r="G155" s="53">
        <v>199</v>
      </c>
      <c r="H155" s="61">
        <v>0.31230000000000002</v>
      </c>
      <c r="I155" s="53">
        <v>97</v>
      </c>
      <c r="J155" s="62">
        <v>240</v>
      </c>
      <c r="K155" s="63">
        <f t="shared" si="41"/>
        <v>143</v>
      </c>
      <c r="L155" s="63">
        <f t="shared" si="42"/>
        <v>102</v>
      </c>
      <c r="M155" s="61">
        <f t="shared" si="43"/>
        <v>0.67062937062937067</v>
      </c>
      <c r="N155" s="64">
        <f t="shared" si="44"/>
        <v>0.31230000000000002</v>
      </c>
      <c r="O155" s="53">
        <v>199</v>
      </c>
      <c r="P155" s="59">
        <f t="shared" si="45"/>
        <v>199</v>
      </c>
      <c r="Q155" s="61">
        <f t="shared" si="46"/>
        <v>0.67062937062937067</v>
      </c>
      <c r="R155" s="61">
        <f>$Q$2*$Q155+$R$2</f>
        <v>0.31986391608391607</v>
      </c>
      <c r="S155" s="53">
        <f t="shared" si="47"/>
        <v>23233.315544755242</v>
      </c>
      <c r="T155" s="65">
        <f>$S155*(1-$T$1)</f>
        <v>16263.320881328667</v>
      </c>
      <c r="U155" s="56">
        <f t="shared" si="48"/>
        <v>97</v>
      </c>
      <c r="V155" s="59">
        <f t="shared" si="49"/>
        <v>178.75</v>
      </c>
      <c r="W155" s="59">
        <f t="shared" si="50"/>
        <v>79.125</v>
      </c>
      <c r="X155" s="55">
        <f t="shared" si="51"/>
        <v>-112.93277735658327</v>
      </c>
      <c r="Y155" s="59">
        <f t="shared" si="52"/>
        <v>135.62312041950975</v>
      </c>
      <c r="Z155" s="59">
        <f t="shared" si="53"/>
        <v>135.62312041950975</v>
      </c>
      <c r="AA155" s="57">
        <f t="shared" si="54"/>
        <v>0.31607340094830627</v>
      </c>
      <c r="AB155" s="57">
        <f t="shared" si="57"/>
        <v>0.60045951048951052</v>
      </c>
      <c r="AC155" s="59">
        <f t="shared" si="55"/>
        <v>29724.210261827946</v>
      </c>
      <c r="AD155" s="58">
        <f t="shared" si="56"/>
        <v>20806.947183279561</v>
      </c>
    </row>
    <row r="156" spans="1:30" x14ac:dyDescent="0.3">
      <c r="A156" s="54" t="s">
        <v>197</v>
      </c>
      <c r="B156" s="54" t="s">
        <v>59</v>
      </c>
      <c r="C156" s="54">
        <v>1</v>
      </c>
      <c r="D156" s="53">
        <v>2700</v>
      </c>
      <c r="E156" s="54">
        <f t="shared" si="39"/>
        <v>0.97299999999999998</v>
      </c>
      <c r="F156" s="60">
        <f t="shared" si="40"/>
        <v>31525.200000000001</v>
      </c>
      <c r="G156" s="53">
        <v>389</v>
      </c>
      <c r="H156" s="61">
        <v>0.51229999999999998</v>
      </c>
      <c r="I156" s="53">
        <v>202</v>
      </c>
      <c r="J156" s="62">
        <v>629</v>
      </c>
      <c r="K156" s="63">
        <f t="shared" si="41"/>
        <v>427</v>
      </c>
      <c r="L156" s="63">
        <f t="shared" si="42"/>
        <v>187</v>
      </c>
      <c r="M156" s="61">
        <f t="shared" si="43"/>
        <v>0.45035128805620606</v>
      </c>
      <c r="N156" s="64">
        <f t="shared" si="44"/>
        <v>0.51229999999999998</v>
      </c>
      <c r="O156" s="53">
        <v>389</v>
      </c>
      <c r="P156" s="59">
        <f t="shared" si="45"/>
        <v>389</v>
      </c>
      <c r="Q156" s="61">
        <f t="shared" si="46"/>
        <v>0.45035128805620606</v>
      </c>
      <c r="R156" s="61">
        <f>$Q$2*$Q156+$R$2</f>
        <v>0.49419199063231856</v>
      </c>
      <c r="S156" s="53">
        <f t="shared" si="47"/>
        <v>70167.849789929751</v>
      </c>
      <c r="T156" s="65">
        <f>$S156*(1-$T$1)</f>
        <v>49117.494852950826</v>
      </c>
      <c r="U156" s="56">
        <f t="shared" si="48"/>
        <v>202</v>
      </c>
      <c r="V156" s="59">
        <f t="shared" si="49"/>
        <v>533.75</v>
      </c>
      <c r="W156" s="59">
        <f t="shared" si="50"/>
        <v>148.625</v>
      </c>
      <c r="X156" s="55">
        <f t="shared" si="51"/>
        <v>-337.21885266616124</v>
      </c>
      <c r="Y156" s="59">
        <f t="shared" si="52"/>
        <v>361.15085607783675</v>
      </c>
      <c r="Z156" s="59">
        <f t="shared" si="53"/>
        <v>361.15085607783675</v>
      </c>
      <c r="AA156" s="57">
        <f t="shared" si="54"/>
        <v>0.39817490600063093</v>
      </c>
      <c r="AB156" s="57">
        <f t="shared" si="57"/>
        <v>0.53548437939110072</v>
      </c>
      <c r="AC156" s="59">
        <f t="shared" si="55"/>
        <v>70587.584342192873</v>
      </c>
      <c r="AD156" s="58">
        <f t="shared" si="56"/>
        <v>49411.309039535008</v>
      </c>
    </row>
    <row r="157" spans="1:30" x14ac:dyDescent="0.3">
      <c r="A157" s="54" t="s">
        <v>198</v>
      </c>
      <c r="B157" s="54" t="s">
        <v>59</v>
      </c>
      <c r="C157" s="54">
        <v>2</v>
      </c>
      <c r="D157" s="53">
        <v>3200</v>
      </c>
      <c r="E157" s="54">
        <f t="shared" si="39"/>
        <v>0.97299999999999998</v>
      </c>
      <c r="F157" s="60">
        <f t="shared" si="40"/>
        <v>37363.199999999997</v>
      </c>
      <c r="G157" s="53">
        <v>325</v>
      </c>
      <c r="H157" s="61">
        <v>0.81640000000000001</v>
      </c>
      <c r="I157" s="53">
        <v>195</v>
      </c>
      <c r="J157" s="62">
        <v>844</v>
      </c>
      <c r="K157" s="63">
        <f t="shared" si="41"/>
        <v>649</v>
      </c>
      <c r="L157" s="63">
        <f t="shared" si="42"/>
        <v>130</v>
      </c>
      <c r="M157" s="61">
        <f t="shared" si="43"/>
        <v>0.26024653312788903</v>
      </c>
      <c r="N157" s="64">
        <f t="shared" si="44"/>
        <v>0.81640000000000001</v>
      </c>
      <c r="O157" s="53">
        <v>325</v>
      </c>
      <c r="P157" s="59">
        <f t="shared" si="45"/>
        <v>325</v>
      </c>
      <c r="Q157" s="61">
        <f t="shared" si="46"/>
        <v>0.26024653312788903</v>
      </c>
      <c r="R157" s="61">
        <f>$Q$2*$Q157+$R$2</f>
        <v>0.6446408936825887</v>
      </c>
      <c r="S157" s="53">
        <f t="shared" si="47"/>
        <v>76470.526013097086</v>
      </c>
      <c r="T157" s="65">
        <f>$S157*(1-$T$1)</f>
        <v>53529.368209167958</v>
      </c>
      <c r="U157" s="56">
        <f t="shared" si="48"/>
        <v>195</v>
      </c>
      <c r="V157" s="59">
        <f t="shared" si="49"/>
        <v>811.25</v>
      </c>
      <c r="W157" s="59">
        <f t="shared" si="50"/>
        <v>113.875</v>
      </c>
      <c r="X157" s="55">
        <f t="shared" si="51"/>
        <v>-512.54106646449327</v>
      </c>
      <c r="Y157" s="59">
        <f t="shared" si="52"/>
        <v>492.90493113469802</v>
      </c>
      <c r="Z157" s="59">
        <f t="shared" si="53"/>
        <v>492.90493113469802</v>
      </c>
      <c r="AA157" s="57">
        <f t="shared" si="54"/>
        <v>0.46721717243106076</v>
      </c>
      <c r="AB157" s="57">
        <f t="shared" si="57"/>
        <v>0.48084432973805852</v>
      </c>
      <c r="AC157" s="59">
        <f t="shared" si="55"/>
        <v>86508.847551157436</v>
      </c>
      <c r="AD157" s="58">
        <f t="shared" si="56"/>
        <v>60556.193285810201</v>
      </c>
    </row>
    <row r="158" spans="1:30" x14ac:dyDescent="0.3">
      <c r="A158" s="54" t="s">
        <v>199</v>
      </c>
      <c r="B158" s="54" t="s">
        <v>61</v>
      </c>
      <c r="C158" s="54">
        <v>1</v>
      </c>
      <c r="D158" s="53">
        <v>1700</v>
      </c>
      <c r="E158" s="54">
        <f t="shared" si="39"/>
        <v>0.97299999999999998</v>
      </c>
      <c r="F158" s="60">
        <f t="shared" si="40"/>
        <v>19849.2</v>
      </c>
      <c r="G158" s="53">
        <v>239</v>
      </c>
      <c r="H158" s="61">
        <v>0.67669999999999997</v>
      </c>
      <c r="I158" s="53">
        <v>98</v>
      </c>
      <c r="J158" s="62">
        <v>430</v>
      </c>
      <c r="K158" s="63">
        <f t="shared" si="41"/>
        <v>332</v>
      </c>
      <c r="L158" s="63">
        <f t="shared" si="42"/>
        <v>141</v>
      </c>
      <c r="M158" s="61">
        <f t="shared" si="43"/>
        <v>0.43975903614457834</v>
      </c>
      <c r="N158" s="64">
        <f t="shared" si="44"/>
        <v>0.67669999999999997</v>
      </c>
      <c r="O158" s="53">
        <v>239</v>
      </c>
      <c r="P158" s="59">
        <f t="shared" si="45"/>
        <v>239</v>
      </c>
      <c r="Q158" s="61">
        <f t="shared" si="46"/>
        <v>0.43975903614457834</v>
      </c>
      <c r="R158" s="61">
        <f>$Q$2*$Q158+$R$2</f>
        <v>0.50257469879518069</v>
      </c>
      <c r="S158" s="53">
        <f t="shared" si="47"/>
        <v>43842.103849397587</v>
      </c>
      <c r="T158" s="65">
        <f>$S158*(1-$T$1)</f>
        <v>30689.472694578308</v>
      </c>
      <c r="U158" s="56">
        <f t="shared" si="48"/>
        <v>98</v>
      </c>
      <c r="V158" s="59">
        <f t="shared" si="49"/>
        <v>415</v>
      </c>
      <c r="W158" s="59">
        <f t="shared" si="50"/>
        <v>56.5</v>
      </c>
      <c r="X158" s="55">
        <f t="shared" si="51"/>
        <v>-262.19358099570383</v>
      </c>
      <c r="Y158" s="59">
        <f t="shared" si="52"/>
        <v>251.27185999494569</v>
      </c>
      <c r="Z158" s="59">
        <f t="shared" si="53"/>
        <v>251.27185999494569</v>
      </c>
      <c r="AA158" s="57">
        <f t="shared" si="54"/>
        <v>0.46932978312035106</v>
      </c>
      <c r="AB158" s="57">
        <f t="shared" si="57"/>
        <v>0.47917240963855418</v>
      </c>
      <c r="AC158" s="59">
        <f t="shared" si="55"/>
        <v>43946.928059270933</v>
      </c>
      <c r="AD158" s="58">
        <f t="shared" si="56"/>
        <v>30762.849641489651</v>
      </c>
    </row>
    <row r="159" spans="1:30" x14ac:dyDescent="0.3">
      <c r="A159" s="54" t="s">
        <v>200</v>
      </c>
      <c r="B159" s="54" t="s">
        <v>61</v>
      </c>
      <c r="C159" s="54">
        <v>1</v>
      </c>
      <c r="D159" s="53">
        <v>1600</v>
      </c>
      <c r="E159" s="54">
        <f t="shared" si="39"/>
        <v>0.97299999999999998</v>
      </c>
      <c r="F159" s="60">
        <f t="shared" si="40"/>
        <v>18681.599999999999</v>
      </c>
      <c r="G159" s="53">
        <v>209</v>
      </c>
      <c r="H159" s="61">
        <v>0.53969999999999996</v>
      </c>
      <c r="I159" s="53">
        <v>94</v>
      </c>
      <c r="J159" s="62">
        <v>411</v>
      </c>
      <c r="K159" s="63">
        <f t="shared" si="41"/>
        <v>317</v>
      </c>
      <c r="L159" s="63">
        <f t="shared" si="42"/>
        <v>115</v>
      </c>
      <c r="M159" s="61">
        <f t="shared" si="43"/>
        <v>0.39022082018927451</v>
      </c>
      <c r="N159" s="64">
        <f t="shared" si="44"/>
        <v>0.53969999999999996</v>
      </c>
      <c r="O159" s="53">
        <v>209</v>
      </c>
      <c r="P159" s="59">
        <f t="shared" si="45"/>
        <v>209</v>
      </c>
      <c r="Q159" s="61">
        <f t="shared" si="46"/>
        <v>0.39022082018927451</v>
      </c>
      <c r="R159" s="61">
        <f>$Q$2*$Q159+$R$2</f>
        <v>0.54177924290220814</v>
      </c>
      <c r="S159" s="53">
        <f t="shared" si="47"/>
        <v>41329.629544794945</v>
      </c>
      <c r="T159" s="65">
        <f>$S159*(1-$T$1)</f>
        <v>28930.740681356459</v>
      </c>
      <c r="U159" s="56">
        <f t="shared" si="48"/>
        <v>94</v>
      </c>
      <c r="V159" s="59">
        <f t="shared" si="49"/>
        <v>396.25</v>
      </c>
      <c r="W159" s="59">
        <f t="shared" si="50"/>
        <v>54.375</v>
      </c>
      <c r="X159" s="55">
        <f t="shared" si="51"/>
        <v>-250.3474854687895</v>
      </c>
      <c r="Y159" s="59">
        <f t="shared" si="52"/>
        <v>240.13307113975236</v>
      </c>
      <c r="Z159" s="59">
        <f t="shared" si="53"/>
        <v>240.13307113975236</v>
      </c>
      <c r="AA159" s="57">
        <f t="shared" si="54"/>
        <v>0.46879008489527407</v>
      </c>
      <c r="AB159" s="57">
        <f t="shared" si="57"/>
        <v>0.47959952681388013</v>
      </c>
      <c r="AC159" s="59">
        <f t="shared" si="55"/>
        <v>42036.213161211002</v>
      </c>
      <c r="AD159" s="58">
        <f t="shared" si="56"/>
        <v>29425.349212847701</v>
      </c>
    </row>
    <row r="160" spans="1:30" x14ac:dyDescent="0.3">
      <c r="A160" s="54" t="s">
        <v>201</v>
      </c>
      <c r="B160" s="54" t="s">
        <v>61</v>
      </c>
      <c r="C160" s="54">
        <v>2</v>
      </c>
      <c r="D160" s="53">
        <v>2100</v>
      </c>
      <c r="E160" s="54">
        <f t="shared" si="39"/>
        <v>0.97299999999999998</v>
      </c>
      <c r="F160" s="60">
        <f t="shared" si="40"/>
        <v>24519.599999999999</v>
      </c>
      <c r="G160" s="53">
        <v>265</v>
      </c>
      <c r="H160" s="61">
        <v>0.4027</v>
      </c>
      <c r="I160" s="53">
        <v>130</v>
      </c>
      <c r="J160" s="62">
        <v>438</v>
      </c>
      <c r="K160" s="63">
        <f t="shared" si="41"/>
        <v>308</v>
      </c>
      <c r="L160" s="63">
        <f t="shared" si="42"/>
        <v>135</v>
      </c>
      <c r="M160" s="61">
        <f t="shared" si="43"/>
        <v>0.45064935064935063</v>
      </c>
      <c r="N160" s="64">
        <f t="shared" si="44"/>
        <v>0.4027</v>
      </c>
      <c r="O160" s="53">
        <v>265</v>
      </c>
      <c r="P160" s="59">
        <f t="shared" si="45"/>
        <v>265</v>
      </c>
      <c r="Q160" s="61">
        <f t="shared" si="46"/>
        <v>0.45064935064935063</v>
      </c>
      <c r="R160" s="61">
        <f>$Q$2*$Q160+$R$2</f>
        <v>0.49395610389610395</v>
      </c>
      <c r="S160" s="53">
        <f t="shared" si="47"/>
        <v>47777.904149350652</v>
      </c>
      <c r="T160" s="65">
        <f>$S160*(1-$T$1)</f>
        <v>33444.532904545456</v>
      </c>
      <c r="U160" s="56">
        <f t="shared" si="48"/>
        <v>130</v>
      </c>
      <c r="V160" s="59">
        <f t="shared" si="49"/>
        <v>385</v>
      </c>
      <c r="W160" s="59">
        <f t="shared" si="50"/>
        <v>91.5</v>
      </c>
      <c r="X160" s="55">
        <f t="shared" si="51"/>
        <v>-243.23982815264088</v>
      </c>
      <c r="Y160" s="59">
        <f t="shared" si="52"/>
        <v>252.64979782663633</v>
      </c>
      <c r="Z160" s="59">
        <f t="shared" si="53"/>
        <v>252.64979782663633</v>
      </c>
      <c r="AA160" s="57">
        <f t="shared" si="54"/>
        <v>0.41857090344580866</v>
      </c>
      <c r="AB160" s="57">
        <f t="shared" si="57"/>
        <v>0.51934298701298709</v>
      </c>
      <c r="AC160" s="59">
        <f t="shared" si="55"/>
        <v>47892.343745102102</v>
      </c>
      <c r="AD160" s="58">
        <f t="shared" si="56"/>
        <v>33524.640621571467</v>
      </c>
    </row>
    <row r="161" spans="1:30" x14ac:dyDescent="0.3">
      <c r="A161" s="54" t="s">
        <v>202</v>
      </c>
      <c r="B161" s="54" t="s">
        <v>59</v>
      </c>
      <c r="C161" s="54">
        <v>1</v>
      </c>
      <c r="D161" s="53">
        <v>1200</v>
      </c>
      <c r="E161" s="54">
        <f t="shared" si="39"/>
        <v>0.97299999999999998</v>
      </c>
      <c r="F161" s="60">
        <f t="shared" si="40"/>
        <v>14011.199999999999</v>
      </c>
      <c r="G161" s="53">
        <v>435</v>
      </c>
      <c r="H161" s="61">
        <v>0.4</v>
      </c>
      <c r="I161" s="53">
        <v>162</v>
      </c>
      <c r="J161" s="62">
        <v>504</v>
      </c>
      <c r="K161" s="63">
        <f t="shared" si="41"/>
        <v>342</v>
      </c>
      <c r="L161" s="63">
        <f t="shared" si="42"/>
        <v>273</v>
      </c>
      <c r="M161" s="61">
        <f t="shared" si="43"/>
        <v>0.73859649122807014</v>
      </c>
      <c r="N161" s="64">
        <f t="shared" si="44"/>
        <v>0.4</v>
      </c>
      <c r="O161" s="53">
        <v>435</v>
      </c>
      <c r="P161" s="59">
        <f t="shared" si="45"/>
        <v>435</v>
      </c>
      <c r="Q161" s="61">
        <f t="shared" si="46"/>
        <v>0.73859649122807014</v>
      </c>
      <c r="R161" s="61">
        <f>$Q$2*$Q161+$R$2</f>
        <v>0.26607473684210536</v>
      </c>
      <c r="S161" s="53">
        <f t="shared" si="47"/>
        <v>42246.016342105278</v>
      </c>
      <c r="T161" s="65">
        <f>$S161*(1-$T$1)</f>
        <v>29572.211439473693</v>
      </c>
      <c r="U161" s="56">
        <f t="shared" si="48"/>
        <v>162</v>
      </c>
      <c r="V161" s="59">
        <f t="shared" si="49"/>
        <v>427.5</v>
      </c>
      <c r="W161" s="59">
        <f t="shared" si="50"/>
        <v>119.25</v>
      </c>
      <c r="X161" s="55">
        <f t="shared" si="51"/>
        <v>-270.09097801364669</v>
      </c>
      <c r="Y161" s="59">
        <f t="shared" si="52"/>
        <v>289.36438589840787</v>
      </c>
      <c r="Z161" s="59">
        <f t="shared" si="53"/>
        <v>289.36438589840787</v>
      </c>
      <c r="AA161" s="57">
        <f t="shared" si="54"/>
        <v>0.39792838806645114</v>
      </c>
      <c r="AB161" s="57">
        <f t="shared" si="57"/>
        <v>0.53567947368421054</v>
      </c>
      <c r="AC161" s="59">
        <f t="shared" si="55"/>
        <v>56577.395108470082</v>
      </c>
      <c r="AD161" s="58">
        <f t="shared" si="56"/>
        <v>39604.176575929057</v>
      </c>
    </row>
    <row r="162" spans="1:30" x14ac:dyDescent="0.3">
      <c r="A162" s="54" t="s">
        <v>203</v>
      </c>
      <c r="B162" s="54" t="s">
        <v>59</v>
      </c>
      <c r="C162" s="54">
        <v>2</v>
      </c>
      <c r="D162" s="53">
        <v>2100</v>
      </c>
      <c r="E162" s="54">
        <f t="shared" si="39"/>
        <v>0.97299999999999998</v>
      </c>
      <c r="F162" s="60">
        <f t="shared" si="40"/>
        <v>24519.599999999999</v>
      </c>
      <c r="G162" s="53">
        <v>487</v>
      </c>
      <c r="H162" s="61">
        <v>0.43009999999999998</v>
      </c>
      <c r="I162" s="53">
        <v>175</v>
      </c>
      <c r="J162" s="62">
        <v>755</v>
      </c>
      <c r="K162" s="63">
        <f t="shared" si="41"/>
        <v>580</v>
      </c>
      <c r="L162" s="63">
        <f t="shared" si="42"/>
        <v>312</v>
      </c>
      <c r="M162" s="61">
        <f t="shared" si="43"/>
        <v>0.53034482758620693</v>
      </c>
      <c r="N162" s="64">
        <f t="shared" si="44"/>
        <v>0.43009999999999998</v>
      </c>
      <c r="O162" s="53">
        <v>487</v>
      </c>
      <c r="P162" s="59">
        <f t="shared" si="45"/>
        <v>487</v>
      </c>
      <c r="Q162" s="61">
        <f t="shared" si="46"/>
        <v>0.53034482758620693</v>
      </c>
      <c r="R162" s="61">
        <f>$Q$2*$Q162+$R$2</f>
        <v>0.43088510344827585</v>
      </c>
      <c r="S162" s="53">
        <f t="shared" si="47"/>
        <v>76591.98156344828</v>
      </c>
      <c r="T162" s="65">
        <f>$S162*(1-$T$1)</f>
        <v>53614.387094413796</v>
      </c>
      <c r="U162" s="56">
        <f t="shared" si="48"/>
        <v>175</v>
      </c>
      <c r="V162" s="59">
        <f t="shared" si="49"/>
        <v>725</v>
      </c>
      <c r="W162" s="59">
        <f t="shared" si="50"/>
        <v>102.5</v>
      </c>
      <c r="X162" s="55">
        <f t="shared" si="51"/>
        <v>-458.04902704068741</v>
      </c>
      <c r="Y162" s="59">
        <f t="shared" si="52"/>
        <v>440.86650240080871</v>
      </c>
      <c r="Z162" s="59">
        <f t="shared" si="53"/>
        <v>440.86650240080871</v>
      </c>
      <c r="AA162" s="57">
        <f t="shared" si="54"/>
        <v>0.46671241710456374</v>
      </c>
      <c r="AB162" s="57">
        <f t="shared" si="57"/>
        <v>0.48124379310344828</v>
      </c>
      <c r="AC162" s="59">
        <f t="shared" si="55"/>
        <v>77439.957771679721</v>
      </c>
      <c r="AD162" s="58">
        <f t="shared" si="56"/>
        <v>54207.970440175799</v>
      </c>
    </row>
    <row r="163" spans="1:30" x14ac:dyDescent="0.3">
      <c r="A163" s="54" t="s">
        <v>204</v>
      </c>
      <c r="B163" s="54" t="s">
        <v>61</v>
      </c>
      <c r="C163" s="54">
        <v>2</v>
      </c>
      <c r="D163" s="53">
        <v>2500</v>
      </c>
      <c r="E163" s="54">
        <f t="shared" si="39"/>
        <v>0.97299999999999998</v>
      </c>
      <c r="F163" s="60">
        <f t="shared" si="40"/>
        <v>29190</v>
      </c>
      <c r="G163" s="53">
        <v>231</v>
      </c>
      <c r="H163" s="61">
        <v>0.4027</v>
      </c>
      <c r="I163" s="53">
        <v>129</v>
      </c>
      <c r="J163" s="62">
        <v>431</v>
      </c>
      <c r="K163" s="63">
        <f t="shared" si="41"/>
        <v>302</v>
      </c>
      <c r="L163" s="63">
        <f t="shared" si="42"/>
        <v>102</v>
      </c>
      <c r="M163" s="61">
        <f t="shared" si="43"/>
        <v>0.37019867549668872</v>
      </c>
      <c r="N163" s="64">
        <f t="shared" si="44"/>
        <v>0.4027</v>
      </c>
      <c r="O163" s="53">
        <v>231</v>
      </c>
      <c r="P163" s="59">
        <f t="shared" si="45"/>
        <v>231</v>
      </c>
      <c r="Q163" s="61">
        <f t="shared" si="46"/>
        <v>0.37019867549668872</v>
      </c>
      <c r="R163" s="61">
        <f>$Q$2*$Q163+$R$2</f>
        <v>0.55762476821192064</v>
      </c>
      <c r="S163" s="53">
        <f t="shared" si="47"/>
        <v>47016.132331788089</v>
      </c>
      <c r="T163" s="65">
        <f>$S163*(1-$T$1)</f>
        <v>32911.292632251658</v>
      </c>
      <c r="U163" s="56">
        <f t="shared" si="48"/>
        <v>129</v>
      </c>
      <c r="V163" s="59">
        <f t="shared" si="49"/>
        <v>377.5</v>
      </c>
      <c r="W163" s="59">
        <f t="shared" si="50"/>
        <v>91.25</v>
      </c>
      <c r="X163" s="55">
        <f t="shared" si="51"/>
        <v>-238.50138994187515</v>
      </c>
      <c r="Y163" s="59">
        <f t="shared" si="52"/>
        <v>248.49428228455901</v>
      </c>
      <c r="Z163" s="59">
        <f t="shared" si="53"/>
        <v>248.49428228455901</v>
      </c>
      <c r="AA163" s="57">
        <f t="shared" si="54"/>
        <v>0.41654114512465962</v>
      </c>
      <c r="AB163" s="57">
        <f t="shared" si="57"/>
        <v>0.5209493377483444</v>
      </c>
      <c r="AC163" s="59">
        <f t="shared" si="55"/>
        <v>47250.320103492777</v>
      </c>
      <c r="AD163" s="58">
        <f t="shared" si="56"/>
        <v>33075.224072444944</v>
      </c>
    </row>
    <row r="164" spans="1:30" x14ac:dyDescent="0.3">
      <c r="A164" s="54" t="s">
        <v>205</v>
      </c>
      <c r="B164" s="54" t="s">
        <v>59</v>
      </c>
      <c r="C164" s="54">
        <v>2</v>
      </c>
      <c r="D164" s="53">
        <v>1480</v>
      </c>
      <c r="E164" s="54">
        <f t="shared" si="39"/>
        <v>0.97299999999999998</v>
      </c>
      <c r="F164" s="60">
        <f t="shared" si="40"/>
        <v>17280.48</v>
      </c>
      <c r="G164" s="53">
        <v>249</v>
      </c>
      <c r="H164" s="61">
        <v>0.44109999999999999</v>
      </c>
      <c r="I164" s="53">
        <v>175</v>
      </c>
      <c r="J164" s="62">
        <v>310</v>
      </c>
      <c r="K164" s="63">
        <f t="shared" si="41"/>
        <v>135</v>
      </c>
      <c r="L164" s="63">
        <f t="shared" si="42"/>
        <v>74</v>
      </c>
      <c r="M164" s="61">
        <f t="shared" si="43"/>
        <v>0.53851851851851851</v>
      </c>
      <c r="N164" s="64">
        <f t="shared" si="44"/>
        <v>0.44109999999999999</v>
      </c>
      <c r="O164" s="53">
        <v>249</v>
      </c>
      <c r="P164" s="59">
        <f t="shared" si="45"/>
        <v>249</v>
      </c>
      <c r="Q164" s="61">
        <f t="shared" si="46"/>
        <v>0.53851851851851851</v>
      </c>
      <c r="R164" s="61">
        <f>$Q$2*$Q164+$R$2</f>
        <v>0.42441644444444449</v>
      </c>
      <c r="S164" s="53">
        <f t="shared" si="47"/>
        <v>38573.088553333335</v>
      </c>
      <c r="T164" s="65">
        <f>$S164*(1-$T$1)</f>
        <v>27001.161987333333</v>
      </c>
      <c r="U164" s="56">
        <f t="shared" si="48"/>
        <v>175</v>
      </c>
      <c r="V164" s="59">
        <f t="shared" si="49"/>
        <v>168.75</v>
      </c>
      <c r="W164" s="59">
        <f t="shared" si="50"/>
        <v>158.125</v>
      </c>
      <c r="X164" s="55">
        <f t="shared" si="51"/>
        <v>-106.61485974222896</v>
      </c>
      <c r="Y164" s="59">
        <f t="shared" si="52"/>
        <v>169.74909969673993</v>
      </c>
      <c r="Z164" s="59">
        <f t="shared" si="53"/>
        <v>175</v>
      </c>
      <c r="AA164" s="57">
        <f t="shared" si="54"/>
        <v>0.1</v>
      </c>
      <c r="AB164" s="57">
        <f t="shared" si="57"/>
        <v>0.77146000000000003</v>
      </c>
      <c r="AC164" s="59">
        <f t="shared" si="55"/>
        <v>49277.0075</v>
      </c>
      <c r="AD164" s="58">
        <f t="shared" si="56"/>
        <v>34493.905249999996</v>
      </c>
    </row>
    <row r="165" spans="1:30" x14ac:dyDescent="0.3">
      <c r="A165" s="54" t="s">
        <v>206</v>
      </c>
      <c r="B165" s="54" t="s">
        <v>61</v>
      </c>
      <c r="C165" s="54">
        <v>1</v>
      </c>
      <c r="D165" s="53">
        <v>650</v>
      </c>
      <c r="E165" s="54">
        <f t="shared" si="39"/>
        <v>0.97299999999999998</v>
      </c>
      <c r="F165" s="60">
        <f t="shared" si="40"/>
        <v>7589.4</v>
      </c>
      <c r="G165" s="53">
        <v>107</v>
      </c>
      <c r="H165" s="61">
        <v>0.47949999999999998</v>
      </c>
      <c r="I165" s="53">
        <v>80</v>
      </c>
      <c r="J165" s="62">
        <v>156</v>
      </c>
      <c r="K165" s="63">
        <f t="shared" si="41"/>
        <v>76</v>
      </c>
      <c r="L165" s="63">
        <f t="shared" si="42"/>
        <v>27</v>
      </c>
      <c r="M165" s="61">
        <f t="shared" si="43"/>
        <v>0.38421052631578945</v>
      </c>
      <c r="N165" s="64">
        <f t="shared" si="44"/>
        <v>0.47949999999999998</v>
      </c>
      <c r="O165" s="53">
        <v>107</v>
      </c>
      <c r="P165" s="59">
        <f t="shared" si="45"/>
        <v>107</v>
      </c>
      <c r="Q165" s="61">
        <f t="shared" si="46"/>
        <v>0.38421052631578945</v>
      </c>
      <c r="R165" s="61">
        <f>$Q$2*$Q165+$R$2</f>
        <v>0.5465357894736842</v>
      </c>
      <c r="S165" s="53">
        <f t="shared" si="47"/>
        <v>21344.955257894737</v>
      </c>
      <c r="T165" s="65">
        <f>$S165*(1-$T$1)</f>
        <v>14941.468680526315</v>
      </c>
      <c r="U165" s="56">
        <f t="shared" si="48"/>
        <v>80</v>
      </c>
      <c r="V165" s="59">
        <f t="shared" si="49"/>
        <v>95</v>
      </c>
      <c r="W165" s="59">
        <f t="shared" si="50"/>
        <v>70.5</v>
      </c>
      <c r="X165" s="55">
        <f t="shared" si="51"/>
        <v>-60.020217336365931</v>
      </c>
      <c r="Y165" s="59">
        <f t="shared" si="52"/>
        <v>86.303196866312859</v>
      </c>
      <c r="Z165" s="59">
        <f t="shared" si="53"/>
        <v>86.303196866312859</v>
      </c>
      <c r="AA165" s="57">
        <f t="shared" si="54"/>
        <v>0.16634944069803009</v>
      </c>
      <c r="AB165" s="57">
        <f t="shared" si="57"/>
        <v>0.71895105263157899</v>
      </c>
      <c r="AC165" s="59">
        <f t="shared" si="55"/>
        <v>22647.437594864696</v>
      </c>
      <c r="AD165" s="58">
        <f t="shared" si="56"/>
        <v>15853.206316405285</v>
      </c>
    </row>
    <row r="166" spans="1:30" x14ac:dyDescent="0.3">
      <c r="A166" s="54" t="s">
        <v>207</v>
      </c>
      <c r="B166" s="54" t="s">
        <v>61</v>
      </c>
      <c r="C166" s="54">
        <v>2</v>
      </c>
      <c r="D166" s="53">
        <v>920</v>
      </c>
      <c r="E166" s="54">
        <f t="shared" si="39"/>
        <v>0.97299999999999998</v>
      </c>
      <c r="F166" s="60">
        <f t="shared" si="40"/>
        <v>10741.92</v>
      </c>
      <c r="G166" s="53">
        <v>147</v>
      </c>
      <c r="H166" s="61">
        <v>0.41370000000000001</v>
      </c>
      <c r="I166" s="53">
        <v>108</v>
      </c>
      <c r="J166" s="62">
        <v>205</v>
      </c>
      <c r="K166" s="63">
        <f t="shared" si="41"/>
        <v>97</v>
      </c>
      <c r="L166" s="63">
        <f t="shared" si="42"/>
        <v>39</v>
      </c>
      <c r="M166" s="61">
        <f t="shared" si="43"/>
        <v>0.42164948453608253</v>
      </c>
      <c r="N166" s="64">
        <f t="shared" si="44"/>
        <v>0.41370000000000001</v>
      </c>
      <c r="O166" s="53">
        <v>147</v>
      </c>
      <c r="P166" s="59">
        <f t="shared" si="45"/>
        <v>147</v>
      </c>
      <c r="Q166" s="61">
        <f t="shared" si="46"/>
        <v>0.42164948453608253</v>
      </c>
      <c r="R166" s="61">
        <f>$Q$2*$Q166+$R$2</f>
        <v>0.51690659793814431</v>
      </c>
      <c r="S166" s="53">
        <f t="shared" si="47"/>
        <v>27734.623512371134</v>
      </c>
      <c r="T166" s="65">
        <f>$S166*(1-$T$1)</f>
        <v>19414.236458659794</v>
      </c>
      <c r="U166" s="56">
        <f t="shared" si="48"/>
        <v>108</v>
      </c>
      <c r="V166" s="59">
        <f t="shared" si="49"/>
        <v>121.25</v>
      </c>
      <c r="W166" s="59">
        <f t="shared" si="50"/>
        <v>95.875</v>
      </c>
      <c r="X166" s="55">
        <f t="shared" si="51"/>
        <v>-76.604751074045993</v>
      </c>
      <c r="Y166" s="59">
        <f t="shared" si="52"/>
        <v>113.09750126358351</v>
      </c>
      <c r="Z166" s="59">
        <f t="shared" si="53"/>
        <v>113.09750126358351</v>
      </c>
      <c r="AA166" s="57">
        <f t="shared" si="54"/>
        <v>0.14204124753470937</v>
      </c>
      <c r="AB166" s="57">
        <f t="shared" si="57"/>
        <v>0.73818855670103101</v>
      </c>
      <c r="AC166" s="59">
        <f t="shared" si="55"/>
        <v>30472.857646854074</v>
      </c>
      <c r="AD166" s="58">
        <f t="shared" si="56"/>
        <v>21331.000352797852</v>
      </c>
    </row>
    <row r="167" spans="1:30" x14ac:dyDescent="0.3">
      <c r="A167" s="54" t="s">
        <v>208</v>
      </c>
      <c r="B167" s="54" t="s">
        <v>59</v>
      </c>
      <c r="C167" s="54">
        <v>1</v>
      </c>
      <c r="D167" s="53">
        <v>880</v>
      </c>
      <c r="E167" s="54">
        <f t="shared" si="39"/>
        <v>0.97299999999999998</v>
      </c>
      <c r="F167" s="60">
        <f t="shared" si="40"/>
        <v>10274.879999999999</v>
      </c>
      <c r="G167" s="53">
        <v>246</v>
      </c>
      <c r="H167" s="61">
        <v>0.44379999999999997</v>
      </c>
      <c r="I167" s="53">
        <v>145</v>
      </c>
      <c r="J167" s="62">
        <v>333</v>
      </c>
      <c r="K167" s="63">
        <f t="shared" si="41"/>
        <v>188</v>
      </c>
      <c r="L167" s="63">
        <f t="shared" si="42"/>
        <v>101</v>
      </c>
      <c r="M167" s="61">
        <f t="shared" si="43"/>
        <v>0.52978723404255323</v>
      </c>
      <c r="N167" s="64">
        <f t="shared" si="44"/>
        <v>0.44379999999999997</v>
      </c>
      <c r="O167" s="53">
        <v>246</v>
      </c>
      <c r="P167" s="59">
        <f t="shared" si="45"/>
        <v>246</v>
      </c>
      <c r="Q167" s="61">
        <f t="shared" si="46"/>
        <v>0.52978723404255323</v>
      </c>
      <c r="R167" s="61">
        <f>$Q$2*$Q167+$R$2</f>
        <v>0.43132638297872339</v>
      </c>
      <c r="S167" s="53">
        <f t="shared" si="47"/>
        <v>38728.795927659572</v>
      </c>
      <c r="T167" s="65">
        <f>$S167*(1-$T$1)</f>
        <v>27110.157149361698</v>
      </c>
      <c r="U167" s="56">
        <f t="shared" si="48"/>
        <v>145</v>
      </c>
      <c r="V167" s="59">
        <f t="shared" si="49"/>
        <v>235</v>
      </c>
      <c r="W167" s="59">
        <f t="shared" si="50"/>
        <v>121.5</v>
      </c>
      <c r="X167" s="55">
        <f t="shared" si="51"/>
        <v>-148.47106393732625</v>
      </c>
      <c r="Y167" s="59">
        <f t="shared" si="52"/>
        <v>187.03948698508972</v>
      </c>
      <c r="Z167" s="59">
        <f t="shared" si="53"/>
        <v>187.03948698508972</v>
      </c>
      <c r="AA167" s="57">
        <f t="shared" si="54"/>
        <v>0.27889143397910521</v>
      </c>
      <c r="AB167" s="57">
        <f t="shared" si="57"/>
        <v>0.6298853191489362</v>
      </c>
      <c r="AC167" s="59">
        <f t="shared" si="55"/>
        <v>43001.900837865644</v>
      </c>
      <c r="AD167" s="58">
        <f t="shared" si="56"/>
        <v>30101.330586505948</v>
      </c>
    </row>
    <row r="168" spans="1:30" x14ac:dyDescent="0.3">
      <c r="A168" s="54" t="s">
        <v>209</v>
      </c>
      <c r="B168" s="54" t="s">
        <v>59</v>
      </c>
      <c r="C168" s="54">
        <v>2</v>
      </c>
      <c r="D168" s="53">
        <v>1200</v>
      </c>
      <c r="E168" s="54">
        <f t="shared" si="39"/>
        <v>0.97299999999999998</v>
      </c>
      <c r="F168" s="60">
        <f t="shared" si="40"/>
        <v>14011.199999999999</v>
      </c>
      <c r="G168" s="53">
        <v>169</v>
      </c>
      <c r="H168" s="61">
        <v>0.61919999999999997</v>
      </c>
      <c r="I168" s="53">
        <v>160</v>
      </c>
      <c r="J168" s="62">
        <v>310</v>
      </c>
      <c r="K168" s="63">
        <f t="shared" si="41"/>
        <v>150</v>
      </c>
      <c r="L168" s="63">
        <f t="shared" si="42"/>
        <v>9</v>
      </c>
      <c r="M168" s="61">
        <f t="shared" si="43"/>
        <v>0.14800000000000002</v>
      </c>
      <c r="N168" s="64">
        <f t="shared" si="44"/>
        <v>0.61919999999999997</v>
      </c>
      <c r="O168" s="53">
        <v>169</v>
      </c>
      <c r="P168" s="59">
        <f t="shared" si="45"/>
        <v>169</v>
      </c>
      <c r="Q168" s="61">
        <f t="shared" si="46"/>
        <v>0.14800000000000002</v>
      </c>
      <c r="R168" s="61">
        <f>$Q$2*$Q168+$R$2</f>
        <v>0.73347280000000004</v>
      </c>
      <c r="S168" s="53">
        <f t="shared" si="47"/>
        <v>45244.269668000001</v>
      </c>
      <c r="T168" s="65">
        <f>$S168*(1-$T$1)</f>
        <v>31670.9887676</v>
      </c>
      <c r="U168" s="56">
        <f t="shared" si="48"/>
        <v>160</v>
      </c>
      <c r="V168" s="59">
        <f t="shared" si="49"/>
        <v>187.5</v>
      </c>
      <c r="W168" s="59">
        <f t="shared" si="50"/>
        <v>141.25</v>
      </c>
      <c r="X168" s="55">
        <f t="shared" si="51"/>
        <v>-118.4609552691433</v>
      </c>
      <c r="Y168" s="59">
        <f t="shared" si="52"/>
        <v>171.38788855193332</v>
      </c>
      <c r="Z168" s="59">
        <f t="shared" si="53"/>
        <v>171.38788855193332</v>
      </c>
      <c r="AA168" s="57">
        <f t="shared" si="54"/>
        <v>0.16073540561031102</v>
      </c>
      <c r="AB168" s="57">
        <f t="shared" si="57"/>
        <v>0.72339399999999987</v>
      </c>
      <c r="AC168" s="59">
        <f t="shared" si="55"/>
        <v>45253.054141665089</v>
      </c>
      <c r="AD168" s="58">
        <f t="shared" si="56"/>
        <v>31677.137899165558</v>
      </c>
    </row>
    <row r="169" spans="1:30" x14ac:dyDescent="0.3">
      <c r="A169" s="54" t="s">
        <v>210</v>
      </c>
      <c r="B169" s="54" t="s">
        <v>61</v>
      </c>
      <c r="C169" s="54">
        <v>1</v>
      </c>
      <c r="D169" s="53">
        <v>1000</v>
      </c>
      <c r="E169" s="54">
        <f t="shared" si="39"/>
        <v>0.97299999999999998</v>
      </c>
      <c r="F169" s="60">
        <f t="shared" si="40"/>
        <v>11676</v>
      </c>
      <c r="G169" s="53">
        <v>174</v>
      </c>
      <c r="H169" s="61">
        <v>0.54790000000000005</v>
      </c>
      <c r="I169" s="53">
        <v>95</v>
      </c>
      <c r="J169" s="62">
        <v>280</v>
      </c>
      <c r="K169" s="63">
        <f t="shared" si="41"/>
        <v>185</v>
      </c>
      <c r="L169" s="63">
        <f t="shared" si="42"/>
        <v>79</v>
      </c>
      <c r="M169" s="61">
        <f t="shared" si="43"/>
        <v>0.44162162162162166</v>
      </c>
      <c r="N169" s="64">
        <f t="shared" si="44"/>
        <v>0.54790000000000005</v>
      </c>
      <c r="O169" s="53">
        <v>174</v>
      </c>
      <c r="P169" s="59">
        <f t="shared" si="45"/>
        <v>174</v>
      </c>
      <c r="Q169" s="61">
        <f t="shared" si="46"/>
        <v>0.44162162162162166</v>
      </c>
      <c r="R169" s="61">
        <f>$Q$2*$Q169+$R$2</f>
        <v>0.50110064864864867</v>
      </c>
      <c r="S169" s="53">
        <f t="shared" si="47"/>
        <v>31824.902195675677</v>
      </c>
      <c r="T169" s="65">
        <f>$S169*(1-$T$1)</f>
        <v>22277.431536972974</v>
      </c>
      <c r="U169" s="56">
        <f t="shared" si="48"/>
        <v>95</v>
      </c>
      <c r="V169" s="59">
        <f t="shared" si="49"/>
        <v>231.25</v>
      </c>
      <c r="W169" s="59">
        <f t="shared" si="50"/>
        <v>71.875</v>
      </c>
      <c r="X169" s="55">
        <f t="shared" si="51"/>
        <v>-146.1018448319434</v>
      </c>
      <c r="Y169" s="59">
        <f t="shared" si="52"/>
        <v>160.21172921405105</v>
      </c>
      <c r="Z169" s="59">
        <f t="shared" si="53"/>
        <v>160.21172921405105</v>
      </c>
      <c r="AA169" s="57">
        <f t="shared" si="54"/>
        <v>0.38199666687157208</v>
      </c>
      <c r="AB169" s="57">
        <f t="shared" si="57"/>
        <v>0.54828783783783797</v>
      </c>
      <c r="AC169" s="59">
        <f t="shared" si="55"/>
        <v>32062.382051567129</v>
      </c>
      <c r="AD169" s="58">
        <f t="shared" si="56"/>
        <v>22443.667436096988</v>
      </c>
    </row>
    <row r="170" spans="1:30" x14ac:dyDescent="0.3">
      <c r="A170" s="54" t="s">
        <v>211</v>
      </c>
      <c r="B170" s="54" t="s">
        <v>61</v>
      </c>
      <c r="C170" s="54">
        <v>1</v>
      </c>
      <c r="D170" s="53">
        <v>1165</v>
      </c>
      <c r="E170" s="54">
        <f t="shared" si="39"/>
        <v>0.97299999999999998</v>
      </c>
      <c r="F170" s="60">
        <f t="shared" si="40"/>
        <v>13602.539999999999</v>
      </c>
      <c r="G170" s="53">
        <v>180</v>
      </c>
      <c r="H170" s="61">
        <v>0.34250000000000003</v>
      </c>
      <c r="I170" s="53">
        <v>135</v>
      </c>
      <c r="J170" s="62">
        <v>220</v>
      </c>
      <c r="K170" s="63">
        <f t="shared" si="41"/>
        <v>85</v>
      </c>
      <c r="L170" s="63">
        <f t="shared" si="42"/>
        <v>45</v>
      </c>
      <c r="M170" s="61">
        <f t="shared" si="43"/>
        <v>0.52352941176470591</v>
      </c>
      <c r="N170" s="64">
        <f t="shared" si="44"/>
        <v>0.34250000000000003</v>
      </c>
      <c r="O170" s="53">
        <v>180</v>
      </c>
      <c r="P170" s="59">
        <f t="shared" si="45"/>
        <v>180</v>
      </c>
      <c r="Q170" s="61">
        <f t="shared" si="46"/>
        <v>0.52352941176470591</v>
      </c>
      <c r="R170" s="61">
        <f>$Q$2*$Q170+$R$2</f>
        <v>0.43627882352941177</v>
      </c>
      <c r="S170" s="53">
        <f t="shared" si="47"/>
        <v>28663.518705882354</v>
      </c>
      <c r="T170" s="65">
        <f>$S170*(1-$T$1)</f>
        <v>20064.463094117647</v>
      </c>
      <c r="U170" s="56">
        <f t="shared" si="48"/>
        <v>135</v>
      </c>
      <c r="V170" s="59">
        <f t="shared" si="49"/>
        <v>106.25</v>
      </c>
      <c r="W170" s="59">
        <f t="shared" si="50"/>
        <v>124.375</v>
      </c>
      <c r="X170" s="55">
        <f t="shared" si="51"/>
        <v>-67.127874652514535</v>
      </c>
      <c r="Y170" s="59">
        <f t="shared" si="52"/>
        <v>119.28647017942887</v>
      </c>
      <c r="Z170" s="59">
        <f t="shared" si="53"/>
        <v>135</v>
      </c>
      <c r="AA170" s="57">
        <f t="shared" si="54"/>
        <v>0.1</v>
      </c>
      <c r="AB170" s="57">
        <f t="shared" si="57"/>
        <v>0.77146000000000003</v>
      </c>
      <c r="AC170" s="59">
        <f t="shared" si="55"/>
        <v>38013.691500000001</v>
      </c>
      <c r="AD170" s="58">
        <f t="shared" si="56"/>
        <v>26609.584049999998</v>
      </c>
    </row>
    <row r="171" spans="1:30" x14ac:dyDescent="0.3">
      <c r="A171" s="54" t="s">
        <v>212</v>
      </c>
      <c r="B171" s="54" t="s">
        <v>61</v>
      </c>
      <c r="C171" s="54">
        <v>2</v>
      </c>
      <c r="D171" s="53">
        <v>1625</v>
      </c>
      <c r="E171" s="54">
        <f t="shared" si="39"/>
        <v>0.97299999999999998</v>
      </c>
      <c r="F171" s="60">
        <f t="shared" si="40"/>
        <v>18973.5</v>
      </c>
      <c r="G171" s="53">
        <v>260</v>
      </c>
      <c r="H171" s="61">
        <v>0.6</v>
      </c>
      <c r="I171" s="53">
        <v>220</v>
      </c>
      <c r="J171" s="62">
        <v>312</v>
      </c>
      <c r="K171" s="63">
        <f t="shared" si="41"/>
        <v>92</v>
      </c>
      <c r="L171" s="63">
        <f t="shared" si="42"/>
        <v>40</v>
      </c>
      <c r="M171" s="61">
        <f t="shared" si="43"/>
        <v>0.44782608695652171</v>
      </c>
      <c r="N171" s="64">
        <f t="shared" si="44"/>
        <v>0.6</v>
      </c>
      <c r="O171" s="53">
        <v>260</v>
      </c>
      <c r="P171" s="59">
        <f t="shared" si="45"/>
        <v>260</v>
      </c>
      <c r="Q171" s="61">
        <f t="shared" si="46"/>
        <v>0.44782608695652171</v>
      </c>
      <c r="R171" s="61">
        <f>$Q$2*$Q171+$R$2</f>
        <v>0.49619043478260877</v>
      </c>
      <c r="S171" s="53">
        <f t="shared" si="47"/>
        <v>47088.472260869574</v>
      </c>
      <c r="T171" s="65">
        <f>$S171*(1-$T$1)</f>
        <v>32961.9305826087</v>
      </c>
      <c r="U171" s="56">
        <f t="shared" si="48"/>
        <v>220</v>
      </c>
      <c r="V171" s="59">
        <f t="shared" si="49"/>
        <v>115</v>
      </c>
      <c r="W171" s="59">
        <f t="shared" si="50"/>
        <v>208.5</v>
      </c>
      <c r="X171" s="55">
        <f t="shared" si="51"/>
        <v>-72.656052565074546</v>
      </c>
      <c r="Y171" s="59">
        <f t="shared" si="52"/>
        <v>166.05123831185242</v>
      </c>
      <c r="Z171" s="59">
        <f t="shared" si="53"/>
        <v>220</v>
      </c>
      <c r="AA171" s="57">
        <f t="shared" si="54"/>
        <v>0.1</v>
      </c>
      <c r="AB171" s="57">
        <f t="shared" si="57"/>
        <v>0.77146000000000003</v>
      </c>
      <c r="AC171" s="59">
        <f t="shared" si="55"/>
        <v>61948.238000000005</v>
      </c>
      <c r="AD171" s="58">
        <f t="shared" si="56"/>
        <v>43363.766600000003</v>
      </c>
    </row>
    <row r="172" spans="1:30" x14ac:dyDescent="0.3">
      <c r="A172" s="54" t="s">
        <v>213</v>
      </c>
      <c r="B172" s="54" t="s">
        <v>59</v>
      </c>
      <c r="C172" s="54">
        <v>2</v>
      </c>
      <c r="D172" s="53">
        <v>2750</v>
      </c>
      <c r="E172" s="54">
        <f t="shared" si="39"/>
        <v>0.97299999999999998</v>
      </c>
      <c r="F172" s="60">
        <f t="shared" si="40"/>
        <v>32109</v>
      </c>
      <c r="G172" s="53">
        <v>538</v>
      </c>
      <c r="H172" s="61">
        <v>0.6</v>
      </c>
      <c r="I172" s="53">
        <v>188</v>
      </c>
      <c r="J172" s="62">
        <v>810</v>
      </c>
      <c r="K172" s="63">
        <f t="shared" si="41"/>
        <v>622</v>
      </c>
      <c r="L172" s="63">
        <f t="shared" si="42"/>
        <v>350</v>
      </c>
      <c r="M172" s="61">
        <f t="shared" si="43"/>
        <v>0.5501607717041801</v>
      </c>
      <c r="N172" s="64">
        <f t="shared" si="44"/>
        <v>0.6</v>
      </c>
      <c r="O172" s="53">
        <v>538</v>
      </c>
      <c r="P172" s="59">
        <f t="shared" si="45"/>
        <v>538</v>
      </c>
      <c r="Q172" s="61">
        <f t="shared" si="46"/>
        <v>0.5501607717041801</v>
      </c>
      <c r="R172" s="61">
        <f>$Q$2*$Q172+$R$2</f>
        <v>0.4152027652733119</v>
      </c>
      <c r="S172" s="53">
        <f t="shared" si="47"/>
        <v>81533.367016720265</v>
      </c>
      <c r="T172" s="65">
        <f>$S172*(1-$T$1)</f>
        <v>57073.356911704184</v>
      </c>
      <c r="U172" s="56">
        <f t="shared" si="48"/>
        <v>188</v>
      </c>
      <c r="V172" s="59">
        <f t="shared" si="49"/>
        <v>777.5</v>
      </c>
      <c r="W172" s="59">
        <f t="shared" si="50"/>
        <v>110.25</v>
      </c>
      <c r="X172" s="55">
        <f t="shared" si="51"/>
        <v>-491.21809451604753</v>
      </c>
      <c r="Y172" s="59">
        <f t="shared" si="52"/>
        <v>472.95511119535001</v>
      </c>
      <c r="Z172" s="59">
        <f t="shared" si="53"/>
        <v>472.95511119535001</v>
      </c>
      <c r="AA172" s="57">
        <f t="shared" si="54"/>
        <v>0.46650175073356914</v>
      </c>
      <c r="AB172" s="57">
        <f t="shared" si="57"/>
        <v>0.48141051446945343</v>
      </c>
      <c r="AC172" s="59">
        <f t="shared" si="55"/>
        <v>83105.23064155152</v>
      </c>
      <c r="AD172" s="58">
        <f t="shared" si="56"/>
        <v>58173.661449086059</v>
      </c>
    </row>
    <row r="173" spans="1:30" x14ac:dyDescent="0.3">
      <c r="A173" s="54" t="s">
        <v>214</v>
      </c>
      <c r="B173" s="54" t="s">
        <v>61</v>
      </c>
      <c r="C173" s="54">
        <v>1</v>
      </c>
      <c r="D173" s="53">
        <v>1800</v>
      </c>
      <c r="E173" s="54">
        <f t="shared" si="39"/>
        <v>0.97299999999999998</v>
      </c>
      <c r="F173" s="60">
        <f t="shared" si="40"/>
        <v>21016.799999999999</v>
      </c>
      <c r="G173" s="53">
        <v>288</v>
      </c>
      <c r="H173" s="61">
        <v>0.2329</v>
      </c>
      <c r="I173" s="53">
        <v>89</v>
      </c>
      <c r="J173" s="62">
        <v>390</v>
      </c>
      <c r="K173" s="63">
        <f t="shared" si="41"/>
        <v>301</v>
      </c>
      <c r="L173" s="63">
        <f t="shared" si="42"/>
        <v>199</v>
      </c>
      <c r="M173" s="61">
        <f t="shared" si="43"/>
        <v>0.62890365448504992</v>
      </c>
      <c r="N173" s="64">
        <f t="shared" si="44"/>
        <v>0.2329</v>
      </c>
      <c r="O173" s="53">
        <v>288</v>
      </c>
      <c r="P173" s="59">
        <f t="shared" si="45"/>
        <v>288</v>
      </c>
      <c r="Q173" s="61">
        <f t="shared" si="46"/>
        <v>0.62890365448504992</v>
      </c>
      <c r="R173" s="61">
        <f>$Q$2*$Q173+$R$2</f>
        <v>0.3528856478405315</v>
      </c>
      <c r="S173" s="53">
        <f t="shared" si="47"/>
        <v>37095.339300996675</v>
      </c>
      <c r="T173" s="65">
        <f>$S173*(1-$T$1)</f>
        <v>25966.737510697672</v>
      </c>
      <c r="U173" s="56">
        <f t="shared" si="48"/>
        <v>89</v>
      </c>
      <c r="V173" s="59">
        <f t="shared" si="49"/>
        <v>376.25</v>
      </c>
      <c r="W173" s="59">
        <f t="shared" si="50"/>
        <v>51.375</v>
      </c>
      <c r="X173" s="55">
        <f t="shared" si="51"/>
        <v>-237.71165024008087</v>
      </c>
      <c r="Y173" s="59">
        <f t="shared" si="52"/>
        <v>227.88502969421279</v>
      </c>
      <c r="Z173" s="59">
        <f t="shared" si="53"/>
        <v>227.88502969421279</v>
      </c>
      <c r="AA173" s="57">
        <f t="shared" si="54"/>
        <v>0.46912964702780807</v>
      </c>
      <c r="AB173" s="57">
        <f t="shared" si="57"/>
        <v>0.47933079734219269</v>
      </c>
      <c r="AC173" s="59">
        <f t="shared" si="55"/>
        <v>39869.794239771843</v>
      </c>
      <c r="AD173" s="58">
        <f t="shared" si="56"/>
        <v>27908.855967840289</v>
      </c>
    </row>
    <row r="174" spans="1:30" x14ac:dyDescent="0.3">
      <c r="A174" s="54" t="s">
        <v>215</v>
      </c>
      <c r="B174" s="54" t="s">
        <v>61</v>
      </c>
      <c r="C174" s="54">
        <v>2</v>
      </c>
      <c r="D174" s="53">
        <v>3000</v>
      </c>
      <c r="E174" s="54">
        <f t="shared" si="39"/>
        <v>0.97299999999999998</v>
      </c>
      <c r="F174" s="60">
        <f t="shared" si="40"/>
        <v>35028</v>
      </c>
      <c r="G174" s="53">
        <v>415</v>
      </c>
      <c r="H174" s="61">
        <v>0.40820000000000001</v>
      </c>
      <c r="I174" s="53">
        <v>193</v>
      </c>
      <c r="J174" s="62">
        <v>648</v>
      </c>
      <c r="K174" s="63">
        <f t="shared" si="41"/>
        <v>455</v>
      </c>
      <c r="L174" s="63">
        <f t="shared" si="42"/>
        <v>222</v>
      </c>
      <c r="M174" s="61">
        <f t="shared" si="43"/>
        <v>0.49032967032967034</v>
      </c>
      <c r="N174" s="64">
        <f t="shared" si="44"/>
        <v>0.40820000000000001</v>
      </c>
      <c r="O174" s="53">
        <v>415</v>
      </c>
      <c r="P174" s="59">
        <f t="shared" si="45"/>
        <v>415</v>
      </c>
      <c r="Q174" s="61">
        <f t="shared" si="46"/>
        <v>0.49032967032967034</v>
      </c>
      <c r="R174" s="61">
        <f>$Q$2*$Q174+$R$2</f>
        <v>0.46255309890109891</v>
      </c>
      <c r="S174" s="53">
        <f t="shared" si="47"/>
        <v>70065.230656043961</v>
      </c>
      <c r="T174" s="65">
        <f>$S174*(1-$T$1)</f>
        <v>49045.661459230767</v>
      </c>
      <c r="U174" s="56">
        <f t="shared" si="48"/>
        <v>193</v>
      </c>
      <c r="V174" s="59">
        <f t="shared" si="49"/>
        <v>568.75</v>
      </c>
      <c r="W174" s="59">
        <f t="shared" si="50"/>
        <v>136.125</v>
      </c>
      <c r="X174" s="55">
        <f t="shared" si="51"/>
        <v>-359.33156431640134</v>
      </c>
      <c r="Y174" s="59">
        <f t="shared" si="52"/>
        <v>373.70992860753103</v>
      </c>
      <c r="Z174" s="59">
        <f t="shared" si="53"/>
        <v>373.70992860753103</v>
      </c>
      <c r="AA174" s="57">
        <f t="shared" si="54"/>
        <v>0.41773174260664797</v>
      </c>
      <c r="AB174" s="57">
        <f t="shared" si="57"/>
        <v>0.52000709890109875</v>
      </c>
      <c r="AC174" s="59">
        <f t="shared" si="55"/>
        <v>70931.112769094703</v>
      </c>
      <c r="AD174" s="58">
        <f t="shared" si="56"/>
        <v>49651.778938366289</v>
      </c>
    </row>
    <row r="175" spans="1:30" x14ac:dyDescent="0.3">
      <c r="A175" s="54" t="s">
        <v>216</v>
      </c>
      <c r="B175" s="54" t="s">
        <v>59</v>
      </c>
      <c r="C175" s="54">
        <v>1</v>
      </c>
      <c r="D175" s="53">
        <v>2000</v>
      </c>
      <c r="E175" s="54">
        <f t="shared" si="39"/>
        <v>0.97299999999999998</v>
      </c>
      <c r="F175" s="60">
        <f t="shared" si="40"/>
        <v>23352</v>
      </c>
      <c r="G175" s="53">
        <v>387</v>
      </c>
      <c r="H175" s="61">
        <v>0.32600000000000001</v>
      </c>
      <c r="I175" s="53">
        <v>193</v>
      </c>
      <c r="J175" s="62">
        <v>600</v>
      </c>
      <c r="K175" s="63">
        <f t="shared" si="41"/>
        <v>407</v>
      </c>
      <c r="L175" s="63">
        <f t="shared" si="42"/>
        <v>194</v>
      </c>
      <c r="M175" s="61">
        <f t="shared" si="43"/>
        <v>0.48132678132678142</v>
      </c>
      <c r="N175" s="64">
        <f t="shared" si="44"/>
        <v>0.32600000000000001</v>
      </c>
      <c r="O175" s="53">
        <v>387</v>
      </c>
      <c r="P175" s="59">
        <f t="shared" si="45"/>
        <v>387</v>
      </c>
      <c r="Q175" s="61">
        <f t="shared" si="46"/>
        <v>0.48132678132678142</v>
      </c>
      <c r="R175" s="61">
        <f>$Q$2*$Q175+$R$2</f>
        <v>0.46967798525798521</v>
      </c>
      <c r="S175" s="53">
        <f t="shared" si="47"/>
        <v>66344.363807616697</v>
      </c>
      <c r="T175" s="65">
        <f>$S175*(1-$T$1)</f>
        <v>46441.054665331685</v>
      </c>
      <c r="U175" s="56">
        <f t="shared" si="48"/>
        <v>193</v>
      </c>
      <c r="V175" s="59">
        <f t="shared" si="49"/>
        <v>508.75</v>
      </c>
      <c r="W175" s="59">
        <f t="shared" si="50"/>
        <v>142.125</v>
      </c>
      <c r="X175" s="55">
        <f t="shared" si="51"/>
        <v>-321.42405863027545</v>
      </c>
      <c r="Y175" s="59">
        <f t="shared" si="52"/>
        <v>344.46580427091232</v>
      </c>
      <c r="Z175" s="59">
        <f t="shared" si="53"/>
        <v>344.46580427091232</v>
      </c>
      <c r="AA175" s="57">
        <f t="shared" si="54"/>
        <v>0.39772148259638784</v>
      </c>
      <c r="AB175" s="57">
        <f t="shared" si="57"/>
        <v>0.53584321867321871</v>
      </c>
      <c r="AC175" s="59">
        <f t="shared" si="55"/>
        <v>67371.577828435387</v>
      </c>
      <c r="AD175" s="58">
        <f t="shared" si="56"/>
        <v>47160.104479904767</v>
      </c>
    </row>
    <row r="176" spans="1:30" x14ac:dyDescent="0.3">
      <c r="A176" s="54" t="s">
        <v>217</v>
      </c>
      <c r="B176" s="54" t="s">
        <v>59</v>
      </c>
      <c r="C176" s="54">
        <v>2</v>
      </c>
      <c r="D176" s="53">
        <v>2950</v>
      </c>
      <c r="E176" s="54">
        <f t="shared" si="39"/>
        <v>0.97299999999999998</v>
      </c>
      <c r="F176" s="60">
        <f t="shared" si="40"/>
        <v>34444.199999999997</v>
      </c>
      <c r="G176" s="53">
        <v>575</v>
      </c>
      <c r="H176" s="61">
        <v>0.38900000000000001</v>
      </c>
      <c r="I176" s="53">
        <v>192</v>
      </c>
      <c r="J176" s="62">
        <v>829</v>
      </c>
      <c r="K176" s="63">
        <f t="shared" si="41"/>
        <v>637</v>
      </c>
      <c r="L176" s="63">
        <f t="shared" si="42"/>
        <v>383</v>
      </c>
      <c r="M176" s="61">
        <f t="shared" si="43"/>
        <v>0.58100470957613826</v>
      </c>
      <c r="N176" s="64">
        <f t="shared" si="44"/>
        <v>0.38900000000000001</v>
      </c>
      <c r="O176" s="53">
        <v>575</v>
      </c>
      <c r="P176" s="59">
        <f t="shared" si="45"/>
        <v>575</v>
      </c>
      <c r="Q176" s="61">
        <f t="shared" si="46"/>
        <v>0.58100470957613826</v>
      </c>
      <c r="R176" s="61">
        <f>$Q$2*$Q176+$R$2</f>
        <v>0.39079287284144421</v>
      </c>
      <c r="S176" s="53">
        <f t="shared" si="47"/>
        <v>82017.654187598106</v>
      </c>
      <c r="T176" s="65">
        <f>$S176*(1-$T$1)</f>
        <v>57412.357931318671</v>
      </c>
      <c r="U176" s="56">
        <f t="shared" si="48"/>
        <v>192</v>
      </c>
      <c r="V176" s="59">
        <f t="shared" si="49"/>
        <v>796.25</v>
      </c>
      <c r="W176" s="59">
        <f t="shared" si="50"/>
        <v>112.375</v>
      </c>
      <c r="X176" s="55">
        <f t="shared" si="51"/>
        <v>-503.06419004296185</v>
      </c>
      <c r="Y176" s="59">
        <f t="shared" si="52"/>
        <v>484.09390005054337</v>
      </c>
      <c r="Z176" s="59">
        <f t="shared" si="53"/>
        <v>484.09390005054337</v>
      </c>
      <c r="AA176" s="57">
        <f t="shared" si="54"/>
        <v>0.46683692314039982</v>
      </c>
      <c r="AB176" s="57">
        <f t="shared" si="57"/>
        <v>0.48114525902668759</v>
      </c>
      <c r="AC176" s="59">
        <f t="shared" si="55"/>
        <v>85015.612000566194</v>
      </c>
      <c r="AD176" s="58">
        <f t="shared" si="56"/>
        <v>59510.928400396333</v>
      </c>
    </row>
    <row r="177" spans="1:30" x14ac:dyDescent="0.3">
      <c r="A177" s="54" t="s">
        <v>218</v>
      </c>
      <c r="B177" s="54" t="s">
        <v>59</v>
      </c>
      <c r="C177" s="54">
        <v>2</v>
      </c>
      <c r="D177" s="53">
        <v>3000</v>
      </c>
      <c r="E177" s="54">
        <f t="shared" si="39"/>
        <v>0.97299999999999998</v>
      </c>
      <c r="F177" s="60">
        <f t="shared" si="40"/>
        <v>35028</v>
      </c>
      <c r="G177" s="53">
        <v>620</v>
      </c>
      <c r="H177" s="61">
        <v>0.29320000000000002</v>
      </c>
      <c r="I177" s="53">
        <v>195</v>
      </c>
      <c r="J177" s="62">
        <v>752</v>
      </c>
      <c r="K177" s="63">
        <f t="shared" si="41"/>
        <v>557</v>
      </c>
      <c r="L177" s="63">
        <f t="shared" si="42"/>
        <v>425</v>
      </c>
      <c r="M177" s="61">
        <f t="shared" si="43"/>
        <v>0.71041292639138243</v>
      </c>
      <c r="N177" s="64">
        <f t="shared" si="44"/>
        <v>0.29320000000000002</v>
      </c>
      <c r="O177" s="53">
        <v>620</v>
      </c>
      <c r="P177" s="59">
        <f t="shared" si="45"/>
        <v>620</v>
      </c>
      <c r="Q177" s="61">
        <f t="shared" si="46"/>
        <v>0.71041292639138243</v>
      </c>
      <c r="R177" s="61">
        <f>$Q$2*$Q177+$R$2</f>
        <v>0.28837921005386002</v>
      </c>
      <c r="S177" s="53">
        <f t="shared" si="47"/>
        <v>65260.215235188523</v>
      </c>
      <c r="T177" s="65">
        <f>$S177*(1-$T$1)</f>
        <v>45682.150664631961</v>
      </c>
      <c r="U177" s="56">
        <f t="shared" si="48"/>
        <v>195</v>
      </c>
      <c r="V177" s="59">
        <f t="shared" si="49"/>
        <v>696.25</v>
      </c>
      <c r="W177" s="59">
        <f t="shared" si="50"/>
        <v>125.375</v>
      </c>
      <c r="X177" s="55">
        <f t="shared" si="51"/>
        <v>-439.88501389941877</v>
      </c>
      <c r="Y177" s="59">
        <f t="shared" si="52"/>
        <v>436.85369282284563</v>
      </c>
      <c r="Z177" s="59">
        <f t="shared" si="53"/>
        <v>436.85369282284563</v>
      </c>
      <c r="AA177" s="57">
        <f t="shared" si="54"/>
        <v>0.44736616563424864</v>
      </c>
      <c r="AB177" s="57">
        <f t="shared" si="57"/>
        <v>0.49655441651705567</v>
      </c>
      <c r="AC177" s="59">
        <f t="shared" si="55"/>
        <v>79176.395148183758</v>
      </c>
      <c r="AD177" s="58">
        <f t="shared" si="56"/>
        <v>55423.476603728624</v>
      </c>
    </row>
    <row r="178" spans="1:30" x14ac:dyDescent="0.3">
      <c r="A178" s="54" t="s">
        <v>219</v>
      </c>
      <c r="B178" s="54" t="s">
        <v>61</v>
      </c>
      <c r="C178" s="54">
        <v>1</v>
      </c>
      <c r="D178" s="53">
        <v>3000</v>
      </c>
      <c r="E178" s="54">
        <f t="shared" si="39"/>
        <v>0.97299999999999998</v>
      </c>
      <c r="F178" s="60">
        <f t="shared" si="40"/>
        <v>35028</v>
      </c>
      <c r="G178" s="53">
        <v>235</v>
      </c>
      <c r="H178" s="61">
        <v>0.6411</v>
      </c>
      <c r="I178" s="53">
        <v>80</v>
      </c>
      <c r="J178" s="62">
        <v>469</v>
      </c>
      <c r="K178" s="63">
        <f t="shared" si="41"/>
        <v>389</v>
      </c>
      <c r="L178" s="63">
        <f t="shared" si="42"/>
        <v>155</v>
      </c>
      <c r="M178" s="61">
        <f t="shared" si="43"/>
        <v>0.41876606683804629</v>
      </c>
      <c r="N178" s="64">
        <f t="shared" si="44"/>
        <v>0.6411</v>
      </c>
      <c r="O178" s="53">
        <v>235</v>
      </c>
      <c r="P178" s="59">
        <f t="shared" si="45"/>
        <v>235</v>
      </c>
      <c r="Q178" s="61">
        <f t="shared" si="46"/>
        <v>0.41876606683804629</v>
      </c>
      <c r="R178" s="61">
        <f>$Q$2*$Q178+$R$2</f>
        <v>0.51918853470437021</v>
      </c>
      <c r="S178" s="53">
        <f t="shared" si="47"/>
        <v>44533.396564267357</v>
      </c>
      <c r="T178" s="65">
        <f>$S178*(1-$T$1)</f>
        <v>31173.377594987149</v>
      </c>
      <c r="U178" s="56">
        <f t="shared" si="48"/>
        <v>80</v>
      </c>
      <c r="V178" s="59">
        <f t="shared" si="49"/>
        <v>486.25</v>
      </c>
      <c r="W178" s="59">
        <f t="shared" si="50"/>
        <v>31.375</v>
      </c>
      <c r="X178" s="55">
        <f t="shared" si="51"/>
        <v>-307.20874399797827</v>
      </c>
      <c r="Y178" s="59">
        <f t="shared" si="52"/>
        <v>276.99925764468031</v>
      </c>
      <c r="Z178" s="59">
        <f t="shared" si="53"/>
        <v>276.99925764468031</v>
      </c>
      <c r="AA178" s="57">
        <f t="shared" si="54"/>
        <v>0.50513986148006229</v>
      </c>
      <c r="AB178" s="57">
        <f t="shared" si="57"/>
        <v>0.45083231362467874</v>
      </c>
      <c r="AC178" s="59">
        <f t="shared" si="55"/>
        <v>45581.278911638445</v>
      </c>
      <c r="AD178" s="58">
        <f t="shared" si="56"/>
        <v>31906.89523814691</v>
      </c>
    </row>
    <row r="179" spans="1:30" x14ac:dyDescent="0.3">
      <c r="A179" s="54" t="s">
        <v>220</v>
      </c>
      <c r="B179" s="54" t="s">
        <v>61</v>
      </c>
      <c r="C179" s="54">
        <v>2</v>
      </c>
      <c r="D179" s="53">
        <v>3900</v>
      </c>
      <c r="E179" s="54">
        <f t="shared" si="39"/>
        <v>0.97299999999999998</v>
      </c>
      <c r="F179" s="60">
        <f t="shared" si="40"/>
        <v>45536.4</v>
      </c>
      <c r="G179" s="53">
        <v>284</v>
      </c>
      <c r="H179" s="61">
        <v>0.50409999999999999</v>
      </c>
      <c r="I179" s="53">
        <v>116</v>
      </c>
      <c r="J179" s="62">
        <v>361</v>
      </c>
      <c r="K179" s="63">
        <f t="shared" si="41"/>
        <v>245</v>
      </c>
      <c r="L179" s="63">
        <f t="shared" si="42"/>
        <v>168</v>
      </c>
      <c r="M179" s="61">
        <f t="shared" si="43"/>
        <v>0.64857142857142858</v>
      </c>
      <c r="N179" s="64">
        <f t="shared" si="44"/>
        <v>0.50409999999999999</v>
      </c>
      <c r="O179" s="53">
        <v>284</v>
      </c>
      <c r="P179" s="59">
        <f t="shared" si="45"/>
        <v>284</v>
      </c>
      <c r="Q179" s="61">
        <f t="shared" si="46"/>
        <v>0.64857142857142858</v>
      </c>
      <c r="R179" s="61">
        <f>$Q$2*$Q179+$R$2</f>
        <v>0.33732057142857141</v>
      </c>
      <c r="S179" s="53">
        <f t="shared" si="47"/>
        <v>34966.650434285715</v>
      </c>
      <c r="T179" s="65">
        <f>$S179*(1-$T$1)</f>
        <v>24476.655304</v>
      </c>
      <c r="U179" s="56">
        <f t="shared" si="48"/>
        <v>116</v>
      </c>
      <c r="V179" s="59">
        <f t="shared" si="49"/>
        <v>306.25</v>
      </c>
      <c r="W179" s="59">
        <f t="shared" si="50"/>
        <v>85.375</v>
      </c>
      <c r="X179" s="55">
        <f t="shared" si="51"/>
        <v>-193.4862269396007</v>
      </c>
      <c r="Y179" s="59">
        <f t="shared" si="52"/>
        <v>207.26688463482438</v>
      </c>
      <c r="Z179" s="59">
        <f t="shared" si="53"/>
        <v>207.26688463482438</v>
      </c>
      <c r="AA179" s="57">
        <f t="shared" si="54"/>
        <v>0.39801431717493674</v>
      </c>
      <c r="AB179" s="57">
        <f t="shared" si="57"/>
        <v>0.53561146938775517</v>
      </c>
      <c r="AC179" s="59">
        <f t="shared" si="55"/>
        <v>40520.300031658429</v>
      </c>
      <c r="AD179" s="58">
        <f t="shared" si="56"/>
        <v>28364.2100221609</v>
      </c>
    </row>
    <row r="180" spans="1:30" x14ac:dyDescent="0.3">
      <c r="A180" s="54" t="s">
        <v>221</v>
      </c>
      <c r="B180" s="54" t="s">
        <v>59</v>
      </c>
      <c r="C180" s="54">
        <v>1</v>
      </c>
      <c r="D180" s="53">
        <v>2800</v>
      </c>
      <c r="E180" s="54">
        <f t="shared" si="39"/>
        <v>0.97299999999999998</v>
      </c>
      <c r="F180" s="60">
        <f t="shared" si="40"/>
        <v>32692.799999999999</v>
      </c>
      <c r="G180" s="53">
        <v>355</v>
      </c>
      <c r="H180" s="61">
        <v>0.4027</v>
      </c>
      <c r="I180" s="53">
        <v>102</v>
      </c>
      <c r="J180" s="62">
        <v>799</v>
      </c>
      <c r="K180" s="63">
        <f t="shared" si="41"/>
        <v>697</v>
      </c>
      <c r="L180" s="63">
        <f t="shared" si="42"/>
        <v>253</v>
      </c>
      <c r="M180" s="61">
        <f t="shared" si="43"/>
        <v>0.39038737446197991</v>
      </c>
      <c r="N180" s="64">
        <f t="shared" si="44"/>
        <v>0.4027</v>
      </c>
      <c r="O180" s="53">
        <v>355</v>
      </c>
      <c r="P180" s="59">
        <f t="shared" si="45"/>
        <v>355</v>
      </c>
      <c r="Q180" s="61">
        <f t="shared" si="46"/>
        <v>0.39038737446197991</v>
      </c>
      <c r="R180" s="61">
        <f>$Q$2*$Q180+$R$2</f>
        <v>0.54164743185078912</v>
      </c>
      <c r="S180" s="53">
        <f t="shared" si="47"/>
        <v>70183.965982066002</v>
      </c>
      <c r="T180" s="65">
        <f>$S180*(1-$T$1)</f>
        <v>49128.776187446201</v>
      </c>
      <c r="U180" s="56">
        <f t="shared" si="48"/>
        <v>102</v>
      </c>
      <c r="V180" s="59">
        <f t="shared" si="49"/>
        <v>871.25</v>
      </c>
      <c r="W180" s="59">
        <f t="shared" si="50"/>
        <v>14.875</v>
      </c>
      <c r="X180" s="55">
        <f t="shared" si="51"/>
        <v>-550.44857215061916</v>
      </c>
      <c r="Y180" s="59">
        <f t="shared" si="52"/>
        <v>475.64905547131667</v>
      </c>
      <c r="Z180" s="59">
        <f t="shared" si="53"/>
        <v>475.64905547131667</v>
      </c>
      <c r="AA180" s="57">
        <f t="shared" si="54"/>
        <v>0.52886548691112389</v>
      </c>
      <c r="AB180" s="57">
        <f t="shared" si="57"/>
        <v>0.4320558536585366</v>
      </c>
      <c r="AC180" s="59">
        <f t="shared" si="55"/>
        <v>75010.039926790763</v>
      </c>
      <c r="AD180" s="58">
        <f t="shared" si="56"/>
        <v>52507.02794875353</v>
      </c>
    </row>
    <row r="181" spans="1:30" x14ac:dyDescent="0.3">
      <c r="A181" s="54" t="s">
        <v>222</v>
      </c>
      <c r="B181" s="54" t="s">
        <v>59</v>
      </c>
      <c r="C181" s="54">
        <v>2</v>
      </c>
      <c r="D181" s="53">
        <v>3500</v>
      </c>
      <c r="E181" s="54">
        <f t="shared" si="39"/>
        <v>0.97299999999999998</v>
      </c>
      <c r="F181" s="60">
        <f t="shared" si="40"/>
        <v>40866</v>
      </c>
      <c r="G181" s="53">
        <v>436</v>
      </c>
      <c r="H181" s="61">
        <v>0.50680000000000003</v>
      </c>
      <c r="I181" s="53">
        <v>188</v>
      </c>
      <c r="J181" s="62">
        <v>724</v>
      </c>
      <c r="K181" s="63">
        <f t="shared" si="41"/>
        <v>536</v>
      </c>
      <c r="L181" s="63">
        <f t="shared" si="42"/>
        <v>248</v>
      </c>
      <c r="M181" s="61">
        <f t="shared" si="43"/>
        <v>0.47014925373134331</v>
      </c>
      <c r="N181" s="64">
        <f t="shared" si="44"/>
        <v>0.50680000000000003</v>
      </c>
      <c r="O181" s="53">
        <v>436</v>
      </c>
      <c r="P181" s="59">
        <f t="shared" si="45"/>
        <v>436</v>
      </c>
      <c r="Q181" s="61">
        <f t="shared" si="46"/>
        <v>0.47014925373134331</v>
      </c>
      <c r="R181" s="61">
        <f>$Q$2*$Q181+$R$2</f>
        <v>0.47852388059701495</v>
      </c>
      <c r="S181" s="53">
        <f t="shared" si="47"/>
        <v>76152.290358208964</v>
      </c>
      <c r="T181" s="65">
        <f>$S181*(1-$T$1)</f>
        <v>53306.603250746273</v>
      </c>
      <c r="U181" s="56">
        <f t="shared" si="48"/>
        <v>188</v>
      </c>
      <c r="V181" s="59">
        <f t="shared" si="49"/>
        <v>670</v>
      </c>
      <c r="W181" s="59">
        <f t="shared" si="50"/>
        <v>121</v>
      </c>
      <c r="X181" s="55">
        <f t="shared" si="51"/>
        <v>-423.30048016173868</v>
      </c>
      <c r="Y181" s="59">
        <f t="shared" si="52"/>
        <v>420.55938842557492</v>
      </c>
      <c r="Z181" s="59">
        <f t="shared" si="53"/>
        <v>420.55938842557492</v>
      </c>
      <c r="AA181" s="57">
        <f t="shared" si="54"/>
        <v>0.44710356481429092</v>
      </c>
      <c r="AB181" s="57">
        <f t="shared" si="57"/>
        <v>0.4967622388059702</v>
      </c>
      <c r="AC181" s="59">
        <f t="shared" si="55"/>
        <v>76255.078520982745</v>
      </c>
      <c r="AD181" s="58">
        <f t="shared" si="56"/>
        <v>53378.554964687915</v>
      </c>
    </row>
    <row r="182" spans="1:30" x14ac:dyDescent="0.3">
      <c r="A182" s="54" t="s">
        <v>223</v>
      </c>
      <c r="B182" s="54" t="s">
        <v>61</v>
      </c>
      <c r="C182" s="54">
        <v>1</v>
      </c>
      <c r="D182" s="53">
        <v>1700</v>
      </c>
      <c r="E182" s="54">
        <f t="shared" si="39"/>
        <v>0.97299999999999998</v>
      </c>
      <c r="F182" s="60">
        <f t="shared" si="40"/>
        <v>19849.2</v>
      </c>
      <c r="G182" s="53">
        <v>228</v>
      </c>
      <c r="H182" s="61">
        <v>0.52049999999999996</v>
      </c>
      <c r="I182" s="53">
        <v>98</v>
      </c>
      <c r="J182" s="62">
        <v>432</v>
      </c>
      <c r="K182" s="63">
        <f t="shared" si="41"/>
        <v>334</v>
      </c>
      <c r="L182" s="63">
        <f t="shared" si="42"/>
        <v>130</v>
      </c>
      <c r="M182" s="61">
        <f t="shared" si="43"/>
        <v>0.41137724550898203</v>
      </c>
      <c r="N182" s="64">
        <f t="shared" si="44"/>
        <v>0.52049999999999996</v>
      </c>
      <c r="O182" s="53">
        <v>228</v>
      </c>
      <c r="P182" s="59">
        <f t="shared" si="45"/>
        <v>228</v>
      </c>
      <c r="Q182" s="61">
        <f t="shared" si="46"/>
        <v>0.41137724550898203</v>
      </c>
      <c r="R182" s="61">
        <f>$Q$2*$Q182+$R$2</f>
        <v>0.52503604790419167</v>
      </c>
      <c r="S182" s="53">
        <f t="shared" si="47"/>
        <v>43693.499906586832</v>
      </c>
      <c r="T182" s="65">
        <f>$S182*(1-$T$1)</f>
        <v>30585.44993461078</v>
      </c>
      <c r="U182" s="56">
        <f t="shared" si="48"/>
        <v>98</v>
      </c>
      <c r="V182" s="59">
        <f t="shared" si="49"/>
        <v>417.5</v>
      </c>
      <c r="W182" s="59">
        <f t="shared" si="50"/>
        <v>56.25</v>
      </c>
      <c r="X182" s="55">
        <f t="shared" si="51"/>
        <v>-263.77306039929238</v>
      </c>
      <c r="Y182" s="59">
        <f t="shared" si="52"/>
        <v>252.49036517563809</v>
      </c>
      <c r="Z182" s="59">
        <f t="shared" si="53"/>
        <v>252.49036517563809</v>
      </c>
      <c r="AA182" s="57">
        <f t="shared" si="54"/>
        <v>0.4700368028158996</v>
      </c>
      <c r="AB182" s="57">
        <f t="shared" si="57"/>
        <v>0.47861287425149707</v>
      </c>
      <c r="AC182" s="59">
        <f t="shared" si="55"/>
        <v>44108.475880095619</v>
      </c>
      <c r="AD182" s="58">
        <f t="shared" si="56"/>
        <v>30875.933116066932</v>
      </c>
    </row>
    <row r="183" spans="1:30" x14ac:dyDescent="0.3">
      <c r="A183" s="54" t="s">
        <v>224</v>
      </c>
      <c r="B183" s="54" t="s">
        <v>61</v>
      </c>
      <c r="C183" s="54">
        <v>1</v>
      </c>
      <c r="D183" s="53">
        <v>2600</v>
      </c>
      <c r="E183" s="54">
        <f t="shared" si="39"/>
        <v>0.97299999999999998</v>
      </c>
      <c r="F183" s="60">
        <f t="shared" si="40"/>
        <v>30357.599999999999</v>
      </c>
      <c r="G183" s="53">
        <v>250</v>
      </c>
      <c r="H183" s="61">
        <v>0.36990000000000001</v>
      </c>
      <c r="I183" s="53">
        <v>69</v>
      </c>
      <c r="J183" s="62">
        <v>406</v>
      </c>
      <c r="K183" s="63">
        <f t="shared" si="41"/>
        <v>337</v>
      </c>
      <c r="L183" s="63">
        <f t="shared" si="42"/>
        <v>181</v>
      </c>
      <c r="M183" s="61">
        <f t="shared" si="43"/>
        <v>0.52967359050445106</v>
      </c>
      <c r="N183" s="64">
        <f t="shared" si="44"/>
        <v>0.36990000000000001</v>
      </c>
      <c r="O183" s="53">
        <v>250</v>
      </c>
      <c r="P183" s="59">
        <f t="shared" si="45"/>
        <v>250</v>
      </c>
      <c r="Q183" s="61">
        <f t="shared" si="46"/>
        <v>0.52967359050445106</v>
      </c>
      <c r="R183" s="61">
        <f>$Q$2*$Q183+$R$2</f>
        <v>0.43141632047477746</v>
      </c>
      <c r="S183" s="53">
        <f t="shared" si="47"/>
        <v>39366.739243323442</v>
      </c>
      <c r="T183" s="65">
        <f>$S183*(1-$T$1)</f>
        <v>27556.717470326406</v>
      </c>
      <c r="U183" s="56">
        <f t="shared" si="48"/>
        <v>69</v>
      </c>
      <c r="V183" s="59">
        <f t="shared" si="49"/>
        <v>421.25</v>
      </c>
      <c r="W183" s="59">
        <f t="shared" si="50"/>
        <v>26.875</v>
      </c>
      <c r="X183" s="55">
        <f t="shared" si="51"/>
        <v>-266.14227950467529</v>
      </c>
      <c r="Y183" s="59">
        <f t="shared" si="52"/>
        <v>239.81812294667682</v>
      </c>
      <c r="Z183" s="59">
        <f t="shared" si="53"/>
        <v>239.81812294667682</v>
      </c>
      <c r="AA183" s="57">
        <f t="shared" si="54"/>
        <v>0.50550296248469273</v>
      </c>
      <c r="AB183" s="57">
        <f t="shared" si="57"/>
        <v>0.45054495548961421</v>
      </c>
      <c r="AC183" s="59">
        <f t="shared" si="55"/>
        <v>39437.828617943866</v>
      </c>
      <c r="AD183" s="58">
        <f t="shared" si="56"/>
        <v>27606.480032560703</v>
      </c>
    </row>
    <row r="184" spans="1:30" x14ac:dyDescent="0.3">
      <c r="A184" s="54" t="s">
        <v>225</v>
      </c>
      <c r="B184" s="54" t="s">
        <v>61</v>
      </c>
      <c r="C184" s="54">
        <v>2</v>
      </c>
      <c r="D184" s="53">
        <v>2695</v>
      </c>
      <c r="E184" s="54">
        <f t="shared" si="39"/>
        <v>0.97299999999999998</v>
      </c>
      <c r="F184" s="60">
        <f t="shared" si="40"/>
        <v>31466.82</v>
      </c>
      <c r="G184" s="53">
        <v>443</v>
      </c>
      <c r="H184" s="61">
        <v>0.2356</v>
      </c>
      <c r="I184" s="53">
        <v>265</v>
      </c>
      <c r="J184" s="62">
        <v>534</v>
      </c>
      <c r="K184" s="63">
        <f t="shared" si="41"/>
        <v>269</v>
      </c>
      <c r="L184" s="63">
        <f t="shared" si="42"/>
        <v>178</v>
      </c>
      <c r="M184" s="61">
        <f t="shared" si="43"/>
        <v>0.6293680297397769</v>
      </c>
      <c r="N184" s="64">
        <f t="shared" si="44"/>
        <v>0.2356</v>
      </c>
      <c r="O184" s="53">
        <v>443</v>
      </c>
      <c r="P184" s="59">
        <f t="shared" si="45"/>
        <v>443</v>
      </c>
      <c r="Q184" s="61">
        <f t="shared" si="46"/>
        <v>0.6293680297397769</v>
      </c>
      <c r="R184" s="61">
        <f>$Q$2*$Q184+$R$2</f>
        <v>0.3525181412639406</v>
      </c>
      <c r="S184" s="53">
        <f t="shared" si="47"/>
        <v>57000.420851672876</v>
      </c>
      <c r="T184" s="65">
        <f>$S184*(1-$T$1)</f>
        <v>39900.294596171014</v>
      </c>
      <c r="U184" s="56">
        <f t="shared" si="48"/>
        <v>265</v>
      </c>
      <c r="V184" s="59">
        <f t="shared" si="49"/>
        <v>336.25</v>
      </c>
      <c r="W184" s="59">
        <f t="shared" si="50"/>
        <v>231.375</v>
      </c>
      <c r="X184" s="55">
        <f t="shared" si="51"/>
        <v>-212.43997978266364</v>
      </c>
      <c r="Y184" s="59">
        <f t="shared" si="52"/>
        <v>296.38894680313371</v>
      </c>
      <c r="Z184" s="59">
        <f t="shared" si="53"/>
        <v>296.38894680313371</v>
      </c>
      <c r="AA184" s="57">
        <f t="shared" si="54"/>
        <v>0.19335002766731213</v>
      </c>
      <c r="AB184" s="57">
        <f t="shared" si="57"/>
        <v>0.69758278810408925</v>
      </c>
      <c r="AC184" s="59">
        <f t="shared" si="55"/>
        <v>75465.877174070076</v>
      </c>
      <c r="AD184" s="58">
        <f t="shared" si="56"/>
        <v>52826.114021849047</v>
      </c>
    </row>
    <row r="185" spans="1:30" x14ac:dyDescent="0.3">
      <c r="A185" s="54" t="s">
        <v>226</v>
      </c>
      <c r="B185" s="54" t="s">
        <v>59</v>
      </c>
      <c r="C185" s="54">
        <v>1</v>
      </c>
      <c r="D185" s="53">
        <v>3000</v>
      </c>
      <c r="E185" s="54">
        <f t="shared" si="39"/>
        <v>0.97299999999999998</v>
      </c>
      <c r="F185" s="60">
        <f t="shared" si="40"/>
        <v>35028</v>
      </c>
      <c r="G185" s="53">
        <v>343</v>
      </c>
      <c r="H185" s="61">
        <v>0.58079999999999998</v>
      </c>
      <c r="I185" s="53">
        <v>158</v>
      </c>
      <c r="J185" s="62">
        <v>706</v>
      </c>
      <c r="K185" s="63">
        <f t="shared" si="41"/>
        <v>548</v>
      </c>
      <c r="L185" s="63">
        <f t="shared" si="42"/>
        <v>185</v>
      </c>
      <c r="M185" s="61">
        <f t="shared" si="43"/>
        <v>0.37007299270072991</v>
      </c>
      <c r="N185" s="64">
        <f t="shared" si="44"/>
        <v>0.58079999999999998</v>
      </c>
      <c r="O185" s="53">
        <v>343</v>
      </c>
      <c r="P185" s="59">
        <f t="shared" si="45"/>
        <v>343</v>
      </c>
      <c r="Q185" s="61">
        <f t="shared" si="46"/>
        <v>0.37007299270072991</v>
      </c>
      <c r="R185" s="61">
        <f>$Q$2*$Q185+$R$2</f>
        <v>0.55772423357664236</v>
      </c>
      <c r="S185" s="53">
        <f t="shared" si="47"/>
        <v>69824.285422627741</v>
      </c>
      <c r="T185" s="65">
        <f>$S185*(1-$T$1)</f>
        <v>48876.999795839416</v>
      </c>
      <c r="U185" s="56">
        <f t="shared" si="48"/>
        <v>158</v>
      </c>
      <c r="V185" s="59">
        <f t="shared" si="49"/>
        <v>685</v>
      </c>
      <c r="W185" s="59">
        <f t="shared" si="50"/>
        <v>89.5</v>
      </c>
      <c r="X185" s="55">
        <f t="shared" si="51"/>
        <v>-432.77735658327015</v>
      </c>
      <c r="Y185" s="59">
        <f t="shared" si="52"/>
        <v>412.87041950972957</v>
      </c>
      <c r="Z185" s="59">
        <f t="shared" si="53"/>
        <v>412.87041950972957</v>
      </c>
      <c r="AA185" s="57">
        <f t="shared" si="54"/>
        <v>0.47207360512369279</v>
      </c>
      <c r="AB185" s="57">
        <f t="shared" si="57"/>
        <v>0.47700094890510958</v>
      </c>
      <c r="AC185" s="59">
        <f t="shared" si="55"/>
        <v>71882.947386561951</v>
      </c>
      <c r="AD185" s="58">
        <f t="shared" si="56"/>
        <v>50318.063170593363</v>
      </c>
    </row>
    <row r="186" spans="1:30" x14ac:dyDescent="0.3">
      <c r="A186" s="54" t="s">
        <v>227</v>
      </c>
      <c r="B186" s="54" t="s">
        <v>59</v>
      </c>
      <c r="C186" s="54">
        <v>2</v>
      </c>
      <c r="D186" s="53">
        <v>4000</v>
      </c>
      <c r="E186" s="54">
        <f t="shared" si="39"/>
        <v>0.97299999999999998</v>
      </c>
      <c r="F186" s="60">
        <f t="shared" si="40"/>
        <v>46704</v>
      </c>
      <c r="G186" s="53">
        <v>739</v>
      </c>
      <c r="H186" s="61">
        <v>1.9199999999999998E-2</v>
      </c>
      <c r="I186" s="53">
        <v>306</v>
      </c>
      <c r="J186" s="62">
        <v>781</v>
      </c>
      <c r="K186" s="63">
        <f t="shared" si="41"/>
        <v>475</v>
      </c>
      <c r="L186" s="63">
        <f t="shared" si="42"/>
        <v>433</v>
      </c>
      <c r="M186" s="61">
        <f t="shared" si="43"/>
        <v>0.82926315789473692</v>
      </c>
      <c r="N186" s="64">
        <f t="shared" si="44"/>
        <v>1.9199999999999998E-2</v>
      </c>
      <c r="O186" s="53">
        <v>739</v>
      </c>
      <c r="P186" s="59">
        <f t="shared" si="45"/>
        <v>739</v>
      </c>
      <c r="Q186" s="61">
        <f t="shared" si="46"/>
        <v>0.82926315789473692</v>
      </c>
      <c r="R186" s="61">
        <f>$Q$2*$Q186+$R$2</f>
        <v>0.19432113684210528</v>
      </c>
      <c r="S186" s="53">
        <f t="shared" si="47"/>
        <v>52415.211846105267</v>
      </c>
      <c r="T186" s="65">
        <f>$S186*(1-$T$1)</f>
        <v>36690.648292273683</v>
      </c>
      <c r="U186" s="56">
        <f t="shared" si="48"/>
        <v>306</v>
      </c>
      <c r="V186" s="59">
        <f t="shared" si="49"/>
        <v>593.75</v>
      </c>
      <c r="W186" s="59">
        <f t="shared" si="50"/>
        <v>246.625</v>
      </c>
      <c r="X186" s="55">
        <f t="shared" si="51"/>
        <v>-375.12635835228707</v>
      </c>
      <c r="Y186" s="59">
        <f t="shared" si="52"/>
        <v>442.3949804144554</v>
      </c>
      <c r="Z186" s="59">
        <f t="shared" si="53"/>
        <v>442.3949804144554</v>
      </c>
      <c r="AA186" s="57">
        <f t="shared" si="54"/>
        <v>0.32971786175066176</v>
      </c>
      <c r="AB186" s="57">
        <f t="shared" si="57"/>
        <v>0.58966128421052633</v>
      </c>
      <c r="AC186" s="59">
        <f t="shared" si="55"/>
        <v>95215.065182009625</v>
      </c>
      <c r="AD186" s="58">
        <f t="shared" si="56"/>
        <v>66650.54562740674</v>
      </c>
    </row>
    <row r="187" spans="1:30" x14ac:dyDescent="0.3">
      <c r="A187" s="54" t="s">
        <v>228</v>
      </c>
      <c r="B187" s="54" t="s">
        <v>61</v>
      </c>
      <c r="C187" s="54">
        <v>1</v>
      </c>
      <c r="D187" s="53">
        <v>2295</v>
      </c>
      <c r="E187" s="54">
        <f t="shared" si="39"/>
        <v>0.97299999999999998</v>
      </c>
      <c r="F187" s="60">
        <f t="shared" si="40"/>
        <v>26796.42</v>
      </c>
      <c r="G187" s="53">
        <v>270</v>
      </c>
      <c r="H187" s="61">
        <v>0.46850000000000003</v>
      </c>
      <c r="I187" s="53">
        <v>100</v>
      </c>
      <c r="J187" s="62">
        <v>469</v>
      </c>
      <c r="K187" s="63">
        <f t="shared" si="41"/>
        <v>369</v>
      </c>
      <c r="L187" s="63">
        <f t="shared" si="42"/>
        <v>170</v>
      </c>
      <c r="M187" s="61">
        <f t="shared" si="43"/>
        <v>0.46856368563685635</v>
      </c>
      <c r="N187" s="64">
        <f t="shared" si="44"/>
        <v>0.46850000000000003</v>
      </c>
      <c r="O187" s="53">
        <v>270</v>
      </c>
      <c r="P187" s="59">
        <f t="shared" si="45"/>
        <v>270</v>
      </c>
      <c r="Q187" s="61">
        <f t="shared" si="46"/>
        <v>0.46856368563685635</v>
      </c>
      <c r="R187" s="61">
        <f>$Q$2*$Q187+$R$2</f>
        <v>0.4797786991869919</v>
      </c>
      <c r="S187" s="53">
        <f t="shared" si="47"/>
        <v>47282.190804878053</v>
      </c>
      <c r="T187" s="65">
        <f>$S187*(1-$T$1)</f>
        <v>33097.533563414632</v>
      </c>
      <c r="U187" s="56">
        <f t="shared" si="48"/>
        <v>100</v>
      </c>
      <c r="V187" s="59">
        <f t="shared" si="49"/>
        <v>461.25</v>
      </c>
      <c r="W187" s="59">
        <f t="shared" si="50"/>
        <v>53.875</v>
      </c>
      <c r="X187" s="55">
        <f t="shared" si="51"/>
        <v>-291.41394996209249</v>
      </c>
      <c r="Y187" s="59">
        <f t="shared" si="52"/>
        <v>274.81420583775588</v>
      </c>
      <c r="Z187" s="59">
        <f t="shared" si="53"/>
        <v>274.81420583775588</v>
      </c>
      <c r="AA187" s="57">
        <f t="shared" si="54"/>
        <v>0.47900098826613741</v>
      </c>
      <c r="AB187" s="57">
        <f t="shared" si="57"/>
        <v>0.47151861788617888</v>
      </c>
      <c r="AC187" s="59">
        <f t="shared" si="55"/>
        <v>47296.705296918881</v>
      </c>
      <c r="AD187" s="58">
        <f t="shared" si="56"/>
        <v>33107.693707843217</v>
      </c>
    </row>
    <row r="188" spans="1:30" x14ac:dyDescent="0.3">
      <c r="A188" s="54" t="s">
        <v>229</v>
      </c>
      <c r="B188" s="54" t="s">
        <v>61</v>
      </c>
      <c r="C188" s="54">
        <v>2</v>
      </c>
      <c r="D188" s="53">
        <v>3000</v>
      </c>
      <c r="E188" s="54">
        <f t="shared" si="39"/>
        <v>0.97299999999999998</v>
      </c>
      <c r="F188" s="60">
        <f t="shared" si="40"/>
        <v>35028</v>
      </c>
      <c r="G188" s="53">
        <v>424</v>
      </c>
      <c r="H188" s="61">
        <v>0.34250000000000003</v>
      </c>
      <c r="I188" s="53">
        <v>270</v>
      </c>
      <c r="J188" s="62">
        <v>543</v>
      </c>
      <c r="K188" s="63">
        <f t="shared" si="41"/>
        <v>273</v>
      </c>
      <c r="L188" s="63">
        <f t="shared" si="42"/>
        <v>154</v>
      </c>
      <c r="M188" s="61">
        <f t="shared" si="43"/>
        <v>0.55128205128205132</v>
      </c>
      <c r="N188" s="64">
        <f t="shared" si="44"/>
        <v>0.34250000000000003</v>
      </c>
      <c r="O188" s="53">
        <v>424</v>
      </c>
      <c r="P188" s="59">
        <f t="shared" si="45"/>
        <v>424</v>
      </c>
      <c r="Q188" s="61">
        <f t="shared" si="46"/>
        <v>0.55128205128205132</v>
      </c>
      <c r="R188" s="61">
        <f>$Q$2*$Q188+$R$2</f>
        <v>0.41431538461538459</v>
      </c>
      <c r="S188" s="53">
        <f t="shared" si="47"/>
        <v>64119.448923076918</v>
      </c>
      <c r="T188" s="65">
        <f>$S188*(1-$T$1)</f>
        <v>44883.61424615384</v>
      </c>
      <c r="U188" s="56">
        <f t="shared" si="48"/>
        <v>270</v>
      </c>
      <c r="V188" s="59">
        <f t="shared" si="49"/>
        <v>341.25</v>
      </c>
      <c r="W188" s="59">
        <f t="shared" si="50"/>
        <v>235.875</v>
      </c>
      <c r="X188" s="55">
        <f t="shared" si="51"/>
        <v>-215.5989385898408</v>
      </c>
      <c r="Y188" s="59">
        <f t="shared" si="52"/>
        <v>301.32595716451863</v>
      </c>
      <c r="Z188" s="59">
        <f t="shared" si="53"/>
        <v>301.32595716451863</v>
      </c>
      <c r="AA188" s="57">
        <f t="shared" si="54"/>
        <v>0.19179767667258205</v>
      </c>
      <c r="AB188" s="57">
        <f t="shared" si="57"/>
        <v>0.69881131868131863</v>
      </c>
      <c r="AC188" s="59">
        <f t="shared" si="55"/>
        <v>76858.046159852442</v>
      </c>
      <c r="AD188" s="58">
        <f t="shared" si="56"/>
        <v>53800.632311896705</v>
      </c>
    </row>
    <row r="189" spans="1:30" x14ac:dyDescent="0.3">
      <c r="A189" s="54" t="s">
        <v>230</v>
      </c>
      <c r="B189" s="54" t="s">
        <v>59</v>
      </c>
      <c r="C189" s="54">
        <v>1</v>
      </c>
      <c r="D189" s="53">
        <v>3300</v>
      </c>
      <c r="E189" s="54">
        <f t="shared" si="39"/>
        <v>0.97299999999999998</v>
      </c>
      <c r="F189" s="60">
        <f t="shared" si="40"/>
        <v>38530.799999999996</v>
      </c>
      <c r="G189" s="53">
        <v>980</v>
      </c>
      <c r="H189" s="61">
        <v>0.2712</v>
      </c>
      <c r="I189" s="53">
        <v>283</v>
      </c>
      <c r="J189" s="62">
        <v>1261</v>
      </c>
      <c r="K189" s="63">
        <f t="shared" si="41"/>
        <v>978</v>
      </c>
      <c r="L189" s="63">
        <f t="shared" si="42"/>
        <v>697</v>
      </c>
      <c r="M189" s="61">
        <f t="shared" si="43"/>
        <v>0.67014314928425356</v>
      </c>
      <c r="N189" s="64">
        <f t="shared" si="44"/>
        <v>0.2712</v>
      </c>
      <c r="O189" s="53">
        <v>980</v>
      </c>
      <c r="P189" s="59">
        <f t="shared" si="45"/>
        <v>980</v>
      </c>
      <c r="Q189" s="61">
        <f t="shared" si="46"/>
        <v>0.67014314928425356</v>
      </c>
      <c r="R189" s="61">
        <f>$Q$2*$Q189+$R$2</f>
        <v>0.32024871165644175</v>
      </c>
      <c r="S189" s="53">
        <f t="shared" si="47"/>
        <v>114552.96415950921</v>
      </c>
      <c r="T189" s="65">
        <f>$S189*(1-$T$1)</f>
        <v>80187.07491165644</v>
      </c>
      <c r="U189" s="56">
        <f t="shared" si="48"/>
        <v>283</v>
      </c>
      <c r="V189" s="59">
        <f t="shared" si="49"/>
        <v>1222.5</v>
      </c>
      <c r="W189" s="59">
        <f t="shared" si="50"/>
        <v>160.75</v>
      </c>
      <c r="X189" s="55">
        <f t="shared" si="51"/>
        <v>-772.3654283548143</v>
      </c>
      <c r="Y189" s="59">
        <f t="shared" si="52"/>
        <v>737.34903335860508</v>
      </c>
      <c r="Z189" s="59">
        <f t="shared" si="53"/>
        <v>737.34903335860508</v>
      </c>
      <c r="AA189" s="57">
        <f t="shared" si="54"/>
        <v>0.47165565100908391</v>
      </c>
      <c r="AB189" s="57">
        <f t="shared" si="57"/>
        <v>0.47733171779141104</v>
      </c>
      <c r="AC189" s="59">
        <f t="shared" si="55"/>
        <v>128465.42945728828</v>
      </c>
      <c r="AD189" s="58">
        <f t="shared" si="56"/>
        <v>89925.800620101785</v>
      </c>
    </row>
    <row r="190" spans="1:30" x14ac:dyDescent="0.3">
      <c r="A190" s="54" t="s">
        <v>231</v>
      </c>
      <c r="B190" s="54" t="s">
        <v>61</v>
      </c>
      <c r="C190" s="54">
        <v>1</v>
      </c>
      <c r="D190" s="53">
        <v>3000</v>
      </c>
      <c r="E190" s="54">
        <f t="shared" si="39"/>
        <v>0.97299999999999998</v>
      </c>
      <c r="F190" s="60">
        <f t="shared" si="40"/>
        <v>35028</v>
      </c>
      <c r="G190" s="53">
        <v>337</v>
      </c>
      <c r="H190" s="61">
        <v>0.46300000000000002</v>
      </c>
      <c r="I190" s="53">
        <v>87</v>
      </c>
      <c r="J190" s="62">
        <v>512</v>
      </c>
      <c r="K190" s="63">
        <f t="shared" si="41"/>
        <v>425</v>
      </c>
      <c r="L190" s="63">
        <f t="shared" si="42"/>
        <v>250</v>
      </c>
      <c r="M190" s="61">
        <f t="shared" si="43"/>
        <v>0.57058823529411762</v>
      </c>
      <c r="N190" s="64">
        <f t="shared" si="44"/>
        <v>0.46300000000000002</v>
      </c>
      <c r="O190" s="53">
        <v>337</v>
      </c>
      <c r="P190" s="59">
        <f t="shared" si="45"/>
        <v>337</v>
      </c>
      <c r="Q190" s="61">
        <f t="shared" si="46"/>
        <v>0.57058823529411762</v>
      </c>
      <c r="R190" s="61">
        <f>$Q$2*$Q190+$R$2</f>
        <v>0.39903647058823533</v>
      </c>
      <c r="S190" s="53">
        <f t="shared" si="47"/>
        <v>49083.481064705884</v>
      </c>
      <c r="T190" s="65">
        <f>$S190*(1-$T$1)</f>
        <v>34358.436745294115</v>
      </c>
      <c r="U190" s="56">
        <f t="shared" si="48"/>
        <v>87</v>
      </c>
      <c r="V190" s="59">
        <f t="shared" si="49"/>
        <v>531.25</v>
      </c>
      <c r="W190" s="59">
        <f t="shared" si="50"/>
        <v>33.875</v>
      </c>
      <c r="X190" s="55">
        <f t="shared" si="51"/>
        <v>-335.63937326257263</v>
      </c>
      <c r="Y190" s="59">
        <f t="shared" si="52"/>
        <v>302.43235089714432</v>
      </c>
      <c r="Z190" s="59">
        <f t="shared" si="53"/>
        <v>302.43235089714432</v>
      </c>
      <c r="AA190" s="57">
        <f t="shared" si="54"/>
        <v>0.50551971933580109</v>
      </c>
      <c r="AB190" s="57">
        <f t="shared" si="57"/>
        <v>0.45053169411764704</v>
      </c>
      <c r="AC190" s="59">
        <f t="shared" si="55"/>
        <v>49733.206183070688</v>
      </c>
      <c r="AD190" s="58">
        <f t="shared" si="56"/>
        <v>34813.244328149478</v>
      </c>
    </row>
    <row r="191" spans="1:30" x14ac:dyDescent="0.3">
      <c r="A191" s="54" t="s">
        <v>232</v>
      </c>
      <c r="B191" s="54" t="s">
        <v>61</v>
      </c>
      <c r="C191" s="54">
        <v>2</v>
      </c>
      <c r="D191" s="53">
        <v>3200</v>
      </c>
      <c r="E191" s="54">
        <f t="shared" si="39"/>
        <v>0.97299999999999998</v>
      </c>
      <c r="F191" s="60">
        <f t="shared" si="40"/>
        <v>37363.199999999997</v>
      </c>
      <c r="G191" s="53">
        <v>154</v>
      </c>
      <c r="H191" s="61">
        <v>0.67949999999999999</v>
      </c>
      <c r="I191" s="53">
        <v>154</v>
      </c>
      <c r="J191" s="62">
        <v>480</v>
      </c>
      <c r="K191" s="63">
        <f t="shared" si="41"/>
        <v>326</v>
      </c>
      <c r="L191" s="63">
        <f t="shared" si="42"/>
        <v>0</v>
      </c>
      <c r="M191" s="61">
        <f t="shared" si="43"/>
        <v>0.1</v>
      </c>
      <c r="N191" s="64">
        <f t="shared" si="44"/>
        <v>0.67949999999999999</v>
      </c>
      <c r="O191" s="53">
        <v>154</v>
      </c>
      <c r="P191" s="59">
        <f t="shared" si="45"/>
        <v>154</v>
      </c>
      <c r="Q191" s="61">
        <f t="shared" si="46"/>
        <v>0.1</v>
      </c>
      <c r="R191" s="61">
        <f>$Q$2*$Q191+$R$2</f>
        <v>0.77146000000000003</v>
      </c>
      <c r="S191" s="53">
        <f t="shared" si="47"/>
        <v>43363.766600000003</v>
      </c>
      <c r="T191" s="65">
        <f>$S191*(1-$T$1)</f>
        <v>30354.636620000001</v>
      </c>
      <c r="U191" s="56">
        <f t="shared" si="48"/>
        <v>154</v>
      </c>
      <c r="V191" s="59">
        <f t="shared" si="49"/>
        <v>407.5</v>
      </c>
      <c r="W191" s="59">
        <f t="shared" si="50"/>
        <v>113.25</v>
      </c>
      <c r="X191" s="55">
        <f t="shared" si="51"/>
        <v>-257.45514278493806</v>
      </c>
      <c r="Y191" s="59">
        <f t="shared" si="52"/>
        <v>275.6163444528683</v>
      </c>
      <c r="Z191" s="59">
        <f t="shared" si="53"/>
        <v>275.6163444528683</v>
      </c>
      <c r="AA191" s="57">
        <f t="shared" si="54"/>
        <v>0.39844501706225349</v>
      </c>
      <c r="AB191" s="57">
        <f t="shared" si="57"/>
        <v>0.53527061349693261</v>
      </c>
      <c r="AC191" s="59">
        <f t="shared" si="55"/>
        <v>53848.205371550081</v>
      </c>
      <c r="AD191" s="58">
        <f t="shared" si="56"/>
        <v>37693.743760085054</v>
      </c>
    </row>
    <row r="192" spans="1:30" x14ac:dyDescent="0.3">
      <c r="A192" s="54" t="s">
        <v>233</v>
      </c>
      <c r="B192" s="54" t="s">
        <v>61</v>
      </c>
      <c r="C192" s="54">
        <v>2</v>
      </c>
      <c r="D192" s="53">
        <v>4500</v>
      </c>
      <c r="E192" s="54">
        <f t="shared" si="39"/>
        <v>0.97299999999999998</v>
      </c>
      <c r="F192" s="60">
        <f t="shared" si="40"/>
        <v>52542</v>
      </c>
      <c r="G192" s="53">
        <v>432</v>
      </c>
      <c r="H192" s="61">
        <v>0.68220000000000003</v>
      </c>
      <c r="I192" s="53">
        <v>273</v>
      </c>
      <c r="J192" s="62">
        <v>853</v>
      </c>
      <c r="K192" s="63">
        <f t="shared" si="41"/>
        <v>580</v>
      </c>
      <c r="L192" s="63">
        <f t="shared" si="42"/>
        <v>159</v>
      </c>
      <c r="M192" s="61">
        <f t="shared" si="43"/>
        <v>0.31931034482758625</v>
      </c>
      <c r="N192" s="64">
        <f t="shared" si="44"/>
        <v>0.68220000000000003</v>
      </c>
      <c r="O192" s="53">
        <v>432</v>
      </c>
      <c r="P192" s="59">
        <f t="shared" si="45"/>
        <v>432</v>
      </c>
      <c r="Q192" s="61">
        <f t="shared" si="46"/>
        <v>0.31931034482758625</v>
      </c>
      <c r="R192" s="61">
        <f>$Q$2*$Q192+$R$2</f>
        <v>0.59789779310344826</v>
      </c>
      <c r="S192" s="53">
        <f t="shared" si="47"/>
        <v>94276.524016551717</v>
      </c>
      <c r="T192" s="65">
        <f>$S192*(1-$T$1)</f>
        <v>65993.566811586192</v>
      </c>
      <c r="U192" s="56">
        <f t="shared" si="48"/>
        <v>273</v>
      </c>
      <c r="V192" s="59">
        <f t="shared" si="49"/>
        <v>725</v>
      </c>
      <c r="W192" s="59">
        <f t="shared" si="50"/>
        <v>200.5</v>
      </c>
      <c r="X192" s="55">
        <f t="shared" si="51"/>
        <v>-458.04902704068741</v>
      </c>
      <c r="Y192" s="59">
        <f t="shared" si="52"/>
        <v>489.86650240080877</v>
      </c>
      <c r="Z192" s="59">
        <f t="shared" si="53"/>
        <v>489.86650240080877</v>
      </c>
      <c r="AA192" s="57">
        <f t="shared" si="54"/>
        <v>0.39912621020801209</v>
      </c>
      <c r="AB192" s="57">
        <f t="shared" si="57"/>
        <v>0.53473151724137924</v>
      </c>
      <c r="AC192" s="59">
        <f t="shared" si="55"/>
        <v>95610.676197196954</v>
      </c>
      <c r="AD192" s="58">
        <f t="shared" si="56"/>
        <v>66927.47333803786</v>
      </c>
    </row>
    <row r="193" spans="1:30" x14ac:dyDescent="0.3">
      <c r="A193" s="54" t="s">
        <v>234</v>
      </c>
      <c r="B193" s="54" t="s">
        <v>61</v>
      </c>
      <c r="C193" s="54">
        <v>1</v>
      </c>
      <c r="D193" s="53">
        <v>800</v>
      </c>
      <c r="E193" s="54">
        <f t="shared" si="39"/>
        <v>0.97299999999999998</v>
      </c>
      <c r="F193" s="60">
        <f t="shared" si="40"/>
        <v>9340.7999999999993</v>
      </c>
      <c r="G193" s="53">
        <v>104</v>
      </c>
      <c r="H193" s="61">
        <v>0.56989999999999996</v>
      </c>
      <c r="I193" s="53">
        <v>53</v>
      </c>
      <c r="J193" s="62">
        <v>188</v>
      </c>
      <c r="K193" s="63">
        <f t="shared" si="41"/>
        <v>135</v>
      </c>
      <c r="L193" s="63">
        <f t="shared" si="42"/>
        <v>51</v>
      </c>
      <c r="M193" s="61">
        <f t="shared" si="43"/>
        <v>0.40222222222222226</v>
      </c>
      <c r="N193" s="64">
        <f t="shared" si="44"/>
        <v>0.56989999999999996</v>
      </c>
      <c r="O193" s="53">
        <v>104</v>
      </c>
      <c r="P193" s="59">
        <f t="shared" si="45"/>
        <v>104</v>
      </c>
      <c r="Q193" s="61">
        <f t="shared" si="46"/>
        <v>0.40222222222222226</v>
      </c>
      <c r="R193" s="61">
        <f>$Q$2*$Q193+$R$2</f>
        <v>0.53228133333333338</v>
      </c>
      <c r="S193" s="53">
        <f t="shared" si="47"/>
        <v>20205.399413333336</v>
      </c>
      <c r="T193" s="65">
        <f>$S193*(1-$T$1)</f>
        <v>14143.779589333335</v>
      </c>
      <c r="U193" s="56">
        <f t="shared" si="48"/>
        <v>53</v>
      </c>
      <c r="V193" s="59">
        <f t="shared" si="49"/>
        <v>168.75</v>
      </c>
      <c r="W193" s="59">
        <f t="shared" si="50"/>
        <v>36.125</v>
      </c>
      <c r="X193" s="55">
        <f t="shared" si="51"/>
        <v>-106.61485974222896</v>
      </c>
      <c r="Y193" s="59">
        <f t="shared" si="52"/>
        <v>108.74909969673996</v>
      </c>
      <c r="Z193" s="59">
        <f t="shared" si="53"/>
        <v>108.74909969673996</v>
      </c>
      <c r="AA193" s="57">
        <f t="shared" si="54"/>
        <v>0.43036503523994052</v>
      </c>
      <c r="AB193" s="57">
        <f t="shared" si="57"/>
        <v>0.51000911111111114</v>
      </c>
      <c r="AC193" s="59">
        <f t="shared" si="55"/>
        <v>20244.006559720801</v>
      </c>
      <c r="AD193" s="58">
        <f t="shared" si="56"/>
        <v>14170.804591804561</v>
      </c>
    </row>
    <row r="194" spans="1:30" x14ac:dyDescent="0.3">
      <c r="A194" s="54" t="s">
        <v>235</v>
      </c>
      <c r="B194" s="54" t="s">
        <v>59</v>
      </c>
      <c r="C194" s="54">
        <v>1</v>
      </c>
      <c r="D194" s="53">
        <v>4500</v>
      </c>
      <c r="E194" s="54">
        <f t="shared" si="39"/>
        <v>0.97299999999999998</v>
      </c>
      <c r="F194" s="60">
        <f t="shared" si="40"/>
        <v>52542</v>
      </c>
      <c r="G194" s="53">
        <v>200</v>
      </c>
      <c r="H194" s="61">
        <v>0.86850000000000005</v>
      </c>
      <c r="I194" s="53">
        <v>103</v>
      </c>
      <c r="J194" s="62">
        <v>807</v>
      </c>
      <c r="K194" s="63">
        <f t="shared" si="41"/>
        <v>704</v>
      </c>
      <c r="L194" s="63">
        <f t="shared" si="42"/>
        <v>97</v>
      </c>
      <c r="M194" s="61">
        <f t="shared" si="43"/>
        <v>0.21022727272727276</v>
      </c>
      <c r="N194" s="64">
        <f t="shared" si="44"/>
        <v>0.86850000000000005</v>
      </c>
      <c r="O194" s="53">
        <v>200</v>
      </c>
      <c r="P194" s="59">
        <f t="shared" si="45"/>
        <v>200</v>
      </c>
      <c r="Q194" s="61">
        <f t="shared" si="46"/>
        <v>0.21022727272727276</v>
      </c>
      <c r="R194" s="61">
        <f>$Q$2*$Q194+$R$2</f>
        <v>0.68422613636363638</v>
      </c>
      <c r="S194" s="53">
        <f t="shared" si="47"/>
        <v>49948.507954545457</v>
      </c>
      <c r="T194" s="65">
        <f>$S194*(1-$T$1)</f>
        <v>34963.955568181816</v>
      </c>
      <c r="U194" s="56">
        <f t="shared" si="48"/>
        <v>103</v>
      </c>
      <c r="V194" s="59">
        <f t="shared" si="49"/>
        <v>880</v>
      </c>
      <c r="W194" s="59">
        <f t="shared" si="50"/>
        <v>15</v>
      </c>
      <c r="X194" s="55">
        <f t="shared" si="51"/>
        <v>-555.97675006317922</v>
      </c>
      <c r="Y194" s="59">
        <f t="shared" si="52"/>
        <v>480.41382360374024</v>
      </c>
      <c r="Z194" s="59">
        <f t="shared" si="53"/>
        <v>480.41382360374024</v>
      </c>
      <c r="AA194" s="57">
        <f t="shared" si="54"/>
        <v>0.52887934500425027</v>
      </c>
      <c r="AB194" s="57">
        <f t="shared" si="57"/>
        <v>0.43204488636363636</v>
      </c>
      <c r="AC194" s="59">
        <f t="shared" si="55"/>
        <v>75759.522576635267</v>
      </c>
      <c r="AD194" s="58">
        <f t="shared" si="56"/>
        <v>53031.665803644682</v>
      </c>
    </row>
    <row r="195" spans="1:30" x14ac:dyDescent="0.3">
      <c r="A195" s="54" t="s">
        <v>236</v>
      </c>
      <c r="B195" s="54" t="s">
        <v>59</v>
      </c>
      <c r="C195" s="54">
        <v>2</v>
      </c>
      <c r="D195" s="53">
        <v>5500</v>
      </c>
      <c r="E195" s="54">
        <f t="shared" si="39"/>
        <v>0.97299999999999998</v>
      </c>
      <c r="F195" s="60">
        <f t="shared" si="40"/>
        <v>64218</v>
      </c>
      <c r="G195" s="53">
        <v>428</v>
      </c>
      <c r="H195" s="61">
        <v>0.52329999999999999</v>
      </c>
      <c r="I195" s="53">
        <v>200</v>
      </c>
      <c r="J195" s="62">
        <v>770</v>
      </c>
      <c r="K195" s="63">
        <f t="shared" si="41"/>
        <v>570</v>
      </c>
      <c r="L195" s="63">
        <f t="shared" si="42"/>
        <v>228</v>
      </c>
      <c r="M195" s="61">
        <f t="shared" si="43"/>
        <v>0.42000000000000004</v>
      </c>
      <c r="N195" s="64">
        <f t="shared" si="44"/>
        <v>0.52329999999999999</v>
      </c>
      <c r="O195" s="53">
        <v>428</v>
      </c>
      <c r="P195" s="59">
        <f t="shared" si="45"/>
        <v>428</v>
      </c>
      <c r="Q195" s="61">
        <f t="shared" si="46"/>
        <v>0.42000000000000004</v>
      </c>
      <c r="R195" s="61">
        <f>$Q$2*$Q195+$R$2</f>
        <v>0.51821200000000001</v>
      </c>
      <c r="S195" s="53">
        <f t="shared" si="47"/>
        <v>80955.078640000007</v>
      </c>
      <c r="T195" s="65">
        <f>$S195*(1-$T$1)</f>
        <v>56668.555048000002</v>
      </c>
      <c r="U195" s="56">
        <f t="shared" si="48"/>
        <v>200</v>
      </c>
      <c r="V195" s="59">
        <f t="shared" si="49"/>
        <v>712.5</v>
      </c>
      <c r="W195" s="59">
        <f t="shared" si="50"/>
        <v>128.75</v>
      </c>
      <c r="X195" s="55">
        <f t="shared" si="51"/>
        <v>-450.15163002274448</v>
      </c>
      <c r="Y195" s="59">
        <f t="shared" si="52"/>
        <v>447.2739764973465</v>
      </c>
      <c r="Z195" s="59">
        <f t="shared" si="53"/>
        <v>447.2739764973465</v>
      </c>
      <c r="AA195" s="57">
        <f t="shared" si="54"/>
        <v>0.4470511950839951</v>
      </c>
      <c r="AB195" s="57">
        <f t="shared" si="57"/>
        <v>0.49680368421052629</v>
      </c>
      <c r="AC195" s="59">
        <f t="shared" si="55"/>
        <v>81105.686172011541</v>
      </c>
      <c r="AD195" s="58">
        <f t="shared" si="56"/>
        <v>56773.980320408074</v>
      </c>
    </row>
    <row r="196" spans="1:30" x14ac:dyDescent="0.3">
      <c r="A196" s="54" t="s">
        <v>237</v>
      </c>
      <c r="B196" s="54" t="s">
        <v>61</v>
      </c>
      <c r="C196" s="54">
        <v>1</v>
      </c>
      <c r="D196" s="53">
        <v>3500</v>
      </c>
      <c r="E196" s="54">
        <f t="shared" si="39"/>
        <v>0.97299999999999998</v>
      </c>
      <c r="F196" s="60">
        <f t="shared" si="40"/>
        <v>40866</v>
      </c>
      <c r="G196" s="53">
        <v>576</v>
      </c>
      <c r="H196" s="61">
        <v>0.46029999999999999</v>
      </c>
      <c r="I196" s="53">
        <v>151</v>
      </c>
      <c r="J196" s="62">
        <v>890</v>
      </c>
      <c r="K196" s="63">
        <f t="shared" si="41"/>
        <v>739</v>
      </c>
      <c r="L196" s="63">
        <f t="shared" si="42"/>
        <v>425</v>
      </c>
      <c r="M196" s="61">
        <f t="shared" si="43"/>
        <v>0.56008119079837615</v>
      </c>
      <c r="N196" s="64">
        <f t="shared" si="44"/>
        <v>0.46029999999999999</v>
      </c>
      <c r="O196" s="53">
        <v>576</v>
      </c>
      <c r="P196" s="59">
        <f t="shared" si="45"/>
        <v>576</v>
      </c>
      <c r="Q196" s="61">
        <f t="shared" si="46"/>
        <v>0.56008119079837615</v>
      </c>
      <c r="R196" s="61">
        <f>$Q$2*$Q196+$R$2</f>
        <v>0.40735174560216514</v>
      </c>
      <c r="S196" s="53">
        <f t="shared" si="47"/>
        <v>85641.630995399202</v>
      </c>
      <c r="T196" s="65">
        <f>$S196*(1-$T$1)</f>
        <v>59949.141696779436</v>
      </c>
      <c r="U196" s="56">
        <f t="shared" si="48"/>
        <v>151</v>
      </c>
      <c r="V196" s="59">
        <f t="shared" si="49"/>
        <v>923.75</v>
      </c>
      <c r="W196" s="59">
        <f t="shared" si="50"/>
        <v>58.625</v>
      </c>
      <c r="X196" s="55">
        <f t="shared" si="51"/>
        <v>-583.61763962597934</v>
      </c>
      <c r="Y196" s="59">
        <f t="shared" si="52"/>
        <v>525.73766426585803</v>
      </c>
      <c r="Z196" s="59">
        <f t="shared" si="53"/>
        <v>525.73766426585803</v>
      </c>
      <c r="AA196" s="57">
        <f t="shared" si="54"/>
        <v>0.50567000191161893</v>
      </c>
      <c r="AB196" s="57">
        <f t="shared" si="57"/>
        <v>0.45041276048714479</v>
      </c>
      <c r="AC196" s="59">
        <f t="shared" si="55"/>
        <v>86431.617718727823</v>
      </c>
      <c r="AD196" s="58">
        <f t="shared" si="56"/>
        <v>60502.13240310947</v>
      </c>
    </row>
    <row r="197" spans="1:30" x14ac:dyDescent="0.3">
      <c r="A197" s="54" t="s">
        <v>238</v>
      </c>
      <c r="B197" s="54" t="s">
        <v>61</v>
      </c>
      <c r="C197" s="54">
        <v>2</v>
      </c>
      <c r="D197" s="53">
        <v>4000</v>
      </c>
      <c r="E197" s="54">
        <f t="shared" ref="E197:E247" si="58">E$2</f>
        <v>0.97299999999999998</v>
      </c>
      <c r="F197" s="60">
        <f t="shared" ref="F197:F247" si="59">$D197*12*$E197</f>
        <v>46704</v>
      </c>
      <c r="G197" s="53">
        <v>560</v>
      </c>
      <c r="H197" s="61">
        <v>0.35339999999999999</v>
      </c>
      <c r="I197" s="53">
        <v>218</v>
      </c>
      <c r="J197" s="62">
        <v>681</v>
      </c>
      <c r="K197" s="63">
        <f t="shared" ref="K197:K247" si="60">$J197-$I197</f>
        <v>463</v>
      </c>
      <c r="L197" s="63">
        <f t="shared" ref="L197:L247" si="61">$G197-$I197</f>
        <v>342</v>
      </c>
      <c r="M197" s="61">
        <f t="shared" ref="M197:M247" si="62">0.1+0.8*$L197/K197</f>
        <v>0.69092872570194386</v>
      </c>
      <c r="N197" s="64">
        <f t="shared" ref="N197:N247" si="63">$H197</f>
        <v>0.35339999999999999</v>
      </c>
      <c r="O197" s="53">
        <v>560</v>
      </c>
      <c r="P197" s="59">
        <f t="shared" ref="P197:P247" si="64">MAX($O197,$I197)</f>
        <v>560</v>
      </c>
      <c r="Q197" s="61">
        <f t="shared" ref="P197:Q247" si="65">0.1+0.8*($O197-$I197)/($K197)</f>
        <v>0.69092872570194386</v>
      </c>
      <c r="R197" s="61">
        <f>$Q$2*$Q197+$R$2</f>
        <v>0.30379900647948166</v>
      </c>
      <c r="S197" s="53">
        <f t="shared" ref="S197:S247" si="66">365*O197*R197</f>
        <v>62096.516924406053</v>
      </c>
      <c r="T197" s="65">
        <f>$S197*(1-$T$1)</f>
        <v>43467.561847084231</v>
      </c>
      <c r="U197" s="56">
        <f t="shared" ref="U197:U247" si="67">$I197</f>
        <v>218</v>
      </c>
      <c r="V197" s="59">
        <f t="shared" ref="V197:V247" si="68">1.25*$K197</f>
        <v>578.75</v>
      </c>
      <c r="W197" s="59">
        <f t="shared" ref="W197:W247" si="69">$I197-$K197/8</f>
        <v>160.125</v>
      </c>
      <c r="X197" s="55">
        <f t="shared" ref="X197:X247" si="70">1.25*$K197/(2*$Q$2)</f>
        <v>-365.6494819307556</v>
      </c>
      <c r="Y197" s="59">
        <f t="shared" ref="Y197:Y247" si="71">($Q$2*$W197/$V197-$R$2)*$X197</f>
        <v>391.08394933030075</v>
      </c>
      <c r="Z197" s="59">
        <f t="shared" ref="Z197:Z247" si="72">MAX($Y197,$U197)</f>
        <v>391.08394933030075</v>
      </c>
      <c r="AA197" s="57">
        <f t="shared" ref="AA197:AA247" si="73">($Z197-$W197)/$V197</f>
        <v>0.39906513923162118</v>
      </c>
      <c r="AB197" s="57">
        <f t="shared" si="57"/>
        <v>0.53477984881209495</v>
      </c>
      <c r="AC197" s="59">
        <f t="shared" ref="AC197:AC247" si="74">365*$Z197*$AB197</f>
        <v>76337.492582928753</v>
      </c>
      <c r="AD197" s="58">
        <f t="shared" ref="AD197:AD247" si="75">$AC197*(1-$T$1)</f>
        <v>53436.244808050127</v>
      </c>
    </row>
    <row r="198" spans="1:30" x14ac:dyDescent="0.3">
      <c r="A198" s="54" t="s">
        <v>239</v>
      </c>
      <c r="B198" s="54" t="s">
        <v>59</v>
      </c>
      <c r="C198" s="54">
        <v>1</v>
      </c>
      <c r="D198" s="53">
        <v>2500</v>
      </c>
      <c r="E198" s="54">
        <f t="shared" si="58"/>
        <v>0.97299999999999998</v>
      </c>
      <c r="F198" s="60">
        <f t="shared" si="59"/>
        <v>29190</v>
      </c>
      <c r="G198" s="53">
        <v>490</v>
      </c>
      <c r="H198" s="61">
        <v>0.2301</v>
      </c>
      <c r="I198" s="53">
        <v>186</v>
      </c>
      <c r="J198" s="62">
        <v>578</v>
      </c>
      <c r="K198" s="63">
        <f t="shared" si="60"/>
        <v>392</v>
      </c>
      <c r="L198" s="63">
        <f t="shared" si="61"/>
        <v>304</v>
      </c>
      <c r="M198" s="61">
        <f t="shared" si="62"/>
        <v>0.7204081632653061</v>
      </c>
      <c r="N198" s="64">
        <f t="shared" si="63"/>
        <v>0.2301</v>
      </c>
      <c r="O198" s="53">
        <v>490</v>
      </c>
      <c r="P198" s="59">
        <f t="shared" si="64"/>
        <v>490</v>
      </c>
      <c r="Q198" s="61">
        <f t="shared" si="65"/>
        <v>0.7204081632653061</v>
      </c>
      <c r="R198" s="61">
        <f>$Q$2*$Q198+$R$2</f>
        <v>0.28046897959183681</v>
      </c>
      <c r="S198" s="53">
        <f t="shared" si="66"/>
        <v>50161.877000000015</v>
      </c>
      <c r="T198" s="65">
        <f>$S198*(1-$T$1)</f>
        <v>35113.313900000008</v>
      </c>
      <c r="U198" s="56">
        <f t="shared" si="67"/>
        <v>186</v>
      </c>
      <c r="V198" s="59">
        <f t="shared" si="68"/>
        <v>490</v>
      </c>
      <c r="W198" s="59">
        <f t="shared" si="69"/>
        <v>137</v>
      </c>
      <c r="X198" s="55">
        <f t="shared" si="70"/>
        <v>-309.57796310336113</v>
      </c>
      <c r="Y198" s="59">
        <f t="shared" si="71"/>
        <v>331.82701541571902</v>
      </c>
      <c r="Z198" s="59">
        <f t="shared" si="72"/>
        <v>331.82701541571902</v>
      </c>
      <c r="AA198" s="57">
        <f t="shared" si="73"/>
        <v>0.39760615390963067</v>
      </c>
      <c r="AB198" s="57">
        <f t="shared" si="57"/>
        <v>0.53593448979591829</v>
      </c>
      <c r="AC198" s="59">
        <f t="shared" si="74"/>
        <v>64910.702905673876</v>
      </c>
      <c r="AD198" s="58">
        <f t="shared" si="75"/>
        <v>45437.492033971714</v>
      </c>
    </row>
    <row r="199" spans="1:30" x14ac:dyDescent="0.3">
      <c r="A199" s="54" t="s">
        <v>240</v>
      </c>
      <c r="B199" s="54" t="s">
        <v>61</v>
      </c>
      <c r="C199" s="54">
        <v>1</v>
      </c>
      <c r="D199" s="53">
        <v>3000</v>
      </c>
      <c r="E199" s="54">
        <f t="shared" si="58"/>
        <v>0.97299999999999998</v>
      </c>
      <c r="F199" s="60">
        <f t="shared" si="59"/>
        <v>35028</v>
      </c>
      <c r="G199" s="53">
        <v>288</v>
      </c>
      <c r="H199" s="61">
        <v>0.49859999999999999</v>
      </c>
      <c r="I199" s="53">
        <v>109</v>
      </c>
      <c r="J199" s="62">
        <v>640</v>
      </c>
      <c r="K199" s="63">
        <f t="shared" si="60"/>
        <v>531</v>
      </c>
      <c r="L199" s="63">
        <f t="shared" si="61"/>
        <v>179</v>
      </c>
      <c r="M199" s="61">
        <f t="shared" si="62"/>
        <v>0.36967984934086628</v>
      </c>
      <c r="N199" s="64">
        <f t="shared" si="63"/>
        <v>0.49859999999999999</v>
      </c>
      <c r="O199" s="53">
        <v>288</v>
      </c>
      <c r="P199" s="59">
        <f t="shared" si="64"/>
        <v>288</v>
      </c>
      <c r="Q199" s="61">
        <f t="shared" si="65"/>
        <v>0.36967984934086628</v>
      </c>
      <c r="R199" s="61">
        <f>$Q$2*$Q199+$R$2</f>
        <v>0.55803536723163849</v>
      </c>
      <c r="S199" s="53">
        <f t="shared" si="66"/>
        <v>58660.677803389837</v>
      </c>
      <c r="T199" s="65">
        <f>$S199*(1-$T$1)</f>
        <v>41062.474462372884</v>
      </c>
      <c r="U199" s="56">
        <f t="shared" si="67"/>
        <v>109</v>
      </c>
      <c r="V199" s="59">
        <f t="shared" si="68"/>
        <v>663.75</v>
      </c>
      <c r="W199" s="59">
        <f t="shared" si="69"/>
        <v>42.625</v>
      </c>
      <c r="X199" s="55">
        <f t="shared" si="70"/>
        <v>-419.35178165276727</v>
      </c>
      <c r="Y199" s="59">
        <f t="shared" si="71"/>
        <v>378.01312547384384</v>
      </c>
      <c r="Z199" s="59">
        <f t="shared" si="72"/>
        <v>378.01312547384384</v>
      </c>
      <c r="AA199" s="57">
        <f t="shared" si="73"/>
        <v>0.50529284440503786</v>
      </c>
      <c r="AB199" s="57">
        <f t="shared" si="57"/>
        <v>0.45071124293785308</v>
      </c>
      <c r="AC199" s="59">
        <f t="shared" si="74"/>
        <v>62186.789454635647</v>
      </c>
      <c r="AD199" s="58">
        <f t="shared" si="75"/>
        <v>43530.752618244951</v>
      </c>
    </row>
    <row r="200" spans="1:30" x14ac:dyDescent="0.3">
      <c r="A200" s="54" t="s">
        <v>241</v>
      </c>
      <c r="B200" s="54" t="s">
        <v>61</v>
      </c>
      <c r="C200" s="54">
        <v>2</v>
      </c>
      <c r="D200" s="53">
        <v>5600</v>
      </c>
      <c r="E200" s="54">
        <f t="shared" si="58"/>
        <v>0.97299999999999998</v>
      </c>
      <c r="F200" s="60">
        <f t="shared" si="59"/>
        <v>65385.599999999999</v>
      </c>
      <c r="G200" s="53">
        <v>373</v>
      </c>
      <c r="H200" s="61">
        <v>0.5151</v>
      </c>
      <c r="I200" s="53">
        <v>196</v>
      </c>
      <c r="J200" s="62">
        <v>612</v>
      </c>
      <c r="K200" s="63">
        <f t="shared" si="60"/>
        <v>416</v>
      </c>
      <c r="L200" s="63">
        <f t="shared" si="61"/>
        <v>177</v>
      </c>
      <c r="M200" s="61">
        <f t="shared" si="62"/>
        <v>0.44038461538461537</v>
      </c>
      <c r="N200" s="64">
        <f t="shared" si="63"/>
        <v>0.5151</v>
      </c>
      <c r="O200" s="53">
        <v>373</v>
      </c>
      <c r="P200" s="59">
        <f t="shared" si="64"/>
        <v>373</v>
      </c>
      <c r="Q200" s="61">
        <f t="shared" si="65"/>
        <v>0.44038461538461537</v>
      </c>
      <c r="R200" s="61">
        <f>$Q$2*$Q200+$R$2</f>
        <v>0.50207961538461543</v>
      </c>
      <c r="S200" s="53">
        <f t="shared" si="66"/>
        <v>68355.629236538472</v>
      </c>
      <c r="T200" s="65">
        <f>$S200*(1-$T$1)</f>
        <v>47848.940465576925</v>
      </c>
      <c r="U200" s="56">
        <f t="shared" si="67"/>
        <v>196</v>
      </c>
      <c r="V200" s="59">
        <f t="shared" si="68"/>
        <v>520</v>
      </c>
      <c r="W200" s="59">
        <f t="shared" si="69"/>
        <v>144</v>
      </c>
      <c r="X200" s="55">
        <f t="shared" si="70"/>
        <v>-328.53171594642407</v>
      </c>
      <c r="Y200" s="59">
        <f t="shared" si="71"/>
        <v>351.44907758402832</v>
      </c>
      <c r="Z200" s="59">
        <f t="shared" si="72"/>
        <v>351.44907758402832</v>
      </c>
      <c r="AA200" s="57">
        <f t="shared" si="73"/>
        <v>0.39894053381543909</v>
      </c>
      <c r="AB200" s="57">
        <f t="shared" si="57"/>
        <v>0.53487846153846152</v>
      </c>
      <c r="AC200" s="59">
        <f t="shared" si="74"/>
        <v>68613.627803448617</v>
      </c>
      <c r="AD200" s="58">
        <f t="shared" si="75"/>
        <v>48029.539462414032</v>
      </c>
    </row>
    <row r="201" spans="1:30" x14ac:dyDescent="0.3">
      <c r="A201" s="54" t="s">
        <v>242</v>
      </c>
      <c r="B201" s="54" t="s">
        <v>59</v>
      </c>
      <c r="C201" s="54">
        <v>1</v>
      </c>
      <c r="D201" s="53">
        <v>3200</v>
      </c>
      <c r="E201" s="54">
        <f t="shared" si="58"/>
        <v>0.97299999999999998</v>
      </c>
      <c r="F201" s="60">
        <f t="shared" si="59"/>
        <v>37363.199999999997</v>
      </c>
      <c r="G201" s="53">
        <v>420</v>
      </c>
      <c r="H201" s="61">
        <v>0.87119999999999997</v>
      </c>
      <c r="I201" s="53">
        <v>165</v>
      </c>
      <c r="J201" s="62">
        <v>1296</v>
      </c>
      <c r="K201" s="63">
        <f t="shared" si="60"/>
        <v>1131</v>
      </c>
      <c r="L201" s="63">
        <f t="shared" si="61"/>
        <v>255</v>
      </c>
      <c r="M201" s="61">
        <f t="shared" si="62"/>
        <v>0.28037135278514591</v>
      </c>
      <c r="N201" s="64">
        <f t="shared" si="63"/>
        <v>0.87119999999999997</v>
      </c>
      <c r="O201" s="53">
        <v>420</v>
      </c>
      <c r="P201" s="59">
        <f t="shared" si="64"/>
        <v>420</v>
      </c>
      <c r="Q201" s="61">
        <f t="shared" si="65"/>
        <v>0.28037135278514591</v>
      </c>
      <c r="R201" s="61">
        <f>$Q$2*$Q201+$R$2</f>
        <v>0.62871411140583555</v>
      </c>
      <c r="S201" s="53">
        <f t="shared" si="66"/>
        <v>96381.873278514584</v>
      </c>
      <c r="T201" s="65">
        <f>$S201*(1-$T$1)</f>
        <v>67467.311294960207</v>
      </c>
      <c r="U201" s="56">
        <f t="shared" si="67"/>
        <v>165</v>
      </c>
      <c r="V201" s="59">
        <f t="shared" si="68"/>
        <v>1413.75</v>
      </c>
      <c r="W201" s="59">
        <f t="shared" si="69"/>
        <v>23.625</v>
      </c>
      <c r="X201" s="55">
        <f t="shared" si="70"/>
        <v>-893.19560272934041</v>
      </c>
      <c r="Y201" s="59">
        <f t="shared" si="71"/>
        <v>771.56467968157699</v>
      </c>
      <c r="Z201" s="59">
        <f t="shared" si="72"/>
        <v>771.56467968157699</v>
      </c>
      <c r="AA201" s="57">
        <f t="shared" si="73"/>
        <v>0.52904663461119505</v>
      </c>
      <c r="AB201" s="57">
        <f t="shared" si="57"/>
        <v>0.43191249336870025</v>
      </c>
      <c r="AC201" s="59">
        <f t="shared" si="74"/>
        <v>121635.67497771975</v>
      </c>
      <c r="AD201" s="58">
        <f t="shared" si="75"/>
        <v>85144.972484403828</v>
      </c>
    </row>
    <row r="202" spans="1:30" x14ac:dyDescent="0.3">
      <c r="A202" s="54" t="s">
        <v>243</v>
      </c>
      <c r="B202" s="54" t="s">
        <v>59</v>
      </c>
      <c r="C202" s="54">
        <v>2</v>
      </c>
      <c r="D202" s="53">
        <v>3500</v>
      </c>
      <c r="E202" s="54">
        <f t="shared" si="58"/>
        <v>0.97299999999999998</v>
      </c>
      <c r="F202" s="60">
        <f t="shared" si="59"/>
        <v>40866</v>
      </c>
      <c r="G202" s="53">
        <v>593</v>
      </c>
      <c r="H202" s="61">
        <v>0.50680000000000003</v>
      </c>
      <c r="I202" s="53">
        <v>268</v>
      </c>
      <c r="J202" s="62">
        <v>1032</v>
      </c>
      <c r="K202" s="63">
        <f t="shared" si="60"/>
        <v>764</v>
      </c>
      <c r="L202" s="63">
        <f t="shared" si="61"/>
        <v>325</v>
      </c>
      <c r="M202" s="61">
        <f t="shared" si="62"/>
        <v>0.44031413612565451</v>
      </c>
      <c r="N202" s="64">
        <f t="shared" si="63"/>
        <v>0.50680000000000003</v>
      </c>
      <c r="O202" s="53">
        <v>593</v>
      </c>
      <c r="P202" s="59">
        <f t="shared" si="64"/>
        <v>593</v>
      </c>
      <c r="Q202" s="61">
        <f t="shared" si="65"/>
        <v>0.44031413612565451</v>
      </c>
      <c r="R202" s="61">
        <f>$Q$2*$Q202+$R$2</f>
        <v>0.50213539267015705</v>
      </c>
      <c r="S202" s="53">
        <f t="shared" si="66"/>
        <v>108684.69506649215</v>
      </c>
      <c r="T202" s="65">
        <f>$S202*(1-$T$1)</f>
        <v>76079.286546544492</v>
      </c>
      <c r="U202" s="56">
        <f t="shared" si="67"/>
        <v>268</v>
      </c>
      <c r="V202" s="59">
        <f t="shared" si="68"/>
        <v>955</v>
      </c>
      <c r="W202" s="59">
        <f t="shared" si="69"/>
        <v>172.5</v>
      </c>
      <c r="X202" s="55">
        <f t="shared" si="70"/>
        <v>-603.36113217083653</v>
      </c>
      <c r="Y202" s="59">
        <f t="shared" si="71"/>
        <v>599.4689790245136</v>
      </c>
      <c r="Z202" s="59">
        <f t="shared" si="72"/>
        <v>599.4689790245136</v>
      </c>
      <c r="AA202" s="57">
        <f t="shared" si="73"/>
        <v>0.44708793615132314</v>
      </c>
      <c r="AB202" s="57">
        <f t="shared" si="57"/>
        <v>0.49677460732984291</v>
      </c>
      <c r="AC202" s="59">
        <f t="shared" si="74"/>
        <v>108697.35283138347</v>
      </c>
      <c r="AD202" s="58">
        <f t="shared" si="75"/>
        <v>76088.146981968428</v>
      </c>
    </row>
    <row r="203" spans="1:30" x14ac:dyDescent="0.3">
      <c r="A203" s="54" t="s">
        <v>244</v>
      </c>
      <c r="B203" s="54" t="s">
        <v>61</v>
      </c>
      <c r="C203" s="54">
        <v>1</v>
      </c>
      <c r="D203" s="53">
        <v>3400</v>
      </c>
      <c r="E203" s="54">
        <f t="shared" si="58"/>
        <v>0.97299999999999998</v>
      </c>
      <c r="F203" s="60">
        <f t="shared" si="59"/>
        <v>39698.400000000001</v>
      </c>
      <c r="G203" s="53">
        <v>436</v>
      </c>
      <c r="H203" s="61">
        <v>0.28220000000000001</v>
      </c>
      <c r="I203" s="53">
        <v>106</v>
      </c>
      <c r="J203" s="62">
        <v>624</v>
      </c>
      <c r="K203" s="63">
        <f t="shared" si="60"/>
        <v>518</v>
      </c>
      <c r="L203" s="63">
        <f t="shared" si="61"/>
        <v>330</v>
      </c>
      <c r="M203" s="61">
        <f t="shared" si="62"/>
        <v>0.60965250965250961</v>
      </c>
      <c r="N203" s="64">
        <f t="shared" si="63"/>
        <v>0.28220000000000001</v>
      </c>
      <c r="O203" s="53">
        <v>436</v>
      </c>
      <c r="P203" s="59">
        <f t="shared" si="64"/>
        <v>436</v>
      </c>
      <c r="Q203" s="61">
        <f t="shared" si="65"/>
        <v>0.60965250965250961</v>
      </c>
      <c r="R203" s="61">
        <f>$Q$2*$Q203+$R$2</f>
        <v>0.36812100386100394</v>
      </c>
      <c r="S203" s="53">
        <f t="shared" si="66"/>
        <v>58582.77655444017</v>
      </c>
      <c r="T203" s="65">
        <f>$S203*(1-$T$1)</f>
        <v>41007.943588108115</v>
      </c>
      <c r="U203" s="56">
        <f t="shared" si="67"/>
        <v>106</v>
      </c>
      <c r="V203" s="59">
        <f t="shared" si="68"/>
        <v>647.5</v>
      </c>
      <c r="W203" s="59">
        <f t="shared" si="69"/>
        <v>41.25</v>
      </c>
      <c r="X203" s="55">
        <f t="shared" si="70"/>
        <v>-409.0851655294415</v>
      </c>
      <c r="Y203" s="59">
        <f t="shared" si="71"/>
        <v>368.59284179934292</v>
      </c>
      <c r="Z203" s="59">
        <f t="shared" si="72"/>
        <v>368.59284179934292</v>
      </c>
      <c r="AA203" s="57">
        <f t="shared" si="73"/>
        <v>0.5055487904236956</v>
      </c>
      <c r="AB203" s="57">
        <f t="shared" ref="AB203:AB247" si="76">$Q$2*$AA203+$R$2</f>
        <v>0.45050868725868731</v>
      </c>
      <c r="AC203" s="59">
        <f t="shared" si="74"/>
        <v>60609.811211569417</v>
      </c>
      <c r="AD203" s="58">
        <f t="shared" si="75"/>
        <v>42426.867848098591</v>
      </c>
    </row>
    <row r="204" spans="1:30" x14ac:dyDescent="0.3">
      <c r="A204" s="54" t="s">
        <v>245</v>
      </c>
      <c r="B204" s="54" t="s">
        <v>61</v>
      </c>
      <c r="C204" s="54">
        <v>2</v>
      </c>
      <c r="D204" s="53">
        <v>4200</v>
      </c>
      <c r="E204" s="54">
        <f t="shared" si="58"/>
        <v>0.97299999999999998</v>
      </c>
      <c r="F204" s="60">
        <f t="shared" si="59"/>
        <v>49039.199999999997</v>
      </c>
      <c r="G204" s="53">
        <v>426</v>
      </c>
      <c r="H204" s="61">
        <v>0.54249999999999998</v>
      </c>
      <c r="I204" s="53">
        <v>210</v>
      </c>
      <c r="J204" s="62">
        <v>654</v>
      </c>
      <c r="K204" s="63">
        <f t="shared" si="60"/>
        <v>444</v>
      </c>
      <c r="L204" s="63">
        <f t="shared" si="61"/>
        <v>216</v>
      </c>
      <c r="M204" s="61">
        <f t="shared" si="62"/>
        <v>0.48918918918918919</v>
      </c>
      <c r="N204" s="64">
        <f t="shared" si="63"/>
        <v>0.54249999999999998</v>
      </c>
      <c r="O204" s="53">
        <v>426</v>
      </c>
      <c r="P204" s="59">
        <f t="shared" si="64"/>
        <v>426</v>
      </c>
      <c r="Q204" s="61">
        <f t="shared" si="65"/>
        <v>0.48918918918918919</v>
      </c>
      <c r="R204" s="61">
        <f>$Q$2*$Q204+$R$2</f>
        <v>0.46345567567567569</v>
      </c>
      <c r="S204" s="53">
        <f t="shared" si="66"/>
        <v>72062.72301081082</v>
      </c>
      <c r="T204" s="65">
        <f>$S204*(1-$T$1)</f>
        <v>50443.906107567571</v>
      </c>
      <c r="U204" s="56">
        <f t="shared" si="67"/>
        <v>210</v>
      </c>
      <c r="V204" s="59">
        <f t="shared" si="68"/>
        <v>555</v>
      </c>
      <c r="W204" s="59">
        <f t="shared" si="69"/>
        <v>154.5</v>
      </c>
      <c r="X204" s="55">
        <f t="shared" si="70"/>
        <v>-350.64442759666412</v>
      </c>
      <c r="Y204" s="59">
        <f t="shared" si="71"/>
        <v>375.50815011372254</v>
      </c>
      <c r="Z204" s="59">
        <f t="shared" si="72"/>
        <v>375.50815011372254</v>
      </c>
      <c r="AA204" s="57">
        <f t="shared" si="73"/>
        <v>0.39821288308778835</v>
      </c>
      <c r="AB204" s="57">
        <f t="shared" si="76"/>
        <v>0.53545432432432438</v>
      </c>
      <c r="AC204" s="59">
        <f t="shared" si="74"/>
        <v>73389.623921058403</v>
      </c>
      <c r="AD204" s="58">
        <f t="shared" si="75"/>
        <v>51372.736744740876</v>
      </c>
    </row>
    <row r="205" spans="1:30" x14ac:dyDescent="0.3">
      <c r="A205" s="54" t="s">
        <v>246</v>
      </c>
      <c r="B205" s="54" t="s">
        <v>61</v>
      </c>
      <c r="C205" s="54">
        <v>2</v>
      </c>
      <c r="D205" s="53">
        <v>1100</v>
      </c>
      <c r="E205" s="54">
        <f t="shared" si="58"/>
        <v>0.97299999999999998</v>
      </c>
      <c r="F205" s="60">
        <f t="shared" si="59"/>
        <v>12843.6</v>
      </c>
      <c r="G205" s="53">
        <v>142</v>
      </c>
      <c r="H205" s="61">
        <v>8.2199999999999995E-2</v>
      </c>
      <c r="I205" s="53">
        <v>111</v>
      </c>
      <c r="J205" s="62">
        <v>148</v>
      </c>
      <c r="K205" s="63">
        <f t="shared" si="60"/>
        <v>37</v>
      </c>
      <c r="L205" s="63">
        <f t="shared" si="61"/>
        <v>31</v>
      </c>
      <c r="M205" s="61">
        <f t="shared" si="62"/>
        <v>0.77027027027027029</v>
      </c>
      <c r="N205" s="64">
        <f t="shared" si="63"/>
        <v>8.2199999999999995E-2</v>
      </c>
      <c r="O205" s="53">
        <v>142</v>
      </c>
      <c r="P205" s="59">
        <f t="shared" si="64"/>
        <v>142</v>
      </c>
      <c r="Q205" s="61">
        <f t="shared" si="65"/>
        <v>0.77027027027027029</v>
      </c>
      <c r="R205" s="61">
        <f>$Q$2*$Q205+$R$2</f>
        <v>0.24100810810810813</v>
      </c>
      <c r="S205" s="53">
        <f t="shared" si="66"/>
        <v>12491.450243243244</v>
      </c>
      <c r="T205" s="65">
        <f>$S205*(1-$T$1)</f>
        <v>8744.0151702702697</v>
      </c>
      <c r="U205" s="56">
        <f t="shared" si="67"/>
        <v>111</v>
      </c>
      <c r="V205" s="59">
        <f t="shared" si="68"/>
        <v>46.25</v>
      </c>
      <c r="W205" s="59">
        <f t="shared" si="69"/>
        <v>106.375</v>
      </c>
      <c r="X205" s="55">
        <f t="shared" si="70"/>
        <v>-29.22036896638868</v>
      </c>
      <c r="Y205" s="59">
        <f t="shared" si="71"/>
        <v>78.042345842810207</v>
      </c>
      <c r="Z205" s="59">
        <f t="shared" si="72"/>
        <v>111</v>
      </c>
      <c r="AA205" s="57">
        <f t="shared" si="73"/>
        <v>0.1</v>
      </c>
      <c r="AB205" s="57">
        <f t="shared" si="76"/>
        <v>0.77146000000000003</v>
      </c>
      <c r="AC205" s="59">
        <f t="shared" si="74"/>
        <v>31255.7019</v>
      </c>
      <c r="AD205" s="58">
        <f t="shared" si="75"/>
        <v>21878.991329999997</v>
      </c>
    </row>
    <row r="206" spans="1:30" x14ac:dyDescent="0.3">
      <c r="A206" s="54" t="s">
        <v>247</v>
      </c>
      <c r="B206" s="54" t="s">
        <v>59</v>
      </c>
      <c r="C206" s="54">
        <v>1</v>
      </c>
      <c r="D206" s="53">
        <v>3000</v>
      </c>
      <c r="E206" s="54">
        <f t="shared" si="58"/>
        <v>0.97299999999999998</v>
      </c>
      <c r="F206" s="60">
        <f t="shared" si="59"/>
        <v>35028</v>
      </c>
      <c r="G206" s="53">
        <v>621</v>
      </c>
      <c r="H206" s="61">
        <v>0.34789999999999999</v>
      </c>
      <c r="I206" s="53">
        <v>133</v>
      </c>
      <c r="J206" s="62">
        <v>1040</v>
      </c>
      <c r="K206" s="63">
        <f t="shared" si="60"/>
        <v>907</v>
      </c>
      <c r="L206" s="63">
        <f t="shared" si="61"/>
        <v>488</v>
      </c>
      <c r="M206" s="61">
        <f t="shared" si="62"/>
        <v>0.53042998897464166</v>
      </c>
      <c r="N206" s="64">
        <f t="shared" si="63"/>
        <v>0.34789999999999999</v>
      </c>
      <c r="O206" s="53">
        <v>621</v>
      </c>
      <c r="P206" s="59">
        <f t="shared" si="64"/>
        <v>621</v>
      </c>
      <c r="Q206" s="61">
        <f t="shared" si="65"/>
        <v>0.53042998897464166</v>
      </c>
      <c r="R206" s="61">
        <f>$Q$2*$Q206+$R$2</f>
        <v>0.4308177067254686</v>
      </c>
      <c r="S206" s="53">
        <f t="shared" si="66"/>
        <v>97651.295494928345</v>
      </c>
      <c r="T206" s="65">
        <f>$S206*(1-$T$1)</f>
        <v>68355.906846449841</v>
      </c>
      <c r="U206" s="56">
        <f t="shared" si="67"/>
        <v>133</v>
      </c>
      <c r="V206" s="59">
        <f t="shared" si="68"/>
        <v>1133.75</v>
      </c>
      <c r="W206" s="59">
        <f t="shared" si="69"/>
        <v>19.625</v>
      </c>
      <c r="X206" s="55">
        <f t="shared" si="70"/>
        <v>-716.29390952741971</v>
      </c>
      <c r="Y206" s="59">
        <f t="shared" si="71"/>
        <v>619.09209944402323</v>
      </c>
      <c r="Z206" s="59">
        <f t="shared" si="72"/>
        <v>619.09209944402323</v>
      </c>
      <c r="AA206" s="57">
        <f t="shared" si="73"/>
        <v>0.52874716599252325</v>
      </c>
      <c r="AB206" s="57">
        <f t="shared" si="76"/>
        <v>0.43214949283351711</v>
      </c>
      <c r="AC206" s="59">
        <f t="shared" si="74"/>
        <v>97652.222929069772</v>
      </c>
      <c r="AD206" s="58">
        <f t="shared" si="75"/>
        <v>68356.556050348838</v>
      </c>
    </row>
    <row r="207" spans="1:30" x14ac:dyDescent="0.3">
      <c r="A207" s="54" t="s">
        <v>248</v>
      </c>
      <c r="B207" s="54" t="s">
        <v>59</v>
      </c>
      <c r="C207" s="54">
        <v>2</v>
      </c>
      <c r="D207" s="53">
        <v>3900</v>
      </c>
      <c r="E207" s="54">
        <f t="shared" si="58"/>
        <v>0.97299999999999998</v>
      </c>
      <c r="F207" s="60">
        <f t="shared" si="59"/>
        <v>45536.4</v>
      </c>
      <c r="G207" s="53">
        <v>535</v>
      </c>
      <c r="H207" s="61">
        <v>0.47670000000000001</v>
      </c>
      <c r="I207" s="53">
        <v>231</v>
      </c>
      <c r="J207" s="62">
        <v>888</v>
      </c>
      <c r="K207" s="63">
        <f t="shared" si="60"/>
        <v>657</v>
      </c>
      <c r="L207" s="63">
        <f t="shared" si="61"/>
        <v>304</v>
      </c>
      <c r="M207" s="61">
        <f t="shared" si="62"/>
        <v>0.4701674277016743</v>
      </c>
      <c r="N207" s="64">
        <f t="shared" si="63"/>
        <v>0.47670000000000001</v>
      </c>
      <c r="O207" s="53">
        <v>535</v>
      </c>
      <c r="P207" s="59">
        <f t="shared" si="64"/>
        <v>535</v>
      </c>
      <c r="Q207" s="61">
        <f t="shared" si="65"/>
        <v>0.4701674277016743</v>
      </c>
      <c r="R207" s="61">
        <f>$Q$2*$Q207+$R$2</f>
        <v>0.47850949771689499</v>
      </c>
      <c r="S207" s="53">
        <f t="shared" si="66"/>
        <v>93440.942166666675</v>
      </c>
      <c r="T207" s="65">
        <f>$S207*(1-$T$1)</f>
        <v>65408.659516666667</v>
      </c>
      <c r="U207" s="56">
        <f t="shared" si="67"/>
        <v>231</v>
      </c>
      <c r="V207" s="59">
        <f t="shared" si="68"/>
        <v>821.25</v>
      </c>
      <c r="W207" s="59">
        <f t="shared" si="69"/>
        <v>148.875</v>
      </c>
      <c r="X207" s="55">
        <f t="shared" si="70"/>
        <v>-518.85898407884758</v>
      </c>
      <c r="Y207" s="59">
        <f t="shared" si="71"/>
        <v>515.77895185746775</v>
      </c>
      <c r="Z207" s="59">
        <f t="shared" si="72"/>
        <v>515.77895185746775</v>
      </c>
      <c r="AA207" s="57">
        <f t="shared" si="73"/>
        <v>0.44676280287058479</v>
      </c>
      <c r="AB207" s="57">
        <f t="shared" si="76"/>
        <v>0.4970319178082192</v>
      </c>
      <c r="AC207" s="59">
        <f t="shared" si="74"/>
        <v>93570.889586493082</v>
      </c>
      <c r="AD207" s="58">
        <f t="shared" si="75"/>
        <v>65499.622710545154</v>
      </c>
    </row>
    <row r="208" spans="1:30" x14ac:dyDescent="0.3">
      <c r="A208" s="54" t="s">
        <v>249</v>
      </c>
      <c r="B208" s="54" t="s">
        <v>61</v>
      </c>
      <c r="C208" s="54">
        <v>1</v>
      </c>
      <c r="D208" s="53">
        <v>3600</v>
      </c>
      <c r="E208" s="54">
        <f t="shared" si="58"/>
        <v>0.97299999999999998</v>
      </c>
      <c r="F208" s="60">
        <f t="shared" si="59"/>
        <v>42033.599999999999</v>
      </c>
      <c r="G208" s="53">
        <v>196</v>
      </c>
      <c r="H208" s="61">
        <v>0.77810000000000001</v>
      </c>
      <c r="I208" s="53">
        <v>137</v>
      </c>
      <c r="J208" s="62">
        <v>808</v>
      </c>
      <c r="K208" s="63">
        <f t="shared" si="60"/>
        <v>671</v>
      </c>
      <c r="L208" s="63">
        <f t="shared" si="61"/>
        <v>59</v>
      </c>
      <c r="M208" s="61">
        <f t="shared" si="62"/>
        <v>0.17034277198211625</v>
      </c>
      <c r="N208" s="64">
        <f t="shared" si="63"/>
        <v>0.77810000000000001</v>
      </c>
      <c r="O208" s="53">
        <v>196</v>
      </c>
      <c r="P208" s="59">
        <f t="shared" si="64"/>
        <v>196</v>
      </c>
      <c r="Q208" s="61">
        <f t="shared" si="65"/>
        <v>0.17034277198211625</v>
      </c>
      <c r="R208" s="61">
        <f>$Q$2*$Q208+$R$2</f>
        <v>0.71579073025335327</v>
      </c>
      <c r="S208" s="53">
        <f t="shared" si="66"/>
        <v>51207.668842324892</v>
      </c>
      <c r="T208" s="65">
        <f>$S208*(1-$T$1)</f>
        <v>35845.368189627421</v>
      </c>
      <c r="U208" s="56">
        <f t="shared" si="67"/>
        <v>137</v>
      </c>
      <c r="V208" s="59">
        <f t="shared" si="68"/>
        <v>838.75</v>
      </c>
      <c r="W208" s="59">
        <f t="shared" si="69"/>
        <v>53.125</v>
      </c>
      <c r="X208" s="55">
        <f t="shared" si="70"/>
        <v>-529.91533990396761</v>
      </c>
      <c r="Y208" s="59">
        <f t="shared" si="71"/>
        <v>477.30848812231488</v>
      </c>
      <c r="Z208" s="59">
        <f t="shared" si="72"/>
        <v>477.30848812231488</v>
      </c>
      <c r="AA208" s="57">
        <f t="shared" si="73"/>
        <v>0.50573292175536799</v>
      </c>
      <c r="AB208" s="57">
        <f t="shared" si="76"/>
        <v>0.45036296572280182</v>
      </c>
      <c r="AC208" s="59">
        <f t="shared" si="74"/>
        <v>78461.154190532849</v>
      </c>
      <c r="AD208" s="58">
        <f t="shared" si="75"/>
        <v>54922.807933372991</v>
      </c>
    </row>
    <row r="209" spans="1:30" x14ac:dyDescent="0.3">
      <c r="A209" s="54" t="s">
        <v>250</v>
      </c>
      <c r="B209" s="54" t="s">
        <v>61</v>
      </c>
      <c r="C209" s="54">
        <v>2</v>
      </c>
      <c r="D209" s="53">
        <v>3500</v>
      </c>
      <c r="E209" s="54">
        <f t="shared" si="58"/>
        <v>0.97299999999999998</v>
      </c>
      <c r="F209" s="60">
        <f t="shared" si="59"/>
        <v>40866</v>
      </c>
      <c r="G209" s="53">
        <v>294</v>
      </c>
      <c r="H209" s="61">
        <v>0.39729999999999999</v>
      </c>
      <c r="I209" s="53">
        <v>155</v>
      </c>
      <c r="J209" s="62">
        <v>483</v>
      </c>
      <c r="K209" s="63">
        <f t="shared" si="60"/>
        <v>328</v>
      </c>
      <c r="L209" s="63">
        <f t="shared" si="61"/>
        <v>139</v>
      </c>
      <c r="M209" s="61">
        <f t="shared" si="62"/>
        <v>0.4390243902439025</v>
      </c>
      <c r="N209" s="64">
        <f t="shared" si="63"/>
        <v>0.39729999999999999</v>
      </c>
      <c r="O209" s="53">
        <v>294</v>
      </c>
      <c r="P209" s="59">
        <f t="shared" si="64"/>
        <v>294</v>
      </c>
      <c r="Q209" s="61">
        <f t="shared" si="65"/>
        <v>0.4390243902439025</v>
      </c>
      <c r="R209" s="61">
        <f>$Q$2*$Q209+$R$2</f>
        <v>0.50315609756097557</v>
      </c>
      <c r="S209" s="53">
        <f t="shared" si="66"/>
        <v>53993.680829268291</v>
      </c>
      <c r="T209" s="65">
        <f>$S209*(1-$T$1)</f>
        <v>37795.576580487803</v>
      </c>
      <c r="U209" s="56">
        <f t="shared" si="67"/>
        <v>155</v>
      </c>
      <c r="V209" s="59">
        <f t="shared" si="68"/>
        <v>410</v>
      </c>
      <c r="W209" s="59">
        <f t="shared" si="69"/>
        <v>114</v>
      </c>
      <c r="X209" s="55">
        <f t="shared" si="70"/>
        <v>-259.03462218852667</v>
      </c>
      <c r="Y209" s="59">
        <f t="shared" si="71"/>
        <v>277.33484963356079</v>
      </c>
      <c r="Z209" s="59">
        <f t="shared" si="72"/>
        <v>277.33484963356079</v>
      </c>
      <c r="AA209" s="57">
        <f t="shared" si="73"/>
        <v>0.39837768203307511</v>
      </c>
      <c r="AB209" s="57">
        <f t="shared" si="76"/>
        <v>0.53532390243902439</v>
      </c>
      <c r="AC209" s="59">
        <f t="shared" si="74"/>
        <v>54189.350505684895</v>
      </c>
      <c r="AD209" s="58">
        <f t="shared" si="75"/>
        <v>37932.545353979425</v>
      </c>
    </row>
    <row r="210" spans="1:30" x14ac:dyDescent="0.3">
      <c r="A210" s="54" t="s">
        <v>251</v>
      </c>
      <c r="B210" s="54" t="s">
        <v>59</v>
      </c>
      <c r="C210" s="54">
        <v>1</v>
      </c>
      <c r="D210" s="53">
        <v>2500</v>
      </c>
      <c r="E210" s="54">
        <f t="shared" si="58"/>
        <v>0.97299999999999998</v>
      </c>
      <c r="F210" s="60">
        <f t="shared" si="59"/>
        <v>29190</v>
      </c>
      <c r="G210" s="53">
        <v>471</v>
      </c>
      <c r="H210" s="61">
        <v>0.6</v>
      </c>
      <c r="I210" s="53">
        <v>111</v>
      </c>
      <c r="J210" s="62">
        <v>868</v>
      </c>
      <c r="K210" s="63">
        <f t="shared" si="60"/>
        <v>757</v>
      </c>
      <c r="L210" s="63">
        <f t="shared" si="61"/>
        <v>360</v>
      </c>
      <c r="M210" s="61">
        <f t="shared" si="62"/>
        <v>0.480449141347424</v>
      </c>
      <c r="N210" s="64">
        <f t="shared" si="63"/>
        <v>0.6</v>
      </c>
      <c r="O210" s="53">
        <v>471</v>
      </c>
      <c r="P210" s="59">
        <f t="shared" si="64"/>
        <v>471</v>
      </c>
      <c r="Q210" s="61">
        <f t="shared" si="65"/>
        <v>0.480449141347424</v>
      </c>
      <c r="R210" s="61">
        <f>$Q$2*$Q210+$R$2</f>
        <v>0.47037254953764868</v>
      </c>
      <c r="S210" s="53">
        <f t="shared" si="66"/>
        <v>80864.096853764873</v>
      </c>
      <c r="T210" s="65">
        <f>$S210*(1-$T$1)</f>
        <v>56604.867797635408</v>
      </c>
      <c r="U210" s="56">
        <f t="shared" si="67"/>
        <v>111</v>
      </c>
      <c r="V210" s="59">
        <f t="shared" si="68"/>
        <v>946.25</v>
      </c>
      <c r="W210" s="59">
        <f t="shared" si="69"/>
        <v>16.375</v>
      </c>
      <c r="X210" s="55">
        <f t="shared" si="70"/>
        <v>-597.83295425827646</v>
      </c>
      <c r="Y210" s="59">
        <f t="shared" si="71"/>
        <v>516.70421089209003</v>
      </c>
      <c r="Z210" s="59">
        <f t="shared" si="72"/>
        <v>516.70421089209003</v>
      </c>
      <c r="AA210" s="57">
        <f t="shared" si="73"/>
        <v>0.52874949631924972</v>
      </c>
      <c r="AB210" s="57">
        <f t="shared" si="76"/>
        <v>0.4321476486129458</v>
      </c>
      <c r="AC210" s="59">
        <f t="shared" si="74"/>
        <v>81501.766064379888</v>
      </c>
      <c r="AD210" s="58">
        <f t="shared" si="75"/>
        <v>57051.23624506592</v>
      </c>
    </row>
    <row r="211" spans="1:30" x14ac:dyDescent="0.3">
      <c r="A211" s="54" t="s">
        <v>252</v>
      </c>
      <c r="B211" s="54" t="s">
        <v>59</v>
      </c>
      <c r="C211" s="54">
        <v>1</v>
      </c>
      <c r="D211" s="53">
        <v>900</v>
      </c>
      <c r="E211" s="54">
        <f t="shared" si="58"/>
        <v>0.97299999999999998</v>
      </c>
      <c r="F211" s="60">
        <f t="shared" si="59"/>
        <v>10508.4</v>
      </c>
      <c r="G211" s="53">
        <v>141</v>
      </c>
      <c r="H211" s="61">
        <v>0.54790000000000005</v>
      </c>
      <c r="I211" s="53">
        <v>116</v>
      </c>
      <c r="J211" s="62">
        <v>296</v>
      </c>
      <c r="K211" s="63">
        <f t="shared" si="60"/>
        <v>180</v>
      </c>
      <c r="L211" s="63">
        <f t="shared" si="61"/>
        <v>25</v>
      </c>
      <c r="M211" s="61">
        <f t="shared" si="62"/>
        <v>0.21111111111111111</v>
      </c>
      <c r="N211" s="64">
        <f t="shared" si="63"/>
        <v>0.54790000000000005</v>
      </c>
      <c r="O211" s="53">
        <v>141</v>
      </c>
      <c r="P211" s="59">
        <f t="shared" si="64"/>
        <v>141</v>
      </c>
      <c r="Q211" s="61">
        <f t="shared" si="65"/>
        <v>0.21111111111111111</v>
      </c>
      <c r="R211" s="61">
        <f>$Q$2*$Q211+$R$2</f>
        <v>0.68352666666666673</v>
      </c>
      <c r="S211" s="53">
        <f t="shared" si="66"/>
        <v>35177.6999</v>
      </c>
      <c r="T211" s="65">
        <f>$S211*(1-$T$1)</f>
        <v>24624.389929999998</v>
      </c>
      <c r="U211" s="56">
        <f t="shared" si="67"/>
        <v>116</v>
      </c>
      <c r="V211" s="59">
        <f t="shared" si="68"/>
        <v>225</v>
      </c>
      <c r="W211" s="59">
        <f t="shared" si="69"/>
        <v>93.5</v>
      </c>
      <c r="X211" s="55">
        <f t="shared" si="70"/>
        <v>-142.15314632297196</v>
      </c>
      <c r="Y211" s="59">
        <f t="shared" si="71"/>
        <v>167.66546626231997</v>
      </c>
      <c r="Z211" s="59">
        <f t="shared" si="72"/>
        <v>167.66546626231997</v>
      </c>
      <c r="AA211" s="57">
        <f t="shared" si="73"/>
        <v>0.32962429449919983</v>
      </c>
      <c r="AB211" s="57">
        <f t="shared" si="76"/>
        <v>0.58973533333333328</v>
      </c>
      <c r="AC211" s="59">
        <f t="shared" si="74"/>
        <v>36090.561116664772</v>
      </c>
      <c r="AD211" s="58">
        <f t="shared" si="75"/>
        <v>25263.392781665338</v>
      </c>
    </row>
    <row r="212" spans="1:30" x14ac:dyDescent="0.3">
      <c r="A212" s="54" t="s">
        <v>253</v>
      </c>
      <c r="B212" s="54" t="s">
        <v>59</v>
      </c>
      <c r="C212" s="54">
        <v>2</v>
      </c>
      <c r="D212" s="53">
        <v>4500</v>
      </c>
      <c r="E212" s="54">
        <f t="shared" si="58"/>
        <v>0.97299999999999998</v>
      </c>
      <c r="F212" s="60">
        <f t="shared" si="59"/>
        <v>52542</v>
      </c>
      <c r="G212" s="53">
        <v>994</v>
      </c>
      <c r="H212" s="61">
        <v>0.43009999999999998</v>
      </c>
      <c r="I212" s="53">
        <v>530</v>
      </c>
      <c r="J212" s="62">
        <v>1354</v>
      </c>
      <c r="K212" s="63">
        <f t="shared" si="60"/>
        <v>824</v>
      </c>
      <c r="L212" s="63">
        <f t="shared" si="61"/>
        <v>464</v>
      </c>
      <c r="M212" s="61">
        <f t="shared" si="62"/>
        <v>0.55048543689320395</v>
      </c>
      <c r="N212" s="64">
        <f t="shared" si="63"/>
        <v>0.43009999999999998</v>
      </c>
      <c r="O212" s="53">
        <v>994</v>
      </c>
      <c r="P212" s="59">
        <f t="shared" si="64"/>
        <v>994</v>
      </c>
      <c r="Q212" s="61">
        <f t="shared" si="65"/>
        <v>0.55048543689320395</v>
      </c>
      <c r="R212" s="61">
        <f>$Q$2*$Q212+$R$2</f>
        <v>0.41494582524271845</v>
      </c>
      <c r="S212" s="53">
        <f t="shared" si="66"/>
        <v>150546.49485631069</v>
      </c>
      <c r="T212" s="65">
        <f>$S212*(1-$T$1)</f>
        <v>105382.54639941748</v>
      </c>
      <c r="U212" s="56">
        <f t="shared" si="67"/>
        <v>530</v>
      </c>
      <c r="V212" s="59">
        <f t="shared" si="68"/>
        <v>1030</v>
      </c>
      <c r="W212" s="59">
        <f t="shared" si="69"/>
        <v>427</v>
      </c>
      <c r="X212" s="55">
        <f t="shared" si="70"/>
        <v>-650.74551427849383</v>
      </c>
      <c r="Y212" s="59">
        <f t="shared" si="71"/>
        <v>767.0241344452869</v>
      </c>
      <c r="Z212" s="59">
        <f t="shared" si="72"/>
        <v>767.0241344452869</v>
      </c>
      <c r="AA212" s="57">
        <f t="shared" si="73"/>
        <v>0.3301205188789193</v>
      </c>
      <c r="AB212" s="57">
        <f t="shared" si="76"/>
        <v>0.58934262135922322</v>
      </c>
      <c r="AC212" s="59">
        <f t="shared" si="74"/>
        <v>164994.60512451775</v>
      </c>
      <c r="AD212" s="58">
        <f t="shared" si="75"/>
        <v>115496.22358716241</v>
      </c>
    </row>
    <row r="213" spans="1:30" x14ac:dyDescent="0.3">
      <c r="A213" s="54" t="s">
        <v>254</v>
      </c>
      <c r="B213" s="54" t="s">
        <v>61</v>
      </c>
      <c r="C213" s="54">
        <v>1</v>
      </c>
      <c r="D213" s="53">
        <v>2700</v>
      </c>
      <c r="E213" s="54">
        <f t="shared" si="58"/>
        <v>0.97299999999999998</v>
      </c>
      <c r="F213" s="60">
        <f t="shared" si="59"/>
        <v>31525.200000000001</v>
      </c>
      <c r="G213" s="53">
        <v>284</v>
      </c>
      <c r="H213" s="61">
        <v>0.60550000000000004</v>
      </c>
      <c r="I213" s="53">
        <v>103</v>
      </c>
      <c r="J213" s="62">
        <v>483</v>
      </c>
      <c r="K213" s="63">
        <f t="shared" si="60"/>
        <v>380</v>
      </c>
      <c r="L213" s="63">
        <f t="shared" si="61"/>
        <v>181</v>
      </c>
      <c r="M213" s="61">
        <f t="shared" si="62"/>
        <v>0.4810526315789474</v>
      </c>
      <c r="N213" s="64">
        <f t="shared" si="63"/>
        <v>0.60550000000000004</v>
      </c>
      <c r="O213" s="53">
        <v>284</v>
      </c>
      <c r="P213" s="59">
        <f t="shared" si="64"/>
        <v>284</v>
      </c>
      <c r="Q213" s="61">
        <f t="shared" si="65"/>
        <v>0.4810526315789474</v>
      </c>
      <c r="R213" s="61">
        <f>$Q$2*$Q213+$R$2</f>
        <v>0.46989494736842108</v>
      </c>
      <c r="S213" s="53">
        <f t="shared" si="66"/>
        <v>48709.31024421053</v>
      </c>
      <c r="T213" s="65">
        <f>$S213*(1-$T$1)</f>
        <v>34096.517170947373</v>
      </c>
      <c r="U213" s="56">
        <f t="shared" si="67"/>
        <v>103</v>
      </c>
      <c r="V213" s="59">
        <f t="shared" si="68"/>
        <v>475</v>
      </c>
      <c r="W213" s="59">
        <f t="shared" si="69"/>
        <v>55.5</v>
      </c>
      <c r="X213" s="55">
        <f t="shared" si="70"/>
        <v>-300.10108668182966</v>
      </c>
      <c r="Y213" s="59">
        <f t="shared" si="71"/>
        <v>283.01598433156431</v>
      </c>
      <c r="Z213" s="59">
        <f t="shared" si="72"/>
        <v>283.01598433156431</v>
      </c>
      <c r="AA213" s="57">
        <f t="shared" si="73"/>
        <v>0.47898101964539858</v>
      </c>
      <c r="AB213" s="57">
        <f t="shared" si="76"/>
        <v>0.4715344210526316</v>
      </c>
      <c r="AC213" s="59">
        <f t="shared" si="74"/>
        <v>48709.899086955062</v>
      </c>
      <c r="AD213" s="58">
        <f t="shared" si="75"/>
        <v>34096.92936086854</v>
      </c>
    </row>
    <row r="214" spans="1:30" x14ac:dyDescent="0.3">
      <c r="A214" s="54" t="s">
        <v>255</v>
      </c>
      <c r="B214" s="54" t="s">
        <v>61</v>
      </c>
      <c r="C214" s="54">
        <v>1</v>
      </c>
      <c r="D214" s="53">
        <v>2700</v>
      </c>
      <c r="E214" s="54">
        <f t="shared" si="58"/>
        <v>0.97299999999999998</v>
      </c>
      <c r="F214" s="60">
        <f t="shared" si="59"/>
        <v>31525.200000000001</v>
      </c>
      <c r="G214" s="53">
        <v>236</v>
      </c>
      <c r="H214" s="61">
        <v>0.56710000000000005</v>
      </c>
      <c r="I214" s="53">
        <v>110</v>
      </c>
      <c r="J214" s="62">
        <v>515</v>
      </c>
      <c r="K214" s="63">
        <f t="shared" si="60"/>
        <v>405</v>
      </c>
      <c r="L214" s="63">
        <f t="shared" si="61"/>
        <v>126</v>
      </c>
      <c r="M214" s="61">
        <f t="shared" si="62"/>
        <v>0.34888888888888892</v>
      </c>
      <c r="N214" s="64">
        <f t="shared" si="63"/>
        <v>0.56710000000000005</v>
      </c>
      <c r="O214" s="53">
        <v>236</v>
      </c>
      <c r="P214" s="59">
        <f t="shared" si="64"/>
        <v>236</v>
      </c>
      <c r="Q214" s="61">
        <f t="shared" si="65"/>
        <v>0.34888888888888892</v>
      </c>
      <c r="R214" s="61">
        <f>$Q$2*$Q214+$R$2</f>
        <v>0.57448933333333341</v>
      </c>
      <c r="S214" s="53">
        <f t="shared" si="66"/>
        <v>49486.51117333334</v>
      </c>
      <c r="T214" s="65">
        <f>$S214*(1-$T$1)</f>
        <v>34640.557821333336</v>
      </c>
      <c r="U214" s="56">
        <f t="shared" si="67"/>
        <v>110</v>
      </c>
      <c r="V214" s="59">
        <f t="shared" si="68"/>
        <v>506.25</v>
      </c>
      <c r="W214" s="59">
        <f t="shared" si="69"/>
        <v>59.375</v>
      </c>
      <c r="X214" s="55">
        <f t="shared" si="70"/>
        <v>-319.8445792266869</v>
      </c>
      <c r="Y214" s="59">
        <f t="shared" si="71"/>
        <v>301.74729909021988</v>
      </c>
      <c r="Z214" s="59">
        <f t="shared" si="72"/>
        <v>301.74729909021988</v>
      </c>
      <c r="AA214" s="57">
        <f t="shared" si="73"/>
        <v>0.47876009696833555</v>
      </c>
      <c r="AB214" s="57">
        <f t="shared" si="76"/>
        <v>0.47170925925925927</v>
      </c>
      <c r="AC214" s="59">
        <f t="shared" si="74"/>
        <v>51953.00315212537</v>
      </c>
      <c r="AD214" s="58">
        <f t="shared" si="75"/>
        <v>36367.102206487754</v>
      </c>
    </row>
    <row r="215" spans="1:30" x14ac:dyDescent="0.3">
      <c r="A215" s="54" t="s">
        <v>256</v>
      </c>
      <c r="B215" s="54" t="s">
        <v>59</v>
      </c>
      <c r="C215" s="54">
        <v>2</v>
      </c>
      <c r="D215" s="53">
        <v>1100</v>
      </c>
      <c r="E215" s="54">
        <f t="shared" si="58"/>
        <v>0.97299999999999998</v>
      </c>
      <c r="F215" s="60">
        <f t="shared" si="59"/>
        <v>12843.6</v>
      </c>
      <c r="G215" s="53">
        <v>188</v>
      </c>
      <c r="H215" s="61">
        <v>0.61919999999999997</v>
      </c>
      <c r="I215" s="53">
        <v>136</v>
      </c>
      <c r="J215" s="62">
        <v>335</v>
      </c>
      <c r="K215" s="63">
        <f t="shared" si="60"/>
        <v>199</v>
      </c>
      <c r="L215" s="63">
        <f t="shared" si="61"/>
        <v>52</v>
      </c>
      <c r="M215" s="61">
        <f t="shared" si="62"/>
        <v>0.30904522613065327</v>
      </c>
      <c r="N215" s="64">
        <f t="shared" si="63"/>
        <v>0.61919999999999997</v>
      </c>
      <c r="O215" s="53">
        <v>188</v>
      </c>
      <c r="P215" s="59">
        <f t="shared" si="64"/>
        <v>188</v>
      </c>
      <c r="Q215" s="61">
        <f t="shared" si="65"/>
        <v>0.30904522613065327</v>
      </c>
      <c r="R215" s="61">
        <f>$Q$2*$Q215+$R$2</f>
        <v>0.606021608040201</v>
      </c>
      <c r="S215" s="53">
        <f t="shared" si="66"/>
        <v>41585.20274371859</v>
      </c>
      <c r="T215" s="65">
        <f>$S215*(1-$T$1)</f>
        <v>29109.641920603011</v>
      </c>
      <c r="U215" s="56">
        <f t="shared" si="67"/>
        <v>136</v>
      </c>
      <c r="V215" s="59">
        <f t="shared" si="68"/>
        <v>248.75</v>
      </c>
      <c r="W215" s="59">
        <f t="shared" si="69"/>
        <v>111.125</v>
      </c>
      <c r="X215" s="55">
        <f t="shared" si="70"/>
        <v>-157.15820065706345</v>
      </c>
      <c r="Y215" s="59">
        <f t="shared" si="71"/>
        <v>189.24126547889819</v>
      </c>
      <c r="Z215" s="59">
        <f t="shared" si="72"/>
        <v>189.24126547889819</v>
      </c>
      <c r="AA215" s="57">
        <f t="shared" si="73"/>
        <v>0.31403523810612338</v>
      </c>
      <c r="AB215" s="57">
        <f t="shared" si="76"/>
        <v>0.60207251256281402</v>
      </c>
      <c r="AC215" s="59">
        <f t="shared" si="74"/>
        <v>41586.991928418058</v>
      </c>
      <c r="AD215" s="58">
        <f t="shared" si="75"/>
        <v>29110.894349892638</v>
      </c>
    </row>
    <row r="216" spans="1:30" x14ac:dyDescent="0.3">
      <c r="A216" s="54" t="s">
        <v>257</v>
      </c>
      <c r="B216" s="54" t="s">
        <v>61</v>
      </c>
      <c r="C216" s="54">
        <v>2</v>
      </c>
      <c r="D216" s="53">
        <v>3000</v>
      </c>
      <c r="E216" s="54">
        <f t="shared" si="58"/>
        <v>0.97299999999999998</v>
      </c>
      <c r="F216" s="60">
        <f t="shared" si="59"/>
        <v>35028</v>
      </c>
      <c r="G216" s="53">
        <v>329</v>
      </c>
      <c r="H216" s="61">
        <v>0.70409999999999995</v>
      </c>
      <c r="I216" s="53">
        <v>270</v>
      </c>
      <c r="J216" s="62">
        <v>544</v>
      </c>
      <c r="K216" s="63">
        <f t="shared" si="60"/>
        <v>274</v>
      </c>
      <c r="L216" s="63">
        <f t="shared" si="61"/>
        <v>59</v>
      </c>
      <c r="M216" s="61">
        <f t="shared" si="62"/>
        <v>0.27226277372262775</v>
      </c>
      <c r="N216" s="64">
        <f t="shared" si="63"/>
        <v>0.70409999999999995</v>
      </c>
      <c r="O216" s="53">
        <v>329</v>
      </c>
      <c r="P216" s="59">
        <f t="shared" si="64"/>
        <v>329</v>
      </c>
      <c r="Q216" s="61">
        <f t="shared" si="65"/>
        <v>0.27226277372262775</v>
      </c>
      <c r="R216" s="61">
        <f>$Q$2*$Q216+$R$2</f>
        <v>0.63513124087591244</v>
      </c>
      <c r="S216" s="53">
        <f t="shared" si="66"/>
        <v>76269.735060583946</v>
      </c>
      <c r="T216" s="65">
        <f>$S216*(1-$T$1)</f>
        <v>53388.814542408756</v>
      </c>
      <c r="U216" s="56">
        <f t="shared" si="67"/>
        <v>270</v>
      </c>
      <c r="V216" s="59">
        <f t="shared" si="68"/>
        <v>342.5</v>
      </c>
      <c r="W216" s="59">
        <f t="shared" si="69"/>
        <v>235.75</v>
      </c>
      <c r="X216" s="55">
        <f t="shared" si="70"/>
        <v>-216.38867829163507</v>
      </c>
      <c r="Y216" s="59">
        <f t="shared" si="71"/>
        <v>301.93520975486479</v>
      </c>
      <c r="Z216" s="59">
        <f t="shared" si="72"/>
        <v>301.93520975486479</v>
      </c>
      <c r="AA216" s="57">
        <f t="shared" si="73"/>
        <v>0.19324148833537164</v>
      </c>
      <c r="AB216" s="57">
        <f t="shared" si="76"/>
        <v>0.69766868613138688</v>
      </c>
      <c r="AC216" s="59">
        <f t="shared" si="74"/>
        <v>76887.520496565645</v>
      </c>
      <c r="AD216" s="58">
        <f t="shared" si="75"/>
        <v>53821.264347595948</v>
      </c>
    </row>
    <row r="217" spans="1:30" x14ac:dyDescent="0.3">
      <c r="A217" s="54" t="s">
        <v>258</v>
      </c>
      <c r="B217" s="54" t="s">
        <v>59</v>
      </c>
      <c r="C217" s="54">
        <v>1</v>
      </c>
      <c r="D217" s="53">
        <v>4500</v>
      </c>
      <c r="E217" s="54">
        <f t="shared" si="58"/>
        <v>0.97299999999999998</v>
      </c>
      <c r="F217" s="60">
        <f t="shared" si="59"/>
        <v>52542</v>
      </c>
      <c r="G217" s="53">
        <v>549</v>
      </c>
      <c r="H217" s="61">
        <v>0.44379999999999997</v>
      </c>
      <c r="I217" s="53">
        <v>231</v>
      </c>
      <c r="J217" s="62">
        <v>1027</v>
      </c>
      <c r="K217" s="63">
        <f t="shared" si="60"/>
        <v>796</v>
      </c>
      <c r="L217" s="63">
        <f t="shared" si="61"/>
        <v>318</v>
      </c>
      <c r="M217" s="61">
        <f t="shared" si="62"/>
        <v>0.41959798994974873</v>
      </c>
      <c r="N217" s="64">
        <f t="shared" si="63"/>
        <v>0.44379999999999997</v>
      </c>
      <c r="O217" s="53">
        <v>549</v>
      </c>
      <c r="P217" s="59">
        <f t="shared" si="64"/>
        <v>549</v>
      </c>
      <c r="Q217" s="61">
        <f t="shared" si="65"/>
        <v>0.41959798994974873</v>
      </c>
      <c r="R217" s="61">
        <f>$Q$2*$Q217+$R$2</f>
        <v>0.51853015075376896</v>
      </c>
      <c r="S217" s="53">
        <f t="shared" si="66"/>
        <v>103905.66425879399</v>
      </c>
      <c r="T217" s="65">
        <f>$S217*(1-$T$1)</f>
        <v>72733.96498115579</v>
      </c>
      <c r="U217" s="56">
        <f t="shared" si="67"/>
        <v>231</v>
      </c>
      <c r="V217" s="59">
        <f t="shared" si="68"/>
        <v>995</v>
      </c>
      <c r="W217" s="59">
        <f t="shared" si="69"/>
        <v>131.5</v>
      </c>
      <c r="X217" s="55">
        <f t="shared" si="70"/>
        <v>-628.63280262825378</v>
      </c>
      <c r="Y217" s="59">
        <f t="shared" si="71"/>
        <v>600.46506191559274</v>
      </c>
      <c r="Z217" s="59">
        <f t="shared" si="72"/>
        <v>600.46506191559274</v>
      </c>
      <c r="AA217" s="57">
        <f t="shared" si="73"/>
        <v>0.47132167026692739</v>
      </c>
      <c r="AB217" s="57">
        <f t="shared" si="76"/>
        <v>0.47759603015075369</v>
      </c>
      <c r="AC217" s="59">
        <f t="shared" si="74"/>
        <v>104674.60138251647</v>
      </c>
      <c r="AD217" s="58">
        <f t="shared" si="75"/>
        <v>73272.220967761517</v>
      </c>
    </row>
    <row r="218" spans="1:30" x14ac:dyDescent="0.3">
      <c r="A218" s="54" t="s">
        <v>259</v>
      </c>
      <c r="B218" s="54" t="s">
        <v>59</v>
      </c>
      <c r="C218" s="54">
        <v>2</v>
      </c>
      <c r="D218" s="53">
        <v>4900</v>
      </c>
      <c r="E218" s="54">
        <f t="shared" si="58"/>
        <v>0.97299999999999998</v>
      </c>
      <c r="F218" s="60">
        <f t="shared" si="59"/>
        <v>57212.4</v>
      </c>
      <c r="G218" s="53">
        <v>652</v>
      </c>
      <c r="H218" s="61">
        <v>0.4466</v>
      </c>
      <c r="I218" s="53">
        <v>379</v>
      </c>
      <c r="J218" s="62">
        <v>969</v>
      </c>
      <c r="K218" s="63">
        <f t="shared" si="60"/>
        <v>590</v>
      </c>
      <c r="L218" s="63">
        <f t="shared" si="61"/>
        <v>273</v>
      </c>
      <c r="M218" s="61">
        <f t="shared" si="62"/>
        <v>0.47016949152542376</v>
      </c>
      <c r="N218" s="64">
        <f t="shared" si="63"/>
        <v>0.4466</v>
      </c>
      <c r="O218" s="53">
        <v>652</v>
      </c>
      <c r="P218" s="59">
        <f t="shared" si="64"/>
        <v>652</v>
      </c>
      <c r="Q218" s="61">
        <f t="shared" si="65"/>
        <v>0.47016949152542376</v>
      </c>
      <c r="R218" s="61">
        <f>$Q$2*$Q218+$R$2</f>
        <v>0.47850786440677967</v>
      </c>
      <c r="S218" s="53">
        <f t="shared" si="66"/>
        <v>113875.30157152543</v>
      </c>
      <c r="T218" s="65">
        <f>$S218*(1-$T$1)</f>
        <v>79712.711100067798</v>
      </c>
      <c r="U218" s="56">
        <f t="shared" si="67"/>
        <v>379</v>
      </c>
      <c r="V218" s="59">
        <f t="shared" si="68"/>
        <v>737.5</v>
      </c>
      <c r="W218" s="59">
        <f t="shared" si="69"/>
        <v>305.25</v>
      </c>
      <c r="X218" s="55">
        <f t="shared" si="70"/>
        <v>-465.94642405863027</v>
      </c>
      <c r="Y218" s="59">
        <f t="shared" si="71"/>
        <v>548.95902830427099</v>
      </c>
      <c r="Z218" s="59">
        <f t="shared" si="72"/>
        <v>548.95902830427099</v>
      </c>
      <c r="AA218" s="57">
        <f t="shared" si="73"/>
        <v>0.33045291973460472</v>
      </c>
      <c r="AB218" s="57">
        <f t="shared" si="76"/>
        <v>0.58907955932203393</v>
      </c>
      <c r="AC218" s="59">
        <f t="shared" si="74"/>
        <v>118033.89800495614</v>
      </c>
      <c r="AD218" s="58">
        <f t="shared" si="75"/>
        <v>82623.728603469295</v>
      </c>
    </row>
    <row r="219" spans="1:30" x14ac:dyDescent="0.3">
      <c r="A219" s="54" t="s">
        <v>260</v>
      </c>
      <c r="B219" s="54" t="s">
        <v>61</v>
      </c>
      <c r="C219" s="54">
        <v>2</v>
      </c>
      <c r="D219" s="53">
        <v>3300</v>
      </c>
      <c r="E219" s="54">
        <f t="shared" si="58"/>
        <v>0.97299999999999998</v>
      </c>
      <c r="F219" s="60">
        <f t="shared" si="59"/>
        <v>38530.799999999996</v>
      </c>
      <c r="G219" s="53">
        <v>378</v>
      </c>
      <c r="H219" s="61">
        <v>0.4219</v>
      </c>
      <c r="I219" s="53">
        <v>264</v>
      </c>
      <c r="J219" s="62">
        <v>532</v>
      </c>
      <c r="K219" s="63">
        <f t="shared" si="60"/>
        <v>268</v>
      </c>
      <c r="L219" s="63">
        <f t="shared" si="61"/>
        <v>114</v>
      </c>
      <c r="M219" s="61">
        <f t="shared" si="62"/>
        <v>0.44029850746268662</v>
      </c>
      <c r="N219" s="64">
        <f t="shared" si="63"/>
        <v>0.4219</v>
      </c>
      <c r="O219" s="53">
        <v>378</v>
      </c>
      <c r="P219" s="59">
        <f t="shared" si="64"/>
        <v>378</v>
      </c>
      <c r="Q219" s="61">
        <f t="shared" si="65"/>
        <v>0.44029850746268662</v>
      </c>
      <c r="R219" s="61">
        <f>$Q$2*$Q219+$R$2</f>
        <v>0.50214776119402982</v>
      </c>
      <c r="S219" s="53">
        <f t="shared" si="66"/>
        <v>69281.326611940298</v>
      </c>
      <c r="T219" s="65">
        <f>$S219*(1-$T$1)</f>
        <v>48496.928628358204</v>
      </c>
      <c r="U219" s="56">
        <f t="shared" si="67"/>
        <v>264</v>
      </c>
      <c r="V219" s="59">
        <f t="shared" si="68"/>
        <v>335</v>
      </c>
      <c r="W219" s="59">
        <f t="shared" si="69"/>
        <v>230.5</v>
      </c>
      <c r="X219" s="55">
        <f t="shared" si="70"/>
        <v>-211.65024008086934</v>
      </c>
      <c r="Y219" s="59">
        <f t="shared" si="71"/>
        <v>295.27969421278743</v>
      </c>
      <c r="Z219" s="59">
        <f t="shared" si="72"/>
        <v>295.27969421278743</v>
      </c>
      <c r="AA219" s="57">
        <f t="shared" si="73"/>
        <v>0.19337222153070877</v>
      </c>
      <c r="AB219" s="57">
        <f t="shared" si="76"/>
        <v>0.69756522388059716</v>
      </c>
      <c r="AC219" s="59">
        <f t="shared" si="74"/>
        <v>75181.548790342131</v>
      </c>
      <c r="AD219" s="58">
        <f t="shared" si="75"/>
        <v>52627.084153239492</v>
      </c>
    </row>
    <row r="220" spans="1:30" x14ac:dyDescent="0.3">
      <c r="A220" s="54" t="s">
        <v>261</v>
      </c>
      <c r="B220" s="54" t="s">
        <v>59</v>
      </c>
      <c r="C220" s="54">
        <v>1</v>
      </c>
      <c r="D220" s="53">
        <v>4500</v>
      </c>
      <c r="E220" s="54">
        <f t="shared" si="58"/>
        <v>0.97299999999999998</v>
      </c>
      <c r="F220" s="60">
        <f t="shared" si="59"/>
        <v>52542</v>
      </c>
      <c r="G220" s="53">
        <v>255</v>
      </c>
      <c r="H220" s="61">
        <v>0.59179999999999999</v>
      </c>
      <c r="I220" s="53">
        <v>151</v>
      </c>
      <c r="J220" s="62">
        <v>673</v>
      </c>
      <c r="K220" s="63">
        <f t="shared" si="60"/>
        <v>522</v>
      </c>
      <c r="L220" s="63">
        <f t="shared" si="61"/>
        <v>104</v>
      </c>
      <c r="M220" s="61">
        <f t="shared" si="62"/>
        <v>0.25938697318007664</v>
      </c>
      <c r="N220" s="64">
        <f t="shared" si="63"/>
        <v>0.59179999999999999</v>
      </c>
      <c r="O220" s="53">
        <v>255</v>
      </c>
      <c r="P220" s="59">
        <f t="shared" si="64"/>
        <v>255</v>
      </c>
      <c r="Q220" s="61">
        <f t="shared" si="65"/>
        <v>0.25938697318007664</v>
      </c>
      <c r="R220" s="61">
        <f>$Q$2*$Q220+$R$2</f>
        <v>0.6453211494252874</v>
      </c>
      <c r="S220" s="53">
        <f t="shared" si="66"/>
        <v>60063.265982758625</v>
      </c>
      <c r="T220" s="65">
        <f>$S220*(1-$T$1)</f>
        <v>42044.286187931037</v>
      </c>
      <c r="U220" s="56">
        <f t="shared" si="67"/>
        <v>151</v>
      </c>
      <c r="V220" s="59">
        <f t="shared" si="68"/>
        <v>652.5</v>
      </c>
      <c r="W220" s="59">
        <f t="shared" si="69"/>
        <v>85.75</v>
      </c>
      <c r="X220" s="55">
        <f t="shared" si="70"/>
        <v>-412.24412433661865</v>
      </c>
      <c r="Y220" s="59">
        <f t="shared" si="71"/>
        <v>393.52985216072784</v>
      </c>
      <c r="Z220" s="59">
        <f t="shared" si="72"/>
        <v>393.52985216072784</v>
      </c>
      <c r="AA220" s="57">
        <f t="shared" si="73"/>
        <v>0.47169326001644113</v>
      </c>
      <c r="AB220" s="57">
        <f t="shared" si="76"/>
        <v>0.47730195402298853</v>
      </c>
      <c r="AC220" s="59">
        <f t="shared" si="74"/>
        <v>68558.887101983026</v>
      </c>
      <c r="AD220" s="58">
        <f t="shared" si="75"/>
        <v>47991.220971388117</v>
      </c>
    </row>
    <row r="221" spans="1:30" x14ac:dyDescent="0.3">
      <c r="A221" s="54" t="s">
        <v>262</v>
      </c>
      <c r="B221" s="54" t="s">
        <v>59</v>
      </c>
      <c r="C221" s="54">
        <v>2</v>
      </c>
      <c r="D221" s="53">
        <v>4200</v>
      </c>
      <c r="E221" s="54">
        <f t="shared" si="58"/>
        <v>0.97299999999999998</v>
      </c>
      <c r="F221" s="60">
        <f t="shared" si="59"/>
        <v>49039.199999999997</v>
      </c>
      <c r="G221" s="53">
        <v>441</v>
      </c>
      <c r="H221" s="61">
        <v>0.5726</v>
      </c>
      <c r="I221" s="53">
        <v>278</v>
      </c>
      <c r="J221" s="62">
        <v>711</v>
      </c>
      <c r="K221" s="63">
        <f t="shared" si="60"/>
        <v>433</v>
      </c>
      <c r="L221" s="63">
        <f t="shared" si="61"/>
        <v>163</v>
      </c>
      <c r="M221" s="61">
        <f t="shared" si="62"/>
        <v>0.40115473441108551</v>
      </c>
      <c r="N221" s="64">
        <f t="shared" si="63"/>
        <v>0.5726</v>
      </c>
      <c r="O221" s="53">
        <v>441</v>
      </c>
      <c r="P221" s="59">
        <f t="shared" si="64"/>
        <v>441</v>
      </c>
      <c r="Q221" s="61">
        <f t="shared" si="65"/>
        <v>0.40115473441108551</v>
      </c>
      <c r="R221" s="61">
        <f>$Q$2*$Q221+$R$2</f>
        <v>0.53312614318706697</v>
      </c>
      <c r="S221" s="53">
        <f t="shared" si="66"/>
        <v>85814.649638106232</v>
      </c>
      <c r="T221" s="65">
        <f>$S221*(1-$T$1)</f>
        <v>60070.254746674356</v>
      </c>
      <c r="U221" s="56">
        <f t="shared" si="67"/>
        <v>278</v>
      </c>
      <c r="V221" s="59">
        <f t="shared" si="68"/>
        <v>541.25</v>
      </c>
      <c r="W221" s="59">
        <f t="shared" si="69"/>
        <v>223.875</v>
      </c>
      <c r="X221" s="55">
        <f t="shared" si="70"/>
        <v>-341.95729087692695</v>
      </c>
      <c r="Y221" s="59">
        <f t="shared" si="71"/>
        <v>402.80637161991405</v>
      </c>
      <c r="Z221" s="59">
        <f t="shared" si="72"/>
        <v>402.80637161991405</v>
      </c>
      <c r="AA221" s="57">
        <f t="shared" si="73"/>
        <v>0.33058913925157329</v>
      </c>
      <c r="AB221" s="57">
        <f t="shared" si="76"/>
        <v>0.58897175519630496</v>
      </c>
      <c r="AC221" s="59">
        <f t="shared" si="74"/>
        <v>86593.175129491094</v>
      </c>
      <c r="AD221" s="58">
        <f t="shared" si="75"/>
        <v>60615.22259064376</v>
      </c>
    </row>
    <row r="222" spans="1:30" x14ac:dyDescent="0.3">
      <c r="A222" s="54" t="s">
        <v>263</v>
      </c>
      <c r="B222" s="54" t="s">
        <v>61</v>
      </c>
      <c r="C222" s="54">
        <v>1</v>
      </c>
      <c r="D222" s="53">
        <v>2500</v>
      </c>
      <c r="E222" s="54">
        <f t="shared" si="58"/>
        <v>0.97299999999999998</v>
      </c>
      <c r="F222" s="60">
        <f t="shared" si="59"/>
        <v>29190</v>
      </c>
      <c r="G222" s="53">
        <v>356</v>
      </c>
      <c r="H222" s="61">
        <v>0.42470000000000002</v>
      </c>
      <c r="I222" s="53">
        <v>98</v>
      </c>
      <c r="J222" s="62">
        <v>460</v>
      </c>
      <c r="K222" s="63">
        <f t="shared" si="60"/>
        <v>362</v>
      </c>
      <c r="L222" s="63">
        <f t="shared" si="61"/>
        <v>258</v>
      </c>
      <c r="M222" s="61">
        <f t="shared" si="62"/>
        <v>0.67016574585635358</v>
      </c>
      <c r="N222" s="64">
        <f t="shared" si="63"/>
        <v>0.42470000000000002</v>
      </c>
      <c r="O222" s="53">
        <v>356</v>
      </c>
      <c r="P222" s="59">
        <f t="shared" si="64"/>
        <v>356</v>
      </c>
      <c r="Q222" s="61">
        <f t="shared" si="65"/>
        <v>0.67016574585635358</v>
      </c>
      <c r="R222" s="61">
        <f>$Q$2*$Q222+$R$2</f>
        <v>0.32023082872928177</v>
      </c>
      <c r="S222" s="53">
        <f t="shared" si="66"/>
        <v>41610.793885082872</v>
      </c>
      <c r="T222" s="65">
        <f>$S222*(1-$T$1)</f>
        <v>29127.555719558008</v>
      </c>
      <c r="U222" s="56">
        <f t="shared" si="67"/>
        <v>98</v>
      </c>
      <c r="V222" s="59">
        <f t="shared" si="68"/>
        <v>452.5</v>
      </c>
      <c r="W222" s="59">
        <f t="shared" si="69"/>
        <v>52.75</v>
      </c>
      <c r="X222" s="55">
        <f t="shared" si="70"/>
        <v>-285.88577204953248</v>
      </c>
      <c r="Y222" s="59">
        <f t="shared" si="71"/>
        <v>269.54943770533231</v>
      </c>
      <c r="Z222" s="59">
        <f t="shared" si="72"/>
        <v>269.54943770533231</v>
      </c>
      <c r="AA222" s="57">
        <f t="shared" si="73"/>
        <v>0.47911477945929792</v>
      </c>
      <c r="AB222" s="57">
        <f t="shared" si="76"/>
        <v>0.47142856353591167</v>
      </c>
      <c r="AC222" s="59">
        <f t="shared" si="74"/>
        <v>46381.756040058193</v>
      </c>
      <c r="AD222" s="58">
        <f t="shared" si="75"/>
        <v>32467.229228040735</v>
      </c>
    </row>
    <row r="223" spans="1:30" x14ac:dyDescent="0.3">
      <c r="A223" s="54" t="s">
        <v>264</v>
      </c>
      <c r="B223" s="54" t="s">
        <v>61</v>
      </c>
      <c r="C223" s="54">
        <v>1</v>
      </c>
      <c r="D223" s="53">
        <v>2500</v>
      </c>
      <c r="E223" s="54">
        <f t="shared" si="58"/>
        <v>0.97299999999999998</v>
      </c>
      <c r="F223" s="60">
        <f t="shared" si="59"/>
        <v>29190</v>
      </c>
      <c r="G223" s="53">
        <v>437</v>
      </c>
      <c r="H223" s="61">
        <v>7.9500000000000001E-2</v>
      </c>
      <c r="I223" s="53">
        <v>108</v>
      </c>
      <c r="J223" s="62">
        <v>507</v>
      </c>
      <c r="K223" s="63">
        <f t="shared" si="60"/>
        <v>399</v>
      </c>
      <c r="L223" s="63">
        <f t="shared" si="61"/>
        <v>329</v>
      </c>
      <c r="M223" s="61">
        <f t="shared" si="62"/>
        <v>0.75964912280701746</v>
      </c>
      <c r="N223" s="64">
        <f t="shared" si="63"/>
        <v>7.9500000000000001E-2</v>
      </c>
      <c r="O223" s="53">
        <v>437</v>
      </c>
      <c r="P223" s="59">
        <f t="shared" si="64"/>
        <v>437</v>
      </c>
      <c r="Q223" s="61">
        <f t="shared" si="65"/>
        <v>0.75964912280701746</v>
      </c>
      <c r="R223" s="61">
        <f>$Q$2*$Q223+$R$2</f>
        <v>0.24941368421052645</v>
      </c>
      <c r="S223" s="53">
        <f t="shared" si="66"/>
        <v>39782.729700000025</v>
      </c>
      <c r="T223" s="65">
        <f>$S223*(1-$T$1)</f>
        <v>27847.910790000016</v>
      </c>
      <c r="U223" s="56">
        <f t="shared" si="67"/>
        <v>108</v>
      </c>
      <c r="V223" s="59">
        <f t="shared" si="68"/>
        <v>498.75</v>
      </c>
      <c r="W223" s="59">
        <f t="shared" si="69"/>
        <v>58.125</v>
      </c>
      <c r="X223" s="55">
        <f t="shared" si="70"/>
        <v>-315.10614101592114</v>
      </c>
      <c r="Y223" s="59">
        <f t="shared" si="71"/>
        <v>297.09178354814253</v>
      </c>
      <c r="Z223" s="59">
        <f t="shared" si="72"/>
        <v>297.09178354814253</v>
      </c>
      <c r="AA223" s="57">
        <f t="shared" si="73"/>
        <v>0.4791313955852482</v>
      </c>
      <c r="AB223" s="57">
        <f t="shared" si="76"/>
        <v>0.47141541353383459</v>
      </c>
      <c r="AC223" s="59">
        <f t="shared" si="74"/>
        <v>51119.580789581014</v>
      </c>
      <c r="AD223" s="58">
        <f t="shared" si="75"/>
        <v>35783.70655270671</v>
      </c>
    </row>
    <row r="224" spans="1:30" x14ac:dyDescent="0.3">
      <c r="A224" s="54" t="s">
        <v>265</v>
      </c>
      <c r="B224" s="54" t="s">
        <v>61</v>
      </c>
      <c r="C224" s="54">
        <v>2</v>
      </c>
      <c r="D224" s="53">
        <v>3300</v>
      </c>
      <c r="E224" s="54">
        <f t="shared" si="58"/>
        <v>0.97299999999999998</v>
      </c>
      <c r="F224" s="60">
        <f t="shared" si="59"/>
        <v>38530.799999999996</v>
      </c>
      <c r="G224" s="53">
        <v>461</v>
      </c>
      <c r="H224" s="61">
        <v>0.31780000000000003</v>
      </c>
      <c r="I224" s="53">
        <v>270</v>
      </c>
      <c r="J224" s="62">
        <v>543</v>
      </c>
      <c r="K224" s="63">
        <f t="shared" si="60"/>
        <v>273</v>
      </c>
      <c r="L224" s="63">
        <f t="shared" si="61"/>
        <v>191</v>
      </c>
      <c r="M224" s="61">
        <f t="shared" si="62"/>
        <v>0.65970695970695969</v>
      </c>
      <c r="N224" s="64">
        <f t="shared" si="63"/>
        <v>0.31780000000000003</v>
      </c>
      <c r="O224" s="53">
        <v>461</v>
      </c>
      <c r="P224" s="59">
        <f t="shared" si="64"/>
        <v>461</v>
      </c>
      <c r="Q224" s="61">
        <f t="shared" si="65"/>
        <v>0.65970695970695969</v>
      </c>
      <c r="R224" s="61">
        <f>$Q$2*$Q224+$R$2</f>
        <v>0.32850791208791208</v>
      </c>
      <c r="S224" s="53">
        <f t="shared" si="66"/>
        <v>55276.383827472528</v>
      </c>
      <c r="T224" s="65">
        <f>$S224*(1-$T$1)</f>
        <v>38693.468679230769</v>
      </c>
      <c r="U224" s="56">
        <f t="shared" si="67"/>
        <v>270</v>
      </c>
      <c r="V224" s="59">
        <f t="shared" si="68"/>
        <v>341.25</v>
      </c>
      <c r="W224" s="59">
        <f t="shared" si="69"/>
        <v>235.875</v>
      </c>
      <c r="X224" s="55">
        <f t="shared" si="70"/>
        <v>-215.5989385898408</v>
      </c>
      <c r="Y224" s="59">
        <f t="shared" si="71"/>
        <v>301.32595716451863</v>
      </c>
      <c r="Z224" s="59">
        <f t="shared" si="72"/>
        <v>301.32595716451863</v>
      </c>
      <c r="AA224" s="57">
        <f t="shared" si="73"/>
        <v>0.19179767667258205</v>
      </c>
      <c r="AB224" s="57">
        <f t="shared" si="76"/>
        <v>0.69881131868131863</v>
      </c>
      <c r="AC224" s="59">
        <f t="shared" si="74"/>
        <v>76858.046159852442</v>
      </c>
      <c r="AD224" s="58">
        <f t="shared" si="75"/>
        <v>53800.632311896705</v>
      </c>
    </row>
    <row r="225" spans="1:30" x14ac:dyDescent="0.3">
      <c r="A225" s="54" t="s">
        <v>266</v>
      </c>
      <c r="B225" s="54" t="s">
        <v>59</v>
      </c>
      <c r="C225" s="54">
        <v>1</v>
      </c>
      <c r="D225" s="53">
        <v>4500</v>
      </c>
      <c r="E225" s="54">
        <f t="shared" si="58"/>
        <v>0.97299999999999998</v>
      </c>
      <c r="F225" s="60">
        <f t="shared" si="59"/>
        <v>52542</v>
      </c>
      <c r="G225" s="53">
        <v>669</v>
      </c>
      <c r="H225" s="61">
        <v>0.31230000000000002</v>
      </c>
      <c r="I225" s="53">
        <v>186</v>
      </c>
      <c r="J225" s="62">
        <v>829</v>
      </c>
      <c r="K225" s="63">
        <f t="shared" si="60"/>
        <v>643</v>
      </c>
      <c r="L225" s="63">
        <f t="shared" si="61"/>
        <v>483</v>
      </c>
      <c r="M225" s="61">
        <f t="shared" si="62"/>
        <v>0.7009331259720063</v>
      </c>
      <c r="N225" s="64">
        <f t="shared" si="63"/>
        <v>0.31230000000000002</v>
      </c>
      <c r="O225" s="53">
        <v>669</v>
      </c>
      <c r="P225" s="59">
        <f t="shared" si="64"/>
        <v>669</v>
      </c>
      <c r="Q225" s="61">
        <f t="shared" si="65"/>
        <v>0.7009331259720063</v>
      </c>
      <c r="R225" s="61">
        <f>$Q$2*$Q225+$R$2</f>
        <v>0.29588152410575419</v>
      </c>
      <c r="S225" s="53">
        <f t="shared" si="66"/>
        <v>72249.829963763594</v>
      </c>
      <c r="T225" s="65">
        <f>$S225*(1-$T$1)</f>
        <v>50574.880974634514</v>
      </c>
      <c r="U225" s="56">
        <f t="shared" si="67"/>
        <v>186</v>
      </c>
      <c r="V225" s="59">
        <f t="shared" si="68"/>
        <v>803.75</v>
      </c>
      <c r="W225" s="59">
        <f t="shared" si="69"/>
        <v>105.625</v>
      </c>
      <c r="X225" s="55">
        <f t="shared" si="70"/>
        <v>-507.80262825372756</v>
      </c>
      <c r="Y225" s="59">
        <f t="shared" si="71"/>
        <v>484.74941559262066</v>
      </c>
      <c r="Z225" s="59">
        <f t="shared" si="72"/>
        <v>484.74941559262066</v>
      </c>
      <c r="AA225" s="57">
        <f t="shared" si="73"/>
        <v>0.47169445174820612</v>
      </c>
      <c r="AB225" s="57">
        <f t="shared" si="76"/>
        <v>0.4773010108864697</v>
      </c>
      <c r="AC225" s="59">
        <f t="shared" si="74"/>
        <v>84450.555922478889</v>
      </c>
      <c r="AD225" s="58">
        <f t="shared" si="75"/>
        <v>59115.389145735215</v>
      </c>
    </row>
    <row r="226" spans="1:30" x14ac:dyDescent="0.3">
      <c r="A226" s="54" t="s">
        <v>267</v>
      </c>
      <c r="B226" s="54" t="s">
        <v>61</v>
      </c>
      <c r="C226" s="54">
        <v>1</v>
      </c>
      <c r="D226" s="53">
        <v>500</v>
      </c>
      <c r="E226" s="54">
        <f t="shared" si="58"/>
        <v>0.97299999999999998</v>
      </c>
      <c r="F226" s="60">
        <f t="shared" si="59"/>
        <v>5838</v>
      </c>
      <c r="G226" s="53">
        <v>121</v>
      </c>
      <c r="H226" s="61">
        <v>0.39729999999999999</v>
      </c>
      <c r="I226" s="53">
        <v>50</v>
      </c>
      <c r="J226" s="62">
        <v>174</v>
      </c>
      <c r="K226" s="63">
        <f t="shared" si="60"/>
        <v>124</v>
      </c>
      <c r="L226" s="63">
        <f t="shared" si="61"/>
        <v>71</v>
      </c>
      <c r="M226" s="61">
        <f t="shared" si="62"/>
        <v>0.5580645161290323</v>
      </c>
      <c r="N226" s="64">
        <f t="shared" si="63"/>
        <v>0.39729999999999999</v>
      </c>
      <c r="O226" s="53">
        <v>121</v>
      </c>
      <c r="P226" s="59">
        <f t="shared" si="64"/>
        <v>121</v>
      </c>
      <c r="Q226" s="61">
        <f t="shared" si="65"/>
        <v>0.5580645161290323</v>
      </c>
      <c r="R226" s="61">
        <f>$Q$2*$Q226+$R$2</f>
        <v>0.40894774193548389</v>
      </c>
      <c r="S226" s="53">
        <f t="shared" si="66"/>
        <v>18061.177022580647</v>
      </c>
      <c r="T226" s="65">
        <f>$S226*(1-$T$1)</f>
        <v>12642.823915806452</v>
      </c>
      <c r="U226" s="56">
        <f t="shared" si="67"/>
        <v>50</v>
      </c>
      <c r="V226" s="59">
        <f t="shared" si="68"/>
        <v>155</v>
      </c>
      <c r="W226" s="59">
        <f t="shared" si="69"/>
        <v>34.5</v>
      </c>
      <c r="X226" s="55">
        <f t="shared" si="70"/>
        <v>-97.92772302249179</v>
      </c>
      <c r="Y226" s="59">
        <f t="shared" si="71"/>
        <v>100.54732120293151</v>
      </c>
      <c r="Z226" s="59">
        <f t="shared" si="72"/>
        <v>100.54732120293151</v>
      </c>
      <c r="AA226" s="57">
        <f t="shared" si="73"/>
        <v>0.42611174969633236</v>
      </c>
      <c r="AB226" s="57">
        <f t="shared" si="76"/>
        <v>0.51337516129032257</v>
      </c>
      <c r="AC226" s="59">
        <f t="shared" si="74"/>
        <v>18840.751492550666</v>
      </c>
      <c r="AD226" s="58">
        <f t="shared" si="75"/>
        <v>13188.526044785465</v>
      </c>
    </row>
    <row r="227" spans="1:30" x14ac:dyDescent="0.3">
      <c r="A227" s="54" t="s">
        <v>268</v>
      </c>
      <c r="B227" s="54" t="s">
        <v>59</v>
      </c>
      <c r="C227" s="54">
        <v>2</v>
      </c>
      <c r="D227" s="53">
        <v>4200</v>
      </c>
      <c r="E227" s="54">
        <f t="shared" si="58"/>
        <v>0.97299999999999998</v>
      </c>
      <c r="F227" s="60">
        <f t="shared" si="59"/>
        <v>49039.199999999997</v>
      </c>
      <c r="G227" s="53">
        <v>437</v>
      </c>
      <c r="H227" s="61">
        <v>0.61099999999999999</v>
      </c>
      <c r="I227" s="53">
        <v>319</v>
      </c>
      <c r="J227" s="62">
        <v>815</v>
      </c>
      <c r="K227" s="63">
        <f t="shared" si="60"/>
        <v>496</v>
      </c>
      <c r="L227" s="63">
        <f t="shared" si="61"/>
        <v>118</v>
      </c>
      <c r="M227" s="61">
        <f t="shared" si="62"/>
        <v>0.29032258064516131</v>
      </c>
      <c r="N227" s="64">
        <f t="shared" si="63"/>
        <v>0.61099999999999999</v>
      </c>
      <c r="O227" s="53">
        <v>437</v>
      </c>
      <c r="P227" s="59">
        <f t="shared" si="64"/>
        <v>437</v>
      </c>
      <c r="Q227" s="61">
        <f t="shared" si="65"/>
        <v>0.29032258064516131</v>
      </c>
      <c r="R227" s="61">
        <f>$Q$2*$Q227+$R$2</f>
        <v>0.62083870967741939</v>
      </c>
      <c r="S227" s="53">
        <f t="shared" si="66"/>
        <v>99026.878387096775</v>
      </c>
      <c r="T227" s="65">
        <f>$S227*(1-$T$1)</f>
        <v>69318.814870967733</v>
      </c>
      <c r="U227" s="56">
        <f t="shared" si="67"/>
        <v>319</v>
      </c>
      <c r="V227" s="59">
        <f t="shared" si="68"/>
        <v>620</v>
      </c>
      <c r="W227" s="59">
        <f t="shared" si="69"/>
        <v>257</v>
      </c>
      <c r="X227" s="55">
        <f t="shared" si="70"/>
        <v>-391.71089208996716</v>
      </c>
      <c r="Y227" s="59">
        <f t="shared" si="71"/>
        <v>461.68928481172605</v>
      </c>
      <c r="Z227" s="59">
        <f t="shared" si="72"/>
        <v>461.68928481172605</v>
      </c>
      <c r="AA227" s="57">
        <f t="shared" si="73"/>
        <v>0.33014400776084846</v>
      </c>
      <c r="AB227" s="57">
        <f t="shared" si="76"/>
        <v>0.58932403225806462</v>
      </c>
      <c r="AC227" s="59">
        <f t="shared" si="74"/>
        <v>99310.875706089777</v>
      </c>
      <c r="AD227" s="58">
        <f t="shared" si="75"/>
        <v>69517.612994262832</v>
      </c>
    </row>
    <row r="228" spans="1:30" x14ac:dyDescent="0.3">
      <c r="A228" s="54" t="s">
        <v>269</v>
      </c>
      <c r="B228" s="54" t="s">
        <v>61</v>
      </c>
      <c r="C228" s="54">
        <v>2</v>
      </c>
      <c r="D228" s="53">
        <v>3600</v>
      </c>
      <c r="E228" s="54">
        <f t="shared" si="58"/>
        <v>0.97299999999999998</v>
      </c>
      <c r="F228" s="60">
        <f t="shared" si="59"/>
        <v>42033.599999999999</v>
      </c>
      <c r="G228" s="53">
        <v>663</v>
      </c>
      <c r="H228" s="61">
        <v>0.2329</v>
      </c>
      <c r="I228" s="53">
        <v>332</v>
      </c>
      <c r="J228" s="62">
        <v>805</v>
      </c>
      <c r="K228" s="63">
        <f t="shared" si="60"/>
        <v>473</v>
      </c>
      <c r="L228" s="63">
        <f t="shared" si="61"/>
        <v>331</v>
      </c>
      <c r="M228" s="61">
        <f t="shared" si="62"/>
        <v>0.65983086680761105</v>
      </c>
      <c r="N228" s="64">
        <f t="shared" si="63"/>
        <v>0.2329</v>
      </c>
      <c r="O228" s="53">
        <v>663</v>
      </c>
      <c r="P228" s="59">
        <f t="shared" si="64"/>
        <v>663</v>
      </c>
      <c r="Q228" s="61">
        <f t="shared" si="65"/>
        <v>0.65983086680761105</v>
      </c>
      <c r="R228" s="61">
        <f>$Q$2*$Q228+$R$2</f>
        <v>0.32840985200845663</v>
      </c>
      <c r="S228" s="53">
        <f t="shared" si="66"/>
        <v>79473.542136786462</v>
      </c>
      <c r="T228" s="65">
        <f>$S228*(1-$T$1)</f>
        <v>55631.479495750522</v>
      </c>
      <c r="U228" s="56">
        <f t="shared" si="67"/>
        <v>332</v>
      </c>
      <c r="V228" s="59">
        <f t="shared" si="68"/>
        <v>591.25</v>
      </c>
      <c r="W228" s="59">
        <f t="shared" si="69"/>
        <v>272.875</v>
      </c>
      <c r="X228" s="55">
        <f t="shared" si="70"/>
        <v>-373.54687894869852</v>
      </c>
      <c r="Y228" s="59">
        <f t="shared" si="71"/>
        <v>454.17647523376291</v>
      </c>
      <c r="Z228" s="59">
        <f t="shared" si="72"/>
        <v>454.17647523376291</v>
      </c>
      <c r="AA228" s="57">
        <f t="shared" si="73"/>
        <v>0.30664097291122694</v>
      </c>
      <c r="AB228" s="57">
        <f t="shared" si="76"/>
        <v>0.60792433403805501</v>
      </c>
      <c r="AC228" s="59">
        <f t="shared" si="74"/>
        <v>100778.29990341632</v>
      </c>
      <c r="AD228" s="58">
        <f t="shared" si="75"/>
        <v>70544.809932391421</v>
      </c>
    </row>
    <row r="229" spans="1:30" x14ac:dyDescent="0.3">
      <c r="A229" s="54" t="s">
        <v>270</v>
      </c>
      <c r="B229" s="54" t="s">
        <v>59</v>
      </c>
      <c r="C229" s="54">
        <v>1</v>
      </c>
      <c r="D229" s="53">
        <v>4000</v>
      </c>
      <c r="E229" s="54">
        <f t="shared" si="58"/>
        <v>0.97299999999999998</v>
      </c>
      <c r="F229" s="60">
        <f t="shared" si="59"/>
        <v>46704</v>
      </c>
      <c r="G229" s="53">
        <v>337</v>
      </c>
      <c r="H229" s="61">
        <v>0.50680000000000003</v>
      </c>
      <c r="I229" s="53">
        <v>179</v>
      </c>
      <c r="J229" s="62">
        <v>629</v>
      </c>
      <c r="K229" s="63">
        <f t="shared" si="60"/>
        <v>450</v>
      </c>
      <c r="L229" s="63">
        <f t="shared" si="61"/>
        <v>158</v>
      </c>
      <c r="M229" s="61">
        <f t="shared" si="62"/>
        <v>0.38088888888888894</v>
      </c>
      <c r="N229" s="64">
        <f t="shared" si="63"/>
        <v>0.50680000000000003</v>
      </c>
      <c r="O229" s="53">
        <v>337</v>
      </c>
      <c r="P229" s="59">
        <f t="shared" si="64"/>
        <v>337</v>
      </c>
      <c r="Q229" s="61">
        <f t="shared" si="65"/>
        <v>0.38088888888888894</v>
      </c>
      <c r="R229" s="61">
        <f>$Q$2*$Q229+$R$2</f>
        <v>0.54916453333333326</v>
      </c>
      <c r="S229" s="53">
        <f t="shared" si="66"/>
        <v>67549.983422666657</v>
      </c>
      <c r="T229" s="65">
        <f>$S229*(1-$T$1)</f>
        <v>47284.988395866654</v>
      </c>
      <c r="U229" s="56">
        <f t="shared" si="67"/>
        <v>179</v>
      </c>
      <c r="V229" s="59">
        <f t="shared" si="68"/>
        <v>562.5</v>
      </c>
      <c r="W229" s="59">
        <f t="shared" si="69"/>
        <v>122.75</v>
      </c>
      <c r="X229" s="55">
        <f t="shared" si="70"/>
        <v>-355.38286580742988</v>
      </c>
      <c r="Y229" s="59">
        <f t="shared" si="71"/>
        <v>363.66366565579983</v>
      </c>
      <c r="Z229" s="59">
        <f t="shared" si="72"/>
        <v>363.66366565579983</v>
      </c>
      <c r="AA229" s="57">
        <f t="shared" si="73"/>
        <v>0.42829096116586635</v>
      </c>
      <c r="AB229" s="57">
        <f t="shared" si="76"/>
        <v>0.51165053333333343</v>
      </c>
      <c r="AC229" s="59">
        <f t="shared" si="74"/>
        <v>67915.078597661937</v>
      </c>
      <c r="AD229" s="58">
        <f t="shared" si="75"/>
        <v>47540.555018363353</v>
      </c>
    </row>
    <row r="230" spans="1:30" x14ac:dyDescent="0.3">
      <c r="A230" s="54" t="s">
        <v>271</v>
      </c>
      <c r="B230" s="54" t="s">
        <v>59</v>
      </c>
      <c r="C230" s="54">
        <v>2</v>
      </c>
      <c r="D230" s="53">
        <v>5500</v>
      </c>
      <c r="E230" s="54">
        <f t="shared" si="58"/>
        <v>0.97299999999999998</v>
      </c>
      <c r="F230" s="60">
        <f t="shared" si="59"/>
        <v>64218</v>
      </c>
      <c r="G230" s="53">
        <v>447</v>
      </c>
      <c r="H230" s="61">
        <v>0.61639999999999995</v>
      </c>
      <c r="I230" s="53">
        <v>227</v>
      </c>
      <c r="J230" s="62">
        <v>813</v>
      </c>
      <c r="K230" s="63">
        <f t="shared" si="60"/>
        <v>586</v>
      </c>
      <c r="L230" s="63">
        <f t="shared" si="61"/>
        <v>220</v>
      </c>
      <c r="M230" s="61">
        <f t="shared" si="62"/>
        <v>0.40034129692832765</v>
      </c>
      <c r="N230" s="64">
        <f t="shared" si="63"/>
        <v>0.61639999999999995</v>
      </c>
      <c r="O230" s="53">
        <v>447</v>
      </c>
      <c r="P230" s="59">
        <f t="shared" si="64"/>
        <v>447</v>
      </c>
      <c r="Q230" s="61">
        <f t="shared" si="65"/>
        <v>0.40034129692832765</v>
      </c>
      <c r="R230" s="61">
        <f>$Q$2*$Q230+$R$2</f>
        <v>0.53376989761092153</v>
      </c>
      <c r="S230" s="53">
        <f t="shared" si="66"/>
        <v>87087.227644709899</v>
      </c>
      <c r="T230" s="65">
        <f>$S230*(1-$T$1)</f>
        <v>60961.059351296928</v>
      </c>
      <c r="U230" s="56">
        <f t="shared" si="67"/>
        <v>227</v>
      </c>
      <c r="V230" s="59">
        <f t="shared" si="68"/>
        <v>732.5</v>
      </c>
      <c r="W230" s="59">
        <f t="shared" si="69"/>
        <v>153.75</v>
      </c>
      <c r="X230" s="55">
        <f t="shared" si="70"/>
        <v>-462.78746525145311</v>
      </c>
      <c r="Y230" s="59">
        <f t="shared" si="71"/>
        <v>470.52201794288595</v>
      </c>
      <c r="Z230" s="59">
        <f t="shared" si="72"/>
        <v>470.52201794288595</v>
      </c>
      <c r="AA230" s="57">
        <f t="shared" si="73"/>
        <v>0.43245326681622653</v>
      </c>
      <c r="AB230" s="57">
        <f t="shared" si="76"/>
        <v>0.50835648464163841</v>
      </c>
      <c r="AC230" s="59">
        <f t="shared" si="74"/>
        <v>87305.415430596418</v>
      </c>
      <c r="AD230" s="58">
        <f t="shared" si="75"/>
        <v>61113.79080141749</v>
      </c>
    </row>
    <row r="231" spans="1:30" x14ac:dyDescent="0.3">
      <c r="A231" s="54" t="s">
        <v>272</v>
      </c>
      <c r="B231" s="54" t="s">
        <v>61</v>
      </c>
      <c r="C231" s="54">
        <v>1</v>
      </c>
      <c r="D231" s="53">
        <v>3000</v>
      </c>
      <c r="E231" s="54">
        <f t="shared" si="58"/>
        <v>0.97299999999999998</v>
      </c>
      <c r="F231" s="60">
        <f t="shared" si="59"/>
        <v>35028</v>
      </c>
      <c r="G231" s="53">
        <v>610</v>
      </c>
      <c r="H231" s="61">
        <v>0.1014</v>
      </c>
      <c r="I231" s="53">
        <v>115</v>
      </c>
      <c r="J231" s="62">
        <v>650</v>
      </c>
      <c r="K231" s="63">
        <f t="shared" si="60"/>
        <v>535</v>
      </c>
      <c r="L231" s="63">
        <f t="shared" si="61"/>
        <v>495</v>
      </c>
      <c r="M231" s="61">
        <f t="shared" si="62"/>
        <v>0.84018691588785044</v>
      </c>
      <c r="N231" s="64">
        <f t="shared" si="63"/>
        <v>0.1014</v>
      </c>
      <c r="O231" s="53">
        <v>610</v>
      </c>
      <c r="P231" s="59">
        <f t="shared" si="64"/>
        <v>610</v>
      </c>
      <c r="Q231" s="61">
        <f t="shared" si="65"/>
        <v>0.84018691588785044</v>
      </c>
      <c r="R231" s="61">
        <f>$Q$2*$Q231+$R$2</f>
        <v>0.18567607476635517</v>
      </c>
      <c r="S231" s="53">
        <f t="shared" si="66"/>
        <v>41340.778046728978</v>
      </c>
      <c r="T231" s="65">
        <f>$S231*(1-$T$1)</f>
        <v>28938.544632710284</v>
      </c>
      <c r="U231" s="56">
        <f t="shared" si="67"/>
        <v>115</v>
      </c>
      <c r="V231" s="59">
        <f t="shared" si="68"/>
        <v>668.75</v>
      </c>
      <c r="W231" s="59">
        <f t="shared" si="69"/>
        <v>48.125</v>
      </c>
      <c r="X231" s="55">
        <f t="shared" si="70"/>
        <v>-422.51074045994443</v>
      </c>
      <c r="Y231" s="59">
        <f t="shared" si="71"/>
        <v>383.45013583522876</v>
      </c>
      <c r="Z231" s="59">
        <f t="shared" si="72"/>
        <v>383.45013583522876</v>
      </c>
      <c r="AA231" s="57">
        <f t="shared" si="73"/>
        <v>0.50142076386576262</v>
      </c>
      <c r="AB231" s="57">
        <f t="shared" si="76"/>
        <v>0.45377560747663548</v>
      </c>
      <c r="AC231" s="59">
        <f t="shared" si="74"/>
        <v>63510.116188854699</v>
      </c>
      <c r="AD231" s="58">
        <f t="shared" si="75"/>
        <v>44457.081332198286</v>
      </c>
    </row>
    <row r="232" spans="1:30" x14ac:dyDescent="0.3">
      <c r="A232" s="54" t="s">
        <v>273</v>
      </c>
      <c r="B232" s="54" t="s">
        <v>61</v>
      </c>
      <c r="C232" s="54">
        <v>2</v>
      </c>
      <c r="D232" s="53">
        <v>4000</v>
      </c>
      <c r="E232" s="54">
        <f t="shared" si="58"/>
        <v>0.97299999999999998</v>
      </c>
      <c r="F232" s="60">
        <f t="shared" si="59"/>
        <v>46704</v>
      </c>
      <c r="G232" s="53">
        <v>302</v>
      </c>
      <c r="H232" s="61">
        <v>0.31509999999999999</v>
      </c>
      <c r="I232" s="53">
        <v>220</v>
      </c>
      <c r="J232" s="62">
        <v>534</v>
      </c>
      <c r="K232" s="63">
        <f t="shared" si="60"/>
        <v>314</v>
      </c>
      <c r="L232" s="63">
        <f t="shared" si="61"/>
        <v>82</v>
      </c>
      <c r="M232" s="61">
        <f t="shared" si="62"/>
        <v>0.30891719745222934</v>
      </c>
      <c r="N232" s="64">
        <f t="shared" si="63"/>
        <v>0.31509999999999999</v>
      </c>
      <c r="O232" s="53">
        <v>302</v>
      </c>
      <c r="P232" s="59">
        <f t="shared" si="64"/>
        <v>302</v>
      </c>
      <c r="Q232" s="61">
        <f t="shared" si="65"/>
        <v>0.30891719745222934</v>
      </c>
      <c r="R232" s="61">
        <f>$Q$2*$Q232+$R$2</f>
        <v>0.60612292993630579</v>
      </c>
      <c r="S232" s="53">
        <f t="shared" si="66"/>
        <v>66812.930566878989</v>
      </c>
      <c r="T232" s="65">
        <f>$S232*(1-$T$1)</f>
        <v>46769.051396815288</v>
      </c>
      <c r="U232" s="56">
        <f t="shared" si="67"/>
        <v>220</v>
      </c>
      <c r="V232" s="59">
        <f t="shared" si="68"/>
        <v>392.5</v>
      </c>
      <c r="W232" s="59">
        <f t="shared" si="69"/>
        <v>180.75</v>
      </c>
      <c r="X232" s="55">
        <f t="shared" si="70"/>
        <v>-247.97826636340662</v>
      </c>
      <c r="Y232" s="59">
        <f t="shared" si="71"/>
        <v>301.30531336871366</v>
      </c>
      <c r="Z232" s="59">
        <f t="shared" si="72"/>
        <v>301.30531336871366</v>
      </c>
      <c r="AA232" s="57">
        <f t="shared" si="73"/>
        <v>0.30714729520691375</v>
      </c>
      <c r="AB232" s="57">
        <f t="shared" si="76"/>
        <v>0.60752363057324854</v>
      </c>
      <c r="AC232" s="59">
        <f t="shared" si="74"/>
        <v>66813.285729401512</v>
      </c>
      <c r="AD232" s="58">
        <f t="shared" si="75"/>
        <v>46769.300010581057</v>
      </c>
    </row>
    <row r="233" spans="1:30" x14ac:dyDescent="0.3">
      <c r="A233" s="54" t="s">
        <v>274</v>
      </c>
      <c r="B233" s="54" t="s">
        <v>59</v>
      </c>
      <c r="C233" s="54">
        <v>1</v>
      </c>
      <c r="D233" s="53">
        <v>4000</v>
      </c>
      <c r="E233" s="54">
        <f t="shared" si="58"/>
        <v>0.97299999999999998</v>
      </c>
      <c r="F233" s="60">
        <f t="shared" si="59"/>
        <v>46704</v>
      </c>
      <c r="G233" s="53">
        <v>213</v>
      </c>
      <c r="H233" s="61">
        <v>0.65210000000000001</v>
      </c>
      <c r="I233" s="53">
        <v>128</v>
      </c>
      <c r="J233" s="62">
        <v>450</v>
      </c>
      <c r="K233" s="63">
        <f t="shared" si="60"/>
        <v>322</v>
      </c>
      <c r="L233" s="63">
        <f t="shared" si="61"/>
        <v>85</v>
      </c>
      <c r="M233" s="61">
        <f t="shared" si="62"/>
        <v>0.31118012422360253</v>
      </c>
      <c r="N233" s="64">
        <f t="shared" si="63"/>
        <v>0.65210000000000001</v>
      </c>
      <c r="O233" s="53">
        <v>213</v>
      </c>
      <c r="P233" s="59">
        <f t="shared" si="64"/>
        <v>213</v>
      </c>
      <c r="Q233" s="61">
        <f t="shared" si="65"/>
        <v>0.31118012422360253</v>
      </c>
      <c r="R233" s="61">
        <f>$Q$2*$Q233+$R$2</f>
        <v>0.60433204968944099</v>
      </c>
      <c r="S233" s="53">
        <f t="shared" si="66"/>
        <v>46983.79520310559</v>
      </c>
      <c r="T233" s="65">
        <f>$S233*(1-$T$1)</f>
        <v>32888.656642173912</v>
      </c>
      <c r="U233" s="56">
        <f t="shared" si="67"/>
        <v>128</v>
      </c>
      <c r="V233" s="59">
        <f t="shared" si="68"/>
        <v>402.5</v>
      </c>
      <c r="W233" s="59">
        <f t="shared" si="69"/>
        <v>87.75</v>
      </c>
      <c r="X233" s="55">
        <f t="shared" si="70"/>
        <v>-254.29618397776093</v>
      </c>
      <c r="Y233" s="59">
        <f t="shared" si="71"/>
        <v>260.17933409148344</v>
      </c>
      <c r="Z233" s="59">
        <f t="shared" si="72"/>
        <v>260.17933409148344</v>
      </c>
      <c r="AA233" s="57">
        <f t="shared" si="73"/>
        <v>0.42839586109685329</v>
      </c>
      <c r="AB233" s="57">
        <f t="shared" si="76"/>
        <v>0.51156751552795032</v>
      </c>
      <c r="AC233" s="59">
        <f t="shared" si="74"/>
        <v>48581.24286950731</v>
      </c>
      <c r="AD233" s="58">
        <f t="shared" si="75"/>
        <v>34006.870008655118</v>
      </c>
    </row>
    <row r="234" spans="1:30" x14ac:dyDescent="0.3">
      <c r="A234" s="54" t="s">
        <v>275</v>
      </c>
      <c r="B234" s="54" t="s">
        <v>59</v>
      </c>
      <c r="C234" s="54">
        <v>2</v>
      </c>
      <c r="D234" s="53">
        <v>5000</v>
      </c>
      <c r="E234" s="54">
        <f t="shared" si="58"/>
        <v>0.97299999999999998</v>
      </c>
      <c r="F234" s="60">
        <f t="shared" si="59"/>
        <v>58380</v>
      </c>
      <c r="G234" s="53">
        <v>364</v>
      </c>
      <c r="H234" s="61">
        <v>0.51229999999999998</v>
      </c>
      <c r="I234" s="53">
        <v>152</v>
      </c>
      <c r="J234" s="62">
        <v>546</v>
      </c>
      <c r="K234" s="63">
        <f t="shared" si="60"/>
        <v>394</v>
      </c>
      <c r="L234" s="63">
        <f t="shared" si="61"/>
        <v>212</v>
      </c>
      <c r="M234" s="61">
        <f t="shared" si="62"/>
        <v>0.53045685279187826</v>
      </c>
      <c r="N234" s="64">
        <f t="shared" si="63"/>
        <v>0.51229999999999998</v>
      </c>
      <c r="O234" s="53">
        <v>364</v>
      </c>
      <c r="P234" s="59">
        <f t="shared" si="64"/>
        <v>364</v>
      </c>
      <c r="Q234" s="61">
        <f t="shared" si="65"/>
        <v>0.53045685279187826</v>
      </c>
      <c r="R234" s="61">
        <f>$Q$2*$Q234+$R$2</f>
        <v>0.4307964467005076</v>
      </c>
      <c r="S234" s="53">
        <f t="shared" si="66"/>
        <v>57235.615908629436</v>
      </c>
      <c r="T234" s="65">
        <f>$S234*(1-$T$1)</f>
        <v>40064.931136040599</v>
      </c>
      <c r="U234" s="56">
        <f t="shared" si="67"/>
        <v>152</v>
      </c>
      <c r="V234" s="59">
        <f t="shared" si="68"/>
        <v>492.5</v>
      </c>
      <c r="W234" s="59">
        <f t="shared" si="69"/>
        <v>102.75</v>
      </c>
      <c r="X234" s="55">
        <f t="shared" si="70"/>
        <v>-311.15744250694974</v>
      </c>
      <c r="Y234" s="59">
        <f t="shared" si="71"/>
        <v>316.04552059641145</v>
      </c>
      <c r="Z234" s="59">
        <f t="shared" si="72"/>
        <v>316.04552059641145</v>
      </c>
      <c r="AA234" s="57">
        <f t="shared" si="73"/>
        <v>0.43308735146479482</v>
      </c>
      <c r="AB234" s="57">
        <f t="shared" si="76"/>
        <v>0.50785467005076135</v>
      </c>
      <c r="AC234" s="59">
        <f t="shared" si="74"/>
        <v>58584.395657981746</v>
      </c>
      <c r="AD234" s="58">
        <f t="shared" si="75"/>
        <v>41009.076960587219</v>
      </c>
    </row>
    <row r="235" spans="1:30" x14ac:dyDescent="0.3">
      <c r="A235" s="54" t="s">
        <v>276</v>
      </c>
      <c r="B235" s="54" t="s">
        <v>61</v>
      </c>
      <c r="C235" s="54">
        <v>1</v>
      </c>
      <c r="D235" s="53">
        <v>3200</v>
      </c>
      <c r="E235" s="54">
        <f t="shared" si="58"/>
        <v>0.97299999999999998</v>
      </c>
      <c r="F235" s="60">
        <f t="shared" si="59"/>
        <v>37363.199999999997</v>
      </c>
      <c r="G235" s="53">
        <v>251</v>
      </c>
      <c r="H235" s="61">
        <v>0.62739999999999996</v>
      </c>
      <c r="I235" s="53">
        <v>94</v>
      </c>
      <c r="J235" s="62">
        <v>528</v>
      </c>
      <c r="K235" s="63">
        <f t="shared" si="60"/>
        <v>434</v>
      </c>
      <c r="L235" s="63">
        <f t="shared" si="61"/>
        <v>157</v>
      </c>
      <c r="M235" s="61">
        <f t="shared" si="62"/>
        <v>0.38940092165898621</v>
      </c>
      <c r="N235" s="64">
        <f t="shared" si="63"/>
        <v>0.62739999999999996</v>
      </c>
      <c r="O235" s="53">
        <v>251</v>
      </c>
      <c r="P235" s="59">
        <f t="shared" si="64"/>
        <v>251</v>
      </c>
      <c r="Q235" s="61">
        <f t="shared" si="65"/>
        <v>0.38940092165898621</v>
      </c>
      <c r="R235" s="61">
        <f>$Q$2*$Q235+$R$2</f>
        <v>0.54242811059907836</v>
      </c>
      <c r="S235" s="53">
        <f t="shared" si="66"/>
        <v>49694.551352534567</v>
      </c>
      <c r="T235" s="65">
        <f>$S235*(1-$T$1)</f>
        <v>34786.185946774196</v>
      </c>
      <c r="U235" s="56">
        <f t="shared" si="67"/>
        <v>94</v>
      </c>
      <c r="V235" s="59">
        <f t="shared" si="68"/>
        <v>542.5</v>
      </c>
      <c r="W235" s="59">
        <f t="shared" si="69"/>
        <v>39.75</v>
      </c>
      <c r="X235" s="55">
        <f t="shared" si="70"/>
        <v>-342.74703057872125</v>
      </c>
      <c r="Y235" s="59">
        <f t="shared" si="71"/>
        <v>311.41562421026032</v>
      </c>
      <c r="Z235" s="59">
        <f t="shared" si="72"/>
        <v>311.41562421026032</v>
      </c>
      <c r="AA235" s="57">
        <f t="shared" si="73"/>
        <v>0.50076612757651673</v>
      </c>
      <c r="AB235" s="57">
        <f t="shared" si="76"/>
        <v>0.45429368663594466</v>
      </c>
      <c r="AC235" s="59">
        <f t="shared" si="74"/>
        <v>51638.065479457277</v>
      </c>
      <c r="AD235" s="58">
        <f t="shared" si="75"/>
        <v>36146.645835620089</v>
      </c>
    </row>
    <row r="236" spans="1:30" x14ac:dyDescent="0.3">
      <c r="A236" s="54" t="s">
        <v>277</v>
      </c>
      <c r="B236" s="54" t="s">
        <v>61</v>
      </c>
      <c r="C236" s="54">
        <v>2</v>
      </c>
      <c r="D236" s="53">
        <v>3500</v>
      </c>
      <c r="E236" s="54">
        <f t="shared" si="58"/>
        <v>0.97299999999999998</v>
      </c>
      <c r="F236" s="60">
        <f t="shared" si="59"/>
        <v>40866</v>
      </c>
      <c r="G236" s="53">
        <v>343</v>
      </c>
      <c r="H236" s="61">
        <v>0.39729999999999999</v>
      </c>
      <c r="I236" s="53">
        <v>194</v>
      </c>
      <c r="J236" s="62">
        <v>471</v>
      </c>
      <c r="K236" s="63">
        <f t="shared" si="60"/>
        <v>277</v>
      </c>
      <c r="L236" s="63">
        <f t="shared" si="61"/>
        <v>149</v>
      </c>
      <c r="M236" s="61">
        <f t="shared" si="62"/>
        <v>0.53032490974729241</v>
      </c>
      <c r="N236" s="64">
        <f t="shared" si="63"/>
        <v>0.39729999999999999</v>
      </c>
      <c r="O236" s="53">
        <v>343</v>
      </c>
      <c r="P236" s="59">
        <f t="shared" si="64"/>
        <v>343</v>
      </c>
      <c r="Q236" s="61">
        <f t="shared" si="65"/>
        <v>0.53032490974729241</v>
      </c>
      <c r="R236" s="61">
        <f>$Q$2*$Q236+$R$2</f>
        <v>0.43090086642599279</v>
      </c>
      <c r="S236" s="53">
        <f t="shared" si="66"/>
        <v>53946.633972202166</v>
      </c>
      <c r="T236" s="65">
        <f>$S236*(1-$T$1)</f>
        <v>37762.643780541512</v>
      </c>
      <c r="U236" s="56">
        <f t="shared" si="67"/>
        <v>194</v>
      </c>
      <c r="V236" s="59">
        <f t="shared" si="68"/>
        <v>346.25</v>
      </c>
      <c r="W236" s="59">
        <f t="shared" si="69"/>
        <v>159.375</v>
      </c>
      <c r="X236" s="55">
        <f t="shared" si="70"/>
        <v>-218.75789739701796</v>
      </c>
      <c r="Y236" s="59">
        <f t="shared" si="71"/>
        <v>265.76296752590349</v>
      </c>
      <c r="Z236" s="59">
        <f t="shared" si="72"/>
        <v>265.76296752590349</v>
      </c>
      <c r="AA236" s="57">
        <f t="shared" si="73"/>
        <v>0.3072576679448476</v>
      </c>
      <c r="AB236" s="57">
        <f t="shared" si="76"/>
        <v>0.60743628158844765</v>
      </c>
      <c r="AC236" s="59">
        <f t="shared" si="74"/>
        <v>58923.435103913856</v>
      </c>
      <c r="AD236" s="58">
        <f t="shared" si="75"/>
        <v>41246.404572739695</v>
      </c>
    </row>
    <row r="237" spans="1:30" x14ac:dyDescent="0.3">
      <c r="A237" s="54" t="s">
        <v>278</v>
      </c>
      <c r="B237" s="54" t="s">
        <v>61</v>
      </c>
      <c r="C237" s="54">
        <v>1</v>
      </c>
      <c r="D237" s="53">
        <v>965</v>
      </c>
      <c r="E237" s="54">
        <f t="shared" si="58"/>
        <v>0.97299999999999998</v>
      </c>
      <c r="F237" s="60">
        <f t="shared" si="59"/>
        <v>11267.34</v>
      </c>
      <c r="G237" s="53">
        <v>125</v>
      </c>
      <c r="H237" s="61">
        <v>0.37530000000000002</v>
      </c>
      <c r="I237" s="53">
        <v>50</v>
      </c>
      <c r="J237" s="62">
        <v>174</v>
      </c>
      <c r="K237" s="63">
        <f t="shared" si="60"/>
        <v>124</v>
      </c>
      <c r="L237" s="63">
        <f t="shared" si="61"/>
        <v>75</v>
      </c>
      <c r="M237" s="61">
        <f t="shared" si="62"/>
        <v>0.58387096774193548</v>
      </c>
      <c r="N237" s="64">
        <f t="shared" si="63"/>
        <v>0.37530000000000002</v>
      </c>
      <c r="O237" s="53">
        <v>125</v>
      </c>
      <c r="P237" s="59">
        <f t="shared" si="64"/>
        <v>125</v>
      </c>
      <c r="Q237" s="61">
        <f t="shared" si="65"/>
        <v>0.58387096774193548</v>
      </c>
      <c r="R237" s="61">
        <f>$Q$2*$Q237+$R$2</f>
        <v>0.38852451612903227</v>
      </c>
      <c r="S237" s="53">
        <f t="shared" si="66"/>
        <v>17726.431048387098</v>
      </c>
      <c r="T237" s="65">
        <f>$S237*(1-$T$1)</f>
        <v>12408.501733870968</v>
      </c>
      <c r="U237" s="56">
        <f t="shared" si="67"/>
        <v>50</v>
      </c>
      <c r="V237" s="59">
        <f t="shared" si="68"/>
        <v>155</v>
      </c>
      <c r="W237" s="59">
        <f t="shared" si="69"/>
        <v>34.5</v>
      </c>
      <c r="X237" s="55">
        <f t="shared" si="70"/>
        <v>-97.92772302249179</v>
      </c>
      <c r="Y237" s="59">
        <f t="shared" si="71"/>
        <v>100.54732120293151</v>
      </c>
      <c r="Z237" s="59">
        <f t="shared" si="72"/>
        <v>100.54732120293151</v>
      </c>
      <c r="AA237" s="57">
        <f t="shared" si="73"/>
        <v>0.42611174969633236</v>
      </c>
      <c r="AB237" s="57">
        <f t="shared" si="76"/>
        <v>0.51337516129032257</v>
      </c>
      <c r="AC237" s="59">
        <f t="shared" si="74"/>
        <v>18840.751492550666</v>
      </c>
      <c r="AD237" s="58">
        <f t="shared" si="75"/>
        <v>13188.526044785465</v>
      </c>
    </row>
    <row r="238" spans="1:30" x14ac:dyDescent="0.3">
      <c r="A238" s="54" t="s">
        <v>279</v>
      </c>
      <c r="B238" s="54" t="s">
        <v>59</v>
      </c>
      <c r="C238" s="54">
        <v>1</v>
      </c>
      <c r="D238" s="53">
        <v>3200</v>
      </c>
      <c r="E238" s="54">
        <f t="shared" si="58"/>
        <v>0.97299999999999998</v>
      </c>
      <c r="F238" s="60">
        <f t="shared" si="59"/>
        <v>37363.199999999997</v>
      </c>
      <c r="G238" s="53">
        <v>251</v>
      </c>
      <c r="H238" s="61">
        <v>0.3342</v>
      </c>
      <c r="I238" s="53">
        <v>138</v>
      </c>
      <c r="J238" s="62">
        <v>485</v>
      </c>
      <c r="K238" s="63">
        <f t="shared" si="60"/>
        <v>347</v>
      </c>
      <c r="L238" s="63">
        <f t="shared" si="61"/>
        <v>113</v>
      </c>
      <c r="M238" s="61">
        <f t="shared" si="62"/>
        <v>0.36051873198847262</v>
      </c>
      <c r="N238" s="64">
        <f t="shared" si="63"/>
        <v>0.3342</v>
      </c>
      <c r="O238" s="53">
        <v>251</v>
      </c>
      <c r="P238" s="59">
        <f t="shared" si="64"/>
        <v>251</v>
      </c>
      <c r="Q238" s="61">
        <f t="shared" si="65"/>
        <v>0.36051873198847262</v>
      </c>
      <c r="R238" s="61">
        <f>$Q$2*$Q238+$R$2</f>
        <v>0.56528547550432284</v>
      </c>
      <c r="S238" s="53">
        <f t="shared" si="66"/>
        <v>51788.628838328535</v>
      </c>
      <c r="T238" s="65">
        <f>$S238*(1-$T$1)</f>
        <v>36252.040186829974</v>
      </c>
      <c r="U238" s="56">
        <f t="shared" si="67"/>
        <v>138</v>
      </c>
      <c r="V238" s="59">
        <f t="shared" si="68"/>
        <v>433.75</v>
      </c>
      <c r="W238" s="59">
        <f t="shared" si="69"/>
        <v>94.625</v>
      </c>
      <c r="X238" s="55">
        <f t="shared" si="70"/>
        <v>-274.03967652261815</v>
      </c>
      <c r="Y238" s="59">
        <f t="shared" si="71"/>
        <v>280.41064885013901</v>
      </c>
      <c r="Z238" s="59">
        <f t="shared" si="72"/>
        <v>280.41064885013901</v>
      </c>
      <c r="AA238" s="57">
        <f t="shared" si="73"/>
        <v>0.42832426247870664</v>
      </c>
      <c r="AB238" s="57">
        <f t="shared" si="76"/>
        <v>0.51162417867435162</v>
      </c>
      <c r="AC238" s="59">
        <f t="shared" si="74"/>
        <v>52364.67678696545</v>
      </c>
      <c r="AD238" s="58">
        <f t="shared" si="75"/>
        <v>36655.273750875815</v>
      </c>
    </row>
    <row r="239" spans="1:30" x14ac:dyDescent="0.3">
      <c r="A239" s="54" t="s">
        <v>280</v>
      </c>
      <c r="B239" s="54" t="s">
        <v>59</v>
      </c>
      <c r="C239" s="54">
        <v>2</v>
      </c>
      <c r="D239" s="53">
        <v>3500</v>
      </c>
      <c r="E239" s="54">
        <f t="shared" si="58"/>
        <v>0.97299999999999998</v>
      </c>
      <c r="F239" s="60">
        <f t="shared" si="59"/>
        <v>40866</v>
      </c>
      <c r="G239" s="53">
        <v>404</v>
      </c>
      <c r="H239" s="61">
        <v>0.36159999999999998</v>
      </c>
      <c r="I239" s="53">
        <v>152</v>
      </c>
      <c r="J239" s="62">
        <v>547</v>
      </c>
      <c r="K239" s="63">
        <f t="shared" si="60"/>
        <v>395</v>
      </c>
      <c r="L239" s="63">
        <f t="shared" si="61"/>
        <v>252</v>
      </c>
      <c r="M239" s="61">
        <f t="shared" si="62"/>
        <v>0.61037974683544305</v>
      </c>
      <c r="N239" s="64">
        <f t="shared" si="63"/>
        <v>0.36159999999999998</v>
      </c>
      <c r="O239" s="53">
        <v>404</v>
      </c>
      <c r="P239" s="59">
        <f t="shared" si="64"/>
        <v>404</v>
      </c>
      <c r="Q239" s="61">
        <f t="shared" si="65"/>
        <v>0.61037974683544305</v>
      </c>
      <c r="R239" s="61">
        <f>$Q$2*$Q239+$R$2</f>
        <v>0.36754546835443042</v>
      </c>
      <c r="S239" s="53">
        <f t="shared" si="66"/>
        <v>54198.254763544312</v>
      </c>
      <c r="T239" s="65">
        <f>$S239*(1-$T$1)</f>
        <v>37938.778334481016</v>
      </c>
      <c r="U239" s="56">
        <f t="shared" si="67"/>
        <v>152</v>
      </c>
      <c r="V239" s="59">
        <f t="shared" si="68"/>
        <v>493.75</v>
      </c>
      <c r="W239" s="59">
        <f t="shared" si="69"/>
        <v>102.625</v>
      </c>
      <c r="X239" s="55">
        <f t="shared" si="70"/>
        <v>-311.94718220874398</v>
      </c>
      <c r="Y239" s="59">
        <f t="shared" si="71"/>
        <v>316.65477318675761</v>
      </c>
      <c r="Z239" s="59">
        <f t="shared" si="72"/>
        <v>316.65477318675761</v>
      </c>
      <c r="AA239" s="57">
        <f t="shared" si="73"/>
        <v>0.43347802164406607</v>
      </c>
      <c r="AB239" s="57">
        <f t="shared" si="76"/>
        <v>0.50754549367088608</v>
      </c>
      <c r="AC239" s="59">
        <f t="shared" si="74"/>
        <v>58661.596660815099</v>
      </c>
      <c r="AD239" s="58">
        <f t="shared" si="75"/>
        <v>41063.11766257057</v>
      </c>
    </row>
    <row r="240" spans="1:30" x14ac:dyDescent="0.3">
      <c r="A240" s="54" t="s">
        <v>281</v>
      </c>
      <c r="B240" s="54" t="s">
        <v>61</v>
      </c>
      <c r="C240" s="54">
        <v>1</v>
      </c>
      <c r="D240" s="53">
        <v>3000</v>
      </c>
      <c r="E240" s="54">
        <f t="shared" si="58"/>
        <v>0.97299999999999998</v>
      </c>
      <c r="F240" s="60">
        <f t="shared" si="59"/>
        <v>35028</v>
      </c>
      <c r="G240" s="53">
        <v>161</v>
      </c>
      <c r="H240" s="61">
        <v>0.26579999999999998</v>
      </c>
      <c r="I240" s="53">
        <v>77</v>
      </c>
      <c r="J240" s="62">
        <v>432</v>
      </c>
      <c r="K240" s="63">
        <f t="shared" si="60"/>
        <v>355</v>
      </c>
      <c r="L240" s="63">
        <f t="shared" si="61"/>
        <v>84</v>
      </c>
      <c r="M240" s="61">
        <f t="shared" si="62"/>
        <v>0.28929577464788736</v>
      </c>
      <c r="N240" s="64">
        <f t="shared" si="63"/>
        <v>0.26579999999999998</v>
      </c>
      <c r="O240" s="53">
        <v>161</v>
      </c>
      <c r="P240" s="59">
        <f t="shared" si="64"/>
        <v>161</v>
      </c>
      <c r="Q240" s="61">
        <f t="shared" si="65"/>
        <v>0.28929577464788736</v>
      </c>
      <c r="R240" s="61">
        <f>$Q$2*$Q240+$R$2</f>
        <v>0.62165132394366196</v>
      </c>
      <c r="S240" s="53">
        <f t="shared" si="66"/>
        <v>36531.340051549298</v>
      </c>
      <c r="T240" s="65">
        <f>$S240*(1-$T$1)</f>
        <v>25571.938036084506</v>
      </c>
      <c r="U240" s="56">
        <f t="shared" si="67"/>
        <v>77</v>
      </c>
      <c r="V240" s="59">
        <f t="shared" si="68"/>
        <v>443.75</v>
      </c>
      <c r="W240" s="59">
        <f t="shared" si="69"/>
        <v>32.625</v>
      </c>
      <c r="X240" s="55">
        <f t="shared" si="70"/>
        <v>-280.35759413697247</v>
      </c>
      <c r="Y240" s="59">
        <f t="shared" si="71"/>
        <v>254.7846695729088</v>
      </c>
      <c r="Z240" s="59">
        <f t="shared" si="72"/>
        <v>254.7846695729088</v>
      </c>
      <c r="AA240" s="57">
        <f t="shared" si="73"/>
        <v>0.5006415088966959</v>
      </c>
      <c r="AB240" s="57">
        <f t="shared" si="76"/>
        <v>0.45439230985915491</v>
      </c>
      <c r="AC240" s="59">
        <f t="shared" si="74"/>
        <v>42256.851001236486</v>
      </c>
      <c r="AD240" s="58">
        <f t="shared" si="75"/>
        <v>29579.795700865539</v>
      </c>
    </row>
    <row r="241" spans="1:30" x14ac:dyDescent="0.3">
      <c r="A241" s="54" t="s">
        <v>282</v>
      </c>
      <c r="B241" s="54" t="s">
        <v>61</v>
      </c>
      <c r="C241" s="54">
        <v>1</v>
      </c>
      <c r="D241" s="53">
        <v>2600</v>
      </c>
      <c r="E241" s="54">
        <f t="shared" si="58"/>
        <v>0.97299999999999998</v>
      </c>
      <c r="F241" s="60">
        <f t="shared" si="59"/>
        <v>30357.599999999999</v>
      </c>
      <c r="G241" s="53">
        <v>408</v>
      </c>
      <c r="H241" s="61">
        <v>0.38629999999999998</v>
      </c>
      <c r="I241" s="53">
        <v>100</v>
      </c>
      <c r="J241" s="62">
        <v>565</v>
      </c>
      <c r="K241" s="63">
        <f t="shared" si="60"/>
        <v>465</v>
      </c>
      <c r="L241" s="63">
        <f t="shared" si="61"/>
        <v>308</v>
      </c>
      <c r="M241" s="61">
        <f t="shared" si="62"/>
        <v>0.62989247311827956</v>
      </c>
      <c r="N241" s="64">
        <f t="shared" si="63"/>
        <v>0.38629999999999998</v>
      </c>
      <c r="O241" s="53">
        <v>408</v>
      </c>
      <c r="P241" s="59">
        <f t="shared" si="64"/>
        <v>408</v>
      </c>
      <c r="Q241" s="61">
        <f t="shared" si="65"/>
        <v>0.62989247311827956</v>
      </c>
      <c r="R241" s="61">
        <f>$Q$2*$Q241+$R$2</f>
        <v>0.3521030967741936</v>
      </c>
      <c r="S241" s="53">
        <f t="shared" si="66"/>
        <v>52435.193171612911</v>
      </c>
      <c r="T241" s="65">
        <f>$S241*(1-$T$1)</f>
        <v>36704.635220129036</v>
      </c>
      <c r="U241" s="56">
        <f t="shared" si="67"/>
        <v>100</v>
      </c>
      <c r="V241" s="59">
        <f t="shared" si="68"/>
        <v>581.25</v>
      </c>
      <c r="W241" s="59">
        <f t="shared" si="69"/>
        <v>41.875</v>
      </c>
      <c r="X241" s="55">
        <f t="shared" si="70"/>
        <v>-367.22896133434421</v>
      </c>
      <c r="Y241" s="59">
        <f t="shared" si="71"/>
        <v>333.30245451099319</v>
      </c>
      <c r="Z241" s="59">
        <f t="shared" si="72"/>
        <v>333.30245451099319</v>
      </c>
      <c r="AA241" s="57">
        <f t="shared" si="73"/>
        <v>0.50138056690063348</v>
      </c>
      <c r="AB241" s="57">
        <f t="shared" si="76"/>
        <v>0.4538074193548387</v>
      </c>
      <c r="AC241" s="59">
        <f t="shared" si="74"/>
        <v>55208.121262387584</v>
      </c>
      <c r="AD241" s="58">
        <f t="shared" si="75"/>
        <v>38645.684883671303</v>
      </c>
    </row>
    <row r="242" spans="1:30" x14ac:dyDescent="0.3">
      <c r="A242" s="54" t="s">
        <v>283</v>
      </c>
      <c r="B242" s="54" t="s">
        <v>61</v>
      </c>
      <c r="C242" s="54">
        <v>2</v>
      </c>
      <c r="D242" s="53">
        <v>4000</v>
      </c>
      <c r="E242" s="54">
        <f t="shared" si="58"/>
        <v>0.97299999999999998</v>
      </c>
      <c r="F242" s="60">
        <f t="shared" si="59"/>
        <v>46704</v>
      </c>
      <c r="G242" s="53">
        <v>284</v>
      </c>
      <c r="H242" s="61">
        <v>0.31509999999999999</v>
      </c>
      <c r="I242" s="53">
        <v>204</v>
      </c>
      <c r="J242" s="62">
        <v>494</v>
      </c>
      <c r="K242" s="63">
        <f t="shared" si="60"/>
        <v>290</v>
      </c>
      <c r="L242" s="63">
        <f t="shared" si="61"/>
        <v>80</v>
      </c>
      <c r="M242" s="61">
        <f t="shared" si="62"/>
        <v>0.32068965517241377</v>
      </c>
      <c r="N242" s="64">
        <f t="shared" si="63"/>
        <v>0.31509999999999999</v>
      </c>
      <c r="O242" s="53">
        <v>284</v>
      </c>
      <c r="P242" s="59">
        <f t="shared" si="64"/>
        <v>284</v>
      </c>
      <c r="Q242" s="61">
        <f t="shared" si="65"/>
        <v>0.32068965517241377</v>
      </c>
      <c r="R242" s="61">
        <f>$Q$2*$Q242+$R$2</f>
        <v>0.59680620689655184</v>
      </c>
      <c r="S242" s="53">
        <f t="shared" si="66"/>
        <v>61864.931406896561</v>
      </c>
      <c r="T242" s="65">
        <f>$S242*(1-$T$1)</f>
        <v>43305.451984827589</v>
      </c>
      <c r="U242" s="56">
        <f t="shared" si="67"/>
        <v>204</v>
      </c>
      <c r="V242" s="59">
        <f t="shared" si="68"/>
        <v>362.5</v>
      </c>
      <c r="W242" s="59">
        <f t="shared" si="69"/>
        <v>167.75</v>
      </c>
      <c r="X242" s="55">
        <f t="shared" si="70"/>
        <v>-229.0245135203437</v>
      </c>
      <c r="Y242" s="59">
        <f t="shared" si="71"/>
        <v>278.68325120040436</v>
      </c>
      <c r="Z242" s="59">
        <f t="shared" si="72"/>
        <v>278.68325120040436</v>
      </c>
      <c r="AA242" s="57">
        <f t="shared" si="73"/>
        <v>0.30602276193214994</v>
      </c>
      <c r="AB242" s="57">
        <f t="shared" si="76"/>
        <v>0.60841358620689656</v>
      </c>
      <c r="AC242" s="59">
        <f t="shared" si="74"/>
        <v>61887.456841701925</v>
      </c>
      <c r="AD242" s="58">
        <f t="shared" si="75"/>
        <v>43321.219789191346</v>
      </c>
    </row>
    <row r="243" spans="1:30" x14ac:dyDescent="0.3">
      <c r="A243" s="54" t="s">
        <v>284</v>
      </c>
      <c r="B243" s="54" t="s">
        <v>59</v>
      </c>
      <c r="C243" s="54">
        <v>1</v>
      </c>
      <c r="D243" s="53">
        <v>4000</v>
      </c>
      <c r="E243" s="54">
        <f t="shared" si="58"/>
        <v>0.97299999999999998</v>
      </c>
      <c r="F243" s="60">
        <f t="shared" si="59"/>
        <v>46704</v>
      </c>
      <c r="G243" s="53">
        <v>443</v>
      </c>
      <c r="H243" s="61">
        <v>0.55620000000000003</v>
      </c>
      <c r="I243" s="53">
        <v>257</v>
      </c>
      <c r="J243" s="62">
        <v>903</v>
      </c>
      <c r="K243" s="63">
        <f t="shared" si="60"/>
        <v>646</v>
      </c>
      <c r="L243" s="63">
        <f t="shared" si="61"/>
        <v>186</v>
      </c>
      <c r="M243" s="61">
        <f t="shared" si="62"/>
        <v>0.33034055727554179</v>
      </c>
      <c r="N243" s="64">
        <f t="shared" si="63"/>
        <v>0.55620000000000003</v>
      </c>
      <c r="O243" s="53">
        <v>443</v>
      </c>
      <c r="P243" s="59">
        <f t="shared" si="64"/>
        <v>443</v>
      </c>
      <c r="Q243" s="61">
        <f t="shared" si="65"/>
        <v>0.33034055727554179</v>
      </c>
      <c r="R243" s="61">
        <f>$Q$2*$Q243+$R$2</f>
        <v>0.5891684829721362</v>
      </c>
      <c r="S243" s="53">
        <f t="shared" si="66"/>
        <v>95265.597854179563</v>
      </c>
      <c r="T243" s="65">
        <f>$S243*(1-$T$1)</f>
        <v>66685.918497925697</v>
      </c>
      <c r="U243" s="56">
        <f t="shared" si="67"/>
        <v>257</v>
      </c>
      <c r="V243" s="59">
        <f t="shared" si="68"/>
        <v>807.5</v>
      </c>
      <c r="W243" s="59">
        <f t="shared" si="69"/>
        <v>176.25</v>
      </c>
      <c r="X243" s="55">
        <f t="shared" si="70"/>
        <v>-510.17184735911042</v>
      </c>
      <c r="Y243" s="59">
        <f t="shared" si="71"/>
        <v>522.07717336365931</v>
      </c>
      <c r="Z243" s="59">
        <f t="shared" si="72"/>
        <v>522.07717336365931</v>
      </c>
      <c r="AA243" s="57">
        <f t="shared" si="73"/>
        <v>0.42826894534199295</v>
      </c>
      <c r="AB243" s="57">
        <f t="shared" si="76"/>
        <v>0.51166795665634679</v>
      </c>
      <c r="AC243" s="59">
        <f t="shared" si="74"/>
        <v>97502.508586845288</v>
      </c>
      <c r="AD243" s="58">
        <f t="shared" si="75"/>
        <v>68251.756010791694</v>
      </c>
    </row>
    <row r="244" spans="1:30" x14ac:dyDescent="0.3">
      <c r="A244" s="54" t="s">
        <v>285</v>
      </c>
      <c r="B244" s="54" t="s">
        <v>59</v>
      </c>
      <c r="C244" s="54">
        <v>2</v>
      </c>
      <c r="D244" s="53">
        <v>5100</v>
      </c>
      <c r="E244" s="54">
        <f t="shared" si="58"/>
        <v>0.97299999999999998</v>
      </c>
      <c r="F244" s="60">
        <f t="shared" si="59"/>
        <v>59547.6</v>
      </c>
      <c r="G244" s="53">
        <v>718</v>
      </c>
      <c r="H244" s="61">
        <v>0.44929999999999998</v>
      </c>
      <c r="I244" s="53">
        <v>256</v>
      </c>
      <c r="J244" s="62">
        <v>916</v>
      </c>
      <c r="K244" s="63">
        <f t="shared" si="60"/>
        <v>660</v>
      </c>
      <c r="L244" s="63">
        <f t="shared" si="61"/>
        <v>462</v>
      </c>
      <c r="M244" s="61">
        <f t="shared" si="62"/>
        <v>0.66</v>
      </c>
      <c r="N244" s="64">
        <f t="shared" si="63"/>
        <v>0.44929999999999998</v>
      </c>
      <c r="O244" s="53">
        <v>718</v>
      </c>
      <c r="P244" s="59">
        <f t="shared" si="64"/>
        <v>718</v>
      </c>
      <c r="Q244" s="61">
        <f t="shared" si="65"/>
        <v>0.66</v>
      </c>
      <c r="R244" s="61">
        <f>$Q$2*$Q244+$R$2</f>
        <v>0.32827600000000001</v>
      </c>
      <c r="S244" s="53">
        <f t="shared" si="66"/>
        <v>86031.291320000004</v>
      </c>
      <c r="T244" s="65">
        <f>$S244*(1-$T$1)</f>
        <v>60221.903923999998</v>
      </c>
      <c r="U244" s="56">
        <f t="shared" si="67"/>
        <v>256</v>
      </c>
      <c r="V244" s="59">
        <f t="shared" si="68"/>
        <v>825</v>
      </c>
      <c r="W244" s="59">
        <f t="shared" si="69"/>
        <v>173.5</v>
      </c>
      <c r="X244" s="55">
        <f t="shared" si="70"/>
        <v>-521.22820318423044</v>
      </c>
      <c r="Y244" s="59">
        <f t="shared" si="71"/>
        <v>530.10670962850634</v>
      </c>
      <c r="Z244" s="59">
        <f t="shared" si="72"/>
        <v>530.10670962850634</v>
      </c>
      <c r="AA244" s="57">
        <f t="shared" si="73"/>
        <v>0.43225055712546223</v>
      </c>
      <c r="AB244" s="57">
        <f t="shared" si="76"/>
        <v>0.50851690909090919</v>
      </c>
      <c r="AC244" s="59">
        <f t="shared" si="74"/>
        <v>98392.402296053653</v>
      </c>
      <c r="AD244" s="58">
        <f t="shared" si="75"/>
        <v>68874.681607237551</v>
      </c>
    </row>
    <row r="245" spans="1:30" x14ac:dyDescent="0.3">
      <c r="A245" s="54" t="s">
        <v>286</v>
      </c>
      <c r="B245" s="54" t="s">
        <v>61</v>
      </c>
      <c r="C245" s="54">
        <v>2</v>
      </c>
      <c r="D245" s="53">
        <v>5600</v>
      </c>
      <c r="E245" s="54">
        <f t="shared" si="58"/>
        <v>0.97299999999999998</v>
      </c>
      <c r="F245" s="60">
        <f t="shared" si="59"/>
        <v>65385.599999999999</v>
      </c>
      <c r="G245" s="53">
        <v>478</v>
      </c>
      <c r="H245" s="61">
        <v>0.31780000000000003</v>
      </c>
      <c r="I245" s="53">
        <v>265</v>
      </c>
      <c r="J245" s="62">
        <v>644</v>
      </c>
      <c r="K245" s="63">
        <f t="shared" si="60"/>
        <v>379</v>
      </c>
      <c r="L245" s="63">
        <f t="shared" si="61"/>
        <v>213</v>
      </c>
      <c r="M245" s="61">
        <f t="shared" si="62"/>
        <v>0.54960422163588396</v>
      </c>
      <c r="N245" s="64">
        <f t="shared" si="63"/>
        <v>0.31780000000000003</v>
      </c>
      <c r="O245" s="53">
        <v>478</v>
      </c>
      <c r="P245" s="59">
        <f t="shared" si="64"/>
        <v>478</v>
      </c>
      <c r="Q245" s="61">
        <f t="shared" si="65"/>
        <v>0.54960422163588396</v>
      </c>
      <c r="R245" s="61">
        <f>$Q$2*$Q245+$R$2</f>
        <v>0.41564321899736145</v>
      </c>
      <c r="S245" s="53">
        <f t="shared" si="66"/>
        <v>72517.272418469656</v>
      </c>
      <c r="T245" s="65">
        <f>$S245*(1-$T$1)</f>
        <v>50762.090692928759</v>
      </c>
      <c r="U245" s="56">
        <f t="shared" si="67"/>
        <v>265</v>
      </c>
      <c r="V245" s="59">
        <f t="shared" si="68"/>
        <v>473.75</v>
      </c>
      <c r="W245" s="59">
        <f t="shared" si="69"/>
        <v>217.625</v>
      </c>
      <c r="X245" s="55">
        <f t="shared" si="70"/>
        <v>-299.31134698003541</v>
      </c>
      <c r="Y245" s="59">
        <f t="shared" si="71"/>
        <v>363.40673174121815</v>
      </c>
      <c r="Z245" s="59">
        <f t="shared" si="72"/>
        <v>363.40673174121815</v>
      </c>
      <c r="AA245" s="57">
        <f t="shared" si="73"/>
        <v>0.30771869496827048</v>
      </c>
      <c r="AB245" s="57">
        <f t="shared" si="76"/>
        <v>0.60707142480211074</v>
      </c>
      <c r="AC245" s="59">
        <f t="shared" si="74"/>
        <v>80524.052483599211</v>
      </c>
      <c r="AD245" s="58">
        <f t="shared" si="75"/>
        <v>56366.836738519443</v>
      </c>
    </row>
    <row r="246" spans="1:30" x14ac:dyDescent="0.3">
      <c r="A246" s="54" t="s">
        <v>287</v>
      </c>
      <c r="B246" s="54" t="s">
        <v>59</v>
      </c>
      <c r="C246" s="54">
        <v>1</v>
      </c>
      <c r="D246" s="53">
        <v>5000</v>
      </c>
      <c r="E246" s="54">
        <f t="shared" si="58"/>
        <v>0.97299999999999998</v>
      </c>
      <c r="F246" s="60">
        <f t="shared" si="59"/>
        <v>58380</v>
      </c>
      <c r="G246" s="53">
        <v>533</v>
      </c>
      <c r="H246" s="61">
        <v>0.51229999999999998</v>
      </c>
      <c r="I246" s="53">
        <v>236</v>
      </c>
      <c r="J246" s="62">
        <v>829</v>
      </c>
      <c r="K246" s="63">
        <f t="shared" si="60"/>
        <v>593</v>
      </c>
      <c r="L246" s="63">
        <f t="shared" si="61"/>
        <v>297</v>
      </c>
      <c r="M246" s="61">
        <f t="shared" si="62"/>
        <v>0.50067453625632385</v>
      </c>
      <c r="N246" s="64">
        <f t="shared" si="63"/>
        <v>0.51229999999999998</v>
      </c>
      <c r="O246" s="53">
        <v>533</v>
      </c>
      <c r="P246" s="59">
        <f t="shared" si="64"/>
        <v>533</v>
      </c>
      <c r="Q246" s="61">
        <f t="shared" si="65"/>
        <v>0.50067453625632385</v>
      </c>
      <c r="R246" s="61">
        <f>$Q$2*$Q246+$R$2</f>
        <v>0.45436617200674534</v>
      </c>
      <c r="S246" s="53">
        <f t="shared" si="66"/>
        <v>88394.666933052271</v>
      </c>
      <c r="T246" s="65">
        <f>$S246*(1-$T$1)</f>
        <v>61876.266853136585</v>
      </c>
      <c r="U246" s="56">
        <f t="shared" si="67"/>
        <v>236</v>
      </c>
      <c r="V246" s="59">
        <f t="shared" si="68"/>
        <v>741.25</v>
      </c>
      <c r="W246" s="59">
        <f t="shared" si="69"/>
        <v>161.875</v>
      </c>
      <c r="X246" s="55">
        <f t="shared" si="70"/>
        <v>-468.31564316401312</v>
      </c>
      <c r="Y246" s="59">
        <f t="shared" si="71"/>
        <v>479.28678607530964</v>
      </c>
      <c r="Z246" s="59">
        <f t="shared" si="72"/>
        <v>479.28678607530964</v>
      </c>
      <c r="AA246" s="57">
        <f t="shared" si="73"/>
        <v>0.42821151578456612</v>
      </c>
      <c r="AB246" s="57">
        <f t="shared" si="76"/>
        <v>0.51171340640809437</v>
      </c>
      <c r="AC246" s="59">
        <f t="shared" si="74"/>
        <v>89518.977991379274</v>
      </c>
      <c r="AD246" s="58">
        <f t="shared" si="75"/>
        <v>62663.284593965487</v>
      </c>
    </row>
    <row r="247" spans="1:30" x14ac:dyDescent="0.3">
      <c r="A247" s="54" t="s">
        <v>288</v>
      </c>
      <c r="B247" s="54" t="s">
        <v>59</v>
      </c>
      <c r="C247" s="54">
        <v>2</v>
      </c>
      <c r="D247" s="53">
        <v>6000</v>
      </c>
      <c r="E247" s="54">
        <f t="shared" si="58"/>
        <v>0.97299999999999998</v>
      </c>
      <c r="F247" s="60">
        <f t="shared" si="59"/>
        <v>70056</v>
      </c>
      <c r="G247" s="53">
        <v>566</v>
      </c>
      <c r="H247" s="61">
        <v>0.36990000000000001</v>
      </c>
      <c r="I247" s="53">
        <v>244</v>
      </c>
      <c r="J247" s="62">
        <v>872</v>
      </c>
      <c r="K247" s="63">
        <f t="shared" si="60"/>
        <v>628</v>
      </c>
      <c r="L247" s="63">
        <f t="shared" si="61"/>
        <v>322</v>
      </c>
      <c r="M247" s="61">
        <f t="shared" si="62"/>
        <v>0.51019108280254777</v>
      </c>
      <c r="N247" s="64">
        <f t="shared" si="63"/>
        <v>0.36990000000000001</v>
      </c>
      <c r="O247" s="53">
        <v>566</v>
      </c>
      <c r="P247" s="59">
        <f t="shared" si="64"/>
        <v>566</v>
      </c>
      <c r="Q247" s="61">
        <f t="shared" si="65"/>
        <v>0.51019108280254777</v>
      </c>
      <c r="R247" s="61">
        <f>$Q$2*$Q247+$R$2</f>
        <v>0.44683477707006375</v>
      </c>
      <c r="S247" s="53">
        <f t="shared" si="66"/>
        <v>92311.596594904477</v>
      </c>
      <c r="T247" s="65">
        <f>$S247*(1-$T$1)</f>
        <v>64618.117616433126</v>
      </c>
      <c r="U247" s="56">
        <f t="shared" si="67"/>
        <v>244</v>
      </c>
      <c r="V247" s="59">
        <f t="shared" si="68"/>
        <v>785</v>
      </c>
      <c r="W247" s="59">
        <f t="shared" si="69"/>
        <v>165.5</v>
      </c>
      <c r="X247" s="55">
        <f t="shared" si="70"/>
        <v>-495.95653272681324</v>
      </c>
      <c r="Y247" s="59">
        <f t="shared" si="71"/>
        <v>504.61062673742731</v>
      </c>
      <c r="Z247" s="59">
        <f t="shared" si="72"/>
        <v>504.61062673742731</v>
      </c>
      <c r="AA247" s="57">
        <f t="shared" si="73"/>
        <v>0.43198805953812397</v>
      </c>
      <c r="AB247" s="57">
        <f t="shared" si="76"/>
        <v>0.50872464968152875</v>
      </c>
      <c r="AC247" s="59">
        <f t="shared" si="74"/>
        <v>93698.370474089636</v>
      </c>
      <c r="AD247" s="58">
        <f t="shared" si="75"/>
        <v>65588.859331862739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 4- Alternative to "Solver"</vt:lpstr>
      <vt:lpstr>nightly rent vs occupancy rate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2016-02-26T18:42:49Z</dcterms:created>
  <dcterms:modified xsi:type="dcterms:W3CDTF">2018-04-30T18:00:27Z</dcterms:modified>
</cp:coreProperties>
</file>