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pocrypse\OneDrive\Study\mySQL\Coursera_Managing_Big_Data_with_MySQL\Capstone_Real_Estate_Profits_Data_Analytics\"/>
    </mc:Choice>
  </mc:AlternateContent>
  <xr:revisionPtr revIDLastSave="98" documentId="11_E20384490642FF555DBB703BFE3EDDC6446CCB57" xr6:coauthVersionLast="32" xr6:coauthVersionMax="32" xr10:uidLastSave="{53A40DCE-8E2A-42C4-AF05-7D001DDCAC4C}"/>
  <bookViews>
    <workbookView xWindow="0" yWindow="2016" windowWidth="23040" windowHeight="7992" tabRatio="500" xr2:uid="{00000000-000D-0000-FFFF-FFFF00000000}"/>
  </bookViews>
  <sheets>
    <sheet name="40% transaction fee" sheetId="2" r:id="rId1"/>
  </sheets>
  <definedNames>
    <definedName name="_xlnm._FilterDatabase" localSheetId="0" hidden="1">'40% transaction fee'!$A$3:$AO$247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4" i="2" l="1"/>
  <c r="V224" i="2"/>
  <c r="U224" i="2"/>
  <c r="W224" i="2"/>
  <c r="X224" i="2"/>
  <c r="T224" i="2"/>
  <c r="Y224" i="2"/>
  <c r="Z224" i="2"/>
  <c r="AA224" i="2"/>
  <c r="AB224" i="2"/>
  <c r="AC224" i="2"/>
  <c r="F224" i="2"/>
  <c r="AD224" i="2"/>
  <c r="AG224" i="2"/>
  <c r="AH224" i="2"/>
  <c r="AL224" i="2"/>
  <c r="K5" i="2"/>
  <c r="V5" i="2"/>
  <c r="U5" i="2"/>
  <c r="W5" i="2"/>
  <c r="X5" i="2"/>
  <c r="T5" i="2"/>
  <c r="Y5" i="2"/>
  <c r="Z5" i="2"/>
  <c r="AA5" i="2"/>
  <c r="AB5" i="2"/>
  <c r="AC5" i="2"/>
  <c r="F5" i="2"/>
  <c r="AD5" i="2"/>
  <c r="AG5" i="2"/>
  <c r="AI5" i="2"/>
  <c r="AM5" i="2"/>
  <c r="K6" i="2"/>
  <c r="V6" i="2"/>
  <c r="U6" i="2"/>
  <c r="W6" i="2"/>
  <c r="X6" i="2"/>
  <c r="T6" i="2"/>
  <c r="Y6" i="2"/>
  <c r="Z6" i="2"/>
  <c r="AA6" i="2"/>
  <c r="AB6" i="2"/>
  <c r="AC6" i="2"/>
  <c r="F6" i="2"/>
  <c r="AD6" i="2"/>
  <c r="AG6" i="2"/>
  <c r="AI6" i="2"/>
  <c r="AM6" i="2"/>
  <c r="K7" i="2"/>
  <c r="V7" i="2"/>
  <c r="U7" i="2"/>
  <c r="W7" i="2"/>
  <c r="X7" i="2"/>
  <c r="T7" i="2"/>
  <c r="Y7" i="2"/>
  <c r="Z7" i="2"/>
  <c r="AA7" i="2"/>
  <c r="AB7" i="2"/>
  <c r="AC7" i="2"/>
  <c r="F7" i="2"/>
  <c r="AD7" i="2"/>
  <c r="AG7" i="2"/>
  <c r="AI7" i="2"/>
  <c r="AM7" i="2"/>
  <c r="K8" i="2"/>
  <c r="V8" i="2"/>
  <c r="U8" i="2"/>
  <c r="W8" i="2"/>
  <c r="X8" i="2"/>
  <c r="T8" i="2"/>
  <c r="Y8" i="2"/>
  <c r="Z8" i="2"/>
  <c r="AA8" i="2"/>
  <c r="AB8" i="2"/>
  <c r="AC8" i="2"/>
  <c r="F8" i="2"/>
  <c r="AD8" i="2"/>
  <c r="AG8" i="2"/>
  <c r="AI8" i="2"/>
  <c r="AM8" i="2"/>
  <c r="K9" i="2"/>
  <c r="V9" i="2"/>
  <c r="U9" i="2"/>
  <c r="W9" i="2"/>
  <c r="X9" i="2"/>
  <c r="T9" i="2"/>
  <c r="Y9" i="2"/>
  <c r="Z9" i="2"/>
  <c r="AA9" i="2"/>
  <c r="AB9" i="2"/>
  <c r="AC9" i="2"/>
  <c r="F9" i="2"/>
  <c r="AD9" i="2"/>
  <c r="AG9" i="2"/>
  <c r="AI9" i="2"/>
  <c r="AM9" i="2"/>
  <c r="K10" i="2"/>
  <c r="V10" i="2"/>
  <c r="U10" i="2"/>
  <c r="W10" i="2"/>
  <c r="X10" i="2"/>
  <c r="T10" i="2"/>
  <c r="Y10" i="2"/>
  <c r="Z10" i="2"/>
  <c r="AA10" i="2"/>
  <c r="AB10" i="2"/>
  <c r="AC10" i="2"/>
  <c r="F10" i="2"/>
  <c r="AD10" i="2"/>
  <c r="AG10" i="2"/>
  <c r="AI10" i="2"/>
  <c r="AM10" i="2"/>
  <c r="K11" i="2"/>
  <c r="V11" i="2"/>
  <c r="U11" i="2"/>
  <c r="W11" i="2"/>
  <c r="X11" i="2"/>
  <c r="T11" i="2"/>
  <c r="Y11" i="2"/>
  <c r="Z11" i="2"/>
  <c r="AA11" i="2"/>
  <c r="AB11" i="2"/>
  <c r="AC11" i="2"/>
  <c r="F11" i="2"/>
  <c r="AD11" i="2"/>
  <c r="AG11" i="2"/>
  <c r="AI11" i="2"/>
  <c r="AM11" i="2"/>
  <c r="K12" i="2"/>
  <c r="V12" i="2"/>
  <c r="U12" i="2"/>
  <c r="W12" i="2"/>
  <c r="X12" i="2"/>
  <c r="T12" i="2"/>
  <c r="Y12" i="2"/>
  <c r="Z12" i="2"/>
  <c r="AA12" i="2"/>
  <c r="AB12" i="2"/>
  <c r="AC12" i="2"/>
  <c r="F12" i="2"/>
  <c r="AD12" i="2"/>
  <c r="AG12" i="2"/>
  <c r="AI12" i="2"/>
  <c r="AM12" i="2"/>
  <c r="K13" i="2"/>
  <c r="V13" i="2"/>
  <c r="U13" i="2"/>
  <c r="W13" i="2"/>
  <c r="X13" i="2"/>
  <c r="T13" i="2"/>
  <c r="Y13" i="2"/>
  <c r="Z13" i="2"/>
  <c r="AA13" i="2"/>
  <c r="AB13" i="2"/>
  <c r="AC13" i="2"/>
  <c r="F13" i="2"/>
  <c r="AD13" i="2"/>
  <c r="AG13" i="2"/>
  <c r="AI13" i="2"/>
  <c r="AM13" i="2"/>
  <c r="K14" i="2"/>
  <c r="V14" i="2"/>
  <c r="U14" i="2"/>
  <c r="W14" i="2"/>
  <c r="X14" i="2"/>
  <c r="T14" i="2"/>
  <c r="Y14" i="2"/>
  <c r="Z14" i="2"/>
  <c r="AA14" i="2"/>
  <c r="AB14" i="2"/>
  <c r="AC14" i="2"/>
  <c r="F14" i="2"/>
  <c r="AD14" i="2"/>
  <c r="AG14" i="2"/>
  <c r="AI14" i="2"/>
  <c r="AM14" i="2"/>
  <c r="K15" i="2"/>
  <c r="V15" i="2"/>
  <c r="U15" i="2"/>
  <c r="W15" i="2"/>
  <c r="X15" i="2"/>
  <c r="T15" i="2"/>
  <c r="Y15" i="2"/>
  <c r="Z15" i="2"/>
  <c r="AA15" i="2"/>
  <c r="AB15" i="2"/>
  <c r="AC15" i="2"/>
  <c r="F15" i="2"/>
  <c r="AD15" i="2"/>
  <c r="AG15" i="2"/>
  <c r="AI15" i="2"/>
  <c r="AM15" i="2"/>
  <c r="K16" i="2"/>
  <c r="V16" i="2"/>
  <c r="U16" i="2"/>
  <c r="W16" i="2"/>
  <c r="X16" i="2"/>
  <c r="T16" i="2"/>
  <c r="Y16" i="2"/>
  <c r="Z16" i="2"/>
  <c r="AA16" i="2"/>
  <c r="AB16" i="2"/>
  <c r="AC16" i="2"/>
  <c r="F16" i="2"/>
  <c r="AD16" i="2"/>
  <c r="AG16" i="2"/>
  <c r="AI16" i="2"/>
  <c r="AM16" i="2"/>
  <c r="K17" i="2"/>
  <c r="V17" i="2"/>
  <c r="U17" i="2"/>
  <c r="W17" i="2"/>
  <c r="X17" i="2"/>
  <c r="T17" i="2"/>
  <c r="Y17" i="2"/>
  <c r="Z17" i="2"/>
  <c r="AA17" i="2"/>
  <c r="AB17" i="2"/>
  <c r="AC17" i="2"/>
  <c r="F17" i="2"/>
  <c r="AD17" i="2"/>
  <c r="AG17" i="2"/>
  <c r="AI17" i="2"/>
  <c r="AM17" i="2"/>
  <c r="K18" i="2"/>
  <c r="V18" i="2"/>
  <c r="U18" i="2"/>
  <c r="W18" i="2"/>
  <c r="X18" i="2"/>
  <c r="T18" i="2"/>
  <c r="Y18" i="2"/>
  <c r="Z18" i="2"/>
  <c r="AA18" i="2"/>
  <c r="AB18" i="2"/>
  <c r="AC18" i="2"/>
  <c r="F18" i="2"/>
  <c r="AD18" i="2"/>
  <c r="AG18" i="2"/>
  <c r="AI18" i="2"/>
  <c r="AM18" i="2"/>
  <c r="K19" i="2"/>
  <c r="V19" i="2"/>
  <c r="U19" i="2"/>
  <c r="W19" i="2"/>
  <c r="X19" i="2"/>
  <c r="T19" i="2"/>
  <c r="Y19" i="2"/>
  <c r="Z19" i="2"/>
  <c r="AA19" i="2"/>
  <c r="AB19" i="2"/>
  <c r="AC19" i="2"/>
  <c r="F19" i="2"/>
  <c r="AD19" i="2"/>
  <c r="AG19" i="2"/>
  <c r="AI19" i="2"/>
  <c r="AM19" i="2"/>
  <c r="K20" i="2"/>
  <c r="V20" i="2"/>
  <c r="U20" i="2"/>
  <c r="W20" i="2"/>
  <c r="X20" i="2"/>
  <c r="T20" i="2"/>
  <c r="Y20" i="2"/>
  <c r="Z20" i="2"/>
  <c r="AA20" i="2"/>
  <c r="AB20" i="2"/>
  <c r="AC20" i="2"/>
  <c r="F20" i="2"/>
  <c r="AD20" i="2"/>
  <c r="AG20" i="2"/>
  <c r="AI20" i="2"/>
  <c r="AM20" i="2"/>
  <c r="K21" i="2"/>
  <c r="V21" i="2"/>
  <c r="U21" i="2"/>
  <c r="W21" i="2"/>
  <c r="X21" i="2"/>
  <c r="T21" i="2"/>
  <c r="Y21" i="2"/>
  <c r="Z21" i="2"/>
  <c r="AA21" i="2"/>
  <c r="AB21" i="2"/>
  <c r="AC21" i="2"/>
  <c r="F21" i="2"/>
  <c r="AD21" i="2"/>
  <c r="AG21" i="2"/>
  <c r="AI21" i="2"/>
  <c r="AM21" i="2"/>
  <c r="K22" i="2"/>
  <c r="V22" i="2"/>
  <c r="U22" i="2"/>
  <c r="W22" i="2"/>
  <c r="X22" i="2"/>
  <c r="T22" i="2"/>
  <c r="Y22" i="2"/>
  <c r="Z22" i="2"/>
  <c r="AA22" i="2"/>
  <c r="AB22" i="2"/>
  <c r="AC22" i="2"/>
  <c r="F22" i="2"/>
  <c r="AD22" i="2"/>
  <c r="AG22" i="2"/>
  <c r="AI22" i="2"/>
  <c r="AM22" i="2"/>
  <c r="K23" i="2"/>
  <c r="V23" i="2"/>
  <c r="U23" i="2"/>
  <c r="W23" i="2"/>
  <c r="X23" i="2"/>
  <c r="T23" i="2"/>
  <c r="Y23" i="2"/>
  <c r="Z23" i="2"/>
  <c r="AA23" i="2"/>
  <c r="AB23" i="2"/>
  <c r="AC23" i="2"/>
  <c r="F23" i="2"/>
  <c r="AD23" i="2"/>
  <c r="AG23" i="2"/>
  <c r="AI23" i="2"/>
  <c r="AM23" i="2"/>
  <c r="K24" i="2"/>
  <c r="V24" i="2"/>
  <c r="U24" i="2"/>
  <c r="W24" i="2"/>
  <c r="X24" i="2"/>
  <c r="T24" i="2"/>
  <c r="Y24" i="2"/>
  <c r="Z24" i="2"/>
  <c r="AA24" i="2"/>
  <c r="AB24" i="2"/>
  <c r="AC24" i="2"/>
  <c r="F24" i="2"/>
  <c r="AD24" i="2"/>
  <c r="AG24" i="2"/>
  <c r="AI24" i="2"/>
  <c r="AM24" i="2"/>
  <c r="K25" i="2"/>
  <c r="V25" i="2"/>
  <c r="U25" i="2"/>
  <c r="W25" i="2"/>
  <c r="X25" i="2"/>
  <c r="T25" i="2"/>
  <c r="Y25" i="2"/>
  <c r="Z25" i="2"/>
  <c r="AA25" i="2"/>
  <c r="AB25" i="2"/>
  <c r="AC25" i="2"/>
  <c r="F25" i="2"/>
  <c r="AD25" i="2"/>
  <c r="AG25" i="2"/>
  <c r="AI25" i="2"/>
  <c r="AM25" i="2"/>
  <c r="K26" i="2"/>
  <c r="V26" i="2"/>
  <c r="U26" i="2"/>
  <c r="W26" i="2"/>
  <c r="X26" i="2"/>
  <c r="T26" i="2"/>
  <c r="Y26" i="2"/>
  <c r="Z26" i="2"/>
  <c r="AA26" i="2"/>
  <c r="AB26" i="2"/>
  <c r="AC26" i="2"/>
  <c r="F26" i="2"/>
  <c r="AD26" i="2"/>
  <c r="AG26" i="2"/>
  <c r="AI26" i="2"/>
  <c r="AM26" i="2"/>
  <c r="K27" i="2"/>
  <c r="V27" i="2"/>
  <c r="U27" i="2"/>
  <c r="W27" i="2"/>
  <c r="X27" i="2"/>
  <c r="T27" i="2"/>
  <c r="Y27" i="2"/>
  <c r="Z27" i="2"/>
  <c r="AA27" i="2"/>
  <c r="AB27" i="2"/>
  <c r="AC27" i="2"/>
  <c r="F27" i="2"/>
  <c r="AD27" i="2"/>
  <c r="AG27" i="2"/>
  <c r="AI27" i="2"/>
  <c r="AM27" i="2"/>
  <c r="K28" i="2"/>
  <c r="V28" i="2"/>
  <c r="U28" i="2"/>
  <c r="W28" i="2"/>
  <c r="X28" i="2"/>
  <c r="T28" i="2"/>
  <c r="Y28" i="2"/>
  <c r="Z28" i="2"/>
  <c r="AA28" i="2"/>
  <c r="AB28" i="2"/>
  <c r="AC28" i="2"/>
  <c r="F28" i="2"/>
  <c r="AD28" i="2"/>
  <c r="AG28" i="2"/>
  <c r="AI28" i="2"/>
  <c r="AM28" i="2"/>
  <c r="K29" i="2"/>
  <c r="V29" i="2"/>
  <c r="U29" i="2"/>
  <c r="W29" i="2"/>
  <c r="X29" i="2"/>
  <c r="T29" i="2"/>
  <c r="Y29" i="2"/>
  <c r="Z29" i="2"/>
  <c r="AA29" i="2"/>
  <c r="AB29" i="2"/>
  <c r="AC29" i="2"/>
  <c r="F29" i="2"/>
  <c r="AD29" i="2"/>
  <c r="AG29" i="2"/>
  <c r="AI29" i="2"/>
  <c r="AM29" i="2"/>
  <c r="K30" i="2"/>
  <c r="V30" i="2"/>
  <c r="U30" i="2"/>
  <c r="W30" i="2"/>
  <c r="X30" i="2"/>
  <c r="T30" i="2"/>
  <c r="Y30" i="2"/>
  <c r="Z30" i="2"/>
  <c r="AA30" i="2"/>
  <c r="AB30" i="2"/>
  <c r="AC30" i="2"/>
  <c r="F30" i="2"/>
  <c r="AD30" i="2"/>
  <c r="AG30" i="2"/>
  <c r="AI30" i="2"/>
  <c r="AM30" i="2"/>
  <c r="K31" i="2"/>
  <c r="V31" i="2"/>
  <c r="U31" i="2"/>
  <c r="W31" i="2"/>
  <c r="X31" i="2"/>
  <c r="T31" i="2"/>
  <c r="Y31" i="2"/>
  <c r="Z31" i="2"/>
  <c r="AA31" i="2"/>
  <c r="AB31" i="2"/>
  <c r="AC31" i="2"/>
  <c r="F31" i="2"/>
  <c r="AD31" i="2"/>
  <c r="AG31" i="2"/>
  <c r="AI31" i="2"/>
  <c r="AM31" i="2"/>
  <c r="K32" i="2"/>
  <c r="V32" i="2"/>
  <c r="U32" i="2"/>
  <c r="W32" i="2"/>
  <c r="X32" i="2"/>
  <c r="T32" i="2"/>
  <c r="Y32" i="2"/>
  <c r="Z32" i="2"/>
  <c r="AA32" i="2"/>
  <c r="AB32" i="2"/>
  <c r="AC32" i="2"/>
  <c r="F32" i="2"/>
  <c r="AD32" i="2"/>
  <c r="AG32" i="2"/>
  <c r="AI32" i="2"/>
  <c r="AM32" i="2"/>
  <c r="K33" i="2"/>
  <c r="V33" i="2"/>
  <c r="U33" i="2"/>
  <c r="W33" i="2"/>
  <c r="X33" i="2"/>
  <c r="T33" i="2"/>
  <c r="Y33" i="2"/>
  <c r="Z33" i="2"/>
  <c r="AA33" i="2"/>
  <c r="AB33" i="2"/>
  <c r="AC33" i="2"/>
  <c r="F33" i="2"/>
  <c r="AD33" i="2"/>
  <c r="AG33" i="2"/>
  <c r="AI33" i="2"/>
  <c r="AM33" i="2"/>
  <c r="K34" i="2"/>
  <c r="V34" i="2"/>
  <c r="U34" i="2"/>
  <c r="W34" i="2"/>
  <c r="X34" i="2"/>
  <c r="T34" i="2"/>
  <c r="Y34" i="2"/>
  <c r="Z34" i="2"/>
  <c r="AA34" i="2"/>
  <c r="AB34" i="2"/>
  <c r="AC34" i="2"/>
  <c r="F34" i="2"/>
  <c r="AD34" i="2"/>
  <c r="AG34" i="2"/>
  <c r="AI34" i="2"/>
  <c r="AM34" i="2"/>
  <c r="K35" i="2"/>
  <c r="V35" i="2"/>
  <c r="U35" i="2"/>
  <c r="W35" i="2"/>
  <c r="X35" i="2"/>
  <c r="T35" i="2"/>
  <c r="Y35" i="2"/>
  <c r="Z35" i="2"/>
  <c r="AA35" i="2"/>
  <c r="AB35" i="2"/>
  <c r="AC35" i="2"/>
  <c r="F35" i="2"/>
  <c r="AD35" i="2"/>
  <c r="AG35" i="2"/>
  <c r="AI35" i="2"/>
  <c r="AM35" i="2"/>
  <c r="K36" i="2"/>
  <c r="V36" i="2"/>
  <c r="U36" i="2"/>
  <c r="W36" i="2"/>
  <c r="X36" i="2"/>
  <c r="T36" i="2"/>
  <c r="Y36" i="2"/>
  <c r="Z36" i="2"/>
  <c r="AA36" i="2"/>
  <c r="AB36" i="2"/>
  <c r="AC36" i="2"/>
  <c r="F36" i="2"/>
  <c r="AD36" i="2"/>
  <c r="AG36" i="2"/>
  <c r="AI36" i="2"/>
  <c r="AM36" i="2"/>
  <c r="K37" i="2"/>
  <c r="V37" i="2"/>
  <c r="U37" i="2"/>
  <c r="W37" i="2"/>
  <c r="X37" i="2"/>
  <c r="T37" i="2"/>
  <c r="Y37" i="2"/>
  <c r="Z37" i="2"/>
  <c r="AA37" i="2"/>
  <c r="AB37" i="2"/>
  <c r="AC37" i="2"/>
  <c r="F37" i="2"/>
  <c r="AD37" i="2"/>
  <c r="AG37" i="2"/>
  <c r="AI37" i="2"/>
  <c r="AM37" i="2"/>
  <c r="K38" i="2"/>
  <c r="V38" i="2"/>
  <c r="U38" i="2"/>
  <c r="W38" i="2"/>
  <c r="X38" i="2"/>
  <c r="T38" i="2"/>
  <c r="Y38" i="2"/>
  <c r="Z38" i="2"/>
  <c r="AA38" i="2"/>
  <c r="AB38" i="2"/>
  <c r="AC38" i="2"/>
  <c r="F38" i="2"/>
  <c r="AD38" i="2"/>
  <c r="AG38" i="2"/>
  <c r="AI38" i="2"/>
  <c r="AM38" i="2"/>
  <c r="K39" i="2"/>
  <c r="V39" i="2"/>
  <c r="U39" i="2"/>
  <c r="W39" i="2"/>
  <c r="X39" i="2"/>
  <c r="T39" i="2"/>
  <c r="Y39" i="2"/>
  <c r="Z39" i="2"/>
  <c r="AA39" i="2"/>
  <c r="AB39" i="2"/>
  <c r="AC39" i="2"/>
  <c r="F39" i="2"/>
  <c r="AD39" i="2"/>
  <c r="AG39" i="2"/>
  <c r="AI39" i="2"/>
  <c r="AM39" i="2"/>
  <c r="K40" i="2"/>
  <c r="V40" i="2"/>
  <c r="U40" i="2"/>
  <c r="W40" i="2"/>
  <c r="X40" i="2"/>
  <c r="T40" i="2"/>
  <c r="Y40" i="2"/>
  <c r="Z40" i="2"/>
  <c r="AA40" i="2"/>
  <c r="AB40" i="2"/>
  <c r="AC40" i="2"/>
  <c r="F40" i="2"/>
  <c r="AD40" i="2"/>
  <c r="AG40" i="2"/>
  <c r="AI40" i="2"/>
  <c r="AM40" i="2"/>
  <c r="K41" i="2"/>
  <c r="V41" i="2"/>
  <c r="U41" i="2"/>
  <c r="W41" i="2"/>
  <c r="X41" i="2"/>
  <c r="T41" i="2"/>
  <c r="Y41" i="2"/>
  <c r="Z41" i="2"/>
  <c r="AA41" i="2"/>
  <c r="AB41" i="2"/>
  <c r="AC41" i="2"/>
  <c r="F41" i="2"/>
  <c r="AD41" i="2"/>
  <c r="AG41" i="2"/>
  <c r="AI41" i="2"/>
  <c r="AM41" i="2"/>
  <c r="K42" i="2"/>
  <c r="V42" i="2"/>
  <c r="U42" i="2"/>
  <c r="W42" i="2"/>
  <c r="X42" i="2"/>
  <c r="T42" i="2"/>
  <c r="Y42" i="2"/>
  <c r="Z42" i="2"/>
  <c r="AA42" i="2"/>
  <c r="AB42" i="2"/>
  <c r="AC42" i="2"/>
  <c r="F42" i="2"/>
  <c r="AD42" i="2"/>
  <c r="AG42" i="2"/>
  <c r="AI42" i="2"/>
  <c r="AM42" i="2"/>
  <c r="K43" i="2"/>
  <c r="V43" i="2"/>
  <c r="U43" i="2"/>
  <c r="W43" i="2"/>
  <c r="X43" i="2"/>
  <c r="T43" i="2"/>
  <c r="Y43" i="2"/>
  <c r="Z43" i="2"/>
  <c r="AA43" i="2"/>
  <c r="AB43" i="2"/>
  <c r="AC43" i="2"/>
  <c r="F43" i="2"/>
  <c r="AD43" i="2"/>
  <c r="AG43" i="2"/>
  <c r="AI43" i="2"/>
  <c r="AM43" i="2"/>
  <c r="K44" i="2"/>
  <c r="V44" i="2"/>
  <c r="U44" i="2"/>
  <c r="W44" i="2"/>
  <c r="X44" i="2"/>
  <c r="T44" i="2"/>
  <c r="Y44" i="2"/>
  <c r="Z44" i="2"/>
  <c r="AA44" i="2"/>
  <c r="AB44" i="2"/>
  <c r="AC44" i="2"/>
  <c r="F44" i="2"/>
  <c r="AD44" i="2"/>
  <c r="AG44" i="2"/>
  <c r="AI44" i="2"/>
  <c r="AM44" i="2"/>
  <c r="K45" i="2"/>
  <c r="V45" i="2"/>
  <c r="U45" i="2"/>
  <c r="W45" i="2"/>
  <c r="X45" i="2"/>
  <c r="T45" i="2"/>
  <c r="Y45" i="2"/>
  <c r="Z45" i="2"/>
  <c r="AA45" i="2"/>
  <c r="AB45" i="2"/>
  <c r="AC45" i="2"/>
  <c r="F45" i="2"/>
  <c r="AD45" i="2"/>
  <c r="AG45" i="2"/>
  <c r="AI45" i="2"/>
  <c r="AM45" i="2"/>
  <c r="K46" i="2"/>
  <c r="V46" i="2"/>
  <c r="U46" i="2"/>
  <c r="W46" i="2"/>
  <c r="X46" i="2"/>
  <c r="T46" i="2"/>
  <c r="Y46" i="2"/>
  <c r="Z46" i="2"/>
  <c r="AA46" i="2"/>
  <c r="AB46" i="2"/>
  <c r="AC46" i="2"/>
  <c r="F46" i="2"/>
  <c r="AD46" i="2"/>
  <c r="AG46" i="2"/>
  <c r="AI46" i="2"/>
  <c r="AM46" i="2"/>
  <c r="K47" i="2"/>
  <c r="V47" i="2"/>
  <c r="U47" i="2"/>
  <c r="W47" i="2"/>
  <c r="X47" i="2"/>
  <c r="T47" i="2"/>
  <c r="Y47" i="2"/>
  <c r="Z47" i="2"/>
  <c r="AA47" i="2"/>
  <c r="AB47" i="2"/>
  <c r="AC47" i="2"/>
  <c r="F47" i="2"/>
  <c r="AD47" i="2"/>
  <c r="AG47" i="2"/>
  <c r="AI47" i="2"/>
  <c r="AM47" i="2"/>
  <c r="K48" i="2"/>
  <c r="V48" i="2"/>
  <c r="U48" i="2"/>
  <c r="W48" i="2"/>
  <c r="X48" i="2"/>
  <c r="T48" i="2"/>
  <c r="Y48" i="2"/>
  <c r="Z48" i="2"/>
  <c r="AA48" i="2"/>
  <c r="AB48" i="2"/>
  <c r="AC48" i="2"/>
  <c r="F48" i="2"/>
  <c r="AD48" i="2"/>
  <c r="AG48" i="2"/>
  <c r="AI48" i="2"/>
  <c r="AM48" i="2"/>
  <c r="K49" i="2"/>
  <c r="V49" i="2"/>
  <c r="U49" i="2"/>
  <c r="W49" i="2"/>
  <c r="X49" i="2"/>
  <c r="T49" i="2"/>
  <c r="Y49" i="2"/>
  <c r="Z49" i="2"/>
  <c r="AA49" i="2"/>
  <c r="AB49" i="2"/>
  <c r="AC49" i="2"/>
  <c r="F49" i="2"/>
  <c r="AD49" i="2"/>
  <c r="AG49" i="2"/>
  <c r="AI49" i="2"/>
  <c r="AM49" i="2"/>
  <c r="K50" i="2"/>
  <c r="V50" i="2"/>
  <c r="U50" i="2"/>
  <c r="W50" i="2"/>
  <c r="X50" i="2"/>
  <c r="T50" i="2"/>
  <c r="Y50" i="2"/>
  <c r="Z50" i="2"/>
  <c r="AA50" i="2"/>
  <c r="AB50" i="2"/>
  <c r="AC50" i="2"/>
  <c r="F50" i="2"/>
  <c r="AD50" i="2"/>
  <c r="AG50" i="2"/>
  <c r="AI50" i="2"/>
  <c r="AM50" i="2"/>
  <c r="K51" i="2"/>
  <c r="V51" i="2"/>
  <c r="U51" i="2"/>
  <c r="W51" i="2"/>
  <c r="X51" i="2"/>
  <c r="T51" i="2"/>
  <c r="Y51" i="2"/>
  <c r="Z51" i="2"/>
  <c r="AA51" i="2"/>
  <c r="AB51" i="2"/>
  <c r="AC51" i="2"/>
  <c r="F51" i="2"/>
  <c r="AD51" i="2"/>
  <c r="AG51" i="2"/>
  <c r="AI51" i="2"/>
  <c r="AM51" i="2"/>
  <c r="K52" i="2"/>
  <c r="V52" i="2"/>
  <c r="U52" i="2"/>
  <c r="W52" i="2"/>
  <c r="X52" i="2"/>
  <c r="T52" i="2"/>
  <c r="Y52" i="2"/>
  <c r="Z52" i="2"/>
  <c r="AA52" i="2"/>
  <c r="AB52" i="2"/>
  <c r="AC52" i="2"/>
  <c r="F52" i="2"/>
  <c r="AD52" i="2"/>
  <c r="AG52" i="2"/>
  <c r="AI52" i="2"/>
  <c r="AM52" i="2"/>
  <c r="K53" i="2"/>
  <c r="V53" i="2"/>
  <c r="U53" i="2"/>
  <c r="W53" i="2"/>
  <c r="X53" i="2"/>
  <c r="T53" i="2"/>
  <c r="Y53" i="2"/>
  <c r="Z53" i="2"/>
  <c r="AA53" i="2"/>
  <c r="AB53" i="2"/>
  <c r="AC53" i="2"/>
  <c r="F53" i="2"/>
  <c r="AD53" i="2"/>
  <c r="AG53" i="2"/>
  <c r="AI53" i="2"/>
  <c r="AM53" i="2"/>
  <c r="K54" i="2"/>
  <c r="V54" i="2"/>
  <c r="U54" i="2"/>
  <c r="W54" i="2"/>
  <c r="X54" i="2"/>
  <c r="T54" i="2"/>
  <c r="Y54" i="2"/>
  <c r="Z54" i="2"/>
  <c r="AA54" i="2"/>
  <c r="AB54" i="2"/>
  <c r="AC54" i="2"/>
  <c r="F54" i="2"/>
  <c r="AD54" i="2"/>
  <c r="AG54" i="2"/>
  <c r="AI54" i="2"/>
  <c r="AM54" i="2"/>
  <c r="K55" i="2"/>
  <c r="V55" i="2"/>
  <c r="U55" i="2"/>
  <c r="W55" i="2"/>
  <c r="X55" i="2"/>
  <c r="T55" i="2"/>
  <c r="Y55" i="2"/>
  <c r="Z55" i="2"/>
  <c r="AA55" i="2"/>
  <c r="AB55" i="2"/>
  <c r="AC55" i="2"/>
  <c r="F55" i="2"/>
  <c r="AD55" i="2"/>
  <c r="AG55" i="2"/>
  <c r="AI55" i="2"/>
  <c r="AM55" i="2"/>
  <c r="K56" i="2"/>
  <c r="V56" i="2"/>
  <c r="U56" i="2"/>
  <c r="W56" i="2"/>
  <c r="X56" i="2"/>
  <c r="T56" i="2"/>
  <c r="Y56" i="2"/>
  <c r="Z56" i="2"/>
  <c r="AA56" i="2"/>
  <c r="AB56" i="2"/>
  <c r="AC56" i="2"/>
  <c r="F56" i="2"/>
  <c r="AD56" i="2"/>
  <c r="AG56" i="2"/>
  <c r="AI56" i="2"/>
  <c r="AM56" i="2"/>
  <c r="K57" i="2"/>
  <c r="V57" i="2"/>
  <c r="U57" i="2"/>
  <c r="W57" i="2"/>
  <c r="X57" i="2"/>
  <c r="T57" i="2"/>
  <c r="Y57" i="2"/>
  <c r="Z57" i="2"/>
  <c r="AA57" i="2"/>
  <c r="AB57" i="2"/>
  <c r="AC57" i="2"/>
  <c r="F57" i="2"/>
  <c r="AD57" i="2"/>
  <c r="AG57" i="2"/>
  <c r="AI57" i="2"/>
  <c r="AM57" i="2"/>
  <c r="K58" i="2"/>
  <c r="V58" i="2"/>
  <c r="U58" i="2"/>
  <c r="W58" i="2"/>
  <c r="X58" i="2"/>
  <c r="T58" i="2"/>
  <c r="Y58" i="2"/>
  <c r="Z58" i="2"/>
  <c r="AA58" i="2"/>
  <c r="AB58" i="2"/>
  <c r="AC58" i="2"/>
  <c r="F58" i="2"/>
  <c r="AD58" i="2"/>
  <c r="AG58" i="2"/>
  <c r="AI58" i="2"/>
  <c r="AM58" i="2"/>
  <c r="K59" i="2"/>
  <c r="V59" i="2"/>
  <c r="U59" i="2"/>
  <c r="W59" i="2"/>
  <c r="X59" i="2"/>
  <c r="T59" i="2"/>
  <c r="Y59" i="2"/>
  <c r="Z59" i="2"/>
  <c r="AA59" i="2"/>
  <c r="AB59" i="2"/>
  <c r="AC59" i="2"/>
  <c r="F59" i="2"/>
  <c r="AD59" i="2"/>
  <c r="AG59" i="2"/>
  <c r="AI59" i="2"/>
  <c r="AM59" i="2"/>
  <c r="K60" i="2"/>
  <c r="V60" i="2"/>
  <c r="U60" i="2"/>
  <c r="W60" i="2"/>
  <c r="X60" i="2"/>
  <c r="T60" i="2"/>
  <c r="Y60" i="2"/>
  <c r="Z60" i="2"/>
  <c r="AA60" i="2"/>
  <c r="AB60" i="2"/>
  <c r="AC60" i="2"/>
  <c r="F60" i="2"/>
  <c r="AD60" i="2"/>
  <c r="AG60" i="2"/>
  <c r="AI60" i="2"/>
  <c r="AM60" i="2"/>
  <c r="K61" i="2"/>
  <c r="V61" i="2"/>
  <c r="U61" i="2"/>
  <c r="W61" i="2"/>
  <c r="X61" i="2"/>
  <c r="T61" i="2"/>
  <c r="Y61" i="2"/>
  <c r="Z61" i="2"/>
  <c r="AA61" i="2"/>
  <c r="AB61" i="2"/>
  <c r="AC61" i="2"/>
  <c r="F61" i="2"/>
  <c r="AD61" i="2"/>
  <c r="AG61" i="2"/>
  <c r="AI61" i="2"/>
  <c r="AM61" i="2"/>
  <c r="K62" i="2"/>
  <c r="V62" i="2"/>
  <c r="U62" i="2"/>
  <c r="W62" i="2"/>
  <c r="X62" i="2"/>
  <c r="T62" i="2"/>
  <c r="Y62" i="2"/>
  <c r="Z62" i="2"/>
  <c r="AA62" i="2"/>
  <c r="AB62" i="2"/>
  <c r="AC62" i="2"/>
  <c r="F62" i="2"/>
  <c r="AD62" i="2"/>
  <c r="AG62" i="2"/>
  <c r="AI62" i="2"/>
  <c r="AM62" i="2"/>
  <c r="K63" i="2"/>
  <c r="V63" i="2"/>
  <c r="U63" i="2"/>
  <c r="W63" i="2"/>
  <c r="X63" i="2"/>
  <c r="T63" i="2"/>
  <c r="Y63" i="2"/>
  <c r="Z63" i="2"/>
  <c r="AA63" i="2"/>
  <c r="AB63" i="2"/>
  <c r="AC63" i="2"/>
  <c r="F63" i="2"/>
  <c r="AD63" i="2"/>
  <c r="AG63" i="2"/>
  <c r="AI63" i="2"/>
  <c r="AM63" i="2"/>
  <c r="K64" i="2"/>
  <c r="V64" i="2"/>
  <c r="U64" i="2"/>
  <c r="W64" i="2"/>
  <c r="X64" i="2"/>
  <c r="T64" i="2"/>
  <c r="Y64" i="2"/>
  <c r="Z64" i="2"/>
  <c r="AA64" i="2"/>
  <c r="AB64" i="2"/>
  <c r="AC64" i="2"/>
  <c r="F64" i="2"/>
  <c r="AD64" i="2"/>
  <c r="AG64" i="2"/>
  <c r="AI64" i="2"/>
  <c r="AM64" i="2"/>
  <c r="K65" i="2"/>
  <c r="V65" i="2"/>
  <c r="U65" i="2"/>
  <c r="W65" i="2"/>
  <c r="X65" i="2"/>
  <c r="T65" i="2"/>
  <c r="Y65" i="2"/>
  <c r="Z65" i="2"/>
  <c r="AA65" i="2"/>
  <c r="AB65" i="2"/>
  <c r="AC65" i="2"/>
  <c r="F65" i="2"/>
  <c r="AD65" i="2"/>
  <c r="AG65" i="2"/>
  <c r="AI65" i="2"/>
  <c r="AM65" i="2"/>
  <c r="K66" i="2"/>
  <c r="V66" i="2"/>
  <c r="U66" i="2"/>
  <c r="W66" i="2"/>
  <c r="X66" i="2"/>
  <c r="T66" i="2"/>
  <c r="Y66" i="2"/>
  <c r="Z66" i="2"/>
  <c r="AA66" i="2"/>
  <c r="AB66" i="2"/>
  <c r="AC66" i="2"/>
  <c r="F66" i="2"/>
  <c r="AD66" i="2"/>
  <c r="AG66" i="2"/>
  <c r="AI66" i="2"/>
  <c r="AM66" i="2"/>
  <c r="K67" i="2"/>
  <c r="V67" i="2"/>
  <c r="U67" i="2"/>
  <c r="W67" i="2"/>
  <c r="X67" i="2"/>
  <c r="T67" i="2"/>
  <c r="Y67" i="2"/>
  <c r="Z67" i="2"/>
  <c r="AA67" i="2"/>
  <c r="AB67" i="2"/>
  <c r="AC67" i="2"/>
  <c r="F67" i="2"/>
  <c r="AD67" i="2"/>
  <c r="AG67" i="2"/>
  <c r="AI67" i="2"/>
  <c r="AM67" i="2"/>
  <c r="K68" i="2"/>
  <c r="V68" i="2"/>
  <c r="U68" i="2"/>
  <c r="W68" i="2"/>
  <c r="X68" i="2"/>
  <c r="T68" i="2"/>
  <c r="Y68" i="2"/>
  <c r="Z68" i="2"/>
  <c r="AA68" i="2"/>
  <c r="AB68" i="2"/>
  <c r="AC68" i="2"/>
  <c r="F68" i="2"/>
  <c r="AD68" i="2"/>
  <c r="AG68" i="2"/>
  <c r="AI68" i="2"/>
  <c r="AM68" i="2"/>
  <c r="K69" i="2"/>
  <c r="V69" i="2"/>
  <c r="U69" i="2"/>
  <c r="W69" i="2"/>
  <c r="X69" i="2"/>
  <c r="T69" i="2"/>
  <c r="Y69" i="2"/>
  <c r="Z69" i="2"/>
  <c r="AA69" i="2"/>
  <c r="AB69" i="2"/>
  <c r="AC69" i="2"/>
  <c r="F69" i="2"/>
  <c r="AD69" i="2"/>
  <c r="AG69" i="2"/>
  <c r="AI69" i="2"/>
  <c r="AM69" i="2"/>
  <c r="K70" i="2"/>
  <c r="V70" i="2"/>
  <c r="U70" i="2"/>
  <c r="W70" i="2"/>
  <c r="X70" i="2"/>
  <c r="T70" i="2"/>
  <c r="Y70" i="2"/>
  <c r="Z70" i="2"/>
  <c r="AA70" i="2"/>
  <c r="AB70" i="2"/>
  <c r="AC70" i="2"/>
  <c r="F70" i="2"/>
  <c r="AD70" i="2"/>
  <c r="AG70" i="2"/>
  <c r="AI70" i="2"/>
  <c r="AM70" i="2"/>
  <c r="K71" i="2"/>
  <c r="V71" i="2"/>
  <c r="U71" i="2"/>
  <c r="W71" i="2"/>
  <c r="X71" i="2"/>
  <c r="T71" i="2"/>
  <c r="Y71" i="2"/>
  <c r="Z71" i="2"/>
  <c r="AA71" i="2"/>
  <c r="AB71" i="2"/>
  <c r="AC71" i="2"/>
  <c r="F71" i="2"/>
  <c r="AD71" i="2"/>
  <c r="AG71" i="2"/>
  <c r="AI71" i="2"/>
  <c r="AM71" i="2"/>
  <c r="K72" i="2"/>
  <c r="V72" i="2"/>
  <c r="U72" i="2"/>
  <c r="W72" i="2"/>
  <c r="X72" i="2"/>
  <c r="T72" i="2"/>
  <c r="Y72" i="2"/>
  <c r="Z72" i="2"/>
  <c r="AA72" i="2"/>
  <c r="AB72" i="2"/>
  <c r="AC72" i="2"/>
  <c r="F72" i="2"/>
  <c r="AD72" i="2"/>
  <c r="AG72" i="2"/>
  <c r="AI72" i="2"/>
  <c r="AM72" i="2"/>
  <c r="K73" i="2"/>
  <c r="V73" i="2"/>
  <c r="U73" i="2"/>
  <c r="W73" i="2"/>
  <c r="X73" i="2"/>
  <c r="T73" i="2"/>
  <c r="Y73" i="2"/>
  <c r="Z73" i="2"/>
  <c r="AA73" i="2"/>
  <c r="AB73" i="2"/>
  <c r="AC73" i="2"/>
  <c r="F73" i="2"/>
  <c r="AD73" i="2"/>
  <c r="AG73" i="2"/>
  <c r="AI73" i="2"/>
  <c r="AM73" i="2"/>
  <c r="K74" i="2"/>
  <c r="V74" i="2"/>
  <c r="U74" i="2"/>
  <c r="W74" i="2"/>
  <c r="X74" i="2"/>
  <c r="T74" i="2"/>
  <c r="Y74" i="2"/>
  <c r="Z74" i="2"/>
  <c r="AA74" i="2"/>
  <c r="AB74" i="2"/>
  <c r="AC74" i="2"/>
  <c r="F74" i="2"/>
  <c r="AD74" i="2"/>
  <c r="AG74" i="2"/>
  <c r="AI74" i="2"/>
  <c r="AM74" i="2"/>
  <c r="K75" i="2"/>
  <c r="V75" i="2"/>
  <c r="U75" i="2"/>
  <c r="W75" i="2"/>
  <c r="X75" i="2"/>
  <c r="T75" i="2"/>
  <c r="Y75" i="2"/>
  <c r="Z75" i="2"/>
  <c r="AA75" i="2"/>
  <c r="AB75" i="2"/>
  <c r="AC75" i="2"/>
  <c r="F75" i="2"/>
  <c r="AD75" i="2"/>
  <c r="AG75" i="2"/>
  <c r="AI75" i="2"/>
  <c r="AM75" i="2"/>
  <c r="K76" i="2"/>
  <c r="V76" i="2"/>
  <c r="U76" i="2"/>
  <c r="W76" i="2"/>
  <c r="X76" i="2"/>
  <c r="T76" i="2"/>
  <c r="Y76" i="2"/>
  <c r="Z76" i="2"/>
  <c r="AA76" i="2"/>
  <c r="AB76" i="2"/>
  <c r="AC76" i="2"/>
  <c r="F76" i="2"/>
  <c r="AD76" i="2"/>
  <c r="AG76" i="2"/>
  <c r="AI76" i="2"/>
  <c r="AM76" i="2"/>
  <c r="K77" i="2"/>
  <c r="V77" i="2"/>
  <c r="U77" i="2"/>
  <c r="W77" i="2"/>
  <c r="X77" i="2"/>
  <c r="T77" i="2"/>
  <c r="Y77" i="2"/>
  <c r="Z77" i="2"/>
  <c r="AA77" i="2"/>
  <c r="AB77" i="2"/>
  <c r="AC77" i="2"/>
  <c r="F77" i="2"/>
  <c r="AD77" i="2"/>
  <c r="AG77" i="2"/>
  <c r="AI77" i="2"/>
  <c r="AM77" i="2"/>
  <c r="K78" i="2"/>
  <c r="V78" i="2"/>
  <c r="U78" i="2"/>
  <c r="W78" i="2"/>
  <c r="X78" i="2"/>
  <c r="T78" i="2"/>
  <c r="Y78" i="2"/>
  <c r="Z78" i="2"/>
  <c r="AA78" i="2"/>
  <c r="AB78" i="2"/>
  <c r="AC78" i="2"/>
  <c r="F78" i="2"/>
  <c r="AD78" i="2"/>
  <c r="AG78" i="2"/>
  <c r="AI78" i="2"/>
  <c r="AM78" i="2"/>
  <c r="K79" i="2"/>
  <c r="V79" i="2"/>
  <c r="U79" i="2"/>
  <c r="W79" i="2"/>
  <c r="X79" i="2"/>
  <c r="T79" i="2"/>
  <c r="Y79" i="2"/>
  <c r="Z79" i="2"/>
  <c r="AA79" i="2"/>
  <c r="AB79" i="2"/>
  <c r="AC79" i="2"/>
  <c r="F79" i="2"/>
  <c r="AD79" i="2"/>
  <c r="AG79" i="2"/>
  <c r="AI79" i="2"/>
  <c r="AM79" i="2"/>
  <c r="K80" i="2"/>
  <c r="V80" i="2"/>
  <c r="U80" i="2"/>
  <c r="W80" i="2"/>
  <c r="X80" i="2"/>
  <c r="T80" i="2"/>
  <c r="Y80" i="2"/>
  <c r="Z80" i="2"/>
  <c r="AA80" i="2"/>
  <c r="AB80" i="2"/>
  <c r="AC80" i="2"/>
  <c r="F80" i="2"/>
  <c r="AD80" i="2"/>
  <c r="AG80" i="2"/>
  <c r="AI80" i="2"/>
  <c r="AM80" i="2"/>
  <c r="K81" i="2"/>
  <c r="V81" i="2"/>
  <c r="U81" i="2"/>
  <c r="W81" i="2"/>
  <c r="X81" i="2"/>
  <c r="T81" i="2"/>
  <c r="Y81" i="2"/>
  <c r="Z81" i="2"/>
  <c r="AA81" i="2"/>
  <c r="AB81" i="2"/>
  <c r="AC81" i="2"/>
  <c r="F81" i="2"/>
  <c r="AD81" i="2"/>
  <c r="AG81" i="2"/>
  <c r="AI81" i="2"/>
  <c r="AM81" i="2"/>
  <c r="K82" i="2"/>
  <c r="V82" i="2"/>
  <c r="U82" i="2"/>
  <c r="W82" i="2"/>
  <c r="X82" i="2"/>
  <c r="T82" i="2"/>
  <c r="Y82" i="2"/>
  <c r="Z82" i="2"/>
  <c r="AA82" i="2"/>
  <c r="AB82" i="2"/>
  <c r="AC82" i="2"/>
  <c r="F82" i="2"/>
  <c r="AD82" i="2"/>
  <c r="AG82" i="2"/>
  <c r="AI82" i="2"/>
  <c r="AM82" i="2"/>
  <c r="K83" i="2"/>
  <c r="V83" i="2"/>
  <c r="U83" i="2"/>
  <c r="W83" i="2"/>
  <c r="X83" i="2"/>
  <c r="T83" i="2"/>
  <c r="Y83" i="2"/>
  <c r="Z83" i="2"/>
  <c r="AA83" i="2"/>
  <c r="AB83" i="2"/>
  <c r="AC83" i="2"/>
  <c r="F83" i="2"/>
  <c r="AD83" i="2"/>
  <c r="AG83" i="2"/>
  <c r="AI83" i="2"/>
  <c r="AM83" i="2"/>
  <c r="K84" i="2"/>
  <c r="V84" i="2"/>
  <c r="U84" i="2"/>
  <c r="W84" i="2"/>
  <c r="X84" i="2"/>
  <c r="T84" i="2"/>
  <c r="Y84" i="2"/>
  <c r="Z84" i="2"/>
  <c r="AA84" i="2"/>
  <c r="AB84" i="2"/>
  <c r="AC84" i="2"/>
  <c r="F84" i="2"/>
  <c r="AD84" i="2"/>
  <c r="AG84" i="2"/>
  <c r="AI84" i="2"/>
  <c r="AM84" i="2"/>
  <c r="K85" i="2"/>
  <c r="V85" i="2"/>
  <c r="U85" i="2"/>
  <c r="W85" i="2"/>
  <c r="X85" i="2"/>
  <c r="T85" i="2"/>
  <c r="Y85" i="2"/>
  <c r="Z85" i="2"/>
  <c r="AA85" i="2"/>
  <c r="AB85" i="2"/>
  <c r="AC85" i="2"/>
  <c r="F85" i="2"/>
  <c r="AD85" i="2"/>
  <c r="AG85" i="2"/>
  <c r="AI85" i="2"/>
  <c r="AM85" i="2"/>
  <c r="K86" i="2"/>
  <c r="V86" i="2"/>
  <c r="U86" i="2"/>
  <c r="W86" i="2"/>
  <c r="X86" i="2"/>
  <c r="T86" i="2"/>
  <c r="Y86" i="2"/>
  <c r="Z86" i="2"/>
  <c r="AA86" i="2"/>
  <c r="AB86" i="2"/>
  <c r="AC86" i="2"/>
  <c r="F86" i="2"/>
  <c r="AD86" i="2"/>
  <c r="AG86" i="2"/>
  <c r="AI86" i="2"/>
  <c r="AM86" i="2"/>
  <c r="K87" i="2"/>
  <c r="V87" i="2"/>
  <c r="U87" i="2"/>
  <c r="W87" i="2"/>
  <c r="X87" i="2"/>
  <c r="T87" i="2"/>
  <c r="Y87" i="2"/>
  <c r="Z87" i="2"/>
  <c r="AA87" i="2"/>
  <c r="AB87" i="2"/>
  <c r="AC87" i="2"/>
  <c r="F87" i="2"/>
  <c r="AD87" i="2"/>
  <c r="AG87" i="2"/>
  <c r="AI87" i="2"/>
  <c r="AM87" i="2"/>
  <c r="K88" i="2"/>
  <c r="V88" i="2"/>
  <c r="U88" i="2"/>
  <c r="W88" i="2"/>
  <c r="X88" i="2"/>
  <c r="T88" i="2"/>
  <c r="Y88" i="2"/>
  <c r="Z88" i="2"/>
  <c r="AA88" i="2"/>
  <c r="AB88" i="2"/>
  <c r="AC88" i="2"/>
  <c r="F88" i="2"/>
  <c r="AD88" i="2"/>
  <c r="AG88" i="2"/>
  <c r="AI88" i="2"/>
  <c r="AM88" i="2"/>
  <c r="K89" i="2"/>
  <c r="V89" i="2"/>
  <c r="U89" i="2"/>
  <c r="W89" i="2"/>
  <c r="X89" i="2"/>
  <c r="T89" i="2"/>
  <c r="Y89" i="2"/>
  <c r="Z89" i="2"/>
  <c r="AA89" i="2"/>
  <c r="AB89" i="2"/>
  <c r="AC89" i="2"/>
  <c r="F89" i="2"/>
  <c r="AD89" i="2"/>
  <c r="AG89" i="2"/>
  <c r="AI89" i="2"/>
  <c r="AM89" i="2"/>
  <c r="K90" i="2"/>
  <c r="V90" i="2"/>
  <c r="U90" i="2"/>
  <c r="W90" i="2"/>
  <c r="X90" i="2"/>
  <c r="T90" i="2"/>
  <c r="Y90" i="2"/>
  <c r="Z90" i="2"/>
  <c r="AA90" i="2"/>
  <c r="AB90" i="2"/>
  <c r="AC90" i="2"/>
  <c r="F90" i="2"/>
  <c r="AD90" i="2"/>
  <c r="AG90" i="2"/>
  <c r="AI90" i="2"/>
  <c r="AM90" i="2"/>
  <c r="K91" i="2"/>
  <c r="V91" i="2"/>
  <c r="U91" i="2"/>
  <c r="W91" i="2"/>
  <c r="X91" i="2"/>
  <c r="T91" i="2"/>
  <c r="Y91" i="2"/>
  <c r="Z91" i="2"/>
  <c r="AA91" i="2"/>
  <c r="AB91" i="2"/>
  <c r="AC91" i="2"/>
  <c r="F91" i="2"/>
  <c r="AD91" i="2"/>
  <c r="AG91" i="2"/>
  <c r="AI91" i="2"/>
  <c r="AM91" i="2"/>
  <c r="K92" i="2"/>
  <c r="V92" i="2"/>
  <c r="U92" i="2"/>
  <c r="W92" i="2"/>
  <c r="X92" i="2"/>
  <c r="T92" i="2"/>
  <c r="Y92" i="2"/>
  <c r="Z92" i="2"/>
  <c r="AA92" i="2"/>
  <c r="AB92" i="2"/>
  <c r="AC92" i="2"/>
  <c r="F92" i="2"/>
  <c r="AD92" i="2"/>
  <c r="AG92" i="2"/>
  <c r="AI92" i="2"/>
  <c r="AM92" i="2"/>
  <c r="K93" i="2"/>
  <c r="V93" i="2"/>
  <c r="U93" i="2"/>
  <c r="W93" i="2"/>
  <c r="X93" i="2"/>
  <c r="T93" i="2"/>
  <c r="Y93" i="2"/>
  <c r="Z93" i="2"/>
  <c r="AA93" i="2"/>
  <c r="AB93" i="2"/>
  <c r="AC93" i="2"/>
  <c r="F93" i="2"/>
  <c r="AD93" i="2"/>
  <c r="AG93" i="2"/>
  <c r="AI93" i="2"/>
  <c r="AM93" i="2"/>
  <c r="K94" i="2"/>
  <c r="V94" i="2"/>
  <c r="U94" i="2"/>
  <c r="W94" i="2"/>
  <c r="X94" i="2"/>
  <c r="T94" i="2"/>
  <c r="Y94" i="2"/>
  <c r="Z94" i="2"/>
  <c r="AA94" i="2"/>
  <c r="AB94" i="2"/>
  <c r="AC94" i="2"/>
  <c r="F94" i="2"/>
  <c r="AD94" i="2"/>
  <c r="AG94" i="2"/>
  <c r="AI94" i="2"/>
  <c r="AM94" i="2"/>
  <c r="K95" i="2"/>
  <c r="V95" i="2"/>
  <c r="U95" i="2"/>
  <c r="W95" i="2"/>
  <c r="X95" i="2"/>
  <c r="T95" i="2"/>
  <c r="Y95" i="2"/>
  <c r="Z95" i="2"/>
  <c r="AA95" i="2"/>
  <c r="AB95" i="2"/>
  <c r="AC95" i="2"/>
  <c r="F95" i="2"/>
  <c r="AD95" i="2"/>
  <c r="AG95" i="2"/>
  <c r="AI95" i="2"/>
  <c r="AM95" i="2"/>
  <c r="K96" i="2"/>
  <c r="V96" i="2"/>
  <c r="U96" i="2"/>
  <c r="W96" i="2"/>
  <c r="X96" i="2"/>
  <c r="T96" i="2"/>
  <c r="Y96" i="2"/>
  <c r="Z96" i="2"/>
  <c r="AA96" i="2"/>
  <c r="AB96" i="2"/>
  <c r="AC96" i="2"/>
  <c r="F96" i="2"/>
  <c r="AD96" i="2"/>
  <c r="AG96" i="2"/>
  <c r="AI96" i="2"/>
  <c r="AM96" i="2"/>
  <c r="K97" i="2"/>
  <c r="V97" i="2"/>
  <c r="U97" i="2"/>
  <c r="W97" i="2"/>
  <c r="X97" i="2"/>
  <c r="T97" i="2"/>
  <c r="Y97" i="2"/>
  <c r="Z97" i="2"/>
  <c r="AA97" i="2"/>
  <c r="AB97" i="2"/>
  <c r="AC97" i="2"/>
  <c r="F97" i="2"/>
  <c r="AD97" i="2"/>
  <c r="AG97" i="2"/>
  <c r="AI97" i="2"/>
  <c r="AM97" i="2"/>
  <c r="K98" i="2"/>
  <c r="V98" i="2"/>
  <c r="U98" i="2"/>
  <c r="W98" i="2"/>
  <c r="X98" i="2"/>
  <c r="T98" i="2"/>
  <c r="Y98" i="2"/>
  <c r="Z98" i="2"/>
  <c r="AA98" i="2"/>
  <c r="AB98" i="2"/>
  <c r="AC98" i="2"/>
  <c r="F98" i="2"/>
  <c r="AD98" i="2"/>
  <c r="AG98" i="2"/>
  <c r="AI98" i="2"/>
  <c r="AM98" i="2"/>
  <c r="K99" i="2"/>
  <c r="V99" i="2"/>
  <c r="U99" i="2"/>
  <c r="W99" i="2"/>
  <c r="X99" i="2"/>
  <c r="T99" i="2"/>
  <c r="Y99" i="2"/>
  <c r="Z99" i="2"/>
  <c r="AA99" i="2"/>
  <c r="AB99" i="2"/>
  <c r="AC99" i="2"/>
  <c r="F99" i="2"/>
  <c r="AD99" i="2"/>
  <c r="AG99" i="2"/>
  <c r="AI99" i="2"/>
  <c r="AM99" i="2"/>
  <c r="K100" i="2"/>
  <c r="V100" i="2"/>
  <c r="U100" i="2"/>
  <c r="W100" i="2"/>
  <c r="X100" i="2"/>
  <c r="T100" i="2"/>
  <c r="Y100" i="2"/>
  <c r="Z100" i="2"/>
  <c r="AA100" i="2"/>
  <c r="AB100" i="2"/>
  <c r="AC100" i="2"/>
  <c r="F100" i="2"/>
  <c r="AD100" i="2"/>
  <c r="AG100" i="2"/>
  <c r="AI100" i="2"/>
  <c r="AM100" i="2"/>
  <c r="K101" i="2"/>
  <c r="V101" i="2"/>
  <c r="U101" i="2"/>
  <c r="W101" i="2"/>
  <c r="X101" i="2"/>
  <c r="T101" i="2"/>
  <c r="Y101" i="2"/>
  <c r="Z101" i="2"/>
  <c r="AA101" i="2"/>
  <c r="AB101" i="2"/>
  <c r="AC101" i="2"/>
  <c r="F101" i="2"/>
  <c r="AD101" i="2"/>
  <c r="AG101" i="2"/>
  <c r="AI101" i="2"/>
  <c r="AM101" i="2"/>
  <c r="K102" i="2"/>
  <c r="V102" i="2"/>
  <c r="U102" i="2"/>
  <c r="W102" i="2"/>
  <c r="X102" i="2"/>
  <c r="T102" i="2"/>
  <c r="Y102" i="2"/>
  <c r="Z102" i="2"/>
  <c r="AA102" i="2"/>
  <c r="AB102" i="2"/>
  <c r="AC102" i="2"/>
  <c r="F102" i="2"/>
  <c r="AD102" i="2"/>
  <c r="AG102" i="2"/>
  <c r="AI102" i="2"/>
  <c r="AM102" i="2"/>
  <c r="K103" i="2"/>
  <c r="V103" i="2"/>
  <c r="U103" i="2"/>
  <c r="W103" i="2"/>
  <c r="X103" i="2"/>
  <c r="T103" i="2"/>
  <c r="Y103" i="2"/>
  <c r="Z103" i="2"/>
  <c r="AA103" i="2"/>
  <c r="AB103" i="2"/>
  <c r="AC103" i="2"/>
  <c r="F103" i="2"/>
  <c r="AD103" i="2"/>
  <c r="AG103" i="2"/>
  <c r="AI103" i="2"/>
  <c r="AM103" i="2"/>
  <c r="K104" i="2"/>
  <c r="V104" i="2"/>
  <c r="U104" i="2"/>
  <c r="W104" i="2"/>
  <c r="X104" i="2"/>
  <c r="T104" i="2"/>
  <c r="Y104" i="2"/>
  <c r="Z104" i="2"/>
  <c r="AA104" i="2"/>
  <c r="AB104" i="2"/>
  <c r="AC104" i="2"/>
  <c r="F104" i="2"/>
  <c r="AD104" i="2"/>
  <c r="AG104" i="2"/>
  <c r="AI104" i="2"/>
  <c r="AM104" i="2"/>
  <c r="K105" i="2"/>
  <c r="V105" i="2"/>
  <c r="U105" i="2"/>
  <c r="W105" i="2"/>
  <c r="X105" i="2"/>
  <c r="T105" i="2"/>
  <c r="Y105" i="2"/>
  <c r="Z105" i="2"/>
  <c r="AA105" i="2"/>
  <c r="AB105" i="2"/>
  <c r="AC105" i="2"/>
  <c r="F105" i="2"/>
  <c r="AD105" i="2"/>
  <c r="AG105" i="2"/>
  <c r="AI105" i="2"/>
  <c r="AM105" i="2"/>
  <c r="K106" i="2"/>
  <c r="V106" i="2"/>
  <c r="U106" i="2"/>
  <c r="W106" i="2"/>
  <c r="X106" i="2"/>
  <c r="T106" i="2"/>
  <c r="Y106" i="2"/>
  <c r="Z106" i="2"/>
  <c r="AA106" i="2"/>
  <c r="AB106" i="2"/>
  <c r="AC106" i="2"/>
  <c r="F106" i="2"/>
  <c r="AD106" i="2"/>
  <c r="AG106" i="2"/>
  <c r="AI106" i="2"/>
  <c r="AM106" i="2"/>
  <c r="K107" i="2"/>
  <c r="V107" i="2"/>
  <c r="U107" i="2"/>
  <c r="W107" i="2"/>
  <c r="X107" i="2"/>
  <c r="T107" i="2"/>
  <c r="Y107" i="2"/>
  <c r="Z107" i="2"/>
  <c r="AA107" i="2"/>
  <c r="AB107" i="2"/>
  <c r="AC107" i="2"/>
  <c r="F107" i="2"/>
  <c r="AD107" i="2"/>
  <c r="AG107" i="2"/>
  <c r="AI107" i="2"/>
  <c r="AM107" i="2"/>
  <c r="K108" i="2"/>
  <c r="V108" i="2"/>
  <c r="U108" i="2"/>
  <c r="W108" i="2"/>
  <c r="X108" i="2"/>
  <c r="T108" i="2"/>
  <c r="Y108" i="2"/>
  <c r="Z108" i="2"/>
  <c r="AA108" i="2"/>
  <c r="AB108" i="2"/>
  <c r="AC108" i="2"/>
  <c r="F108" i="2"/>
  <c r="AD108" i="2"/>
  <c r="AG108" i="2"/>
  <c r="AI108" i="2"/>
  <c r="AM108" i="2"/>
  <c r="K109" i="2"/>
  <c r="V109" i="2"/>
  <c r="U109" i="2"/>
  <c r="W109" i="2"/>
  <c r="X109" i="2"/>
  <c r="T109" i="2"/>
  <c r="Y109" i="2"/>
  <c r="Z109" i="2"/>
  <c r="AA109" i="2"/>
  <c r="AB109" i="2"/>
  <c r="AC109" i="2"/>
  <c r="F109" i="2"/>
  <c r="AD109" i="2"/>
  <c r="AG109" i="2"/>
  <c r="AI109" i="2"/>
  <c r="AM109" i="2"/>
  <c r="K110" i="2"/>
  <c r="V110" i="2"/>
  <c r="U110" i="2"/>
  <c r="W110" i="2"/>
  <c r="X110" i="2"/>
  <c r="T110" i="2"/>
  <c r="Y110" i="2"/>
  <c r="Z110" i="2"/>
  <c r="AA110" i="2"/>
  <c r="AB110" i="2"/>
  <c r="AC110" i="2"/>
  <c r="F110" i="2"/>
  <c r="AD110" i="2"/>
  <c r="AG110" i="2"/>
  <c r="AI110" i="2"/>
  <c r="AM110" i="2"/>
  <c r="K111" i="2"/>
  <c r="V111" i="2"/>
  <c r="U111" i="2"/>
  <c r="W111" i="2"/>
  <c r="X111" i="2"/>
  <c r="T111" i="2"/>
  <c r="Y111" i="2"/>
  <c r="Z111" i="2"/>
  <c r="AA111" i="2"/>
  <c r="AB111" i="2"/>
  <c r="AC111" i="2"/>
  <c r="F111" i="2"/>
  <c r="AD111" i="2"/>
  <c r="AG111" i="2"/>
  <c r="AI111" i="2"/>
  <c r="AM111" i="2"/>
  <c r="K112" i="2"/>
  <c r="V112" i="2"/>
  <c r="U112" i="2"/>
  <c r="W112" i="2"/>
  <c r="X112" i="2"/>
  <c r="T112" i="2"/>
  <c r="Y112" i="2"/>
  <c r="Z112" i="2"/>
  <c r="AA112" i="2"/>
  <c r="AB112" i="2"/>
  <c r="AC112" i="2"/>
  <c r="F112" i="2"/>
  <c r="AD112" i="2"/>
  <c r="AG112" i="2"/>
  <c r="AI112" i="2"/>
  <c r="AM112" i="2"/>
  <c r="K113" i="2"/>
  <c r="V113" i="2"/>
  <c r="U113" i="2"/>
  <c r="W113" i="2"/>
  <c r="X113" i="2"/>
  <c r="T113" i="2"/>
  <c r="Y113" i="2"/>
  <c r="Z113" i="2"/>
  <c r="AA113" i="2"/>
  <c r="AB113" i="2"/>
  <c r="AC113" i="2"/>
  <c r="F113" i="2"/>
  <c r="AD113" i="2"/>
  <c r="AG113" i="2"/>
  <c r="AI113" i="2"/>
  <c r="AM113" i="2"/>
  <c r="K114" i="2"/>
  <c r="V114" i="2"/>
  <c r="U114" i="2"/>
  <c r="W114" i="2"/>
  <c r="X114" i="2"/>
  <c r="T114" i="2"/>
  <c r="Y114" i="2"/>
  <c r="Z114" i="2"/>
  <c r="AA114" i="2"/>
  <c r="AB114" i="2"/>
  <c r="AC114" i="2"/>
  <c r="F114" i="2"/>
  <c r="AD114" i="2"/>
  <c r="AG114" i="2"/>
  <c r="AI114" i="2"/>
  <c r="AM114" i="2"/>
  <c r="K115" i="2"/>
  <c r="V115" i="2"/>
  <c r="U115" i="2"/>
  <c r="W115" i="2"/>
  <c r="X115" i="2"/>
  <c r="T115" i="2"/>
  <c r="Y115" i="2"/>
  <c r="Z115" i="2"/>
  <c r="AA115" i="2"/>
  <c r="AB115" i="2"/>
  <c r="AC115" i="2"/>
  <c r="F115" i="2"/>
  <c r="AD115" i="2"/>
  <c r="AG115" i="2"/>
  <c r="AI115" i="2"/>
  <c r="AM115" i="2"/>
  <c r="K116" i="2"/>
  <c r="V116" i="2"/>
  <c r="U116" i="2"/>
  <c r="W116" i="2"/>
  <c r="X116" i="2"/>
  <c r="T116" i="2"/>
  <c r="Y116" i="2"/>
  <c r="Z116" i="2"/>
  <c r="AA116" i="2"/>
  <c r="AB116" i="2"/>
  <c r="AC116" i="2"/>
  <c r="F116" i="2"/>
  <c r="AD116" i="2"/>
  <c r="AG116" i="2"/>
  <c r="AI116" i="2"/>
  <c r="AM116" i="2"/>
  <c r="K117" i="2"/>
  <c r="V117" i="2"/>
  <c r="U117" i="2"/>
  <c r="W117" i="2"/>
  <c r="X117" i="2"/>
  <c r="T117" i="2"/>
  <c r="Y117" i="2"/>
  <c r="Z117" i="2"/>
  <c r="AA117" i="2"/>
  <c r="AB117" i="2"/>
  <c r="AC117" i="2"/>
  <c r="F117" i="2"/>
  <c r="AD117" i="2"/>
  <c r="AG117" i="2"/>
  <c r="AI117" i="2"/>
  <c r="AM117" i="2"/>
  <c r="K118" i="2"/>
  <c r="V118" i="2"/>
  <c r="U118" i="2"/>
  <c r="W118" i="2"/>
  <c r="X118" i="2"/>
  <c r="T118" i="2"/>
  <c r="Y118" i="2"/>
  <c r="Z118" i="2"/>
  <c r="AA118" i="2"/>
  <c r="AB118" i="2"/>
  <c r="AC118" i="2"/>
  <c r="F118" i="2"/>
  <c r="AD118" i="2"/>
  <c r="AG118" i="2"/>
  <c r="AI118" i="2"/>
  <c r="AM118" i="2"/>
  <c r="K119" i="2"/>
  <c r="V119" i="2"/>
  <c r="U119" i="2"/>
  <c r="W119" i="2"/>
  <c r="X119" i="2"/>
  <c r="T119" i="2"/>
  <c r="Y119" i="2"/>
  <c r="Z119" i="2"/>
  <c r="AA119" i="2"/>
  <c r="AB119" i="2"/>
  <c r="AC119" i="2"/>
  <c r="F119" i="2"/>
  <c r="AD119" i="2"/>
  <c r="AG119" i="2"/>
  <c r="AI119" i="2"/>
  <c r="AM119" i="2"/>
  <c r="K120" i="2"/>
  <c r="V120" i="2"/>
  <c r="U120" i="2"/>
  <c r="W120" i="2"/>
  <c r="X120" i="2"/>
  <c r="T120" i="2"/>
  <c r="Y120" i="2"/>
  <c r="Z120" i="2"/>
  <c r="AA120" i="2"/>
  <c r="AB120" i="2"/>
  <c r="AC120" i="2"/>
  <c r="F120" i="2"/>
  <c r="AD120" i="2"/>
  <c r="AG120" i="2"/>
  <c r="AI120" i="2"/>
  <c r="AM120" i="2"/>
  <c r="K121" i="2"/>
  <c r="V121" i="2"/>
  <c r="U121" i="2"/>
  <c r="W121" i="2"/>
  <c r="X121" i="2"/>
  <c r="T121" i="2"/>
  <c r="Y121" i="2"/>
  <c r="Z121" i="2"/>
  <c r="AA121" i="2"/>
  <c r="AB121" i="2"/>
  <c r="AC121" i="2"/>
  <c r="F121" i="2"/>
  <c r="AD121" i="2"/>
  <c r="AG121" i="2"/>
  <c r="AI121" i="2"/>
  <c r="AM121" i="2"/>
  <c r="K122" i="2"/>
  <c r="V122" i="2"/>
  <c r="U122" i="2"/>
  <c r="W122" i="2"/>
  <c r="X122" i="2"/>
  <c r="T122" i="2"/>
  <c r="Y122" i="2"/>
  <c r="Z122" i="2"/>
  <c r="AA122" i="2"/>
  <c r="AB122" i="2"/>
  <c r="AC122" i="2"/>
  <c r="F122" i="2"/>
  <c r="AD122" i="2"/>
  <c r="AG122" i="2"/>
  <c r="AI122" i="2"/>
  <c r="AM122" i="2"/>
  <c r="K123" i="2"/>
  <c r="V123" i="2"/>
  <c r="U123" i="2"/>
  <c r="W123" i="2"/>
  <c r="X123" i="2"/>
  <c r="T123" i="2"/>
  <c r="Y123" i="2"/>
  <c r="Z123" i="2"/>
  <c r="AA123" i="2"/>
  <c r="AB123" i="2"/>
  <c r="AC123" i="2"/>
  <c r="F123" i="2"/>
  <c r="AD123" i="2"/>
  <c r="AG123" i="2"/>
  <c r="AI123" i="2"/>
  <c r="AM123" i="2"/>
  <c r="K124" i="2"/>
  <c r="V124" i="2"/>
  <c r="U124" i="2"/>
  <c r="W124" i="2"/>
  <c r="X124" i="2"/>
  <c r="T124" i="2"/>
  <c r="Y124" i="2"/>
  <c r="Z124" i="2"/>
  <c r="AA124" i="2"/>
  <c r="AB124" i="2"/>
  <c r="AC124" i="2"/>
  <c r="F124" i="2"/>
  <c r="AD124" i="2"/>
  <c r="AG124" i="2"/>
  <c r="AI124" i="2"/>
  <c r="AM124" i="2"/>
  <c r="K125" i="2"/>
  <c r="V125" i="2"/>
  <c r="U125" i="2"/>
  <c r="W125" i="2"/>
  <c r="X125" i="2"/>
  <c r="T125" i="2"/>
  <c r="Y125" i="2"/>
  <c r="Z125" i="2"/>
  <c r="AA125" i="2"/>
  <c r="AB125" i="2"/>
  <c r="AC125" i="2"/>
  <c r="F125" i="2"/>
  <c r="AD125" i="2"/>
  <c r="AG125" i="2"/>
  <c r="AI125" i="2"/>
  <c r="AM125" i="2"/>
  <c r="K126" i="2"/>
  <c r="V126" i="2"/>
  <c r="U126" i="2"/>
  <c r="W126" i="2"/>
  <c r="X126" i="2"/>
  <c r="T126" i="2"/>
  <c r="Y126" i="2"/>
  <c r="Z126" i="2"/>
  <c r="AA126" i="2"/>
  <c r="AB126" i="2"/>
  <c r="AC126" i="2"/>
  <c r="F126" i="2"/>
  <c r="AD126" i="2"/>
  <c r="AG126" i="2"/>
  <c r="AI126" i="2"/>
  <c r="AM126" i="2"/>
  <c r="K127" i="2"/>
  <c r="V127" i="2"/>
  <c r="U127" i="2"/>
  <c r="W127" i="2"/>
  <c r="X127" i="2"/>
  <c r="T127" i="2"/>
  <c r="Y127" i="2"/>
  <c r="Z127" i="2"/>
  <c r="AA127" i="2"/>
  <c r="AB127" i="2"/>
  <c r="AC127" i="2"/>
  <c r="F127" i="2"/>
  <c r="AD127" i="2"/>
  <c r="AG127" i="2"/>
  <c r="AI127" i="2"/>
  <c r="AM127" i="2"/>
  <c r="K128" i="2"/>
  <c r="V128" i="2"/>
  <c r="U128" i="2"/>
  <c r="W128" i="2"/>
  <c r="X128" i="2"/>
  <c r="T128" i="2"/>
  <c r="Y128" i="2"/>
  <c r="Z128" i="2"/>
  <c r="AA128" i="2"/>
  <c r="AB128" i="2"/>
  <c r="AC128" i="2"/>
  <c r="F128" i="2"/>
  <c r="AD128" i="2"/>
  <c r="AG128" i="2"/>
  <c r="AI128" i="2"/>
  <c r="AM128" i="2"/>
  <c r="K129" i="2"/>
  <c r="V129" i="2"/>
  <c r="U129" i="2"/>
  <c r="W129" i="2"/>
  <c r="X129" i="2"/>
  <c r="T129" i="2"/>
  <c r="Y129" i="2"/>
  <c r="Z129" i="2"/>
  <c r="AA129" i="2"/>
  <c r="AB129" i="2"/>
  <c r="AC129" i="2"/>
  <c r="F129" i="2"/>
  <c r="AD129" i="2"/>
  <c r="AG129" i="2"/>
  <c r="AI129" i="2"/>
  <c r="AM129" i="2"/>
  <c r="K130" i="2"/>
  <c r="V130" i="2"/>
  <c r="U130" i="2"/>
  <c r="W130" i="2"/>
  <c r="X130" i="2"/>
  <c r="T130" i="2"/>
  <c r="Y130" i="2"/>
  <c r="Z130" i="2"/>
  <c r="AA130" i="2"/>
  <c r="AB130" i="2"/>
  <c r="AC130" i="2"/>
  <c r="F130" i="2"/>
  <c r="AD130" i="2"/>
  <c r="AG130" i="2"/>
  <c r="AI130" i="2"/>
  <c r="AM130" i="2"/>
  <c r="K131" i="2"/>
  <c r="V131" i="2"/>
  <c r="U131" i="2"/>
  <c r="W131" i="2"/>
  <c r="X131" i="2"/>
  <c r="T131" i="2"/>
  <c r="Y131" i="2"/>
  <c r="Z131" i="2"/>
  <c r="AA131" i="2"/>
  <c r="AB131" i="2"/>
  <c r="AC131" i="2"/>
  <c r="F131" i="2"/>
  <c r="AD131" i="2"/>
  <c r="AG131" i="2"/>
  <c r="AI131" i="2"/>
  <c r="AM131" i="2"/>
  <c r="K132" i="2"/>
  <c r="V132" i="2"/>
  <c r="U132" i="2"/>
  <c r="W132" i="2"/>
  <c r="X132" i="2"/>
  <c r="T132" i="2"/>
  <c r="Y132" i="2"/>
  <c r="Z132" i="2"/>
  <c r="AA132" i="2"/>
  <c r="AB132" i="2"/>
  <c r="AC132" i="2"/>
  <c r="F132" i="2"/>
  <c r="AD132" i="2"/>
  <c r="AG132" i="2"/>
  <c r="AI132" i="2"/>
  <c r="AM132" i="2"/>
  <c r="K133" i="2"/>
  <c r="V133" i="2"/>
  <c r="U133" i="2"/>
  <c r="W133" i="2"/>
  <c r="X133" i="2"/>
  <c r="T133" i="2"/>
  <c r="Y133" i="2"/>
  <c r="Z133" i="2"/>
  <c r="AA133" i="2"/>
  <c r="AB133" i="2"/>
  <c r="AC133" i="2"/>
  <c r="F133" i="2"/>
  <c r="AD133" i="2"/>
  <c r="AG133" i="2"/>
  <c r="AI133" i="2"/>
  <c r="AM133" i="2"/>
  <c r="K134" i="2"/>
  <c r="V134" i="2"/>
  <c r="U134" i="2"/>
  <c r="W134" i="2"/>
  <c r="X134" i="2"/>
  <c r="T134" i="2"/>
  <c r="Y134" i="2"/>
  <c r="Z134" i="2"/>
  <c r="AA134" i="2"/>
  <c r="AB134" i="2"/>
  <c r="AC134" i="2"/>
  <c r="F134" i="2"/>
  <c r="AD134" i="2"/>
  <c r="AG134" i="2"/>
  <c r="AI134" i="2"/>
  <c r="AM134" i="2"/>
  <c r="K135" i="2"/>
  <c r="V135" i="2"/>
  <c r="U135" i="2"/>
  <c r="W135" i="2"/>
  <c r="X135" i="2"/>
  <c r="T135" i="2"/>
  <c r="Y135" i="2"/>
  <c r="Z135" i="2"/>
  <c r="AA135" i="2"/>
  <c r="AB135" i="2"/>
  <c r="AC135" i="2"/>
  <c r="F135" i="2"/>
  <c r="AD135" i="2"/>
  <c r="AG135" i="2"/>
  <c r="AI135" i="2"/>
  <c r="AM135" i="2"/>
  <c r="K136" i="2"/>
  <c r="V136" i="2"/>
  <c r="U136" i="2"/>
  <c r="W136" i="2"/>
  <c r="X136" i="2"/>
  <c r="T136" i="2"/>
  <c r="Y136" i="2"/>
  <c r="Z136" i="2"/>
  <c r="AA136" i="2"/>
  <c r="AB136" i="2"/>
  <c r="AC136" i="2"/>
  <c r="F136" i="2"/>
  <c r="AD136" i="2"/>
  <c r="AG136" i="2"/>
  <c r="AI136" i="2"/>
  <c r="AM136" i="2"/>
  <c r="K137" i="2"/>
  <c r="V137" i="2"/>
  <c r="U137" i="2"/>
  <c r="W137" i="2"/>
  <c r="X137" i="2"/>
  <c r="T137" i="2"/>
  <c r="Y137" i="2"/>
  <c r="Z137" i="2"/>
  <c r="AA137" i="2"/>
  <c r="AB137" i="2"/>
  <c r="AC137" i="2"/>
  <c r="F137" i="2"/>
  <c r="AD137" i="2"/>
  <c r="AG137" i="2"/>
  <c r="AI137" i="2"/>
  <c r="AM137" i="2"/>
  <c r="K138" i="2"/>
  <c r="V138" i="2"/>
  <c r="U138" i="2"/>
  <c r="W138" i="2"/>
  <c r="X138" i="2"/>
  <c r="T138" i="2"/>
  <c r="Y138" i="2"/>
  <c r="Z138" i="2"/>
  <c r="AA138" i="2"/>
  <c r="AB138" i="2"/>
  <c r="AC138" i="2"/>
  <c r="F138" i="2"/>
  <c r="AD138" i="2"/>
  <c r="AG138" i="2"/>
  <c r="AI138" i="2"/>
  <c r="AM138" i="2"/>
  <c r="K139" i="2"/>
  <c r="V139" i="2"/>
  <c r="U139" i="2"/>
  <c r="W139" i="2"/>
  <c r="X139" i="2"/>
  <c r="T139" i="2"/>
  <c r="Y139" i="2"/>
  <c r="Z139" i="2"/>
  <c r="AA139" i="2"/>
  <c r="AB139" i="2"/>
  <c r="AC139" i="2"/>
  <c r="F139" i="2"/>
  <c r="AD139" i="2"/>
  <c r="AG139" i="2"/>
  <c r="AI139" i="2"/>
  <c r="AM139" i="2"/>
  <c r="K140" i="2"/>
  <c r="V140" i="2"/>
  <c r="U140" i="2"/>
  <c r="W140" i="2"/>
  <c r="X140" i="2"/>
  <c r="T140" i="2"/>
  <c r="Y140" i="2"/>
  <c r="Z140" i="2"/>
  <c r="AA140" i="2"/>
  <c r="AB140" i="2"/>
  <c r="AC140" i="2"/>
  <c r="F140" i="2"/>
  <c r="AD140" i="2"/>
  <c r="AG140" i="2"/>
  <c r="AI140" i="2"/>
  <c r="AM140" i="2"/>
  <c r="K141" i="2"/>
  <c r="V141" i="2"/>
  <c r="U141" i="2"/>
  <c r="W141" i="2"/>
  <c r="X141" i="2"/>
  <c r="T141" i="2"/>
  <c r="Y141" i="2"/>
  <c r="Z141" i="2"/>
  <c r="AA141" i="2"/>
  <c r="AB141" i="2"/>
  <c r="AC141" i="2"/>
  <c r="F141" i="2"/>
  <c r="AD141" i="2"/>
  <c r="AG141" i="2"/>
  <c r="AI141" i="2"/>
  <c r="AM141" i="2"/>
  <c r="K142" i="2"/>
  <c r="V142" i="2"/>
  <c r="U142" i="2"/>
  <c r="W142" i="2"/>
  <c r="X142" i="2"/>
  <c r="T142" i="2"/>
  <c r="Y142" i="2"/>
  <c r="Z142" i="2"/>
  <c r="AA142" i="2"/>
  <c r="AB142" i="2"/>
  <c r="AC142" i="2"/>
  <c r="F142" i="2"/>
  <c r="AD142" i="2"/>
  <c r="AG142" i="2"/>
  <c r="AI142" i="2"/>
  <c r="AM142" i="2"/>
  <c r="K143" i="2"/>
  <c r="V143" i="2"/>
  <c r="U143" i="2"/>
  <c r="W143" i="2"/>
  <c r="X143" i="2"/>
  <c r="T143" i="2"/>
  <c r="Y143" i="2"/>
  <c r="Z143" i="2"/>
  <c r="AA143" i="2"/>
  <c r="AB143" i="2"/>
  <c r="AC143" i="2"/>
  <c r="F143" i="2"/>
  <c r="AD143" i="2"/>
  <c r="AG143" i="2"/>
  <c r="AI143" i="2"/>
  <c r="AM143" i="2"/>
  <c r="K144" i="2"/>
  <c r="V144" i="2"/>
  <c r="U144" i="2"/>
  <c r="W144" i="2"/>
  <c r="X144" i="2"/>
  <c r="T144" i="2"/>
  <c r="Y144" i="2"/>
  <c r="Z144" i="2"/>
  <c r="AA144" i="2"/>
  <c r="AB144" i="2"/>
  <c r="AC144" i="2"/>
  <c r="F144" i="2"/>
  <c r="AD144" i="2"/>
  <c r="AG144" i="2"/>
  <c r="AI144" i="2"/>
  <c r="AM144" i="2"/>
  <c r="K145" i="2"/>
  <c r="V145" i="2"/>
  <c r="U145" i="2"/>
  <c r="W145" i="2"/>
  <c r="X145" i="2"/>
  <c r="T145" i="2"/>
  <c r="Y145" i="2"/>
  <c r="Z145" i="2"/>
  <c r="AA145" i="2"/>
  <c r="AB145" i="2"/>
  <c r="AC145" i="2"/>
  <c r="F145" i="2"/>
  <c r="AD145" i="2"/>
  <c r="AG145" i="2"/>
  <c r="AI145" i="2"/>
  <c r="AM145" i="2"/>
  <c r="K146" i="2"/>
  <c r="V146" i="2"/>
  <c r="U146" i="2"/>
  <c r="W146" i="2"/>
  <c r="X146" i="2"/>
  <c r="T146" i="2"/>
  <c r="Y146" i="2"/>
  <c r="Z146" i="2"/>
  <c r="AA146" i="2"/>
  <c r="AB146" i="2"/>
  <c r="AC146" i="2"/>
  <c r="F146" i="2"/>
  <c r="AD146" i="2"/>
  <c r="AG146" i="2"/>
  <c r="AI146" i="2"/>
  <c r="AM146" i="2"/>
  <c r="K147" i="2"/>
  <c r="V147" i="2"/>
  <c r="U147" i="2"/>
  <c r="W147" i="2"/>
  <c r="X147" i="2"/>
  <c r="T147" i="2"/>
  <c r="Y147" i="2"/>
  <c r="Z147" i="2"/>
  <c r="AA147" i="2"/>
  <c r="AB147" i="2"/>
  <c r="AC147" i="2"/>
  <c r="F147" i="2"/>
  <c r="AD147" i="2"/>
  <c r="AG147" i="2"/>
  <c r="AI147" i="2"/>
  <c r="AM147" i="2"/>
  <c r="K148" i="2"/>
  <c r="V148" i="2"/>
  <c r="U148" i="2"/>
  <c r="W148" i="2"/>
  <c r="X148" i="2"/>
  <c r="T148" i="2"/>
  <c r="Y148" i="2"/>
  <c r="Z148" i="2"/>
  <c r="AA148" i="2"/>
  <c r="AB148" i="2"/>
  <c r="AC148" i="2"/>
  <c r="F148" i="2"/>
  <c r="AD148" i="2"/>
  <c r="AG148" i="2"/>
  <c r="AI148" i="2"/>
  <c r="AM148" i="2"/>
  <c r="K149" i="2"/>
  <c r="V149" i="2"/>
  <c r="U149" i="2"/>
  <c r="W149" i="2"/>
  <c r="X149" i="2"/>
  <c r="T149" i="2"/>
  <c r="Y149" i="2"/>
  <c r="Z149" i="2"/>
  <c r="AA149" i="2"/>
  <c r="AB149" i="2"/>
  <c r="AC149" i="2"/>
  <c r="F149" i="2"/>
  <c r="AD149" i="2"/>
  <c r="AG149" i="2"/>
  <c r="AI149" i="2"/>
  <c r="AM149" i="2"/>
  <c r="K150" i="2"/>
  <c r="V150" i="2"/>
  <c r="U150" i="2"/>
  <c r="W150" i="2"/>
  <c r="X150" i="2"/>
  <c r="T150" i="2"/>
  <c r="Y150" i="2"/>
  <c r="Z150" i="2"/>
  <c r="AA150" i="2"/>
  <c r="AB150" i="2"/>
  <c r="AC150" i="2"/>
  <c r="F150" i="2"/>
  <c r="AD150" i="2"/>
  <c r="AG150" i="2"/>
  <c r="AI150" i="2"/>
  <c r="AM150" i="2"/>
  <c r="K151" i="2"/>
  <c r="V151" i="2"/>
  <c r="U151" i="2"/>
  <c r="W151" i="2"/>
  <c r="X151" i="2"/>
  <c r="T151" i="2"/>
  <c r="Y151" i="2"/>
  <c r="Z151" i="2"/>
  <c r="AA151" i="2"/>
  <c r="AB151" i="2"/>
  <c r="AC151" i="2"/>
  <c r="F151" i="2"/>
  <c r="AD151" i="2"/>
  <c r="AG151" i="2"/>
  <c r="AI151" i="2"/>
  <c r="AM151" i="2"/>
  <c r="K152" i="2"/>
  <c r="V152" i="2"/>
  <c r="U152" i="2"/>
  <c r="W152" i="2"/>
  <c r="X152" i="2"/>
  <c r="T152" i="2"/>
  <c r="Y152" i="2"/>
  <c r="Z152" i="2"/>
  <c r="AA152" i="2"/>
  <c r="AB152" i="2"/>
  <c r="AC152" i="2"/>
  <c r="F152" i="2"/>
  <c r="AD152" i="2"/>
  <c r="AG152" i="2"/>
  <c r="AI152" i="2"/>
  <c r="AM152" i="2"/>
  <c r="K153" i="2"/>
  <c r="V153" i="2"/>
  <c r="U153" i="2"/>
  <c r="W153" i="2"/>
  <c r="X153" i="2"/>
  <c r="T153" i="2"/>
  <c r="Y153" i="2"/>
  <c r="Z153" i="2"/>
  <c r="AA153" i="2"/>
  <c r="AB153" i="2"/>
  <c r="AC153" i="2"/>
  <c r="F153" i="2"/>
  <c r="AD153" i="2"/>
  <c r="AG153" i="2"/>
  <c r="AI153" i="2"/>
  <c r="AM153" i="2"/>
  <c r="K154" i="2"/>
  <c r="V154" i="2"/>
  <c r="U154" i="2"/>
  <c r="W154" i="2"/>
  <c r="X154" i="2"/>
  <c r="T154" i="2"/>
  <c r="Y154" i="2"/>
  <c r="Z154" i="2"/>
  <c r="AA154" i="2"/>
  <c r="AB154" i="2"/>
  <c r="AC154" i="2"/>
  <c r="F154" i="2"/>
  <c r="AD154" i="2"/>
  <c r="AG154" i="2"/>
  <c r="AI154" i="2"/>
  <c r="AM154" i="2"/>
  <c r="K155" i="2"/>
  <c r="V155" i="2"/>
  <c r="U155" i="2"/>
  <c r="W155" i="2"/>
  <c r="X155" i="2"/>
  <c r="T155" i="2"/>
  <c r="Y155" i="2"/>
  <c r="Z155" i="2"/>
  <c r="AA155" i="2"/>
  <c r="AB155" i="2"/>
  <c r="AC155" i="2"/>
  <c r="F155" i="2"/>
  <c r="AD155" i="2"/>
  <c r="AG155" i="2"/>
  <c r="AI155" i="2"/>
  <c r="AM155" i="2"/>
  <c r="K156" i="2"/>
  <c r="V156" i="2"/>
  <c r="U156" i="2"/>
  <c r="W156" i="2"/>
  <c r="X156" i="2"/>
  <c r="T156" i="2"/>
  <c r="Y156" i="2"/>
  <c r="Z156" i="2"/>
  <c r="AA156" i="2"/>
  <c r="AB156" i="2"/>
  <c r="AC156" i="2"/>
  <c r="F156" i="2"/>
  <c r="AD156" i="2"/>
  <c r="AG156" i="2"/>
  <c r="AI156" i="2"/>
  <c r="AM156" i="2"/>
  <c r="K157" i="2"/>
  <c r="V157" i="2"/>
  <c r="U157" i="2"/>
  <c r="W157" i="2"/>
  <c r="X157" i="2"/>
  <c r="T157" i="2"/>
  <c r="Y157" i="2"/>
  <c r="Z157" i="2"/>
  <c r="AA157" i="2"/>
  <c r="AB157" i="2"/>
  <c r="AC157" i="2"/>
  <c r="F157" i="2"/>
  <c r="AD157" i="2"/>
  <c r="AG157" i="2"/>
  <c r="AI157" i="2"/>
  <c r="AM157" i="2"/>
  <c r="K158" i="2"/>
  <c r="V158" i="2"/>
  <c r="U158" i="2"/>
  <c r="W158" i="2"/>
  <c r="X158" i="2"/>
  <c r="T158" i="2"/>
  <c r="Y158" i="2"/>
  <c r="Z158" i="2"/>
  <c r="AA158" i="2"/>
  <c r="AB158" i="2"/>
  <c r="AC158" i="2"/>
  <c r="F158" i="2"/>
  <c r="AD158" i="2"/>
  <c r="AG158" i="2"/>
  <c r="AI158" i="2"/>
  <c r="AM158" i="2"/>
  <c r="K159" i="2"/>
  <c r="V159" i="2"/>
  <c r="U159" i="2"/>
  <c r="W159" i="2"/>
  <c r="X159" i="2"/>
  <c r="T159" i="2"/>
  <c r="Y159" i="2"/>
  <c r="Z159" i="2"/>
  <c r="AA159" i="2"/>
  <c r="AB159" i="2"/>
  <c r="AC159" i="2"/>
  <c r="F159" i="2"/>
  <c r="AD159" i="2"/>
  <c r="AG159" i="2"/>
  <c r="AI159" i="2"/>
  <c r="AM159" i="2"/>
  <c r="K160" i="2"/>
  <c r="V160" i="2"/>
  <c r="U160" i="2"/>
  <c r="W160" i="2"/>
  <c r="X160" i="2"/>
  <c r="T160" i="2"/>
  <c r="Y160" i="2"/>
  <c r="Z160" i="2"/>
  <c r="AA160" i="2"/>
  <c r="AB160" i="2"/>
  <c r="AC160" i="2"/>
  <c r="F160" i="2"/>
  <c r="AD160" i="2"/>
  <c r="AG160" i="2"/>
  <c r="AI160" i="2"/>
  <c r="AM160" i="2"/>
  <c r="K161" i="2"/>
  <c r="V161" i="2"/>
  <c r="U161" i="2"/>
  <c r="W161" i="2"/>
  <c r="X161" i="2"/>
  <c r="T161" i="2"/>
  <c r="Y161" i="2"/>
  <c r="Z161" i="2"/>
  <c r="AA161" i="2"/>
  <c r="AB161" i="2"/>
  <c r="AC161" i="2"/>
  <c r="F161" i="2"/>
  <c r="AD161" i="2"/>
  <c r="AG161" i="2"/>
  <c r="AI161" i="2"/>
  <c r="AM161" i="2"/>
  <c r="K162" i="2"/>
  <c r="V162" i="2"/>
  <c r="U162" i="2"/>
  <c r="W162" i="2"/>
  <c r="X162" i="2"/>
  <c r="T162" i="2"/>
  <c r="Y162" i="2"/>
  <c r="Z162" i="2"/>
  <c r="AA162" i="2"/>
  <c r="AB162" i="2"/>
  <c r="AC162" i="2"/>
  <c r="F162" i="2"/>
  <c r="AD162" i="2"/>
  <c r="AG162" i="2"/>
  <c r="AI162" i="2"/>
  <c r="AM162" i="2"/>
  <c r="K163" i="2"/>
  <c r="V163" i="2"/>
  <c r="U163" i="2"/>
  <c r="W163" i="2"/>
  <c r="X163" i="2"/>
  <c r="T163" i="2"/>
  <c r="Y163" i="2"/>
  <c r="Z163" i="2"/>
  <c r="AA163" i="2"/>
  <c r="AB163" i="2"/>
  <c r="AC163" i="2"/>
  <c r="F163" i="2"/>
  <c r="AD163" i="2"/>
  <c r="AG163" i="2"/>
  <c r="AI163" i="2"/>
  <c r="AM163" i="2"/>
  <c r="K164" i="2"/>
  <c r="V164" i="2"/>
  <c r="U164" i="2"/>
  <c r="W164" i="2"/>
  <c r="X164" i="2"/>
  <c r="T164" i="2"/>
  <c r="Y164" i="2"/>
  <c r="Z164" i="2"/>
  <c r="AA164" i="2"/>
  <c r="AB164" i="2"/>
  <c r="AC164" i="2"/>
  <c r="F164" i="2"/>
  <c r="AD164" i="2"/>
  <c r="AG164" i="2"/>
  <c r="AI164" i="2"/>
  <c r="AM164" i="2"/>
  <c r="K165" i="2"/>
  <c r="V165" i="2"/>
  <c r="U165" i="2"/>
  <c r="W165" i="2"/>
  <c r="X165" i="2"/>
  <c r="T165" i="2"/>
  <c r="Y165" i="2"/>
  <c r="Z165" i="2"/>
  <c r="AA165" i="2"/>
  <c r="AB165" i="2"/>
  <c r="AC165" i="2"/>
  <c r="F165" i="2"/>
  <c r="AD165" i="2"/>
  <c r="AG165" i="2"/>
  <c r="AI165" i="2"/>
  <c r="AM165" i="2"/>
  <c r="K166" i="2"/>
  <c r="V166" i="2"/>
  <c r="U166" i="2"/>
  <c r="W166" i="2"/>
  <c r="X166" i="2"/>
  <c r="T166" i="2"/>
  <c r="Y166" i="2"/>
  <c r="Z166" i="2"/>
  <c r="AA166" i="2"/>
  <c r="AB166" i="2"/>
  <c r="AC166" i="2"/>
  <c r="F166" i="2"/>
  <c r="AD166" i="2"/>
  <c r="AG166" i="2"/>
  <c r="AI166" i="2"/>
  <c r="AM166" i="2"/>
  <c r="K167" i="2"/>
  <c r="V167" i="2"/>
  <c r="U167" i="2"/>
  <c r="W167" i="2"/>
  <c r="X167" i="2"/>
  <c r="T167" i="2"/>
  <c r="Y167" i="2"/>
  <c r="Z167" i="2"/>
  <c r="AA167" i="2"/>
  <c r="AB167" i="2"/>
  <c r="AC167" i="2"/>
  <c r="F167" i="2"/>
  <c r="AD167" i="2"/>
  <c r="AG167" i="2"/>
  <c r="AI167" i="2"/>
  <c r="AM167" i="2"/>
  <c r="K168" i="2"/>
  <c r="V168" i="2"/>
  <c r="U168" i="2"/>
  <c r="W168" i="2"/>
  <c r="X168" i="2"/>
  <c r="T168" i="2"/>
  <c r="Y168" i="2"/>
  <c r="Z168" i="2"/>
  <c r="AA168" i="2"/>
  <c r="AB168" i="2"/>
  <c r="AC168" i="2"/>
  <c r="F168" i="2"/>
  <c r="AD168" i="2"/>
  <c r="AG168" i="2"/>
  <c r="AI168" i="2"/>
  <c r="AM168" i="2"/>
  <c r="K169" i="2"/>
  <c r="V169" i="2"/>
  <c r="U169" i="2"/>
  <c r="W169" i="2"/>
  <c r="X169" i="2"/>
  <c r="T169" i="2"/>
  <c r="Y169" i="2"/>
  <c r="Z169" i="2"/>
  <c r="AA169" i="2"/>
  <c r="AB169" i="2"/>
  <c r="AC169" i="2"/>
  <c r="F169" i="2"/>
  <c r="AD169" i="2"/>
  <c r="AG169" i="2"/>
  <c r="AI169" i="2"/>
  <c r="AM169" i="2"/>
  <c r="K170" i="2"/>
  <c r="V170" i="2"/>
  <c r="U170" i="2"/>
  <c r="W170" i="2"/>
  <c r="X170" i="2"/>
  <c r="T170" i="2"/>
  <c r="Y170" i="2"/>
  <c r="Z170" i="2"/>
  <c r="AA170" i="2"/>
  <c r="AB170" i="2"/>
  <c r="AC170" i="2"/>
  <c r="F170" i="2"/>
  <c r="AD170" i="2"/>
  <c r="AG170" i="2"/>
  <c r="AI170" i="2"/>
  <c r="AM170" i="2"/>
  <c r="K171" i="2"/>
  <c r="V171" i="2"/>
  <c r="U171" i="2"/>
  <c r="W171" i="2"/>
  <c r="X171" i="2"/>
  <c r="T171" i="2"/>
  <c r="Y171" i="2"/>
  <c r="Z171" i="2"/>
  <c r="AA171" i="2"/>
  <c r="AB171" i="2"/>
  <c r="AC171" i="2"/>
  <c r="F171" i="2"/>
  <c r="AD171" i="2"/>
  <c r="AG171" i="2"/>
  <c r="AI171" i="2"/>
  <c r="AM171" i="2"/>
  <c r="K172" i="2"/>
  <c r="V172" i="2"/>
  <c r="U172" i="2"/>
  <c r="W172" i="2"/>
  <c r="X172" i="2"/>
  <c r="T172" i="2"/>
  <c r="Y172" i="2"/>
  <c r="Z172" i="2"/>
  <c r="AA172" i="2"/>
  <c r="AB172" i="2"/>
  <c r="AC172" i="2"/>
  <c r="F172" i="2"/>
  <c r="AD172" i="2"/>
  <c r="AG172" i="2"/>
  <c r="AI172" i="2"/>
  <c r="AM172" i="2"/>
  <c r="K173" i="2"/>
  <c r="V173" i="2"/>
  <c r="U173" i="2"/>
  <c r="W173" i="2"/>
  <c r="X173" i="2"/>
  <c r="T173" i="2"/>
  <c r="Y173" i="2"/>
  <c r="Z173" i="2"/>
  <c r="AA173" i="2"/>
  <c r="AB173" i="2"/>
  <c r="AC173" i="2"/>
  <c r="F173" i="2"/>
  <c r="AD173" i="2"/>
  <c r="AG173" i="2"/>
  <c r="AI173" i="2"/>
  <c r="AM173" i="2"/>
  <c r="K174" i="2"/>
  <c r="V174" i="2"/>
  <c r="U174" i="2"/>
  <c r="W174" i="2"/>
  <c r="X174" i="2"/>
  <c r="T174" i="2"/>
  <c r="Y174" i="2"/>
  <c r="Z174" i="2"/>
  <c r="AA174" i="2"/>
  <c r="AB174" i="2"/>
  <c r="AC174" i="2"/>
  <c r="F174" i="2"/>
  <c r="AD174" i="2"/>
  <c r="AG174" i="2"/>
  <c r="AI174" i="2"/>
  <c r="AM174" i="2"/>
  <c r="K175" i="2"/>
  <c r="V175" i="2"/>
  <c r="U175" i="2"/>
  <c r="W175" i="2"/>
  <c r="X175" i="2"/>
  <c r="T175" i="2"/>
  <c r="Y175" i="2"/>
  <c r="Z175" i="2"/>
  <c r="AA175" i="2"/>
  <c r="AB175" i="2"/>
  <c r="AC175" i="2"/>
  <c r="F175" i="2"/>
  <c r="AD175" i="2"/>
  <c r="AG175" i="2"/>
  <c r="AI175" i="2"/>
  <c r="AM175" i="2"/>
  <c r="K176" i="2"/>
  <c r="V176" i="2"/>
  <c r="U176" i="2"/>
  <c r="W176" i="2"/>
  <c r="X176" i="2"/>
  <c r="T176" i="2"/>
  <c r="Y176" i="2"/>
  <c r="Z176" i="2"/>
  <c r="AA176" i="2"/>
  <c r="AB176" i="2"/>
  <c r="AC176" i="2"/>
  <c r="F176" i="2"/>
  <c r="AD176" i="2"/>
  <c r="AG176" i="2"/>
  <c r="AI176" i="2"/>
  <c r="AM176" i="2"/>
  <c r="K177" i="2"/>
  <c r="V177" i="2"/>
  <c r="U177" i="2"/>
  <c r="W177" i="2"/>
  <c r="X177" i="2"/>
  <c r="T177" i="2"/>
  <c r="Y177" i="2"/>
  <c r="Z177" i="2"/>
  <c r="AA177" i="2"/>
  <c r="AB177" i="2"/>
  <c r="AC177" i="2"/>
  <c r="F177" i="2"/>
  <c r="AD177" i="2"/>
  <c r="AG177" i="2"/>
  <c r="AI177" i="2"/>
  <c r="AM177" i="2"/>
  <c r="K178" i="2"/>
  <c r="V178" i="2"/>
  <c r="U178" i="2"/>
  <c r="W178" i="2"/>
  <c r="X178" i="2"/>
  <c r="T178" i="2"/>
  <c r="Y178" i="2"/>
  <c r="Z178" i="2"/>
  <c r="AA178" i="2"/>
  <c r="AB178" i="2"/>
  <c r="AC178" i="2"/>
  <c r="F178" i="2"/>
  <c r="AD178" i="2"/>
  <c r="AG178" i="2"/>
  <c r="AI178" i="2"/>
  <c r="AM178" i="2"/>
  <c r="K179" i="2"/>
  <c r="V179" i="2"/>
  <c r="U179" i="2"/>
  <c r="W179" i="2"/>
  <c r="X179" i="2"/>
  <c r="T179" i="2"/>
  <c r="Y179" i="2"/>
  <c r="Z179" i="2"/>
  <c r="AA179" i="2"/>
  <c r="AB179" i="2"/>
  <c r="AC179" i="2"/>
  <c r="F179" i="2"/>
  <c r="AD179" i="2"/>
  <c r="AG179" i="2"/>
  <c r="AI179" i="2"/>
  <c r="AM179" i="2"/>
  <c r="K180" i="2"/>
  <c r="V180" i="2"/>
  <c r="U180" i="2"/>
  <c r="W180" i="2"/>
  <c r="X180" i="2"/>
  <c r="T180" i="2"/>
  <c r="Y180" i="2"/>
  <c r="Z180" i="2"/>
  <c r="AA180" i="2"/>
  <c r="AB180" i="2"/>
  <c r="AC180" i="2"/>
  <c r="F180" i="2"/>
  <c r="AD180" i="2"/>
  <c r="AG180" i="2"/>
  <c r="AI180" i="2"/>
  <c r="AM180" i="2"/>
  <c r="K181" i="2"/>
  <c r="V181" i="2"/>
  <c r="U181" i="2"/>
  <c r="W181" i="2"/>
  <c r="X181" i="2"/>
  <c r="T181" i="2"/>
  <c r="Y181" i="2"/>
  <c r="Z181" i="2"/>
  <c r="AA181" i="2"/>
  <c r="AB181" i="2"/>
  <c r="AC181" i="2"/>
  <c r="F181" i="2"/>
  <c r="AD181" i="2"/>
  <c r="AG181" i="2"/>
  <c r="AI181" i="2"/>
  <c r="AM181" i="2"/>
  <c r="K182" i="2"/>
  <c r="V182" i="2"/>
  <c r="U182" i="2"/>
  <c r="W182" i="2"/>
  <c r="X182" i="2"/>
  <c r="T182" i="2"/>
  <c r="Y182" i="2"/>
  <c r="Z182" i="2"/>
  <c r="AA182" i="2"/>
  <c r="AB182" i="2"/>
  <c r="AC182" i="2"/>
  <c r="F182" i="2"/>
  <c r="AD182" i="2"/>
  <c r="AG182" i="2"/>
  <c r="AI182" i="2"/>
  <c r="AM182" i="2"/>
  <c r="K183" i="2"/>
  <c r="V183" i="2"/>
  <c r="U183" i="2"/>
  <c r="W183" i="2"/>
  <c r="X183" i="2"/>
  <c r="T183" i="2"/>
  <c r="Y183" i="2"/>
  <c r="Z183" i="2"/>
  <c r="AA183" i="2"/>
  <c r="AB183" i="2"/>
  <c r="AC183" i="2"/>
  <c r="F183" i="2"/>
  <c r="AD183" i="2"/>
  <c r="AG183" i="2"/>
  <c r="AI183" i="2"/>
  <c r="AM183" i="2"/>
  <c r="K184" i="2"/>
  <c r="V184" i="2"/>
  <c r="U184" i="2"/>
  <c r="W184" i="2"/>
  <c r="X184" i="2"/>
  <c r="T184" i="2"/>
  <c r="Y184" i="2"/>
  <c r="Z184" i="2"/>
  <c r="AA184" i="2"/>
  <c r="AB184" i="2"/>
  <c r="AC184" i="2"/>
  <c r="F184" i="2"/>
  <c r="AD184" i="2"/>
  <c r="AG184" i="2"/>
  <c r="AI184" i="2"/>
  <c r="AM184" i="2"/>
  <c r="K185" i="2"/>
  <c r="V185" i="2"/>
  <c r="U185" i="2"/>
  <c r="W185" i="2"/>
  <c r="X185" i="2"/>
  <c r="T185" i="2"/>
  <c r="Y185" i="2"/>
  <c r="Z185" i="2"/>
  <c r="AA185" i="2"/>
  <c r="AB185" i="2"/>
  <c r="AC185" i="2"/>
  <c r="F185" i="2"/>
  <c r="AD185" i="2"/>
  <c r="AG185" i="2"/>
  <c r="AI185" i="2"/>
  <c r="AM185" i="2"/>
  <c r="K186" i="2"/>
  <c r="V186" i="2"/>
  <c r="U186" i="2"/>
  <c r="W186" i="2"/>
  <c r="X186" i="2"/>
  <c r="T186" i="2"/>
  <c r="Y186" i="2"/>
  <c r="Z186" i="2"/>
  <c r="AA186" i="2"/>
  <c r="AB186" i="2"/>
  <c r="AC186" i="2"/>
  <c r="F186" i="2"/>
  <c r="AD186" i="2"/>
  <c r="AG186" i="2"/>
  <c r="AI186" i="2"/>
  <c r="AM186" i="2"/>
  <c r="K187" i="2"/>
  <c r="V187" i="2"/>
  <c r="U187" i="2"/>
  <c r="W187" i="2"/>
  <c r="X187" i="2"/>
  <c r="T187" i="2"/>
  <c r="Y187" i="2"/>
  <c r="Z187" i="2"/>
  <c r="AA187" i="2"/>
  <c r="AB187" i="2"/>
  <c r="AC187" i="2"/>
  <c r="F187" i="2"/>
  <c r="AD187" i="2"/>
  <c r="AG187" i="2"/>
  <c r="AI187" i="2"/>
  <c r="AM187" i="2"/>
  <c r="K188" i="2"/>
  <c r="V188" i="2"/>
  <c r="U188" i="2"/>
  <c r="W188" i="2"/>
  <c r="X188" i="2"/>
  <c r="T188" i="2"/>
  <c r="Y188" i="2"/>
  <c r="Z188" i="2"/>
  <c r="AA188" i="2"/>
  <c r="AB188" i="2"/>
  <c r="AC188" i="2"/>
  <c r="F188" i="2"/>
  <c r="AD188" i="2"/>
  <c r="AG188" i="2"/>
  <c r="AI188" i="2"/>
  <c r="AM188" i="2"/>
  <c r="K189" i="2"/>
  <c r="V189" i="2"/>
  <c r="U189" i="2"/>
  <c r="W189" i="2"/>
  <c r="X189" i="2"/>
  <c r="T189" i="2"/>
  <c r="Y189" i="2"/>
  <c r="Z189" i="2"/>
  <c r="AA189" i="2"/>
  <c r="AB189" i="2"/>
  <c r="AC189" i="2"/>
  <c r="F189" i="2"/>
  <c r="AD189" i="2"/>
  <c r="AG189" i="2"/>
  <c r="AI189" i="2"/>
  <c r="AM189" i="2"/>
  <c r="K190" i="2"/>
  <c r="V190" i="2"/>
  <c r="U190" i="2"/>
  <c r="W190" i="2"/>
  <c r="X190" i="2"/>
  <c r="T190" i="2"/>
  <c r="Y190" i="2"/>
  <c r="Z190" i="2"/>
  <c r="AA190" i="2"/>
  <c r="AB190" i="2"/>
  <c r="AC190" i="2"/>
  <c r="F190" i="2"/>
  <c r="AD190" i="2"/>
  <c r="AG190" i="2"/>
  <c r="AI190" i="2"/>
  <c r="AM190" i="2"/>
  <c r="K191" i="2"/>
  <c r="V191" i="2"/>
  <c r="U191" i="2"/>
  <c r="W191" i="2"/>
  <c r="X191" i="2"/>
  <c r="T191" i="2"/>
  <c r="Y191" i="2"/>
  <c r="Z191" i="2"/>
  <c r="AA191" i="2"/>
  <c r="AB191" i="2"/>
  <c r="AC191" i="2"/>
  <c r="F191" i="2"/>
  <c r="AD191" i="2"/>
  <c r="AG191" i="2"/>
  <c r="AI191" i="2"/>
  <c r="AM191" i="2"/>
  <c r="K192" i="2"/>
  <c r="V192" i="2"/>
  <c r="U192" i="2"/>
  <c r="W192" i="2"/>
  <c r="X192" i="2"/>
  <c r="T192" i="2"/>
  <c r="Y192" i="2"/>
  <c r="Z192" i="2"/>
  <c r="AA192" i="2"/>
  <c r="AB192" i="2"/>
  <c r="AC192" i="2"/>
  <c r="F192" i="2"/>
  <c r="AD192" i="2"/>
  <c r="AG192" i="2"/>
  <c r="AI192" i="2"/>
  <c r="AM192" i="2"/>
  <c r="K193" i="2"/>
  <c r="V193" i="2"/>
  <c r="U193" i="2"/>
  <c r="W193" i="2"/>
  <c r="X193" i="2"/>
  <c r="T193" i="2"/>
  <c r="Y193" i="2"/>
  <c r="Z193" i="2"/>
  <c r="AA193" i="2"/>
  <c r="AB193" i="2"/>
  <c r="AC193" i="2"/>
  <c r="F193" i="2"/>
  <c r="AD193" i="2"/>
  <c r="AG193" i="2"/>
  <c r="AI193" i="2"/>
  <c r="AM193" i="2"/>
  <c r="K194" i="2"/>
  <c r="V194" i="2"/>
  <c r="U194" i="2"/>
  <c r="W194" i="2"/>
  <c r="X194" i="2"/>
  <c r="T194" i="2"/>
  <c r="Y194" i="2"/>
  <c r="Z194" i="2"/>
  <c r="AA194" i="2"/>
  <c r="AB194" i="2"/>
  <c r="AC194" i="2"/>
  <c r="F194" i="2"/>
  <c r="AD194" i="2"/>
  <c r="AG194" i="2"/>
  <c r="AI194" i="2"/>
  <c r="AM194" i="2"/>
  <c r="K195" i="2"/>
  <c r="V195" i="2"/>
  <c r="U195" i="2"/>
  <c r="W195" i="2"/>
  <c r="X195" i="2"/>
  <c r="T195" i="2"/>
  <c r="Y195" i="2"/>
  <c r="Z195" i="2"/>
  <c r="AA195" i="2"/>
  <c r="AB195" i="2"/>
  <c r="AC195" i="2"/>
  <c r="F195" i="2"/>
  <c r="AD195" i="2"/>
  <c r="AG195" i="2"/>
  <c r="AI195" i="2"/>
  <c r="AM195" i="2"/>
  <c r="K196" i="2"/>
  <c r="V196" i="2"/>
  <c r="U196" i="2"/>
  <c r="W196" i="2"/>
  <c r="X196" i="2"/>
  <c r="T196" i="2"/>
  <c r="Y196" i="2"/>
  <c r="Z196" i="2"/>
  <c r="AA196" i="2"/>
  <c r="AB196" i="2"/>
  <c r="AC196" i="2"/>
  <c r="F196" i="2"/>
  <c r="AD196" i="2"/>
  <c r="AG196" i="2"/>
  <c r="AI196" i="2"/>
  <c r="AM196" i="2"/>
  <c r="K197" i="2"/>
  <c r="V197" i="2"/>
  <c r="U197" i="2"/>
  <c r="W197" i="2"/>
  <c r="X197" i="2"/>
  <c r="T197" i="2"/>
  <c r="Y197" i="2"/>
  <c r="Z197" i="2"/>
  <c r="AA197" i="2"/>
  <c r="AB197" i="2"/>
  <c r="AC197" i="2"/>
  <c r="F197" i="2"/>
  <c r="AD197" i="2"/>
  <c r="AG197" i="2"/>
  <c r="AI197" i="2"/>
  <c r="AM197" i="2"/>
  <c r="K198" i="2"/>
  <c r="V198" i="2"/>
  <c r="U198" i="2"/>
  <c r="W198" i="2"/>
  <c r="X198" i="2"/>
  <c r="T198" i="2"/>
  <c r="Y198" i="2"/>
  <c r="Z198" i="2"/>
  <c r="AA198" i="2"/>
  <c r="AB198" i="2"/>
  <c r="AC198" i="2"/>
  <c r="F198" i="2"/>
  <c r="AD198" i="2"/>
  <c r="AG198" i="2"/>
  <c r="AI198" i="2"/>
  <c r="AM198" i="2"/>
  <c r="K199" i="2"/>
  <c r="V199" i="2"/>
  <c r="U199" i="2"/>
  <c r="W199" i="2"/>
  <c r="X199" i="2"/>
  <c r="T199" i="2"/>
  <c r="Y199" i="2"/>
  <c r="Z199" i="2"/>
  <c r="AA199" i="2"/>
  <c r="AB199" i="2"/>
  <c r="AC199" i="2"/>
  <c r="F199" i="2"/>
  <c r="AD199" i="2"/>
  <c r="AG199" i="2"/>
  <c r="AI199" i="2"/>
  <c r="AM199" i="2"/>
  <c r="K200" i="2"/>
  <c r="V200" i="2"/>
  <c r="U200" i="2"/>
  <c r="W200" i="2"/>
  <c r="X200" i="2"/>
  <c r="T200" i="2"/>
  <c r="Y200" i="2"/>
  <c r="Z200" i="2"/>
  <c r="AA200" i="2"/>
  <c r="AB200" i="2"/>
  <c r="AC200" i="2"/>
  <c r="F200" i="2"/>
  <c r="AD200" i="2"/>
  <c r="AG200" i="2"/>
  <c r="AI200" i="2"/>
  <c r="AM200" i="2"/>
  <c r="K201" i="2"/>
  <c r="V201" i="2"/>
  <c r="U201" i="2"/>
  <c r="W201" i="2"/>
  <c r="X201" i="2"/>
  <c r="T201" i="2"/>
  <c r="Y201" i="2"/>
  <c r="Z201" i="2"/>
  <c r="AA201" i="2"/>
  <c r="AB201" i="2"/>
  <c r="AC201" i="2"/>
  <c r="F201" i="2"/>
  <c r="AD201" i="2"/>
  <c r="AG201" i="2"/>
  <c r="AI201" i="2"/>
  <c r="AM201" i="2"/>
  <c r="K202" i="2"/>
  <c r="V202" i="2"/>
  <c r="U202" i="2"/>
  <c r="W202" i="2"/>
  <c r="X202" i="2"/>
  <c r="T202" i="2"/>
  <c r="Y202" i="2"/>
  <c r="Z202" i="2"/>
  <c r="AA202" i="2"/>
  <c r="AB202" i="2"/>
  <c r="AC202" i="2"/>
  <c r="F202" i="2"/>
  <c r="AD202" i="2"/>
  <c r="AG202" i="2"/>
  <c r="AI202" i="2"/>
  <c r="AM202" i="2"/>
  <c r="K203" i="2"/>
  <c r="V203" i="2"/>
  <c r="U203" i="2"/>
  <c r="W203" i="2"/>
  <c r="X203" i="2"/>
  <c r="T203" i="2"/>
  <c r="Y203" i="2"/>
  <c r="Z203" i="2"/>
  <c r="AA203" i="2"/>
  <c r="AB203" i="2"/>
  <c r="AC203" i="2"/>
  <c r="F203" i="2"/>
  <c r="AD203" i="2"/>
  <c r="AG203" i="2"/>
  <c r="AI203" i="2"/>
  <c r="AM203" i="2"/>
  <c r="K204" i="2"/>
  <c r="V204" i="2"/>
  <c r="U204" i="2"/>
  <c r="W204" i="2"/>
  <c r="X204" i="2"/>
  <c r="T204" i="2"/>
  <c r="Y204" i="2"/>
  <c r="Z204" i="2"/>
  <c r="AA204" i="2"/>
  <c r="AB204" i="2"/>
  <c r="AC204" i="2"/>
  <c r="F204" i="2"/>
  <c r="AD204" i="2"/>
  <c r="AG204" i="2"/>
  <c r="AI204" i="2"/>
  <c r="AM204" i="2"/>
  <c r="K205" i="2"/>
  <c r="V205" i="2"/>
  <c r="U205" i="2"/>
  <c r="W205" i="2"/>
  <c r="X205" i="2"/>
  <c r="T205" i="2"/>
  <c r="Y205" i="2"/>
  <c r="Z205" i="2"/>
  <c r="AA205" i="2"/>
  <c r="AB205" i="2"/>
  <c r="AC205" i="2"/>
  <c r="F205" i="2"/>
  <c r="AD205" i="2"/>
  <c r="AG205" i="2"/>
  <c r="AI205" i="2"/>
  <c r="AM205" i="2"/>
  <c r="K206" i="2"/>
  <c r="V206" i="2"/>
  <c r="U206" i="2"/>
  <c r="W206" i="2"/>
  <c r="X206" i="2"/>
  <c r="T206" i="2"/>
  <c r="Y206" i="2"/>
  <c r="Z206" i="2"/>
  <c r="AA206" i="2"/>
  <c r="AB206" i="2"/>
  <c r="AC206" i="2"/>
  <c r="F206" i="2"/>
  <c r="AD206" i="2"/>
  <c r="AG206" i="2"/>
  <c r="AI206" i="2"/>
  <c r="AM206" i="2"/>
  <c r="K207" i="2"/>
  <c r="V207" i="2"/>
  <c r="U207" i="2"/>
  <c r="W207" i="2"/>
  <c r="X207" i="2"/>
  <c r="T207" i="2"/>
  <c r="Y207" i="2"/>
  <c r="Z207" i="2"/>
  <c r="AA207" i="2"/>
  <c r="AB207" i="2"/>
  <c r="AC207" i="2"/>
  <c r="F207" i="2"/>
  <c r="AD207" i="2"/>
  <c r="AG207" i="2"/>
  <c r="AI207" i="2"/>
  <c r="AM207" i="2"/>
  <c r="K208" i="2"/>
  <c r="V208" i="2"/>
  <c r="U208" i="2"/>
  <c r="W208" i="2"/>
  <c r="X208" i="2"/>
  <c r="T208" i="2"/>
  <c r="Y208" i="2"/>
  <c r="Z208" i="2"/>
  <c r="AA208" i="2"/>
  <c r="AB208" i="2"/>
  <c r="AC208" i="2"/>
  <c r="F208" i="2"/>
  <c r="AD208" i="2"/>
  <c r="AG208" i="2"/>
  <c r="AI208" i="2"/>
  <c r="AM208" i="2"/>
  <c r="K209" i="2"/>
  <c r="V209" i="2"/>
  <c r="U209" i="2"/>
  <c r="W209" i="2"/>
  <c r="X209" i="2"/>
  <c r="T209" i="2"/>
  <c r="Y209" i="2"/>
  <c r="Z209" i="2"/>
  <c r="AA209" i="2"/>
  <c r="AB209" i="2"/>
  <c r="AC209" i="2"/>
  <c r="F209" i="2"/>
  <c r="AD209" i="2"/>
  <c r="AG209" i="2"/>
  <c r="AI209" i="2"/>
  <c r="AM209" i="2"/>
  <c r="K210" i="2"/>
  <c r="V210" i="2"/>
  <c r="U210" i="2"/>
  <c r="W210" i="2"/>
  <c r="X210" i="2"/>
  <c r="T210" i="2"/>
  <c r="Y210" i="2"/>
  <c r="Z210" i="2"/>
  <c r="AA210" i="2"/>
  <c r="AB210" i="2"/>
  <c r="AC210" i="2"/>
  <c r="F210" i="2"/>
  <c r="AD210" i="2"/>
  <c r="AG210" i="2"/>
  <c r="AI210" i="2"/>
  <c r="AM210" i="2"/>
  <c r="K211" i="2"/>
  <c r="V211" i="2"/>
  <c r="U211" i="2"/>
  <c r="W211" i="2"/>
  <c r="X211" i="2"/>
  <c r="T211" i="2"/>
  <c r="Y211" i="2"/>
  <c r="Z211" i="2"/>
  <c r="AA211" i="2"/>
  <c r="AB211" i="2"/>
  <c r="AC211" i="2"/>
  <c r="F211" i="2"/>
  <c r="AD211" i="2"/>
  <c r="AG211" i="2"/>
  <c r="AI211" i="2"/>
  <c r="AM211" i="2"/>
  <c r="K212" i="2"/>
  <c r="V212" i="2"/>
  <c r="U212" i="2"/>
  <c r="W212" i="2"/>
  <c r="X212" i="2"/>
  <c r="T212" i="2"/>
  <c r="Y212" i="2"/>
  <c r="Z212" i="2"/>
  <c r="AA212" i="2"/>
  <c r="AB212" i="2"/>
  <c r="AC212" i="2"/>
  <c r="F212" i="2"/>
  <c r="AD212" i="2"/>
  <c r="AG212" i="2"/>
  <c r="AI212" i="2"/>
  <c r="AM212" i="2"/>
  <c r="K213" i="2"/>
  <c r="V213" i="2"/>
  <c r="U213" i="2"/>
  <c r="W213" i="2"/>
  <c r="X213" i="2"/>
  <c r="T213" i="2"/>
  <c r="Y213" i="2"/>
  <c r="Z213" i="2"/>
  <c r="AA213" i="2"/>
  <c r="AB213" i="2"/>
  <c r="AC213" i="2"/>
  <c r="F213" i="2"/>
  <c r="AD213" i="2"/>
  <c r="AG213" i="2"/>
  <c r="AI213" i="2"/>
  <c r="AM213" i="2"/>
  <c r="K214" i="2"/>
  <c r="V214" i="2"/>
  <c r="U214" i="2"/>
  <c r="W214" i="2"/>
  <c r="X214" i="2"/>
  <c r="T214" i="2"/>
  <c r="Y214" i="2"/>
  <c r="Z214" i="2"/>
  <c r="AA214" i="2"/>
  <c r="AB214" i="2"/>
  <c r="AC214" i="2"/>
  <c r="F214" i="2"/>
  <c r="AD214" i="2"/>
  <c r="AG214" i="2"/>
  <c r="AI214" i="2"/>
  <c r="AM214" i="2"/>
  <c r="K215" i="2"/>
  <c r="V215" i="2"/>
  <c r="U215" i="2"/>
  <c r="W215" i="2"/>
  <c r="X215" i="2"/>
  <c r="T215" i="2"/>
  <c r="Y215" i="2"/>
  <c r="Z215" i="2"/>
  <c r="AA215" i="2"/>
  <c r="AB215" i="2"/>
  <c r="AC215" i="2"/>
  <c r="F215" i="2"/>
  <c r="AD215" i="2"/>
  <c r="AG215" i="2"/>
  <c r="AI215" i="2"/>
  <c r="AM215" i="2"/>
  <c r="K216" i="2"/>
  <c r="V216" i="2"/>
  <c r="U216" i="2"/>
  <c r="W216" i="2"/>
  <c r="X216" i="2"/>
  <c r="T216" i="2"/>
  <c r="Y216" i="2"/>
  <c r="Z216" i="2"/>
  <c r="AA216" i="2"/>
  <c r="AB216" i="2"/>
  <c r="AC216" i="2"/>
  <c r="F216" i="2"/>
  <c r="AD216" i="2"/>
  <c r="AG216" i="2"/>
  <c r="AI216" i="2"/>
  <c r="AM216" i="2"/>
  <c r="K217" i="2"/>
  <c r="V217" i="2"/>
  <c r="U217" i="2"/>
  <c r="W217" i="2"/>
  <c r="X217" i="2"/>
  <c r="T217" i="2"/>
  <c r="Y217" i="2"/>
  <c r="Z217" i="2"/>
  <c r="AA217" i="2"/>
  <c r="AB217" i="2"/>
  <c r="AC217" i="2"/>
  <c r="F217" i="2"/>
  <c r="AD217" i="2"/>
  <c r="AG217" i="2"/>
  <c r="AI217" i="2"/>
  <c r="AM217" i="2"/>
  <c r="K218" i="2"/>
  <c r="V218" i="2"/>
  <c r="U218" i="2"/>
  <c r="W218" i="2"/>
  <c r="X218" i="2"/>
  <c r="T218" i="2"/>
  <c r="Y218" i="2"/>
  <c r="Z218" i="2"/>
  <c r="AA218" i="2"/>
  <c r="AB218" i="2"/>
  <c r="AC218" i="2"/>
  <c r="F218" i="2"/>
  <c r="AD218" i="2"/>
  <c r="AG218" i="2"/>
  <c r="AI218" i="2"/>
  <c r="AM218" i="2"/>
  <c r="K219" i="2"/>
  <c r="V219" i="2"/>
  <c r="U219" i="2"/>
  <c r="W219" i="2"/>
  <c r="X219" i="2"/>
  <c r="T219" i="2"/>
  <c r="Y219" i="2"/>
  <c r="Z219" i="2"/>
  <c r="AA219" i="2"/>
  <c r="AB219" i="2"/>
  <c r="AC219" i="2"/>
  <c r="F219" i="2"/>
  <c r="AD219" i="2"/>
  <c r="AG219" i="2"/>
  <c r="AI219" i="2"/>
  <c r="AM219" i="2"/>
  <c r="K220" i="2"/>
  <c r="V220" i="2"/>
  <c r="U220" i="2"/>
  <c r="W220" i="2"/>
  <c r="X220" i="2"/>
  <c r="T220" i="2"/>
  <c r="Y220" i="2"/>
  <c r="Z220" i="2"/>
  <c r="AA220" i="2"/>
  <c r="AB220" i="2"/>
  <c r="AC220" i="2"/>
  <c r="F220" i="2"/>
  <c r="AD220" i="2"/>
  <c r="AG220" i="2"/>
  <c r="AI220" i="2"/>
  <c r="AM220" i="2"/>
  <c r="K221" i="2"/>
  <c r="V221" i="2"/>
  <c r="U221" i="2"/>
  <c r="W221" i="2"/>
  <c r="X221" i="2"/>
  <c r="T221" i="2"/>
  <c r="Y221" i="2"/>
  <c r="Z221" i="2"/>
  <c r="AA221" i="2"/>
  <c r="AB221" i="2"/>
  <c r="AC221" i="2"/>
  <c r="F221" i="2"/>
  <c r="AD221" i="2"/>
  <c r="AG221" i="2"/>
  <c r="AI221" i="2"/>
  <c r="AM221" i="2"/>
  <c r="K222" i="2"/>
  <c r="V222" i="2"/>
  <c r="U222" i="2"/>
  <c r="W222" i="2"/>
  <c r="X222" i="2"/>
  <c r="T222" i="2"/>
  <c r="Y222" i="2"/>
  <c r="Z222" i="2"/>
  <c r="AA222" i="2"/>
  <c r="AB222" i="2"/>
  <c r="AC222" i="2"/>
  <c r="F222" i="2"/>
  <c r="AD222" i="2"/>
  <c r="AG222" i="2"/>
  <c r="AI222" i="2"/>
  <c r="AM222" i="2"/>
  <c r="K223" i="2"/>
  <c r="V223" i="2"/>
  <c r="U223" i="2"/>
  <c r="W223" i="2"/>
  <c r="X223" i="2"/>
  <c r="T223" i="2"/>
  <c r="Y223" i="2"/>
  <c r="Z223" i="2"/>
  <c r="AA223" i="2"/>
  <c r="AB223" i="2"/>
  <c r="AC223" i="2"/>
  <c r="F223" i="2"/>
  <c r="AD223" i="2"/>
  <c r="AG223" i="2"/>
  <c r="AI223" i="2"/>
  <c r="AM223" i="2"/>
  <c r="AI224" i="2"/>
  <c r="AM224" i="2"/>
  <c r="K225" i="2"/>
  <c r="V225" i="2"/>
  <c r="U225" i="2"/>
  <c r="W225" i="2"/>
  <c r="X225" i="2"/>
  <c r="T225" i="2"/>
  <c r="Y225" i="2"/>
  <c r="Z225" i="2"/>
  <c r="AA225" i="2"/>
  <c r="AB225" i="2"/>
  <c r="AC225" i="2"/>
  <c r="F225" i="2"/>
  <c r="AD225" i="2"/>
  <c r="AG225" i="2"/>
  <c r="AI225" i="2"/>
  <c r="AM225" i="2"/>
  <c r="K226" i="2"/>
  <c r="V226" i="2"/>
  <c r="U226" i="2"/>
  <c r="W226" i="2"/>
  <c r="X226" i="2"/>
  <c r="T226" i="2"/>
  <c r="Y226" i="2"/>
  <c r="Z226" i="2"/>
  <c r="AA226" i="2"/>
  <c r="AB226" i="2"/>
  <c r="AC226" i="2"/>
  <c r="F226" i="2"/>
  <c r="AD226" i="2"/>
  <c r="AG226" i="2"/>
  <c r="AI226" i="2"/>
  <c r="AM226" i="2"/>
  <c r="K227" i="2"/>
  <c r="V227" i="2"/>
  <c r="U227" i="2"/>
  <c r="W227" i="2"/>
  <c r="X227" i="2"/>
  <c r="T227" i="2"/>
  <c r="Y227" i="2"/>
  <c r="Z227" i="2"/>
  <c r="AA227" i="2"/>
  <c r="AB227" i="2"/>
  <c r="AC227" i="2"/>
  <c r="F227" i="2"/>
  <c r="AD227" i="2"/>
  <c r="AG227" i="2"/>
  <c r="AI227" i="2"/>
  <c r="AM227" i="2"/>
  <c r="K228" i="2"/>
  <c r="V228" i="2"/>
  <c r="U228" i="2"/>
  <c r="W228" i="2"/>
  <c r="X228" i="2"/>
  <c r="T228" i="2"/>
  <c r="Y228" i="2"/>
  <c r="Z228" i="2"/>
  <c r="AA228" i="2"/>
  <c r="AB228" i="2"/>
  <c r="AC228" i="2"/>
  <c r="F228" i="2"/>
  <c r="AD228" i="2"/>
  <c r="AG228" i="2"/>
  <c r="AI228" i="2"/>
  <c r="AM228" i="2"/>
  <c r="K229" i="2"/>
  <c r="V229" i="2"/>
  <c r="U229" i="2"/>
  <c r="W229" i="2"/>
  <c r="X229" i="2"/>
  <c r="T229" i="2"/>
  <c r="Y229" i="2"/>
  <c r="Z229" i="2"/>
  <c r="AA229" i="2"/>
  <c r="AB229" i="2"/>
  <c r="AC229" i="2"/>
  <c r="F229" i="2"/>
  <c r="AD229" i="2"/>
  <c r="AG229" i="2"/>
  <c r="AI229" i="2"/>
  <c r="AM229" i="2"/>
  <c r="K230" i="2"/>
  <c r="V230" i="2"/>
  <c r="U230" i="2"/>
  <c r="W230" i="2"/>
  <c r="X230" i="2"/>
  <c r="T230" i="2"/>
  <c r="Y230" i="2"/>
  <c r="Z230" i="2"/>
  <c r="AA230" i="2"/>
  <c r="AB230" i="2"/>
  <c r="AC230" i="2"/>
  <c r="F230" i="2"/>
  <c r="AD230" i="2"/>
  <c r="AG230" i="2"/>
  <c r="AI230" i="2"/>
  <c r="AM230" i="2"/>
  <c r="K231" i="2"/>
  <c r="V231" i="2"/>
  <c r="U231" i="2"/>
  <c r="W231" i="2"/>
  <c r="X231" i="2"/>
  <c r="T231" i="2"/>
  <c r="Y231" i="2"/>
  <c r="Z231" i="2"/>
  <c r="AA231" i="2"/>
  <c r="AB231" i="2"/>
  <c r="AC231" i="2"/>
  <c r="F231" i="2"/>
  <c r="AD231" i="2"/>
  <c r="AG231" i="2"/>
  <c r="AI231" i="2"/>
  <c r="AM231" i="2"/>
  <c r="K232" i="2"/>
  <c r="V232" i="2"/>
  <c r="U232" i="2"/>
  <c r="W232" i="2"/>
  <c r="X232" i="2"/>
  <c r="T232" i="2"/>
  <c r="Y232" i="2"/>
  <c r="Z232" i="2"/>
  <c r="AA232" i="2"/>
  <c r="AB232" i="2"/>
  <c r="AC232" i="2"/>
  <c r="F232" i="2"/>
  <c r="AD232" i="2"/>
  <c r="AG232" i="2"/>
  <c r="AI232" i="2"/>
  <c r="AM232" i="2"/>
  <c r="K233" i="2"/>
  <c r="V233" i="2"/>
  <c r="U233" i="2"/>
  <c r="W233" i="2"/>
  <c r="X233" i="2"/>
  <c r="T233" i="2"/>
  <c r="Y233" i="2"/>
  <c r="Z233" i="2"/>
  <c r="AA233" i="2"/>
  <c r="AB233" i="2"/>
  <c r="AC233" i="2"/>
  <c r="F233" i="2"/>
  <c r="AD233" i="2"/>
  <c r="AG233" i="2"/>
  <c r="AI233" i="2"/>
  <c r="AM233" i="2"/>
  <c r="K234" i="2"/>
  <c r="V234" i="2"/>
  <c r="U234" i="2"/>
  <c r="W234" i="2"/>
  <c r="X234" i="2"/>
  <c r="T234" i="2"/>
  <c r="Y234" i="2"/>
  <c r="Z234" i="2"/>
  <c r="AA234" i="2"/>
  <c r="AB234" i="2"/>
  <c r="AC234" i="2"/>
  <c r="F234" i="2"/>
  <c r="AD234" i="2"/>
  <c r="AG234" i="2"/>
  <c r="AI234" i="2"/>
  <c r="AM234" i="2"/>
  <c r="K235" i="2"/>
  <c r="V235" i="2"/>
  <c r="U235" i="2"/>
  <c r="W235" i="2"/>
  <c r="X235" i="2"/>
  <c r="T235" i="2"/>
  <c r="Y235" i="2"/>
  <c r="Z235" i="2"/>
  <c r="AA235" i="2"/>
  <c r="AB235" i="2"/>
  <c r="AC235" i="2"/>
  <c r="F235" i="2"/>
  <c r="AD235" i="2"/>
  <c r="AG235" i="2"/>
  <c r="AI235" i="2"/>
  <c r="AM235" i="2"/>
  <c r="K236" i="2"/>
  <c r="V236" i="2"/>
  <c r="U236" i="2"/>
  <c r="W236" i="2"/>
  <c r="X236" i="2"/>
  <c r="T236" i="2"/>
  <c r="Y236" i="2"/>
  <c r="Z236" i="2"/>
  <c r="AA236" i="2"/>
  <c r="AB236" i="2"/>
  <c r="AC236" i="2"/>
  <c r="F236" i="2"/>
  <c r="AD236" i="2"/>
  <c r="AG236" i="2"/>
  <c r="AI236" i="2"/>
  <c r="AM236" i="2"/>
  <c r="K237" i="2"/>
  <c r="V237" i="2"/>
  <c r="U237" i="2"/>
  <c r="W237" i="2"/>
  <c r="X237" i="2"/>
  <c r="T237" i="2"/>
  <c r="Y237" i="2"/>
  <c r="Z237" i="2"/>
  <c r="AA237" i="2"/>
  <c r="AB237" i="2"/>
  <c r="AC237" i="2"/>
  <c r="F237" i="2"/>
  <c r="AD237" i="2"/>
  <c r="AG237" i="2"/>
  <c r="AI237" i="2"/>
  <c r="AM237" i="2"/>
  <c r="K238" i="2"/>
  <c r="V238" i="2"/>
  <c r="U238" i="2"/>
  <c r="W238" i="2"/>
  <c r="X238" i="2"/>
  <c r="T238" i="2"/>
  <c r="Y238" i="2"/>
  <c r="Z238" i="2"/>
  <c r="AA238" i="2"/>
  <c r="AB238" i="2"/>
  <c r="AC238" i="2"/>
  <c r="F238" i="2"/>
  <c r="AD238" i="2"/>
  <c r="AG238" i="2"/>
  <c r="AI238" i="2"/>
  <c r="AM238" i="2"/>
  <c r="K239" i="2"/>
  <c r="V239" i="2"/>
  <c r="U239" i="2"/>
  <c r="W239" i="2"/>
  <c r="X239" i="2"/>
  <c r="T239" i="2"/>
  <c r="Y239" i="2"/>
  <c r="Z239" i="2"/>
  <c r="AA239" i="2"/>
  <c r="AB239" i="2"/>
  <c r="AC239" i="2"/>
  <c r="F239" i="2"/>
  <c r="AD239" i="2"/>
  <c r="AG239" i="2"/>
  <c r="AI239" i="2"/>
  <c r="AM239" i="2"/>
  <c r="K240" i="2"/>
  <c r="V240" i="2"/>
  <c r="U240" i="2"/>
  <c r="W240" i="2"/>
  <c r="X240" i="2"/>
  <c r="T240" i="2"/>
  <c r="Y240" i="2"/>
  <c r="Z240" i="2"/>
  <c r="AA240" i="2"/>
  <c r="AB240" i="2"/>
  <c r="AC240" i="2"/>
  <c r="F240" i="2"/>
  <c r="AD240" i="2"/>
  <c r="AG240" i="2"/>
  <c r="AI240" i="2"/>
  <c r="AM240" i="2"/>
  <c r="K241" i="2"/>
  <c r="V241" i="2"/>
  <c r="U241" i="2"/>
  <c r="W241" i="2"/>
  <c r="X241" i="2"/>
  <c r="T241" i="2"/>
  <c r="Y241" i="2"/>
  <c r="Z241" i="2"/>
  <c r="AA241" i="2"/>
  <c r="AB241" i="2"/>
  <c r="AC241" i="2"/>
  <c r="F241" i="2"/>
  <c r="AD241" i="2"/>
  <c r="AG241" i="2"/>
  <c r="AI241" i="2"/>
  <c r="AM241" i="2"/>
  <c r="K242" i="2"/>
  <c r="V242" i="2"/>
  <c r="U242" i="2"/>
  <c r="W242" i="2"/>
  <c r="X242" i="2"/>
  <c r="T242" i="2"/>
  <c r="Y242" i="2"/>
  <c r="Z242" i="2"/>
  <c r="AA242" i="2"/>
  <c r="AB242" i="2"/>
  <c r="AC242" i="2"/>
  <c r="F242" i="2"/>
  <c r="AD242" i="2"/>
  <c r="AG242" i="2"/>
  <c r="AI242" i="2"/>
  <c r="AM242" i="2"/>
  <c r="K243" i="2"/>
  <c r="V243" i="2"/>
  <c r="U243" i="2"/>
  <c r="W243" i="2"/>
  <c r="X243" i="2"/>
  <c r="T243" i="2"/>
  <c r="Y243" i="2"/>
  <c r="Z243" i="2"/>
  <c r="AA243" i="2"/>
  <c r="AB243" i="2"/>
  <c r="AC243" i="2"/>
  <c r="F243" i="2"/>
  <c r="AD243" i="2"/>
  <c r="AG243" i="2"/>
  <c r="AI243" i="2"/>
  <c r="AM243" i="2"/>
  <c r="K244" i="2"/>
  <c r="V244" i="2"/>
  <c r="U244" i="2"/>
  <c r="W244" i="2"/>
  <c r="X244" i="2"/>
  <c r="T244" i="2"/>
  <c r="Y244" i="2"/>
  <c r="Z244" i="2"/>
  <c r="AA244" i="2"/>
  <c r="AB244" i="2"/>
  <c r="AC244" i="2"/>
  <c r="F244" i="2"/>
  <c r="AD244" i="2"/>
  <c r="AG244" i="2"/>
  <c r="AI244" i="2"/>
  <c r="AM244" i="2"/>
  <c r="K245" i="2"/>
  <c r="V245" i="2"/>
  <c r="U245" i="2"/>
  <c r="W245" i="2"/>
  <c r="X245" i="2"/>
  <c r="T245" i="2"/>
  <c r="Y245" i="2"/>
  <c r="Z245" i="2"/>
  <c r="AA245" i="2"/>
  <c r="AB245" i="2"/>
  <c r="AC245" i="2"/>
  <c r="F245" i="2"/>
  <c r="AD245" i="2"/>
  <c r="AG245" i="2"/>
  <c r="AI245" i="2"/>
  <c r="AM245" i="2"/>
  <c r="K246" i="2"/>
  <c r="V246" i="2"/>
  <c r="U246" i="2"/>
  <c r="W246" i="2"/>
  <c r="X246" i="2"/>
  <c r="T246" i="2"/>
  <c r="Y246" i="2"/>
  <c r="Z246" i="2"/>
  <c r="AA246" i="2"/>
  <c r="AB246" i="2"/>
  <c r="AC246" i="2"/>
  <c r="F246" i="2"/>
  <c r="AD246" i="2"/>
  <c r="AG246" i="2"/>
  <c r="AI246" i="2"/>
  <c r="AM246" i="2"/>
  <c r="K247" i="2"/>
  <c r="V247" i="2"/>
  <c r="U247" i="2"/>
  <c r="W247" i="2"/>
  <c r="X247" i="2"/>
  <c r="T247" i="2"/>
  <c r="Y247" i="2"/>
  <c r="Z247" i="2"/>
  <c r="AA247" i="2"/>
  <c r="AB247" i="2"/>
  <c r="AC247" i="2"/>
  <c r="F247" i="2"/>
  <c r="AD247" i="2"/>
  <c r="AG247" i="2"/>
  <c r="AI247" i="2"/>
  <c r="AM247" i="2"/>
  <c r="AH5" i="2"/>
  <c r="AL5" i="2"/>
  <c r="AH6" i="2"/>
  <c r="AL6" i="2"/>
  <c r="AH7" i="2"/>
  <c r="AL7" i="2"/>
  <c r="AH8" i="2"/>
  <c r="AL8" i="2"/>
  <c r="AH9" i="2"/>
  <c r="AL9" i="2"/>
  <c r="AH10" i="2"/>
  <c r="AL10" i="2"/>
  <c r="AH11" i="2"/>
  <c r="AL11" i="2"/>
  <c r="AH12" i="2"/>
  <c r="AL12" i="2"/>
  <c r="AH13" i="2"/>
  <c r="AL13" i="2"/>
  <c r="AH14" i="2"/>
  <c r="AL14" i="2"/>
  <c r="AH15" i="2"/>
  <c r="AL15" i="2"/>
  <c r="AH16" i="2"/>
  <c r="AL16" i="2"/>
  <c r="AH17" i="2"/>
  <c r="AL17" i="2"/>
  <c r="AH18" i="2"/>
  <c r="AL18" i="2"/>
  <c r="AH19" i="2"/>
  <c r="AL19" i="2"/>
  <c r="AH20" i="2"/>
  <c r="AL20" i="2"/>
  <c r="AH21" i="2"/>
  <c r="AL21" i="2"/>
  <c r="AH22" i="2"/>
  <c r="AL22" i="2"/>
  <c r="AH23" i="2"/>
  <c r="AL23" i="2"/>
  <c r="AH24" i="2"/>
  <c r="AL24" i="2"/>
  <c r="AH25" i="2"/>
  <c r="AL25" i="2"/>
  <c r="AH26" i="2"/>
  <c r="AL26" i="2"/>
  <c r="AH27" i="2"/>
  <c r="AL27" i="2"/>
  <c r="AH28" i="2"/>
  <c r="AL28" i="2"/>
  <c r="AH29" i="2"/>
  <c r="AL29" i="2"/>
  <c r="AH30" i="2"/>
  <c r="AL30" i="2"/>
  <c r="AH31" i="2"/>
  <c r="AL31" i="2"/>
  <c r="AH32" i="2"/>
  <c r="AL32" i="2"/>
  <c r="AH33" i="2"/>
  <c r="AL33" i="2"/>
  <c r="AH34" i="2"/>
  <c r="AL34" i="2"/>
  <c r="AH35" i="2"/>
  <c r="AL35" i="2"/>
  <c r="AH36" i="2"/>
  <c r="AL36" i="2"/>
  <c r="AH37" i="2"/>
  <c r="AL37" i="2"/>
  <c r="AH38" i="2"/>
  <c r="AL38" i="2"/>
  <c r="AH39" i="2"/>
  <c r="AL39" i="2"/>
  <c r="AH40" i="2"/>
  <c r="AL40" i="2"/>
  <c r="AH41" i="2"/>
  <c r="AL41" i="2"/>
  <c r="AH42" i="2"/>
  <c r="AL42" i="2"/>
  <c r="AH43" i="2"/>
  <c r="AL43" i="2"/>
  <c r="AH44" i="2"/>
  <c r="AL44" i="2"/>
  <c r="AH45" i="2"/>
  <c r="AL45" i="2"/>
  <c r="AH46" i="2"/>
  <c r="AL46" i="2"/>
  <c r="AH47" i="2"/>
  <c r="AL47" i="2"/>
  <c r="AH48" i="2"/>
  <c r="AL48" i="2"/>
  <c r="AH49" i="2"/>
  <c r="AL49" i="2"/>
  <c r="AH50" i="2"/>
  <c r="AL50" i="2"/>
  <c r="AH51" i="2"/>
  <c r="AL51" i="2"/>
  <c r="AH52" i="2"/>
  <c r="AL52" i="2"/>
  <c r="AH53" i="2"/>
  <c r="AL53" i="2"/>
  <c r="AH54" i="2"/>
  <c r="AL54" i="2"/>
  <c r="AH55" i="2"/>
  <c r="AL55" i="2"/>
  <c r="AH56" i="2"/>
  <c r="AL56" i="2"/>
  <c r="AH57" i="2"/>
  <c r="AL57" i="2"/>
  <c r="AH58" i="2"/>
  <c r="AL58" i="2"/>
  <c r="AH59" i="2"/>
  <c r="AL59" i="2"/>
  <c r="AH60" i="2"/>
  <c r="AL60" i="2"/>
  <c r="AH61" i="2"/>
  <c r="AL61" i="2"/>
  <c r="AH62" i="2"/>
  <c r="AL62" i="2"/>
  <c r="AH63" i="2"/>
  <c r="AL63" i="2"/>
  <c r="AH64" i="2"/>
  <c r="AL64" i="2"/>
  <c r="AH65" i="2"/>
  <c r="AL65" i="2"/>
  <c r="AH66" i="2"/>
  <c r="AL66" i="2"/>
  <c r="AH67" i="2"/>
  <c r="AL67" i="2"/>
  <c r="AH68" i="2"/>
  <c r="AL68" i="2"/>
  <c r="AH69" i="2"/>
  <c r="AL69" i="2"/>
  <c r="AH70" i="2"/>
  <c r="AL70" i="2"/>
  <c r="AH71" i="2"/>
  <c r="AL71" i="2"/>
  <c r="AH72" i="2"/>
  <c r="AL72" i="2"/>
  <c r="AH73" i="2"/>
  <c r="AL73" i="2"/>
  <c r="AH74" i="2"/>
  <c r="AL74" i="2"/>
  <c r="AH75" i="2"/>
  <c r="AL75" i="2"/>
  <c r="AH76" i="2"/>
  <c r="AL76" i="2"/>
  <c r="AH77" i="2"/>
  <c r="AL77" i="2"/>
  <c r="AH78" i="2"/>
  <c r="AL78" i="2"/>
  <c r="AH79" i="2"/>
  <c r="AL79" i="2"/>
  <c r="AH80" i="2"/>
  <c r="AL80" i="2"/>
  <c r="AH81" i="2"/>
  <c r="AL81" i="2"/>
  <c r="AH82" i="2"/>
  <c r="AL82" i="2"/>
  <c r="AH83" i="2"/>
  <c r="AL83" i="2"/>
  <c r="AH84" i="2"/>
  <c r="AL84" i="2"/>
  <c r="AH85" i="2"/>
  <c r="AL85" i="2"/>
  <c r="AH86" i="2"/>
  <c r="AL86" i="2"/>
  <c r="AH87" i="2"/>
  <c r="AL87" i="2"/>
  <c r="AH88" i="2"/>
  <c r="AL88" i="2"/>
  <c r="AH89" i="2"/>
  <c r="AL89" i="2"/>
  <c r="AH90" i="2"/>
  <c r="AL90" i="2"/>
  <c r="AH91" i="2"/>
  <c r="AL91" i="2"/>
  <c r="AH92" i="2"/>
  <c r="AL92" i="2"/>
  <c r="AH93" i="2"/>
  <c r="AL93" i="2"/>
  <c r="AH94" i="2"/>
  <c r="AL94" i="2"/>
  <c r="AH95" i="2"/>
  <c r="AL95" i="2"/>
  <c r="AH96" i="2"/>
  <c r="AL96" i="2"/>
  <c r="AH97" i="2"/>
  <c r="AL97" i="2"/>
  <c r="AH98" i="2"/>
  <c r="AL98" i="2"/>
  <c r="AH99" i="2"/>
  <c r="AL99" i="2"/>
  <c r="AH100" i="2"/>
  <c r="AL100" i="2"/>
  <c r="AH101" i="2"/>
  <c r="AL101" i="2"/>
  <c r="AH102" i="2"/>
  <c r="AL102" i="2"/>
  <c r="AH103" i="2"/>
  <c r="AL103" i="2"/>
  <c r="AH104" i="2"/>
  <c r="AL104" i="2"/>
  <c r="AH105" i="2"/>
  <c r="AL105" i="2"/>
  <c r="AH106" i="2"/>
  <c r="AL106" i="2"/>
  <c r="AH107" i="2"/>
  <c r="AL107" i="2"/>
  <c r="AH108" i="2"/>
  <c r="AL108" i="2"/>
  <c r="AH109" i="2"/>
  <c r="AL109" i="2"/>
  <c r="AH110" i="2"/>
  <c r="AL110" i="2"/>
  <c r="AH111" i="2"/>
  <c r="AL111" i="2"/>
  <c r="AH112" i="2"/>
  <c r="AL112" i="2"/>
  <c r="AH113" i="2"/>
  <c r="AL113" i="2"/>
  <c r="AH114" i="2"/>
  <c r="AL114" i="2"/>
  <c r="AH115" i="2"/>
  <c r="AL115" i="2"/>
  <c r="AH116" i="2"/>
  <c r="AL116" i="2"/>
  <c r="AH117" i="2"/>
  <c r="AL117" i="2"/>
  <c r="AH118" i="2"/>
  <c r="AL118" i="2"/>
  <c r="AH119" i="2"/>
  <c r="AL119" i="2"/>
  <c r="AH120" i="2"/>
  <c r="AL120" i="2"/>
  <c r="AH121" i="2"/>
  <c r="AL121" i="2"/>
  <c r="AH122" i="2"/>
  <c r="AL122" i="2"/>
  <c r="AH123" i="2"/>
  <c r="AL123" i="2"/>
  <c r="AH124" i="2"/>
  <c r="AL124" i="2"/>
  <c r="AH125" i="2"/>
  <c r="AL125" i="2"/>
  <c r="AH126" i="2"/>
  <c r="AL126" i="2"/>
  <c r="AH127" i="2"/>
  <c r="AL127" i="2"/>
  <c r="AH128" i="2"/>
  <c r="AL128" i="2"/>
  <c r="AH129" i="2"/>
  <c r="AL129" i="2"/>
  <c r="AH130" i="2"/>
  <c r="AL130" i="2"/>
  <c r="AH131" i="2"/>
  <c r="AL131" i="2"/>
  <c r="AH132" i="2"/>
  <c r="AL132" i="2"/>
  <c r="AH133" i="2"/>
  <c r="AL133" i="2"/>
  <c r="AH134" i="2"/>
  <c r="AL134" i="2"/>
  <c r="AH135" i="2"/>
  <c r="AL135" i="2"/>
  <c r="AH136" i="2"/>
  <c r="AL136" i="2"/>
  <c r="AH137" i="2"/>
  <c r="AL137" i="2"/>
  <c r="AH138" i="2"/>
  <c r="AL138" i="2"/>
  <c r="AH139" i="2"/>
  <c r="AL139" i="2"/>
  <c r="AH140" i="2"/>
  <c r="AL140" i="2"/>
  <c r="AH141" i="2"/>
  <c r="AL141" i="2"/>
  <c r="AH142" i="2"/>
  <c r="AL142" i="2"/>
  <c r="AH143" i="2"/>
  <c r="AL143" i="2"/>
  <c r="AH144" i="2"/>
  <c r="AL144" i="2"/>
  <c r="AH145" i="2"/>
  <c r="AL145" i="2"/>
  <c r="AH146" i="2"/>
  <c r="AL146" i="2"/>
  <c r="AH147" i="2"/>
  <c r="AL147" i="2"/>
  <c r="AH148" i="2"/>
  <c r="AL148" i="2"/>
  <c r="AH149" i="2"/>
  <c r="AL149" i="2"/>
  <c r="AH150" i="2"/>
  <c r="AL150" i="2"/>
  <c r="AH151" i="2"/>
  <c r="AL151" i="2"/>
  <c r="AH152" i="2"/>
  <c r="AL152" i="2"/>
  <c r="AH153" i="2"/>
  <c r="AL153" i="2"/>
  <c r="AH154" i="2"/>
  <c r="AL154" i="2"/>
  <c r="AH155" i="2"/>
  <c r="AL155" i="2"/>
  <c r="AH156" i="2"/>
  <c r="AL156" i="2"/>
  <c r="AH157" i="2"/>
  <c r="AL157" i="2"/>
  <c r="AH158" i="2"/>
  <c r="AL158" i="2"/>
  <c r="AH159" i="2"/>
  <c r="AL159" i="2"/>
  <c r="AH160" i="2"/>
  <c r="AL160" i="2"/>
  <c r="AH161" i="2"/>
  <c r="AL161" i="2"/>
  <c r="AH162" i="2"/>
  <c r="AL162" i="2"/>
  <c r="AH163" i="2"/>
  <c r="AL163" i="2"/>
  <c r="AH164" i="2"/>
  <c r="AL164" i="2"/>
  <c r="AH165" i="2"/>
  <c r="AL165" i="2"/>
  <c r="AH166" i="2"/>
  <c r="AL166" i="2"/>
  <c r="AH167" i="2"/>
  <c r="AL167" i="2"/>
  <c r="AH168" i="2"/>
  <c r="AL168" i="2"/>
  <c r="AH169" i="2"/>
  <c r="AL169" i="2"/>
  <c r="AH170" i="2"/>
  <c r="AL170" i="2"/>
  <c r="AH171" i="2"/>
  <c r="AL171" i="2"/>
  <c r="AH172" i="2"/>
  <c r="AL172" i="2"/>
  <c r="AH173" i="2"/>
  <c r="AL173" i="2"/>
  <c r="AH174" i="2"/>
  <c r="AL174" i="2"/>
  <c r="AH175" i="2"/>
  <c r="AL175" i="2"/>
  <c r="AH176" i="2"/>
  <c r="AL176" i="2"/>
  <c r="AH177" i="2"/>
  <c r="AL177" i="2"/>
  <c r="AH178" i="2"/>
  <c r="AL178" i="2"/>
  <c r="AH179" i="2"/>
  <c r="AL179" i="2"/>
  <c r="AH180" i="2"/>
  <c r="AL180" i="2"/>
  <c r="AH181" i="2"/>
  <c r="AL181" i="2"/>
  <c r="AH182" i="2"/>
  <c r="AL182" i="2"/>
  <c r="AH183" i="2"/>
  <c r="AL183" i="2"/>
  <c r="AH184" i="2"/>
  <c r="AL184" i="2"/>
  <c r="AH185" i="2"/>
  <c r="AL185" i="2"/>
  <c r="AH186" i="2"/>
  <c r="AL186" i="2"/>
  <c r="AH187" i="2"/>
  <c r="AL187" i="2"/>
  <c r="AH188" i="2"/>
  <c r="AL188" i="2"/>
  <c r="AH189" i="2"/>
  <c r="AL189" i="2"/>
  <c r="AH190" i="2"/>
  <c r="AL190" i="2"/>
  <c r="AH191" i="2"/>
  <c r="AL191" i="2"/>
  <c r="AH192" i="2"/>
  <c r="AL192" i="2"/>
  <c r="AH193" i="2"/>
  <c r="AL193" i="2"/>
  <c r="AH194" i="2"/>
  <c r="AL194" i="2"/>
  <c r="AH195" i="2"/>
  <c r="AL195" i="2"/>
  <c r="AH196" i="2"/>
  <c r="AL196" i="2"/>
  <c r="AH197" i="2"/>
  <c r="AL197" i="2"/>
  <c r="AH198" i="2"/>
  <c r="AL198" i="2"/>
  <c r="AH199" i="2"/>
  <c r="AL199" i="2"/>
  <c r="AH200" i="2"/>
  <c r="AL200" i="2"/>
  <c r="AH201" i="2"/>
  <c r="AL201" i="2"/>
  <c r="AH202" i="2"/>
  <c r="AL202" i="2"/>
  <c r="AH203" i="2"/>
  <c r="AL203" i="2"/>
  <c r="AH204" i="2"/>
  <c r="AL204" i="2"/>
  <c r="AH205" i="2"/>
  <c r="AL205" i="2"/>
  <c r="AH206" i="2"/>
  <c r="AL206" i="2"/>
  <c r="AH207" i="2"/>
  <c r="AL207" i="2"/>
  <c r="AH208" i="2"/>
  <c r="AL208" i="2"/>
  <c r="AH209" i="2"/>
  <c r="AL209" i="2"/>
  <c r="AH210" i="2"/>
  <c r="AL210" i="2"/>
  <c r="AH211" i="2"/>
  <c r="AL211" i="2"/>
  <c r="AH212" i="2"/>
  <c r="AL212" i="2"/>
  <c r="AH213" i="2"/>
  <c r="AL213" i="2"/>
  <c r="AH214" i="2"/>
  <c r="AL214" i="2"/>
  <c r="AH215" i="2"/>
  <c r="AL215" i="2"/>
  <c r="AH216" i="2"/>
  <c r="AL216" i="2"/>
  <c r="AH217" i="2"/>
  <c r="AL217" i="2"/>
  <c r="AH218" i="2"/>
  <c r="AL218" i="2"/>
  <c r="AH219" i="2"/>
  <c r="AL219" i="2"/>
  <c r="AH220" i="2"/>
  <c r="AL220" i="2"/>
  <c r="AH221" i="2"/>
  <c r="AL221" i="2"/>
  <c r="AH222" i="2"/>
  <c r="AL222" i="2"/>
  <c r="AH223" i="2"/>
  <c r="AL223" i="2"/>
  <c r="AH225" i="2"/>
  <c r="AL225" i="2"/>
  <c r="AH226" i="2"/>
  <c r="AL226" i="2"/>
  <c r="AH227" i="2"/>
  <c r="AL227" i="2"/>
  <c r="AH228" i="2"/>
  <c r="AL228" i="2"/>
  <c r="AH229" i="2"/>
  <c r="AL229" i="2"/>
  <c r="AH230" i="2"/>
  <c r="AL230" i="2"/>
  <c r="AH231" i="2"/>
  <c r="AL231" i="2"/>
  <c r="AH232" i="2"/>
  <c r="AL232" i="2"/>
  <c r="AH233" i="2"/>
  <c r="AL233" i="2"/>
  <c r="AH234" i="2"/>
  <c r="AL234" i="2"/>
  <c r="AH235" i="2"/>
  <c r="AL235" i="2"/>
  <c r="AH236" i="2"/>
  <c r="AL236" i="2"/>
  <c r="AH237" i="2"/>
  <c r="AL237" i="2"/>
  <c r="AH238" i="2"/>
  <c r="AL238" i="2"/>
  <c r="AH239" i="2"/>
  <c r="AL239" i="2"/>
  <c r="AH240" i="2"/>
  <c r="AL240" i="2"/>
  <c r="AH241" i="2"/>
  <c r="AL241" i="2"/>
  <c r="AH242" i="2"/>
  <c r="AL242" i="2"/>
  <c r="AH243" i="2"/>
  <c r="AL243" i="2"/>
  <c r="AH244" i="2"/>
  <c r="AL244" i="2"/>
  <c r="AH245" i="2"/>
  <c r="AL245" i="2"/>
  <c r="AH246" i="2"/>
  <c r="AL246" i="2"/>
  <c r="AH247" i="2"/>
  <c r="AL247" i="2"/>
  <c r="K4" i="2"/>
  <c r="V4" i="2"/>
  <c r="U4" i="2"/>
  <c r="W4" i="2"/>
  <c r="X4" i="2"/>
  <c r="T4" i="2"/>
  <c r="Y4" i="2"/>
  <c r="Z4" i="2"/>
  <c r="AA4" i="2"/>
  <c r="AB4" i="2"/>
  <c r="AC4" i="2"/>
  <c r="F4" i="2"/>
  <c r="AD4" i="2"/>
  <c r="AG4" i="2"/>
  <c r="AI4" i="2"/>
  <c r="AM4" i="2"/>
  <c r="AH4" i="2"/>
  <c r="AL4" i="2"/>
  <c r="AJ5" i="2"/>
  <c r="AN5" i="2"/>
  <c r="AJ6" i="2"/>
  <c r="AN6" i="2"/>
  <c r="AJ7" i="2"/>
  <c r="AN7" i="2"/>
  <c r="AJ8" i="2"/>
  <c r="AN8" i="2"/>
  <c r="AJ9" i="2"/>
  <c r="AN9" i="2"/>
  <c r="AJ10" i="2"/>
  <c r="AN10" i="2"/>
  <c r="AJ11" i="2"/>
  <c r="AN11" i="2"/>
  <c r="AJ12" i="2"/>
  <c r="AN12" i="2"/>
  <c r="AJ13" i="2"/>
  <c r="AN13" i="2"/>
  <c r="AJ14" i="2"/>
  <c r="AN14" i="2"/>
  <c r="AJ15" i="2"/>
  <c r="AN15" i="2"/>
  <c r="AJ16" i="2"/>
  <c r="AN16" i="2"/>
  <c r="AJ17" i="2"/>
  <c r="AN17" i="2"/>
  <c r="AJ18" i="2"/>
  <c r="AN18" i="2"/>
  <c r="AJ19" i="2"/>
  <c r="AN19" i="2"/>
  <c r="AJ20" i="2"/>
  <c r="AN20" i="2"/>
  <c r="AJ21" i="2"/>
  <c r="AN21" i="2"/>
  <c r="AJ22" i="2"/>
  <c r="AN22" i="2"/>
  <c r="AJ23" i="2"/>
  <c r="AN23" i="2"/>
  <c r="AJ24" i="2"/>
  <c r="AN24" i="2"/>
  <c r="AJ25" i="2"/>
  <c r="AN25" i="2"/>
  <c r="AJ26" i="2"/>
  <c r="AN26" i="2"/>
  <c r="AJ27" i="2"/>
  <c r="AN27" i="2"/>
  <c r="AJ28" i="2"/>
  <c r="AN28" i="2"/>
  <c r="AJ29" i="2"/>
  <c r="AN29" i="2"/>
  <c r="AJ30" i="2"/>
  <c r="AN30" i="2"/>
  <c r="AJ31" i="2"/>
  <c r="AN31" i="2"/>
  <c r="AJ32" i="2"/>
  <c r="AN32" i="2"/>
  <c r="AJ33" i="2"/>
  <c r="AN33" i="2"/>
  <c r="AJ34" i="2"/>
  <c r="AN34" i="2"/>
  <c r="AJ35" i="2"/>
  <c r="AN35" i="2"/>
  <c r="AJ36" i="2"/>
  <c r="AN36" i="2"/>
  <c r="AJ37" i="2"/>
  <c r="AN37" i="2"/>
  <c r="AJ38" i="2"/>
  <c r="AN38" i="2"/>
  <c r="AJ39" i="2"/>
  <c r="AN39" i="2"/>
  <c r="AJ40" i="2"/>
  <c r="AN40" i="2"/>
  <c r="AJ41" i="2"/>
  <c r="AN41" i="2"/>
  <c r="AJ42" i="2"/>
  <c r="AN42" i="2"/>
  <c r="AJ43" i="2"/>
  <c r="AN43" i="2"/>
  <c r="AJ44" i="2"/>
  <c r="AN44" i="2"/>
  <c r="AJ45" i="2"/>
  <c r="AN45" i="2"/>
  <c r="AJ46" i="2"/>
  <c r="AN46" i="2"/>
  <c r="AJ47" i="2"/>
  <c r="AN47" i="2"/>
  <c r="AJ48" i="2"/>
  <c r="AN48" i="2"/>
  <c r="AJ49" i="2"/>
  <c r="AN49" i="2"/>
  <c r="AJ50" i="2"/>
  <c r="AN50" i="2"/>
  <c r="AJ51" i="2"/>
  <c r="AN51" i="2"/>
  <c r="AJ52" i="2"/>
  <c r="AN52" i="2"/>
  <c r="AJ53" i="2"/>
  <c r="AN53" i="2"/>
  <c r="AJ54" i="2"/>
  <c r="AN54" i="2"/>
  <c r="AJ55" i="2"/>
  <c r="AN55" i="2"/>
  <c r="AJ56" i="2"/>
  <c r="AN56" i="2"/>
  <c r="AJ57" i="2"/>
  <c r="AN57" i="2"/>
  <c r="AJ58" i="2"/>
  <c r="AN58" i="2"/>
  <c r="AJ59" i="2"/>
  <c r="AN59" i="2"/>
  <c r="AJ60" i="2"/>
  <c r="AN60" i="2"/>
  <c r="AJ61" i="2"/>
  <c r="AN61" i="2"/>
  <c r="AJ62" i="2"/>
  <c r="AN62" i="2"/>
  <c r="AJ63" i="2"/>
  <c r="AN63" i="2"/>
  <c r="AJ64" i="2"/>
  <c r="AN64" i="2"/>
  <c r="AJ65" i="2"/>
  <c r="AN65" i="2"/>
  <c r="AJ66" i="2"/>
  <c r="AN66" i="2"/>
  <c r="AJ67" i="2"/>
  <c r="AN67" i="2"/>
  <c r="AJ68" i="2"/>
  <c r="AN68" i="2"/>
  <c r="AJ69" i="2"/>
  <c r="AN69" i="2"/>
  <c r="AJ70" i="2"/>
  <c r="AN70" i="2"/>
  <c r="AJ71" i="2"/>
  <c r="AN71" i="2"/>
  <c r="AJ72" i="2"/>
  <c r="AN72" i="2"/>
  <c r="AJ73" i="2"/>
  <c r="AN73" i="2"/>
  <c r="AJ74" i="2"/>
  <c r="AN74" i="2"/>
  <c r="AJ75" i="2"/>
  <c r="AN75" i="2"/>
  <c r="AJ76" i="2"/>
  <c r="AN76" i="2"/>
  <c r="AJ77" i="2"/>
  <c r="AN77" i="2"/>
  <c r="AJ78" i="2"/>
  <c r="AN78" i="2"/>
  <c r="AJ79" i="2"/>
  <c r="AN79" i="2"/>
  <c r="AJ80" i="2"/>
  <c r="AN80" i="2"/>
  <c r="AJ81" i="2"/>
  <c r="AN81" i="2"/>
  <c r="AJ82" i="2"/>
  <c r="AN82" i="2"/>
  <c r="AJ83" i="2"/>
  <c r="AN83" i="2"/>
  <c r="AJ84" i="2"/>
  <c r="AN84" i="2"/>
  <c r="AJ85" i="2"/>
  <c r="AN85" i="2"/>
  <c r="AJ86" i="2"/>
  <c r="AN86" i="2"/>
  <c r="AJ87" i="2"/>
  <c r="AN87" i="2"/>
  <c r="AJ88" i="2"/>
  <c r="AN88" i="2"/>
  <c r="AJ89" i="2"/>
  <c r="AN89" i="2"/>
  <c r="AJ90" i="2"/>
  <c r="AN90" i="2"/>
  <c r="AJ91" i="2"/>
  <c r="AN91" i="2"/>
  <c r="AJ92" i="2"/>
  <c r="AN92" i="2"/>
  <c r="AJ93" i="2"/>
  <c r="AN93" i="2"/>
  <c r="AJ94" i="2"/>
  <c r="AN94" i="2"/>
  <c r="AJ95" i="2"/>
  <c r="AN95" i="2"/>
  <c r="AJ96" i="2"/>
  <c r="AN96" i="2"/>
  <c r="AJ97" i="2"/>
  <c r="AN97" i="2"/>
  <c r="AJ98" i="2"/>
  <c r="AN98" i="2"/>
  <c r="AJ99" i="2"/>
  <c r="AN99" i="2"/>
  <c r="AJ100" i="2"/>
  <c r="AN100" i="2"/>
  <c r="AJ101" i="2"/>
  <c r="AN101" i="2"/>
  <c r="AJ102" i="2"/>
  <c r="AN102" i="2"/>
  <c r="AJ103" i="2"/>
  <c r="AN103" i="2"/>
  <c r="AJ104" i="2"/>
  <c r="AN104" i="2"/>
  <c r="AJ105" i="2"/>
  <c r="AN105" i="2"/>
  <c r="AJ106" i="2"/>
  <c r="AN106" i="2"/>
  <c r="AJ107" i="2"/>
  <c r="AN107" i="2"/>
  <c r="AJ108" i="2"/>
  <c r="AN108" i="2"/>
  <c r="AJ109" i="2"/>
  <c r="AN109" i="2"/>
  <c r="AJ110" i="2"/>
  <c r="AN110" i="2"/>
  <c r="AJ111" i="2"/>
  <c r="AN111" i="2"/>
  <c r="AJ112" i="2"/>
  <c r="AN112" i="2"/>
  <c r="AJ113" i="2"/>
  <c r="AN113" i="2"/>
  <c r="AJ114" i="2"/>
  <c r="AN114" i="2"/>
  <c r="AJ115" i="2"/>
  <c r="AN115" i="2"/>
  <c r="AJ116" i="2"/>
  <c r="AN116" i="2"/>
  <c r="AJ117" i="2"/>
  <c r="AN117" i="2"/>
  <c r="AJ118" i="2"/>
  <c r="AN118" i="2"/>
  <c r="AJ119" i="2"/>
  <c r="AN119" i="2"/>
  <c r="AJ120" i="2"/>
  <c r="AN120" i="2"/>
  <c r="AJ121" i="2"/>
  <c r="AN121" i="2"/>
  <c r="AJ122" i="2"/>
  <c r="AN122" i="2"/>
  <c r="AJ123" i="2"/>
  <c r="AN123" i="2"/>
  <c r="AJ124" i="2"/>
  <c r="AN124" i="2"/>
  <c r="AJ125" i="2"/>
  <c r="AN125" i="2"/>
  <c r="AJ126" i="2"/>
  <c r="AN126" i="2"/>
  <c r="AJ127" i="2"/>
  <c r="AN127" i="2"/>
  <c r="AJ128" i="2"/>
  <c r="AN128" i="2"/>
  <c r="AJ129" i="2"/>
  <c r="AN129" i="2"/>
  <c r="AJ130" i="2"/>
  <c r="AN130" i="2"/>
  <c r="AJ131" i="2"/>
  <c r="AN131" i="2"/>
  <c r="AJ132" i="2"/>
  <c r="AN132" i="2"/>
  <c r="AJ133" i="2"/>
  <c r="AN133" i="2"/>
  <c r="AJ134" i="2"/>
  <c r="AN134" i="2"/>
  <c r="AJ135" i="2"/>
  <c r="AN135" i="2"/>
  <c r="AJ136" i="2"/>
  <c r="AN136" i="2"/>
  <c r="AJ137" i="2"/>
  <c r="AN137" i="2"/>
  <c r="AJ138" i="2"/>
  <c r="AN138" i="2"/>
  <c r="AJ139" i="2"/>
  <c r="AN139" i="2"/>
  <c r="AJ140" i="2"/>
  <c r="AN140" i="2"/>
  <c r="AJ141" i="2"/>
  <c r="AN141" i="2"/>
  <c r="AJ142" i="2"/>
  <c r="AN142" i="2"/>
  <c r="AJ143" i="2"/>
  <c r="AN143" i="2"/>
  <c r="AJ144" i="2"/>
  <c r="AN144" i="2"/>
  <c r="AJ145" i="2"/>
  <c r="AN145" i="2"/>
  <c r="AJ146" i="2"/>
  <c r="AN146" i="2"/>
  <c r="AJ147" i="2"/>
  <c r="AN147" i="2"/>
  <c r="AJ148" i="2"/>
  <c r="AN148" i="2"/>
  <c r="AJ149" i="2"/>
  <c r="AN149" i="2"/>
  <c r="AJ150" i="2"/>
  <c r="AN150" i="2"/>
  <c r="AJ151" i="2"/>
  <c r="AN151" i="2"/>
  <c r="AJ152" i="2"/>
  <c r="AN152" i="2"/>
  <c r="AJ153" i="2"/>
  <c r="AN153" i="2"/>
  <c r="AJ154" i="2"/>
  <c r="AN154" i="2"/>
  <c r="AJ155" i="2"/>
  <c r="AN155" i="2"/>
  <c r="AJ156" i="2"/>
  <c r="AN156" i="2"/>
  <c r="AJ157" i="2"/>
  <c r="AN157" i="2"/>
  <c r="AJ158" i="2"/>
  <c r="AN158" i="2"/>
  <c r="AJ159" i="2"/>
  <c r="AN159" i="2"/>
  <c r="AJ160" i="2"/>
  <c r="AN160" i="2"/>
  <c r="AJ161" i="2"/>
  <c r="AN161" i="2"/>
  <c r="AJ162" i="2"/>
  <c r="AN162" i="2"/>
  <c r="AJ163" i="2"/>
  <c r="AN163" i="2"/>
  <c r="AJ164" i="2"/>
  <c r="AN164" i="2"/>
  <c r="AJ165" i="2"/>
  <c r="AN165" i="2"/>
  <c r="AJ166" i="2"/>
  <c r="AN166" i="2"/>
  <c r="AJ167" i="2"/>
  <c r="AN167" i="2"/>
  <c r="AJ168" i="2"/>
  <c r="AN168" i="2"/>
  <c r="AJ169" i="2"/>
  <c r="AN169" i="2"/>
  <c r="AJ170" i="2"/>
  <c r="AN170" i="2"/>
  <c r="AJ171" i="2"/>
  <c r="AN171" i="2"/>
  <c r="AJ172" i="2"/>
  <c r="AN172" i="2"/>
  <c r="AJ173" i="2"/>
  <c r="AN173" i="2"/>
  <c r="AJ174" i="2"/>
  <c r="AN174" i="2"/>
  <c r="AJ175" i="2"/>
  <c r="AN175" i="2"/>
  <c r="AJ176" i="2"/>
  <c r="AN176" i="2"/>
  <c r="AJ177" i="2"/>
  <c r="AN177" i="2"/>
  <c r="AJ178" i="2"/>
  <c r="AN178" i="2"/>
  <c r="AJ179" i="2"/>
  <c r="AN179" i="2"/>
  <c r="AJ180" i="2"/>
  <c r="AN180" i="2"/>
  <c r="AJ181" i="2"/>
  <c r="AN181" i="2"/>
  <c r="AJ182" i="2"/>
  <c r="AN182" i="2"/>
  <c r="AJ183" i="2"/>
  <c r="AN183" i="2"/>
  <c r="AJ184" i="2"/>
  <c r="AN184" i="2"/>
  <c r="AJ185" i="2"/>
  <c r="AN185" i="2"/>
  <c r="AJ186" i="2"/>
  <c r="AN186" i="2"/>
  <c r="AJ187" i="2"/>
  <c r="AN187" i="2"/>
  <c r="AJ188" i="2"/>
  <c r="AN188" i="2"/>
  <c r="AJ189" i="2"/>
  <c r="AN189" i="2"/>
  <c r="AJ190" i="2"/>
  <c r="AN190" i="2"/>
  <c r="AJ191" i="2"/>
  <c r="AN191" i="2"/>
  <c r="AJ192" i="2"/>
  <c r="AN192" i="2"/>
  <c r="AJ193" i="2"/>
  <c r="AN193" i="2"/>
  <c r="AJ194" i="2"/>
  <c r="AN194" i="2"/>
  <c r="AJ195" i="2"/>
  <c r="AN195" i="2"/>
  <c r="AJ196" i="2"/>
  <c r="AN196" i="2"/>
  <c r="AJ197" i="2"/>
  <c r="AN197" i="2"/>
  <c r="AJ198" i="2"/>
  <c r="AN198" i="2"/>
  <c r="AJ199" i="2"/>
  <c r="AN199" i="2"/>
  <c r="AJ200" i="2"/>
  <c r="AN200" i="2"/>
  <c r="AJ201" i="2"/>
  <c r="AN201" i="2"/>
  <c r="AJ202" i="2"/>
  <c r="AN202" i="2"/>
  <c r="AJ203" i="2"/>
  <c r="AN203" i="2"/>
  <c r="AJ204" i="2"/>
  <c r="AN204" i="2"/>
  <c r="AJ205" i="2"/>
  <c r="AN205" i="2"/>
  <c r="AJ206" i="2"/>
  <c r="AN206" i="2"/>
  <c r="AJ207" i="2"/>
  <c r="AN207" i="2"/>
  <c r="AJ208" i="2"/>
  <c r="AN208" i="2"/>
  <c r="AJ209" i="2"/>
  <c r="AN209" i="2"/>
  <c r="AJ210" i="2"/>
  <c r="AN210" i="2"/>
  <c r="AJ211" i="2"/>
  <c r="AN211" i="2"/>
  <c r="AJ212" i="2"/>
  <c r="AN212" i="2"/>
  <c r="AJ213" i="2"/>
  <c r="AN213" i="2"/>
  <c r="AJ214" i="2"/>
  <c r="AN214" i="2"/>
  <c r="AJ215" i="2"/>
  <c r="AN215" i="2"/>
  <c r="AJ216" i="2"/>
  <c r="AN216" i="2"/>
  <c r="AJ217" i="2"/>
  <c r="AN217" i="2"/>
  <c r="AJ218" i="2"/>
  <c r="AN218" i="2"/>
  <c r="AJ219" i="2"/>
  <c r="AN219" i="2"/>
  <c r="AJ220" i="2"/>
  <c r="AN220" i="2"/>
  <c r="AJ221" i="2"/>
  <c r="AN221" i="2"/>
  <c r="AJ222" i="2"/>
  <c r="AN222" i="2"/>
  <c r="AJ223" i="2"/>
  <c r="AN223" i="2"/>
  <c r="AJ224" i="2"/>
  <c r="AN224" i="2"/>
  <c r="AJ225" i="2"/>
  <c r="AN225" i="2"/>
  <c r="AJ226" i="2"/>
  <c r="AN226" i="2"/>
  <c r="AJ227" i="2"/>
  <c r="AN227" i="2"/>
  <c r="AJ228" i="2"/>
  <c r="AN228" i="2"/>
  <c r="AJ229" i="2"/>
  <c r="AN229" i="2"/>
  <c r="AJ230" i="2"/>
  <c r="AN230" i="2"/>
  <c r="AJ231" i="2"/>
  <c r="AN231" i="2"/>
  <c r="AJ232" i="2"/>
  <c r="AN232" i="2"/>
  <c r="AJ233" i="2"/>
  <c r="AN233" i="2"/>
  <c r="AJ234" i="2"/>
  <c r="AN234" i="2"/>
  <c r="AJ235" i="2"/>
  <c r="AN235" i="2"/>
  <c r="AJ236" i="2"/>
  <c r="AN236" i="2"/>
  <c r="AJ237" i="2"/>
  <c r="AN237" i="2"/>
  <c r="AJ238" i="2"/>
  <c r="AN238" i="2"/>
  <c r="AJ239" i="2"/>
  <c r="AN239" i="2"/>
  <c r="AJ240" i="2"/>
  <c r="AN240" i="2"/>
  <c r="AJ241" i="2"/>
  <c r="AN241" i="2"/>
  <c r="AJ242" i="2"/>
  <c r="AN242" i="2"/>
  <c r="AJ243" i="2"/>
  <c r="AN243" i="2"/>
  <c r="AJ244" i="2"/>
  <c r="AN244" i="2"/>
  <c r="AJ245" i="2"/>
  <c r="AN245" i="2"/>
  <c r="AJ246" i="2"/>
  <c r="AN246" i="2"/>
  <c r="AJ247" i="2"/>
  <c r="AN247" i="2"/>
  <c r="AJ4" i="2"/>
  <c r="AN4" i="2"/>
  <c r="AK5" i="2"/>
  <c r="AO5" i="2"/>
  <c r="AK6" i="2"/>
  <c r="AO6" i="2"/>
  <c r="AK7" i="2"/>
  <c r="AO7" i="2"/>
  <c r="AK8" i="2"/>
  <c r="AO8" i="2"/>
  <c r="AK9" i="2"/>
  <c r="AO9" i="2"/>
  <c r="AK10" i="2"/>
  <c r="AO10" i="2"/>
  <c r="AK11" i="2"/>
  <c r="AO11" i="2"/>
  <c r="AK12" i="2"/>
  <c r="AO12" i="2"/>
  <c r="AK13" i="2"/>
  <c r="AO13" i="2"/>
  <c r="AK14" i="2"/>
  <c r="AO14" i="2"/>
  <c r="AK15" i="2"/>
  <c r="AO15" i="2"/>
  <c r="AK16" i="2"/>
  <c r="AO16" i="2"/>
  <c r="AK17" i="2"/>
  <c r="AO17" i="2"/>
  <c r="AK18" i="2"/>
  <c r="AO18" i="2"/>
  <c r="AK19" i="2"/>
  <c r="AO19" i="2"/>
  <c r="AK20" i="2"/>
  <c r="AO20" i="2"/>
  <c r="AK21" i="2"/>
  <c r="AO21" i="2"/>
  <c r="AK22" i="2"/>
  <c r="AO22" i="2"/>
  <c r="AK23" i="2"/>
  <c r="AO23" i="2"/>
  <c r="AK24" i="2"/>
  <c r="AO24" i="2"/>
  <c r="AK25" i="2"/>
  <c r="AO25" i="2"/>
  <c r="AK26" i="2"/>
  <c r="AO26" i="2"/>
  <c r="AK27" i="2"/>
  <c r="AO27" i="2"/>
  <c r="AK28" i="2"/>
  <c r="AO28" i="2"/>
  <c r="AK29" i="2"/>
  <c r="AO29" i="2"/>
  <c r="AK30" i="2"/>
  <c r="AO30" i="2"/>
  <c r="AK31" i="2"/>
  <c r="AO31" i="2"/>
  <c r="AK32" i="2"/>
  <c r="AO32" i="2"/>
  <c r="AK33" i="2"/>
  <c r="AO33" i="2"/>
  <c r="AK34" i="2"/>
  <c r="AO34" i="2"/>
  <c r="AK35" i="2"/>
  <c r="AO35" i="2"/>
  <c r="AK36" i="2"/>
  <c r="AO36" i="2"/>
  <c r="AK37" i="2"/>
  <c r="AO37" i="2"/>
  <c r="AK38" i="2"/>
  <c r="AO38" i="2"/>
  <c r="AK39" i="2"/>
  <c r="AO39" i="2"/>
  <c r="AK40" i="2"/>
  <c r="AO40" i="2"/>
  <c r="AK41" i="2"/>
  <c r="AO41" i="2"/>
  <c r="AK42" i="2"/>
  <c r="AO42" i="2"/>
  <c r="AK43" i="2"/>
  <c r="AO43" i="2"/>
  <c r="AK44" i="2"/>
  <c r="AO44" i="2"/>
  <c r="AK45" i="2"/>
  <c r="AO45" i="2"/>
  <c r="AK46" i="2"/>
  <c r="AO46" i="2"/>
  <c r="AK47" i="2"/>
  <c r="AO47" i="2"/>
  <c r="AK48" i="2"/>
  <c r="AO48" i="2"/>
  <c r="AK49" i="2"/>
  <c r="AO49" i="2"/>
  <c r="AK50" i="2"/>
  <c r="AO50" i="2"/>
  <c r="AK51" i="2"/>
  <c r="AO51" i="2"/>
  <c r="AK52" i="2"/>
  <c r="AO52" i="2"/>
  <c r="AK53" i="2"/>
  <c r="AO53" i="2"/>
  <c r="AK54" i="2"/>
  <c r="AO54" i="2"/>
  <c r="AK55" i="2"/>
  <c r="AO55" i="2"/>
  <c r="AK56" i="2"/>
  <c r="AO56" i="2"/>
  <c r="AK57" i="2"/>
  <c r="AO57" i="2"/>
  <c r="AK58" i="2"/>
  <c r="AO58" i="2"/>
  <c r="AK59" i="2"/>
  <c r="AO59" i="2"/>
  <c r="AK60" i="2"/>
  <c r="AO60" i="2"/>
  <c r="AK61" i="2"/>
  <c r="AO61" i="2"/>
  <c r="AK62" i="2"/>
  <c r="AO62" i="2"/>
  <c r="AK63" i="2"/>
  <c r="AO63" i="2"/>
  <c r="AK64" i="2"/>
  <c r="AO64" i="2"/>
  <c r="AK65" i="2"/>
  <c r="AO65" i="2"/>
  <c r="AK66" i="2"/>
  <c r="AO66" i="2"/>
  <c r="AK67" i="2"/>
  <c r="AO67" i="2"/>
  <c r="AK68" i="2"/>
  <c r="AO68" i="2"/>
  <c r="AK69" i="2"/>
  <c r="AO69" i="2"/>
  <c r="AK70" i="2"/>
  <c r="AO70" i="2"/>
  <c r="AK71" i="2"/>
  <c r="AO71" i="2"/>
  <c r="AK72" i="2"/>
  <c r="AO72" i="2"/>
  <c r="AK73" i="2"/>
  <c r="AO73" i="2"/>
  <c r="AK74" i="2"/>
  <c r="AO74" i="2"/>
  <c r="AK75" i="2"/>
  <c r="AO75" i="2"/>
  <c r="AK76" i="2"/>
  <c r="AO76" i="2"/>
  <c r="AK77" i="2"/>
  <c r="AO77" i="2"/>
  <c r="AK78" i="2"/>
  <c r="AO78" i="2"/>
  <c r="AK79" i="2"/>
  <c r="AO79" i="2"/>
  <c r="AK80" i="2"/>
  <c r="AO80" i="2"/>
  <c r="AK81" i="2"/>
  <c r="AO81" i="2"/>
  <c r="AK82" i="2"/>
  <c r="AO82" i="2"/>
  <c r="AK83" i="2"/>
  <c r="AO83" i="2"/>
  <c r="AK84" i="2"/>
  <c r="AO84" i="2"/>
  <c r="AK85" i="2"/>
  <c r="AO85" i="2"/>
  <c r="AK86" i="2"/>
  <c r="AO86" i="2"/>
  <c r="AK87" i="2"/>
  <c r="AO87" i="2"/>
  <c r="AK88" i="2"/>
  <c r="AO88" i="2"/>
  <c r="AK89" i="2"/>
  <c r="AO89" i="2"/>
  <c r="AK90" i="2"/>
  <c r="AO90" i="2"/>
  <c r="AK91" i="2"/>
  <c r="AO91" i="2"/>
  <c r="AK92" i="2"/>
  <c r="AO92" i="2"/>
  <c r="AK93" i="2"/>
  <c r="AO93" i="2"/>
  <c r="AK94" i="2"/>
  <c r="AO94" i="2"/>
  <c r="AK95" i="2"/>
  <c r="AO95" i="2"/>
  <c r="AK96" i="2"/>
  <c r="AO96" i="2"/>
  <c r="AK97" i="2"/>
  <c r="AO97" i="2"/>
  <c r="AK98" i="2"/>
  <c r="AO98" i="2"/>
  <c r="AK99" i="2"/>
  <c r="AO99" i="2"/>
  <c r="AK100" i="2"/>
  <c r="AO100" i="2"/>
  <c r="AK101" i="2"/>
  <c r="AO101" i="2"/>
  <c r="AK102" i="2"/>
  <c r="AO102" i="2"/>
  <c r="AK103" i="2"/>
  <c r="AO103" i="2"/>
  <c r="AK104" i="2"/>
  <c r="AO104" i="2"/>
  <c r="AK105" i="2"/>
  <c r="AO105" i="2"/>
  <c r="AK106" i="2"/>
  <c r="AO106" i="2"/>
  <c r="AK107" i="2"/>
  <c r="AO107" i="2"/>
  <c r="AK108" i="2"/>
  <c r="AO108" i="2"/>
  <c r="AK109" i="2"/>
  <c r="AO109" i="2"/>
  <c r="AK110" i="2"/>
  <c r="AO110" i="2"/>
  <c r="AK111" i="2"/>
  <c r="AO111" i="2"/>
  <c r="AK112" i="2"/>
  <c r="AO112" i="2"/>
  <c r="AK113" i="2"/>
  <c r="AO113" i="2"/>
  <c r="AK114" i="2"/>
  <c r="AO114" i="2"/>
  <c r="AK115" i="2"/>
  <c r="AO115" i="2"/>
  <c r="AK116" i="2"/>
  <c r="AO116" i="2"/>
  <c r="AK117" i="2"/>
  <c r="AO117" i="2"/>
  <c r="AK118" i="2"/>
  <c r="AO118" i="2"/>
  <c r="AK119" i="2"/>
  <c r="AO119" i="2"/>
  <c r="AK120" i="2"/>
  <c r="AO120" i="2"/>
  <c r="AK121" i="2"/>
  <c r="AO121" i="2"/>
  <c r="AK122" i="2"/>
  <c r="AO122" i="2"/>
  <c r="AK123" i="2"/>
  <c r="AO123" i="2"/>
  <c r="AK124" i="2"/>
  <c r="AO124" i="2"/>
  <c r="AK125" i="2"/>
  <c r="AO125" i="2"/>
  <c r="AK126" i="2"/>
  <c r="AO126" i="2"/>
  <c r="AK127" i="2"/>
  <c r="AO127" i="2"/>
  <c r="AK128" i="2"/>
  <c r="AO128" i="2"/>
  <c r="AK129" i="2"/>
  <c r="AO129" i="2"/>
  <c r="AK130" i="2"/>
  <c r="AO130" i="2"/>
  <c r="AK131" i="2"/>
  <c r="AO131" i="2"/>
  <c r="AK132" i="2"/>
  <c r="AO132" i="2"/>
  <c r="AK133" i="2"/>
  <c r="AO133" i="2"/>
  <c r="AK134" i="2"/>
  <c r="AO134" i="2"/>
  <c r="AK135" i="2"/>
  <c r="AO135" i="2"/>
  <c r="AK136" i="2"/>
  <c r="AO136" i="2"/>
  <c r="AK137" i="2"/>
  <c r="AO137" i="2"/>
  <c r="AK138" i="2"/>
  <c r="AO138" i="2"/>
  <c r="AK139" i="2"/>
  <c r="AO139" i="2"/>
  <c r="AK140" i="2"/>
  <c r="AO140" i="2"/>
  <c r="AK141" i="2"/>
  <c r="AO141" i="2"/>
  <c r="AK142" i="2"/>
  <c r="AO142" i="2"/>
  <c r="AK143" i="2"/>
  <c r="AO143" i="2"/>
  <c r="AK144" i="2"/>
  <c r="AO144" i="2"/>
  <c r="AK145" i="2"/>
  <c r="AO145" i="2"/>
  <c r="AK146" i="2"/>
  <c r="AO146" i="2"/>
  <c r="AK147" i="2"/>
  <c r="AO147" i="2"/>
  <c r="AK148" i="2"/>
  <c r="AO148" i="2"/>
  <c r="AK149" i="2"/>
  <c r="AO149" i="2"/>
  <c r="AK150" i="2"/>
  <c r="AO150" i="2"/>
  <c r="AK151" i="2"/>
  <c r="AO151" i="2"/>
  <c r="AK152" i="2"/>
  <c r="AO152" i="2"/>
  <c r="AK153" i="2"/>
  <c r="AO153" i="2"/>
  <c r="AK154" i="2"/>
  <c r="AO154" i="2"/>
  <c r="AK155" i="2"/>
  <c r="AO155" i="2"/>
  <c r="AK156" i="2"/>
  <c r="AO156" i="2"/>
  <c r="AK157" i="2"/>
  <c r="AO157" i="2"/>
  <c r="AK158" i="2"/>
  <c r="AO158" i="2"/>
  <c r="AK159" i="2"/>
  <c r="AO159" i="2"/>
  <c r="AK160" i="2"/>
  <c r="AO160" i="2"/>
  <c r="AK161" i="2"/>
  <c r="AO161" i="2"/>
  <c r="AK162" i="2"/>
  <c r="AO162" i="2"/>
  <c r="AK163" i="2"/>
  <c r="AO163" i="2"/>
  <c r="AK164" i="2"/>
  <c r="AO164" i="2"/>
  <c r="AK165" i="2"/>
  <c r="AO165" i="2"/>
  <c r="AK166" i="2"/>
  <c r="AO166" i="2"/>
  <c r="AK167" i="2"/>
  <c r="AO167" i="2"/>
  <c r="AK168" i="2"/>
  <c r="AO168" i="2"/>
  <c r="AK169" i="2"/>
  <c r="AO169" i="2"/>
  <c r="AK170" i="2"/>
  <c r="AO170" i="2"/>
  <c r="AK171" i="2"/>
  <c r="AO171" i="2"/>
  <c r="AK172" i="2"/>
  <c r="AO172" i="2"/>
  <c r="AK173" i="2"/>
  <c r="AO173" i="2"/>
  <c r="AK174" i="2"/>
  <c r="AO174" i="2"/>
  <c r="AK175" i="2"/>
  <c r="AO175" i="2"/>
  <c r="AK176" i="2"/>
  <c r="AO176" i="2"/>
  <c r="AK177" i="2"/>
  <c r="AO177" i="2"/>
  <c r="AK178" i="2"/>
  <c r="AO178" i="2"/>
  <c r="AK179" i="2"/>
  <c r="AO179" i="2"/>
  <c r="AK180" i="2"/>
  <c r="AO180" i="2"/>
  <c r="AK181" i="2"/>
  <c r="AO181" i="2"/>
  <c r="AK182" i="2"/>
  <c r="AO182" i="2"/>
  <c r="AK183" i="2"/>
  <c r="AO183" i="2"/>
  <c r="AK184" i="2"/>
  <c r="AO184" i="2"/>
  <c r="AK185" i="2"/>
  <c r="AO185" i="2"/>
  <c r="AK186" i="2"/>
  <c r="AO186" i="2"/>
  <c r="AK187" i="2"/>
  <c r="AO187" i="2"/>
  <c r="AK188" i="2"/>
  <c r="AO188" i="2"/>
  <c r="AK189" i="2"/>
  <c r="AO189" i="2"/>
  <c r="AK190" i="2"/>
  <c r="AO190" i="2"/>
  <c r="AK191" i="2"/>
  <c r="AO191" i="2"/>
  <c r="AK192" i="2"/>
  <c r="AO192" i="2"/>
  <c r="AK193" i="2"/>
  <c r="AO193" i="2"/>
  <c r="AK194" i="2"/>
  <c r="AO194" i="2"/>
  <c r="AK195" i="2"/>
  <c r="AO195" i="2"/>
  <c r="AK196" i="2"/>
  <c r="AO196" i="2"/>
  <c r="AK197" i="2"/>
  <c r="AO197" i="2"/>
  <c r="AK198" i="2"/>
  <c r="AO198" i="2"/>
  <c r="AK199" i="2"/>
  <c r="AO199" i="2"/>
  <c r="AK200" i="2"/>
  <c r="AO200" i="2"/>
  <c r="AK201" i="2"/>
  <c r="AO201" i="2"/>
  <c r="AK202" i="2"/>
  <c r="AO202" i="2"/>
  <c r="AK203" i="2"/>
  <c r="AO203" i="2"/>
  <c r="AK204" i="2"/>
  <c r="AO204" i="2"/>
  <c r="AK205" i="2"/>
  <c r="AO205" i="2"/>
  <c r="AK206" i="2"/>
  <c r="AO206" i="2"/>
  <c r="AK207" i="2"/>
  <c r="AO207" i="2"/>
  <c r="AK208" i="2"/>
  <c r="AO208" i="2"/>
  <c r="AK209" i="2"/>
  <c r="AO209" i="2"/>
  <c r="AK210" i="2"/>
  <c r="AO210" i="2"/>
  <c r="AK211" i="2"/>
  <c r="AO211" i="2"/>
  <c r="AK212" i="2"/>
  <c r="AO212" i="2"/>
  <c r="AK213" i="2"/>
  <c r="AO213" i="2"/>
  <c r="AK214" i="2"/>
  <c r="AO214" i="2"/>
  <c r="AK215" i="2"/>
  <c r="AO215" i="2"/>
  <c r="AK216" i="2"/>
  <c r="AO216" i="2"/>
  <c r="AK217" i="2"/>
  <c r="AO217" i="2"/>
  <c r="AK218" i="2"/>
  <c r="AO218" i="2"/>
  <c r="AK219" i="2"/>
  <c r="AO219" i="2"/>
  <c r="AK220" i="2"/>
  <c r="AO220" i="2"/>
  <c r="AK221" i="2"/>
  <c r="AO221" i="2"/>
  <c r="AK222" i="2"/>
  <c r="AO222" i="2"/>
  <c r="AK223" i="2"/>
  <c r="AO223" i="2"/>
  <c r="AK224" i="2"/>
  <c r="AO224" i="2"/>
  <c r="AK225" i="2"/>
  <c r="AO225" i="2"/>
  <c r="AK226" i="2"/>
  <c r="AO226" i="2"/>
  <c r="AK227" i="2"/>
  <c r="AO227" i="2"/>
  <c r="AK228" i="2"/>
  <c r="AO228" i="2"/>
  <c r="AK229" i="2"/>
  <c r="AO229" i="2"/>
  <c r="AK230" i="2"/>
  <c r="AO230" i="2"/>
  <c r="AK231" i="2"/>
  <c r="AO231" i="2"/>
  <c r="AK232" i="2"/>
  <c r="AO232" i="2"/>
  <c r="AK233" i="2"/>
  <c r="AO233" i="2"/>
  <c r="AK234" i="2"/>
  <c r="AO234" i="2"/>
  <c r="AK235" i="2"/>
  <c r="AO235" i="2"/>
  <c r="AK236" i="2"/>
  <c r="AO236" i="2"/>
  <c r="AK237" i="2"/>
  <c r="AO237" i="2"/>
  <c r="AK238" i="2"/>
  <c r="AO238" i="2"/>
  <c r="AK239" i="2"/>
  <c r="AO239" i="2"/>
  <c r="AK240" i="2"/>
  <c r="AO240" i="2"/>
  <c r="AK241" i="2"/>
  <c r="AO241" i="2"/>
  <c r="AK242" i="2"/>
  <c r="AO242" i="2"/>
  <c r="AK243" i="2"/>
  <c r="AO243" i="2"/>
  <c r="AK244" i="2"/>
  <c r="AO244" i="2"/>
  <c r="AK245" i="2"/>
  <c r="AO245" i="2"/>
  <c r="AK246" i="2"/>
  <c r="AO246" i="2"/>
  <c r="AK247" i="2"/>
  <c r="AO247" i="2"/>
  <c r="AK4" i="2"/>
  <c r="AO4" i="2"/>
  <c r="P5" i="2"/>
  <c r="Q5" i="2"/>
  <c r="R5" i="2"/>
  <c r="S5" i="2"/>
  <c r="P6" i="2"/>
  <c r="Q6" i="2"/>
  <c r="R6" i="2"/>
  <c r="S6" i="2"/>
  <c r="P7" i="2"/>
  <c r="Q7" i="2"/>
  <c r="R7" i="2"/>
  <c r="S7" i="2"/>
  <c r="P8" i="2"/>
  <c r="Q8" i="2"/>
  <c r="R8" i="2"/>
  <c r="S8" i="2"/>
  <c r="P9" i="2"/>
  <c r="Q9" i="2"/>
  <c r="R9" i="2"/>
  <c r="S9" i="2"/>
  <c r="P10" i="2"/>
  <c r="Q10" i="2"/>
  <c r="R10" i="2"/>
  <c r="S10" i="2"/>
  <c r="P11" i="2"/>
  <c r="Q11" i="2"/>
  <c r="R11" i="2"/>
  <c r="S11" i="2"/>
  <c r="P12" i="2"/>
  <c r="Q12" i="2"/>
  <c r="R12" i="2"/>
  <c r="S12" i="2"/>
  <c r="P13" i="2"/>
  <c r="Q13" i="2"/>
  <c r="R13" i="2"/>
  <c r="S13" i="2"/>
  <c r="P14" i="2"/>
  <c r="Q14" i="2"/>
  <c r="R14" i="2"/>
  <c r="S14" i="2"/>
  <c r="P15" i="2"/>
  <c r="Q15" i="2"/>
  <c r="R15" i="2"/>
  <c r="S15" i="2"/>
  <c r="P16" i="2"/>
  <c r="Q16" i="2"/>
  <c r="R16" i="2"/>
  <c r="S16" i="2"/>
  <c r="P17" i="2"/>
  <c r="Q17" i="2"/>
  <c r="R17" i="2"/>
  <c r="S17" i="2"/>
  <c r="P18" i="2"/>
  <c r="Q18" i="2"/>
  <c r="R18" i="2"/>
  <c r="S18" i="2"/>
  <c r="P19" i="2"/>
  <c r="Q19" i="2"/>
  <c r="R19" i="2"/>
  <c r="S19" i="2"/>
  <c r="P20" i="2"/>
  <c r="Q20" i="2"/>
  <c r="R20" i="2"/>
  <c r="S20" i="2"/>
  <c r="P21" i="2"/>
  <c r="Q21" i="2"/>
  <c r="R21" i="2"/>
  <c r="S21" i="2"/>
  <c r="P22" i="2"/>
  <c r="Q22" i="2"/>
  <c r="R22" i="2"/>
  <c r="S22" i="2"/>
  <c r="P23" i="2"/>
  <c r="Q23" i="2"/>
  <c r="R23" i="2"/>
  <c r="S23" i="2"/>
  <c r="P24" i="2"/>
  <c r="Q24" i="2"/>
  <c r="R24" i="2"/>
  <c r="S24" i="2"/>
  <c r="P25" i="2"/>
  <c r="Q25" i="2"/>
  <c r="R25" i="2"/>
  <c r="S25" i="2"/>
  <c r="P26" i="2"/>
  <c r="Q26" i="2"/>
  <c r="R26" i="2"/>
  <c r="S26" i="2"/>
  <c r="P27" i="2"/>
  <c r="Q27" i="2"/>
  <c r="R27" i="2"/>
  <c r="S27" i="2"/>
  <c r="P28" i="2"/>
  <c r="Q28" i="2"/>
  <c r="R28" i="2"/>
  <c r="S28" i="2"/>
  <c r="P29" i="2"/>
  <c r="Q29" i="2"/>
  <c r="R29" i="2"/>
  <c r="S29" i="2"/>
  <c r="P30" i="2"/>
  <c r="Q30" i="2"/>
  <c r="R30" i="2"/>
  <c r="S30" i="2"/>
  <c r="P31" i="2"/>
  <c r="Q31" i="2"/>
  <c r="R31" i="2"/>
  <c r="S31" i="2"/>
  <c r="P32" i="2"/>
  <c r="Q32" i="2"/>
  <c r="R32" i="2"/>
  <c r="S32" i="2"/>
  <c r="P33" i="2"/>
  <c r="Q33" i="2"/>
  <c r="R33" i="2"/>
  <c r="S33" i="2"/>
  <c r="P34" i="2"/>
  <c r="Q34" i="2"/>
  <c r="R34" i="2"/>
  <c r="S34" i="2"/>
  <c r="P35" i="2"/>
  <c r="Q35" i="2"/>
  <c r="R35" i="2"/>
  <c r="S35" i="2"/>
  <c r="P36" i="2"/>
  <c r="Q36" i="2"/>
  <c r="R36" i="2"/>
  <c r="S36" i="2"/>
  <c r="P37" i="2"/>
  <c r="Q37" i="2"/>
  <c r="R37" i="2"/>
  <c r="S37" i="2"/>
  <c r="P38" i="2"/>
  <c r="Q38" i="2"/>
  <c r="R38" i="2"/>
  <c r="S38" i="2"/>
  <c r="P39" i="2"/>
  <c r="Q39" i="2"/>
  <c r="R39" i="2"/>
  <c r="S39" i="2"/>
  <c r="P40" i="2"/>
  <c r="Q40" i="2"/>
  <c r="R40" i="2"/>
  <c r="S40" i="2"/>
  <c r="P41" i="2"/>
  <c r="Q41" i="2"/>
  <c r="R41" i="2"/>
  <c r="S41" i="2"/>
  <c r="P42" i="2"/>
  <c r="Q42" i="2"/>
  <c r="R42" i="2"/>
  <c r="S42" i="2"/>
  <c r="P43" i="2"/>
  <c r="Q43" i="2"/>
  <c r="R43" i="2"/>
  <c r="S43" i="2"/>
  <c r="P44" i="2"/>
  <c r="Q44" i="2"/>
  <c r="R44" i="2"/>
  <c r="S44" i="2"/>
  <c r="P45" i="2"/>
  <c r="Q45" i="2"/>
  <c r="R45" i="2"/>
  <c r="S45" i="2"/>
  <c r="P46" i="2"/>
  <c r="Q46" i="2"/>
  <c r="R46" i="2"/>
  <c r="S46" i="2"/>
  <c r="P47" i="2"/>
  <c r="Q47" i="2"/>
  <c r="R47" i="2"/>
  <c r="S47" i="2"/>
  <c r="P48" i="2"/>
  <c r="Q48" i="2"/>
  <c r="R48" i="2"/>
  <c r="S48" i="2"/>
  <c r="P49" i="2"/>
  <c r="Q49" i="2"/>
  <c r="R49" i="2"/>
  <c r="S49" i="2"/>
  <c r="P50" i="2"/>
  <c r="Q50" i="2"/>
  <c r="R50" i="2"/>
  <c r="S50" i="2"/>
  <c r="P51" i="2"/>
  <c r="Q51" i="2"/>
  <c r="R51" i="2"/>
  <c r="S51" i="2"/>
  <c r="P52" i="2"/>
  <c r="Q52" i="2"/>
  <c r="R52" i="2"/>
  <c r="S52" i="2"/>
  <c r="P53" i="2"/>
  <c r="Q53" i="2"/>
  <c r="R53" i="2"/>
  <c r="S53" i="2"/>
  <c r="P54" i="2"/>
  <c r="Q54" i="2"/>
  <c r="R54" i="2"/>
  <c r="S54" i="2"/>
  <c r="P55" i="2"/>
  <c r="Q55" i="2"/>
  <c r="R55" i="2"/>
  <c r="S55" i="2"/>
  <c r="P56" i="2"/>
  <c r="Q56" i="2"/>
  <c r="R56" i="2"/>
  <c r="S56" i="2"/>
  <c r="P57" i="2"/>
  <c r="Q57" i="2"/>
  <c r="R57" i="2"/>
  <c r="S57" i="2"/>
  <c r="P58" i="2"/>
  <c r="Q58" i="2"/>
  <c r="R58" i="2"/>
  <c r="S58" i="2"/>
  <c r="P59" i="2"/>
  <c r="Q59" i="2"/>
  <c r="R59" i="2"/>
  <c r="S59" i="2"/>
  <c r="P60" i="2"/>
  <c r="Q60" i="2"/>
  <c r="R60" i="2"/>
  <c r="S60" i="2"/>
  <c r="P61" i="2"/>
  <c r="Q61" i="2"/>
  <c r="R61" i="2"/>
  <c r="S61" i="2"/>
  <c r="P62" i="2"/>
  <c r="Q62" i="2"/>
  <c r="R62" i="2"/>
  <c r="S62" i="2"/>
  <c r="P63" i="2"/>
  <c r="Q63" i="2"/>
  <c r="R63" i="2"/>
  <c r="S63" i="2"/>
  <c r="P64" i="2"/>
  <c r="Q64" i="2"/>
  <c r="R64" i="2"/>
  <c r="S64" i="2"/>
  <c r="P65" i="2"/>
  <c r="Q65" i="2"/>
  <c r="R65" i="2"/>
  <c r="S65" i="2"/>
  <c r="P66" i="2"/>
  <c r="Q66" i="2"/>
  <c r="R66" i="2"/>
  <c r="S66" i="2"/>
  <c r="P67" i="2"/>
  <c r="Q67" i="2"/>
  <c r="R67" i="2"/>
  <c r="S67" i="2"/>
  <c r="P68" i="2"/>
  <c r="Q68" i="2"/>
  <c r="R68" i="2"/>
  <c r="S68" i="2"/>
  <c r="P69" i="2"/>
  <c r="Q69" i="2"/>
  <c r="R69" i="2"/>
  <c r="S69" i="2"/>
  <c r="P70" i="2"/>
  <c r="Q70" i="2"/>
  <c r="R70" i="2"/>
  <c r="S70" i="2"/>
  <c r="P71" i="2"/>
  <c r="Q71" i="2"/>
  <c r="R71" i="2"/>
  <c r="S71" i="2"/>
  <c r="P72" i="2"/>
  <c r="Q72" i="2"/>
  <c r="R72" i="2"/>
  <c r="S72" i="2"/>
  <c r="P73" i="2"/>
  <c r="Q73" i="2"/>
  <c r="R73" i="2"/>
  <c r="S73" i="2"/>
  <c r="P74" i="2"/>
  <c r="Q74" i="2"/>
  <c r="R74" i="2"/>
  <c r="S74" i="2"/>
  <c r="P75" i="2"/>
  <c r="Q75" i="2"/>
  <c r="R75" i="2"/>
  <c r="S75" i="2"/>
  <c r="P76" i="2"/>
  <c r="Q76" i="2"/>
  <c r="R76" i="2"/>
  <c r="S76" i="2"/>
  <c r="P77" i="2"/>
  <c r="Q77" i="2"/>
  <c r="R77" i="2"/>
  <c r="S77" i="2"/>
  <c r="P78" i="2"/>
  <c r="Q78" i="2"/>
  <c r="R78" i="2"/>
  <c r="S78" i="2"/>
  <c r="P79" i="2"/>
  <c r="Q79" i="2"/>
  <c r="R79" i="2"/>
  <c r="S79" i="2"/>
  <c r="P80" i="2"/>
  <c r="Q80" i="2"/>
  <c r="R80" i="2"/>
  <c r="S80" i="2"/>
  <c r="P81" i="2"/>
  <c r="Q81" i="2"/>
  <c r="R81" i="2"/>
  <c r="S81" i="2"/>
  <c r="P82" i="2"/>
  <c r="Q82" i="2"/>
  <c r="R82" i="2"/>
  <c r="S82" i="2"/>
  <c r="P83" i="2"/>
  <c r="Q83" i="2"/>
  <c r="R83" i="2"/>
  <c r="S83" i="2"/>
  <c r="P84" i="2"/>
  <c r="Q84" i="2"/>
  <c r="R84" i="2"/>
  <c r="S84" i="2"/>
  <c r="P85" i="2"/>
  <c r="Q85" i="2"/>
  <c r="R85" i="2"/>
  <c r="S85" i="2"/>
  <c r="P86" i="2"/>
  <c r="Q86" i="2"/>
  <c r="R86" i="2"/>
  <c r="S86" i="2"/>
  <c r="P87" i="2"/>
  <c r="Q87" i="2"/>
  <c r="R87" i="2"/>
  <c r="S87" i="2"/>
  <c r="P88" i="2"/>
  <c r="Q88" i="2"/>
  <c r="R88" i="2"/>
  <c r="S88" i="2"/>
  <c r="P89" i="2"/>
  <c r="Q89" i="2"/>
  <c r="R89" i="2"/>
  <c r="S89" i="2"/>
  <c r="P90" i="2"/>
  <c r="Q90" i="2"/>
  <c r="R90" i="2"/>
  <c r="S90" i="2"/>
  <c r="P91" i="2"/>
  <c r="Q91" i="2"/>
  <c r="R91" i="2"/>
  <c r="S91" i="2"/>
  <c r="P92" i="2"/>
  <c r="Q92" i="2"/>
  <c r="R92" i="2"/>
  <c r="S92" i="2"/>
  <c r="P93" i="2"/>
  <c r="Q93" i="2"/>
  <c r="R93" i="2"/>
  <c r="S93" i="2"/>
  <c r="P94" i="2"/>
  <c r="Q94" i="2"/>
  <c r="R94" i="2"/>
  <c r="S94" i="2"/>
  <c r="P95" i="2"/>
  <c r="Q95" i="2"/>
  <c r="R95" i="2"/>
  <c r="S95" i="2"/>
  <c r="P96" i="2"/>
  <c r="Q96" i="2"/>
  <c r="R96" i="2"/>
  <c r="S96" i="2"/>
  <c r="P97" i="2"/>
  <c r="Q97" i="2"/>
  <c r="R97" i="2"/>
  <c r="S97" i="2"/>
  <c r="P98" i="2"/>
  <c r="Q98" i="2"/>
  <c r="R98" i="2"/>
  <c r="S98" i="2"/>
  <c r="P99" i="2"/>
  <c r="Q99" i="2"/>
  <c r="R99" i="2"/>
  <c r="S99" i="2"/>
  <c r="P100" i="2"/>
  <c r="Q100" i="2"/>
  <c r="R100" i="2"/>
  <c r="S100" i="2"/>
  <c r="P101" i="2"/>
  <c r="Q101" i="2"/>
  <c r="R101" i="2"/>
  <c r="S101" i="2"/>
  <c r="P102" i="2"/>
  <c r="Q102" i="2"/>
  <c r="R102" i="2"/>
  <c r="S102" i="2"/>
  <c r="P103" i="2"/>
  <c r="Q103" i="2"/>
  <c r="R103" i="2"/>
  <c r="S103" i="2"/>
  <c r="P104" i="2"/>
  <c r="Q104" i="2"/>
  <c r="R104" i="2"/>
  <c r="S104" i="2"/>
  <c r="P105" i="2"/>
  <c r="Q105" i="2"/>
  <c r="R105" i="2"/>
  <c r="S105" i="2"/>
  <c r="P106" i="2"/>
  <c r="Q106" i="2"/>
  <c r="R106" i="2"/>
  <c r="S106" i="2"/>
  <c r="P107" i="2"/>
  <c r="Q107" i="2"/>
  <c r="R107" i="2"/>
  <c r="S107" i="2"/>
  <c r="P108" i="2"/>
  <c r="Q108" i="2"/>
  <c r="R108" i="2"/>
  <c r="S108" i="2"/>
  <c r="P109" i="2"/>
  <c r="Q109" i="2"/>
  <c r="R109" i="2"/>
  <c r="S109" i="2"/>
  <c r="P110" i="2"/>
  <c r="Q110" i="2"/>
  <c r="R110" i="2"/>
  <c r="S110" i="2"/>
  <c r="P111" i="2"/>
  <c r="Q111" i="2"/>
  <c r="R111" i="2"/>
  <c r="S111" i="2"/>
  <c r="P112" i="2"/>
  <c r="Q112" i="2"/>
  <c r="R112" i="2"/>
  <c r="S112" i="2"/>
  <c r="P113" i="2"/>
  <c r="Q113" i="2"/>
  <c r="R113" i="2"/>
  <c r="S113" i="2"/>
  <c r="P114" i="2"/>
  <c r="Q114" i="2"/>
  <c r="R114" i="2"/>
  <c r="S114" i="2"/>
  <c r="P115" i="2"/>
  <c r="Q115" i="2"/>
  <c r="R115" i="2"/>
  <c r="S115" i="2"/>
  <c r="P116" i="2"/>
  <c r="Q116" i="2"/>
  <c r="R116" i="2"/>
  <c r="S116" i="2"/>
  <c r="P117" i="2"/>
  <c r="Q117" i="2"/>
  <c r="R117" i="2"/>
  <c r="S117" i="2"/>
  <c r="P118" i="2"/>
  <c r="Q118" i="2"/>
  <c r="R118" i="2"/>
  <c r="S118" i="2"/>
  <c r="P119" i="2"/>
  <c r="Q119" i="2"/>
  <c r="R119" i="2"/>
  <c r="S119" i="2"/>
  <c r="P120" i="2"/>
  <c r="Q120" i="2"/>
  <c r="R120" i="2"/>
  <c r="S120" i="2"/>
  <c r="P121" i="2"/>
  <c r="Q121" i="2"/>
  <c r="R121" i="2"/>
  <c r="S121" i="2"/>
  <c r="P122" i="2"/>
  <c r="Q122" i="2"/>
  <c r="R122" i="2"/>
  <c r="S122" i="2"/>
  <c r="P123" i="2"/>
  <c r="Q123" i="2"/>
  <c r="R123" i="2"/>
  <c r="S123" i="2"/>
  <c r="P124" i="2"/>
  <c r="Q124" i="2"/>
  <c r="R124" i="2"/>
  <c r="S124" i="2"/>
  <c r="P125" i="2"/>
  <c r="Q125" i="2"/>
  <c r="R125" i="2"/>
  <c r="S125" i="2"/>
  <c r="P126" i="2"/>
  <c r="Q126" i="2"/>
  <c r="R126" i="2"/>
  <c r="S126" i="2"/>
  <c r="P127" i="2"/>
  <c r="Q127" i="2"/>
  <c r="R127" i="2"/>
  <c r="S127" i="2"/>
  <c r="P128" i="2"/>
  <c r="Q128" i="2"/>
  <c r="R128" i="2"/>
  <c r="S128" i="2"/>
  <c r="P129" i="2"/>
  <c r="Q129" i="2"/>
  <c r="R129" i="2"/>
  <c r="S129" i="2"/>
  <c r="P130" i="2"/>
  <c r="Q130" i="2"/>
  <c r="R130" i="2"/>
  <c r="S130" i="2"/>
  <c r="P131" i="2"/>
  <c r="Q131" i="2"/>
  <c r="R131" i="2"/>
  <c r="S131" i="2"/>
  <c r="P132" i="2"/>
  <c r="Q132" i="2"/>
  <c r="R132" i="2"/>
  <c r="S132" i="2"/>
  <c r="P133" i="2"/>
  <c r="Q133" i="2"/>
  <c r="R133" i="2"/>
  <c r="S133" i="2"/>
  <c r="P134" i="2"/>
  <c r="Q134" i="2"/>
  <c r="R134" i="2"/>
  <c r="S134" i="2"/>
  <c r="P135" i="2"/>
  <c r="Q135" i="2"/>
  <c r="R135" i="2"/>
  <c r="S135" i="2"/>
  <c r="P136" i="2"/>
  <c r="Q136" i="2"/>
  <c r="R136" i="2"/>
  <c r="S136" i="2"/>
  <c r="P137" i="2"/>
  <c r="Q137" i="2"/>
  <c r="R137" i="2"/>
  <c r="S137" i="2"/>
  <c r="P138" i="2"/>
  <c r="Q138" i="2"/>
  <c r="R138" i="2"/>
  <c r="S138" i="2"/>
  <c r="P139" i="2"/>
  <c r="Q139" i="2"/>
  <c r="R139" i="2"/>
  <c r="S139" i="2"/>
  <c r="P140" i="2"/>
  <c r="Q140" i="2"/>
  <c r="R140" i="2"/>
  <c r="S140" i="2"/>
  <c r="P141" i="2"/>
  <c r="Q141" i="2"/>
  <c r="R141" i="2"/>
  <c r="S141" i="2"/>
  <c r="P142" i="2"/>
  <c r="Q142" i="2"/>
  <c r="R142" i="2"/>
  <c r="S142" i="2"/>
  <c r="P143" i="2"/>
  <c r="Q143" i="2"/>
  <c r="R143" i="2"/>
  <c r="S143" i="2"/>
  <c r="P144" i="2"/>
  <c r="Q144" i="2"/>
  <c r="R144" i="2"/>
  <c r="S144" i="2"/>
  <c r="P145" i="2"/>
  <c r="Q145" i="2"/>
  <c r="R145" i="2"/>
  <c r="S145" i="2"/>
  <c r="P146" i="2"/>
  <c r="Q146" i="2"/>
  <c r="R146" i="2"/>
  <c r="S146" i="2"/>
  <c r="P147" i="2"/>
  <c r="Q147" i="2"/>
  <c r="R147" i="2"/>
  <c r="S147" i="2"/>
  <c r="P148" i="2"/>
  <c r="Q148" i="2"/>
  <c r="R148" i="2"/>
  <c r="S148" i="2"/>
  <c r="P149" i="2"/>
  <c r="Q149" i="2"/>
  <c r="R149" i="2"/>
  <c r="S149" i="2"/>
  <c r="P150" i="2"/>
  <c r="Q150" i="2"/>
  <c r="R150" i="2"/>
  <c r="S150" i="2"/>
  <c r="P151" i="2"/>
  <c r="Q151" i="2"/>
  <c r="R151" i="2"/>
  <c r="S151" i="2"/>
  <c r="P152" i="2"/>
  <c r="Q152" i="2"/>
  <c r="R152" i="2"/>
  <c r="S152" i="2"/>
  <c r="P153" i="2"/>
  <c r="Q153" i="2"/>
  <c r="R153" i="2"/>
  <c r="S153" i="2"/>
  <c r="P154" i="2"/>
  <c r="Q154" i="2"/>
  <c r="R154" i="2"/>
  <c r="S154" i="2"/>
  <c r="P155" i="2"/>
  <c r="Q155" i="2"/>
  <c r="R155" i="2"/>
  <c r="S155" i="2"/>
  <c r="P156" i="2"/>
  <c r="Q156" i="2"/>
  <c r="R156" i="2"/>
  <c r="S156" i="2"/>
  <c r="P157" i="2"/>
  <c r="Q157" i="2"/>
  <c r="R157" i="2"/>
  <c r="S157" i="2"/>
  <c r="P158" i="2"/>
  <c r="Q158" i="2"/>
  <c r="R158" i="2"/>
  <c r="S158" i="2"/>
  <c r="P159" i="2"/>
  <c r="Q159" i="2"/>
  <c r="R159" i="2"/>
  <c r="S159" i="2"/>
  <c r="P160" i="2"/>
  <c r="Q160" i="2"/>
  <c r="R160" i="2"/>
  <c r="S160" i="2"/>
  <c r="P161" i="2"/>
  <c r="Q161" i="2"/>
  <c r="R161" i="2"/>
  <c r="S161" i="2"/>
  <c r="P162" i="2"/>
  <c r="Q162" i="2"/>
  <c r="R162" i="2"/>
  <c r="S162" i="2"/>
  <c r="P163" i="2"/>
  <c r="Q163" i="2"/>
  <c r="R163" i="2"/>
  <c r="S163" i="2"/>
  <c r="P164" i="2"/>
  <c r="Q164" i="2"/>
  <c r="R164" i="2"/>
  <c r="S164" i="2"/>
  <c r="P165" i="2"/>
  <c r="Q165" i="2"/>
  <c r="R165" i="2"/>
  <c r="S165" i="2"/>
  <c r="P166" i="2"/>
  <c r="Q166" i="2"/>
  <c r="R166" i="2"/>
  <c r="S166" i="2"/>
  <c r="P167" i="2"/>
  <c r="Q167" i="2"/>
  <c r="R167" i="2"/>
  <c r="S167" i="2"/>
  <c r="P168" i="2"/>
  <c r="Q168" i="2"/>
  <c r="R168" i="2"/>
  <c r="S168" i="2"/>
  <c r="P169" i="2"/>
  <c r="Q169" i="2"/>
  <c r="R169" i="2"/>
  <c r="S169" i="2"/>
  <c r="P170" i="2"/>
  <c r="Q170" i="2"/>
  <c r="R170" i="2"/>
  <c r="S170" i="2"/>
  <c r="P171" i="2"/>
  <c r="Q171" i="2"/>
  <c r="R171" i="2"/>
  <c r="S171" i="2"/>
  <c r="P172" i="2"/>
  <c r="Q172" i="2"/>
  <c r="R172" i="2"/>
  <c r="S172" i="2"/>
  <c r="P173" i="2"/>
  <c r="Q173" i="2"/>
  <c r="R173" i="2"/>
  <c r="S173" i="2"/>
  <c r="P174" i="2"/>
  <c r="Q174" i="2"/>
  <c r="R174" i="2"/>
  <c r="S174" i="2"/>
  <c r="P175" i="2"/>
  <c r="Q175" i="2"/>
  <c r="R175" i="2"/>
  <c r="S175" i="2"/>
  <c r="P176" i="2"/>
  <c r="Q176" i="2"/>
  <c r="R176" i="2"/>
  <c r="S176" i="2"/>
  <c r="P177" i="2"/>
  <c r="Q177" i="2"/>
  <c r="R177" i="2"/>
  <c r="S177" i="2"/>
  <c r="P178" i="2"/>
  <c r="Q178" i="2"/>
  <c r="R178" i="2"/>
  <c r="S178" i="2"/>
  <c r="P179" i="2"/>
  <c r="Q179" i="2"/>
  <c r="R179" i="2"/>
  <c r="S179" i="2"/>
  <c r="P180" i="2"/>
  <c r="Q180" i="2"/>
  <c r="R180" i="2"/>
  <c r="S180" i="2"/>
  <c r="P181" i="2"/>
  <c r="Q181" i="2"/>
  <c r="R181" i="2"/>
  <c r="S181" i="2"/>
  <c r="P182" i="2"/>
  <c r="Q182" i="2"/>
  <c r="R182" i="2"/>
  <c r="S182" i="2"/>
  <c r="P183" i="2"/>
  <c r="Q183" i="2"/>
  <c r="R183" i="2"/>
  <c r="S183" i="2"/>
  <c r="P184" i="2"/>
  <c r="Q184" i="2"/>
  <c r="R184" i="2"/>
  <c r="S184" i="2"/>
  <c r="P185" i="2"/>
  <c r="Q185" i="2"/>
  <c r="R185" i="2"/>
  <c r="S185" i="2"/>
  <c r="P186" i="2"/>
  <c r="Q186" i="2"/>
  <c r="R186" i="2"/>
  <c r="S186" i="2"/>
  <c r="P187" i="2"/>
  <c r="Q187" i="2"/>
  <c r="R187" i="2"/>
  <c r="S187" i="2"/>
  <c r="P188" i="2"/>
  <c r="Q188" i="2"/>
  <c r="R188" i="2"/>
  <c r="S188" i="2"/>
  <c r="P189" i="2"/>
  <c r="Q189" i="2"/>
  <c r="R189" i="2"/>
  <c r="S189" i="2"/>
  <c r="P190" i="2"/>
  <c r="Q190" i="2"/>
  <c r="R190" i="2"/>
  <c r="S190" i="2"/>
  <c r="P191" i="2"/>
  <c r="Q191" i="2"/>
  <c r="R191" i="2"/>
  <c r="S191" i="2"/>
  <c r="P192" i="2"/>
  <c r="Q192" i="2"/>
  <c r="R192" i="2"/>
  <c r="S192" i="2"/>
  <c r="P193" i="2"/>
  <c r="Q193" i="2"/>
  <c r="R193" i="2"/>
  <c r="S193" i="2"/>
  <c r="P194" i="2"/>
  <c r="Q194" i="2"/>
  <c r="R194" i="2"/>
  <c r="S194" i="2"/>
  <c r="P195" i="2"/>
  <c r="Q195" i="2"/>
  <c r="R195" i="2"/>
  <c r="S195" i="2"/>
  <c r="P196" i="2"/>
  <c r="Q196" i="2"/>
  <c r="R196" i="2"/>
  <c r="S196" i="2"/>
  <c r="P197" i="2"/>
  <c r="Q197" i="2"/>
  <c r="R197" i="2"/>
  <c r="S197" i="2"/>
  <c r="P198" i="2"/>
  <c r="Q198" i="2"/>
  <c r="R198" i="2"/>
  <c r="S198" i="2"/>
  <c r="P199" i="2"/>
  <c r="Q199" i="2"/>
  <c r="R199" i="2"/>
  <c r="S199" i="2"/>
  <c r="P200" i="2"/>
  <c r="Q200" i="2"/>
  <c r="R200" i="2"/>
  <c r="S200" i="2"/>
  <c r="P201" i="2"/>
  <c r="Q201" i="2"/>
  <c r="R201" i="2"/>
  <c r="S201" i="2"/>
  <c r="P202" i="2"/>
  <c r="Q202" i="2"/>
  <c r="R202" i="2"/>
  <c r="S202" i="2"/>
  <c r="P203" i="2"/>
  <c r="Q203" i="2"/>
  <c r="R203" i="2"/>
  <c r="S203" i="2"/>
  <c r="P204" i="2"/>
  <c r="Q204" i="2"/>
  <c r="R204" i="2"/>
  <c r="S204" i="2"/>
  <c r="P205" i="2"/>
  <c r="Q205" i="2"/>
  <c r="R205" i="2"/>
  <c r="S205" i="2"/>
  <c r="P206" i="2"/>
  <c r="Q206" i="2"/>
  <c r="R206" i="2"/>
  <c r="S206" i="2"/>
  <c r="P207" i="2"/>
  <c r="Q207" i="2"/>
  <c r="R207" i="2"/>
  <c r="S207" i="2"/>
  <c r="P208" i="2"/>
  <c r="Q208" i="2"/>
  <c r="R208" i="2"/>
  <c r="S208" i="2"/>
  <c r="P209" i="2"/>
  <c r="Q209" i="2"/>
  <c r="R209" i="2"/>
  <c r="S209" i="2"/>
  <c r="P210" i="2"/>
  <c r="Q210" i="2"/>
  <c r="R210" i="2"/>
  <c r="S210" i="2"/>
  <c r="P211" i="2"/>
  <c r="Q211" i="2"/>
  <c r="R211" i="2"/>
  <c r="S211" i="2"/>
  <c r="P212" i="2"/>
  <c r="Q212" i="2"/>
  <c r="R212" i="2"/>
  <c r="S212" i="2"/>
  <c r="P213" i="2"/>
  <c r="Q213" i="2"/>
  <c r="R213" i="2"/>
  <c r="S213" i="2"/>
  <c r="P214" i="2"/>
  <c r="Q214" i="2"/>
  <c r="R214" i="2"/>
  <c r="S214" i="2"/>
  <c r="P215" i="2"/>
  <c r="Q215" i="2"/>
  <c r="R215" i="2"/>
  <c r="S215" i="2"/>
  <c r="P216" i="2"/>
  <c r="Q216" i="2"/>
  <c r="R216" i="2"/>
  <c r="S216" i="2"/>
  <c r="P217" i="2"/>
  <c r="Q217" i="2"/>
  <c r="R217" i="2"/>
  <c r="S217" i="2"/>
  <c r="P218" i="2"/>
  <c r="Q218" i="2"/>
  <c r="R218" i="2"/>
  <c r="S218" i="2"/>
  <c r="P219" i="2"/>
  <c r="Q219" i="2"/>
  <c r="R219" i="2"/>
  <c r="S219" i="2"/>
  <c r="P220" i="2"/>
  <c r="Q220" i="2"/>
  <c r="R220" i="2"/>
  <c r="S220" i="2"/>
  <c r="P221" i="2"/>
  <c r="Q221" i="2"/>
  <c r="R221" i="2"/>
  <c r="S221" i="2"/>
  <c r="P222" i="2"/>
  <c r="Q222" i="2"/>
  <c r="R222" i="2"/>
  <c r="S222" i="2"/>
  <c r="P223" i="2"/>
  <c r="Q223" i="2"/>
  <c r="R223" i="2"/>
  <c r="S223" i="2"/>
  <c r="P224" i="2"/>
  <c r="Q224" i="2"/>
  <c r="R224" i="2"/>
  <c r="S224" i="2"/>
  <c r="P225" i="2"/>
  <c r="Q225" i="2"/>
  <c r="R225" i="2"/>
  <c r="S225" i="2"/>
  <c r="P226" i="2"/>
  <c r="Q226" i="2"/>
  <c r="R226" i="2"/>
  <c r="S226" i="2"/>
  <c r="P227" i="2"/>
  <c r="Q227" i="2"/>
  <c r="R227" i="2"/>
  <c r="S227" i="2"/>
  <c r="P228" i="2"/>
  <c r="Q228" i="2"/>
  <c r="R228" i="2"/>
  <c r="S228" i="2"/>
  <c r="P229" i="2"/>
  <c r="Q229" i="2"/>
  <c r="R229" i="2"/>
  <c r="S229" i="2"/>
  <c r="P230" i="2"/>
  <c r="Q230" i="2"/>
  <c r="R230" i="2"/>
  <c r="S230" i="2"/>
  <c r="P231" i="2"/>
  <c r="Q231" i="2"/>
  <c r="R231" i="2"/>
  <c r="S231" i="2"/>
  <c r="P232" i="2"/>
  <c r="Q232" i="2"/>
  <c r="R232" i="2"/>
  <c r="S232" i="2"/>
  <c r="P233" i="2"/>
  <c r="Q233" i="2"/>
  <c r="R233" i="2"/>
  <c r="S233" i="2"/>
  <c r="P234" i="2"/>
  <c r="Q234" i="2"/>
  <c r="R234" i="2"/>
  <c r="S234" i="2"/>
  <c r="P235" i="2"/>
  <c r="Q235" i="2"/>
  <c r="R235" i="2"/>
  <c r="S235" i="2"/>
  <c r="P236" i="2"/>
  <c r="Q236" i="2"/>
  <c r="R236" i="2"/>
  <c r="S236" i="2"/>
  <c r="P237" i="2"/>
  <c r="Q237" i="2"/>
  <c r="R237" i="2"/>
  <c r="S237" i="2"/>
  <c r="P238" i="2"/>
  <c r="Q238" i="2"/>
  <c r="R238" i="2"/>
  <c r="S238" i="2"/>
  <c r="P239" i="2"/>
  <c r="Q239" i="2"/>
  <c r="R239" i="2"/>
  <c r="S239" i="2"/>
  <c r="P240" i="2"/>
  <c r="Q240" i="2"/>
  <c r="R240" i="2"/>
  <c r="S240" i="2"/>
  <c r="P241" i="2"/>
  <c r="Q241" i="2"/>
  <c r="R241" i="2"/>
  <c r="S241" i="2"/>
  <c r="P242" i="2"/>
  <c r="Q242" i="2"/>
  <c r="R242" i="2"/>
  <c r="S242" i="2"/>
  <c r="P243" i="2"/>
  <c r="Q243" i="2"/>
  <c r="R243" i="2"/>
  <c r="S243" i="2"/>
  <c r="P244" i="2"/>
  <c r="Q244" i="2"/>
  <c r="R244" i="2"/>
  <c r="S244" i="2"/>
  <c r="P245" i="2"/>
  <c r="Q245" i="2"/>
  <c r="R245" i="2"/>
  <c r="S245" i="2"/>
  <c r="P246" i="2"/>
  <c r="Q246" i="2"/>
  <c r="R246" i="2"/>
  <c r="S246" i="2"/>
  <c r="P247" i="2"/>
  <c r="Q247" i="2"/>
  <c r="R247" i="2"/>
  <c r="S247" i="2"/>
  <c r="P4" i="2"/>
  <c r="Q4" i="2"/>
  <c r="R4" i="2"/>
  <c r="S4" i="2"/>
  <c r="Q2" i="2"/>
  <c r="N247" i="2"/>
  <c r="L247" i="2"/>
  <c r="M247" i="2"/>
  <c r="E247" i="2"/>
  <c r="N246" i="2"/>
  <c r="L246" i="2"/>
  <c r="M246" i="2"/>
  <c r="E246" i="2"/>
  <c r="N245" i="2"/>
  <c r="L245" i="2"/>
  <c r="M245" i="2"/>
  <c r="E245" i="2"/>
  <c r="N244" i="2"/>
  <c r="L244" i="2"/>
  <c r="M244" i="2"/>
  <c r="E244" i="2"/>
  <c r="N243" i="2"/>
  <c r="L243" i="2"/>
  <c r="M243" i="2"/>
  <c r="E243" i="2"/>
  <c r="N242" i="2"/>
  <c r="L242" i="2"/>
  <c r="M242" i="2"/>
  <c r="E242" i="2"/>
  <c r="N241" i="2"/>
  <c r="L241" i="2"/>
  <c r="M241" i="2"/>
  <c r="E241" i="2"/>
  <c r="N240" i="2"/>
  <c r="L240" i="2"/>
  <c r="M240" i="2"/>
  <c r="E240" i="2"/>
  <c r="N239" i="2"/>
  <c r="L239" i="2"/>
  <c r="M239" i="2"/>
  <c r="E239" i="2"/>
  <c r="N238" i="2"/>
  <c r="L238" i="2"/>
  <c r="M238" i="2"/>
  <c r="E238" i="2"/>
  <c r="N237" i="2"/>
  <c r="L237" i="2"/>
  <c r="M237" i="2"/>
  <c r="E237" i="2"/>
  <c r="N236" i="2"/>
  <c r="L236" i="2"/>
  <c r="M236" i="2"/>
  <c r="E236" i="2"/>
  <c r="N235" i="2"/>
  <c r="L235" i="2"/>
  <c r="M235" i="2"/>
  <c r="E235" i="2"/>
  <c r="N234" i="2"/>
  <c r="L234" i="2"/>
  <c r="M234" i="2"/>
  <c r="E234" i="2"/>
  <c r="N233" i="2"/>
  <c r="L233" i="2"/>
  <c r="M233" i="2"/>
  <c r="E233" i="2"/>
  <c r="N232" i="2"/>
  <c r="L232" i="2"/>
  <c r="M232" i="2"/>
  <c r="E232" i="2"/>
  <c r="N231" i="2"/>
  <c r="L231" i="2"/>
  <c r="M231" i="2"/>
  <c r="E231" i="2"/>
  <c r="N230" i="2"/>
  <c r="L230" i="2"/>
  <c r="M230" i="2"/>
  <c r="E230" i="2"/>
  <c r="N229" i="2"/>
  <c r="L229" i="2"/>
  <c r="M229" i="2"/>
  <c r="E229" i="2"/>
  <c r="N228" i="2"/>
  <c r="L228" i="2"/>
  <c r="M228" i="2"/>
  <c r="E228" i="2"/>
  <c r="N227" i="2"/>
  <c r="L227" i="2"/>
  <c r="M227" i="2"/>
  <c r="E227" i="2"/>
  <c r="N226" i="2"/>
  <c r="L226" i="2"/>
  <c r="M226" i="2"/>
  <c r="E226" i="2"/>
  <c r="N225" i="2"/>
  <c r="L225" i="2"/>
  <c r="M225" i="2"/>
  <c r="E225" i="2"/>
  <c r="N224" i="2"/>
  <c r="L224" i="2"/>
  <c r="M224" i="2"/>
  <c r="E224" i="2"/>
  <c r="N223" i="2"/>
  <c r="L223" i="2"/>
  <c r="M223" i="2"/>
  <c r="E223" i="2"/>
  <c r="N222" i="2"/>
  <c r="L222" i="2"/>
  <c r="M222" i="2"/>
  <c r="E222" i="2"/>
  <c r="N221" i="2"/>
  <c r="L221" i="2"/>
  <c r="M221" i="2"/>
  <c r="E221" i="2"/>
  <c r="N220" i="2"/>
  <c r="L220" i="2"/>
  <c r="M220" i="2"/>
  <c r="E220" i="2"/>
  <c r="N219" i="2"/>
  <c r="L219" i="2"/>
  <c r="M219" i="2"/>
  <c r="E219" i="2"/>
  <c r="N218" i="2"/>
  <c r="L218" i="2"/>
  <c r="M218" i="2"/>
  <c r="E218" i="2"/>
  <c r="N217" i="2"/>
  <c r="L217" i="2"/>
  <c r="M217" i="2"/>
  <c r="E217" i="2"/>
  <c r="N216" i="2"/>
  <c r="L216" i="2"/>
  <c r="M216" i="2"/>
  <c r="E216" i="2"/>
  <c r="N215" i="2"/>
  <c r="L215" i="2"/>
  <c r="M215" i="2"/>
  <c r="E215" i="2"/>
  <c r="N214" i="2"/>
  <c r="L214" i="2"/>
  <c r="M214" i="2"/>
  <c r="E214" i="2"/>
  <c r="N213" i="2"/>
  <c r="L213" i="2"/>
  <c r="M213" i="2"/>
  <c r="E213" i="2"/>
  <c r="N212" i="2"/>
  <c r="L212" i="2"/>
  <c r="M212" i="2"/>
  <c r="E212" i="2"/>
  <c r="N211" i="2"/>
  <c r="L211" i="2"/>
  <c r="M211" i="2"/>
  <c r="E211" i="2"/>
  <c r="N210" i="2"/>
  <c r="L210" i="2"/>
  <c r="M210" i="2"/>
  <c r="E210" i="2"/>
  <c r="N209" i="2"/>
  <c r="L209" i="2"/>
  <c r="M209" i="2"/>
  <c r="E209" i="2"/>
  <c r="N208" i="2"/>
  <c r="L208" i="2"/>
  <c r="M208" i="2"/>
  <c r="E208" i="2"/>
  <c r="N207" i="2"/>
  <c r="L207" i="2"/>
  <c r="M207" i="2"/>
  <c r="E207" i="2"/>
  <c r="N206" i="2"/>
  <c r="L206" i="2"/>
  <c r="M206" i="2"/>
  <c r="E206" i="2"/>
  <c r="N205" i="2"/>
  <c r="L205" i="2"/>
  <c r="M205" i="2"/>
  <c r="E205" i="2"/>
  <c r="N204" i="2"/>
  <c r="L204" i="2"/>
  <c r="M204" i="2"/>
  <c r="E204" i="2"/>
  <c r="N203" i="2"/>
  <c r="L203" i="2"/>
  <c r="M203" i="2"/>
  <c r="E203" i="2"/>
  <c r="N202" i="2"/>
  <c r="L202" i="2"/>
  <c r="M202" i="2"/>
  <c r="E202" i="2"/>
  <c r="N201" i="2"/>
  <c r="L201" i="2"/>
  <c r="M201" i="2"/>
  <c r="E201" i="2"/>
  <c r="N200" i="2"/>
  <c r="L200" i="2"/>
  <c r="M200" i="2"/>
  <c r="E200" i="2"/>
  <c r="N199" i="2"/>
  <c r="L199" i="2"/>
  <c r="M199" i="2"/>
  <c r="E199" i="2"/>
  <c r="N198" i="2"/>
  <c r="L198" i="2"/>
  <c r="M198" i="2"/>
  <c r="E198" i="2"/>
  <c r="N197" i="2"/>
  <c r="L197" i="2"/>
  <c r="M197" i="2"/>
  <c r="E197" i="2"/>
  <c r="N196" i="2"/>
  <c r="L196" i="2"/>
  <c r="M196" i="2"/>
  <c r="E196" i="2"/>
  <c r="N195" i="2"/>
  <c r="L195" i="2"/>
  <c r="M195" i="2"/>
  <c r="E195" i="2"/>
  <c r="N194" i="2"/>
  <c r="L194" i="2"/>
  <c r="M194" i="2"/>
  <c r="E194" i="2"/>
  <c r="N193" i="2"/>
  <c r="L193" i="2"/>
  <c r="M193" i="2"/>
  <c r="E193" i="2"/>
  <c r="N192" i="2"/>
  <c r="L192" i="2"/>
  <c r="M192" i="2"/>
  <c r="E192" i="2"/>
  <c r="N191" i="2"/>
  <c r="L191" i="2"/>
  <c r="M191" i="2"/>
  <c r="E191" i="2"/>
  <c r="N190" i="2"/>
  <c r="L190" i="2"/>
  <c r="M190" i="2"/>
  <c r="E190" i="2"/>
  <c r="N189" i="2"/>
  <c r="L189" i="2"/>
  <c r="M189" i="2"/>
  <c r="E189" i="2"/>
  <c r="N188" i="2"/>
  <c r="L188" i="2"/>
  <c r="M188" i="2"/>
  <c r="E188" i="2"/>
  <c r="N187" i="2"/>
  <c r="L187" i="2"/>
  <c r="M187" i="2"/>
  <c r="E187" i="2"/>
  <c r="N186" i="2"/>
  <c r="L186" i="2"/>
  <c r="M186" i="2"/>
  <c r="E186" i="2"/>
  <c r="N185" i="2"/>
  <c r="L185" i="2"/>
  <c r="M185" i="2"/>
  <c r="E185" i="2"/>
  <c r="N184" i="2"/>
  <c r="L184" i="2"/>
  <c r="M184" i="2"/>
  <c r="E184" i="2"/>
  <c r="N183" i="2"/>
  <c r="L183" i="2"/>
  <c r="M183" i="2"/>
  <c r="E183" i="2"/>
  <c r="N182" i="2"/>
  <c r="L182" i="2"/>
  <c r="M182" i="2"/>
  <c r="E182" i="2"/>
  <c r="N181" i="2"/>
  <c r="L181" i="2"/>
  <c r="M181" i="2"/>
  <c r="E181" i="2"/>
  <c r="N180" i="2"/>
  <c r="L180" i="2"/>
  <c r="M180" i="2"/>
  <c r="E180" i="2"/>
  <c r="N179" i="2"/>
  <c r="L179" i="2"/>
  <c r="M179" i="2"/>
  <c r="E179" i="2"/>
  <c r="N178" i="2"/>
  <c r="L178" i="2"/>
  <c r="M178" i="2"/>
  <c r="E178" i="2"/>
  <c r="N177" i="2"/>
  <c r="L177" i="2"/>
  <c r="M177" i="2"/>
  <c r="E177" i="2"/>
  <c r="N176" i="2"/>
  <c r="L176" i="2"/>
  <c r="M176" i="2"/>
  <c r="E176" i="2"/>
  <c r="N175" i="2"/>
  <c r="L175" i="2"/>
  <c r="M175" i="2"/>
  <c r="E175" i="2"/>
  <c r="N174" i="2"/>
  <c r="L174" i="2"/>
  <c r="M174" i="2"/>
  <c r="E174" i="2"/>
  <c r="N173" i="2"/>
  <c r="L173" i="2"/>
  <c r="M173" i="2"/>
  <c r="E173" i="2"/>
  <c r="N172" i="2"/>
  <c r="L172" i="2"/>
  <c r="M172" i="2"/>
  <c r="E172" i="2"/>
  <c r="N171" i="2"/>
  <c r="L171" i="2"/>
  <c r="M171" i="2"/>
  <c r="E171" i="2"/>
  <c r="N170" i="2"/>
  <c r="L170" i="2"/>
  <c r="M170" i="2"/>
  <c r="E170" i="2"/>
  <c r="N169" i="2"/>
  <c r="L169" i="2"/>
  <c r="M169" i="2"/>
  <c r="E169" i="2"/>
  <c r="N168" i="2"/>
  <c r="L168" i="2"/>
  <c r="M168" i="2"/>
  <c r="E168" i="2"/>
  <c r="N167" i="2"/>
  <c r="L167" i="2"/>
  <c r="M167" i="2"/>
  <c r="E167" i="2"/>
  <c r="N166" i="2"/>
  <c r="L166" i="2"/>
  <c r="M166" i="2"/>
  <c r="E166" i="2"/>
  <c r="N165" i="2"/>
  <c r="L165" i="2"/>
  <c r="M165" i="2"/>
  <c r="E165" i="2"/>
  <c r="N164" i="2"/>
  <c r="L164" i="2"/>
  <c r="M164" i="2"/>
  <c r="E164" i="2"/>
  <c r="N163" i="2"/>
  <c r="L163" i="2"/>
  <c r="M163" i="2"/>
  <c r="E163" i="2"/>
  <c r="N162" i="2"/>
  <c r="L162" i="2"/>
  <c r="M162" i="2"/>
  <c r="E162" i="2"/>
  <c r="N161" i="2"/>
  <c r="L161" i="2"/>
  <c r="M161" i="2"/>
  <c r="E161" i="2"/>
  <c r="N160" i="2"/>
  <c r="L160" i="2"/>
  <c r="M160" i="2"/>
  <c r="E160" i="2"/>
  <c r="N159" i="2"/>
  <c r="L159" i="2"/>
  <c r="M159" i="2"/>
  <c r="E159" i="2"/>
  <c r="N158" i="2"/>
  <c r="L158" i="2"/>
  <c r="M158" i="2"/>
  <c r="E158" i="2"/>
  <c r="N157" i="2"/>
  <c r="L157" i="2"/>
  <c r="M157" i="2"/>
  <c r="E157" i="2"/>
  <c r="N156" i="2"/>
  <c r="L156" i="2"/>
  <c r="M156" i="2"/>
  <c r="E156" i="2"/>
  <c r="N155" i="2"/>
  <c r="L155" i="2"/>
  <c r="M155" i="2"/>
  <c r="E155" i="2"/>
  <c r="N154" i="2"/>
  <c r="L154" i="2"/>
  <c r="M154" i="2"/>
  <c r="E154" i="2"/>
  <c r="N153" i="2"/>
  <c r="L153" i="2"/>
  <c r="M153" i="2"/>
  <c r="E153" i="2"/>
  <c r="N152" i="2"/>
  <c r="L152" i="2"/>
  <c r="M152" i="2"/>
  <c r="E152" i="2"/>
  <c r="N151" i="2"/>
  <c r="L151" i="2"/>
  <c r="M151" i="2"/>
  <c r="E151" i="2"/>
  <c r="N150" i="2"/>
  <c r="L150" i="2"/>
  <c r="M150" i="2"/>
  <c r="E150" i="2"/>
  <c r="N149" i="2"/>
  <c r="L149" i="2"/>
  <c r="M149" i="2"/>
  <c r="E149" i="2"/>
  <c r="N148" i="2"/>
  <c r="L148" i="2"/>
  <c r="M148" i="2"/>
  <c r="E148" i="2"/>
  <c r="N147" i="2"/>
  <c r="L147" i="2"/>
  <c r="M147" i="2"/>
  <c r="E147" i="2"/>
  <c r="N146" i="2"/>
  <c r="L146" i="2"/>
  <c r="M146" i="2"/>
  <c r="E146" i="2"/>
  <c r="N145" i="2"/>
  <c r="L145" i="2"/>
  <c r="M145" i="2"/>
  <c r="E145" i="2"/>
  <c r="N144" i="2"/>
  <c r="L144" i="2"/>
  <c r="M144" i="2"/>
  <c r="E144" i="2"/>
  <c r="N143" i="2"/>
  <c r="L143" i="2"/>
  <c r="M143" i="2"/>
  <c r="E143" i="2"/>
  <c r="N142" i="2"/>
  <c r="L142" i="2"/>
  <c r="M142" i="2"/>
  <c r="E142" i="2"/>
  <c r="N141" i="2"/>
  <c r="L141" i="2"/>
  <c r="M141" i="2"/>
  <c r="E141" i="2"/>
  <c r="N140" i="2"/>
  <c r="L140" i="2"/>
  <c r="M140" i="2"/>
  <c r="E140" i="2"/>
  <c r="N139" i="2"/>
  <c r="L139" i="2"/>
  <c r="M139" i="2"/>
  <c r="E139" i="2"/>
  <c r="N138" i="2"/>
  <c r="L138" i="2"/>
  <c r="M138" i="2"/>
  <c r="E138" i="2"/>
  <c r="N137" i="2"/>
  <c r="L137" i="2"/>
  <c r="M137" i="2"/>
  <c r="E137" i="2"/>
  <c r="N136" i="2"/>
  <c r="L136" i="2"/>
  <c r="M136" i="2"/>
  <c r="E136" i="2"/>
  <c r="N135" i="2"/>
  <c r="L135" i="2"/>
  <c r="M135" i="2"/>
  <c r="E135" i="2"/>
  <c r="N134" i="2"/>
  <c r="L134" i="2"/>
  <c r="M134" i="2"/>
  <c r="E134" i="2"/>
  <c r="N133" i="2"/>
  <c r="L133" i="2"/>
  <c r="M133" i="2"/>
  <c r="E133" i="2"/>
  <c r="N132" i="2"/>
  <c r="L132" i="2"/>
  <c r="M132" i="2"/>
  <c r="E132" i="2"/>
  <c r="N131" i="2"/>
  <c r="L131" i="2"/>
  <c r="M131" i="2"/>
  <c r="E131" i="2"/>
  <c r="N130" i="2"/>
  <c r="L130" i="2"/>
  <c r="M130" i="2"/>
  <c r="E130" i="2"/>
  <c r="N129" i="2"/>
  <c r="L129" i="2"/>
  <c r="M129" i="2"/>
  <c r="E129" i="2"/>
  <c r="N128" i="2"/>
  <c r="L128" i="2"/>
  <c r="M128" i="2"/>
  <c r="E128" i="2"/>
  <c r="N127" i="2"/>
  <c r="L127" i="2"/>
  <c r="M127" i="2"/>
  <c r="E127" i="2"/>
  <c r="N126" i="2"/>
  <c r="L126" i="2"/>
  <c r="M126" i="2"/>
  <c r="E126" i="2"/>
  <c r="N125" i="2"/>
  <c r="L125" i="2"/>
  <c r="M125" i="2"/>
  <c r="E125" i="2"/>
  <c r="N124" i="2"/>
  <c r="L124" i="2"/>
  <c r="M124" i="2"/>
  <c r="E124" i="2"/>
  <c r="N123" i="2"/>
  <c r="L123" i="2"/>
  <c r="M123" i="2"/>
  <c r="E123" i="2"/>
  <c r="N122" i="2"/>
  <c r="L122" i="2"/>
  <c r="M122" i="2"/>
  <c r="E122" i="2"/>
  <c r="N121" i="2"/>
  <c r="L121" i="2"/>
  <c r="M121" i="2"/>
  <c r="E121" i="2"/>
  <c r="N120" i="2"/>
  <c r="L120" i="2"/>
  <c r="M120" i="2"/>
  <c r="E120" i="2"/>
  <c r="N119" i="2"/>
  <c r="L119" i="2"/>
  <c r="M119" i="2"/>
  <c r="E119" i="2"/>
  <c r="N118" i="2"/>
  <c r="L118" i="2"/>
  <c r="M118" i="2"/>
  <c r="E118" i="2"/>
  <c r="N117" i="2"/>
  <c r="L117" i="2"/>
  <c r="M117" i="2"/>
  <c r="E117" i="2"/>
  <c r="N116" i="2"/>
  <c r="L116" i="2"/>
  <c r="M116" i="2"/>
  <c r="E116" i="2"/>
  <c r="N115" i="2"/>
  <c r="L115" i="2"/>
  <c r="M115" i="2"/>
  <c r="E115" i="2"/>
  <c r="N114" i="2"/>
  <c r="L114" i="2"/>
  <c r="M114" i="2"/>
  <c r="E114" i="2"/>
  <c r="N113" i="2"/>
  <c r="L113" i="2"/>
  <c r="M113" i="2"/>
  <c r="E113" i="2"/>
  <c r="N112" i="2"/>
  <c r="L112" i="2"/>
  <c r="M112" i="2"/>
  <c r="E112" i="2"/>
  <c r="N111" i="2"/>
  <c r="L111" i="2"/>
  <c r="M111" i="2"/>
  <c r="E111" i="2"/>
  <c r="N110" i="2"/>
  <c r="L110" i="2"/>
  <c r="M110" i="2"/>
  <c r="E110" i="2"/>
  <c r="N109" i="2"/>
  <c r="L109" i="2"/>
  <c r="M109" i="2"/>
  <c r="E109" i="2"/>
  <c r="N108" i="2"/>
  <c r="L108" i="2"/>
  <c r="M108" i="2"/>
  <c r="E108" i="2"/>
  <c r="N107" i="2"/>
  <c r="L107" i="2"/>
  <c r="M107" i="2"/>
  <c r="E107" i="2"/>
  <c r="N106" i="2"/>
  <c r="L106" i="2"/>
  <c r="M106" i="2"/>
  <c r="E106" i="2"/>
  <c r="N105" i="2"/>
  <c r="L105" i="2"/>
  <c r="M105" i="2"/>
  <c r="E105" i="2"/>
  <c r="N104" i="2"/>
  <c r="L104" i="2"/>
  <c r="M104" i="2"/>
  <c r="E104" i="2"/>
  <c r="N103" i="2"/>
  <c r="L103" i="2"/>
  <c r="M103" i="2"/>
  <c r="E103" i="2"/>
  <c r="N102" i="2"/>
  <c r="L102" i="2"/>
  <c r="M102" i="2"/>
  <c r="E102" i="2"/>
  <c r="N101" i="2"/>
  <c r="L101" i="2"/>
  <c r="M101" i="2"/>
  <c r="E101" i="2"/>
  <c r="N100" i="2"/>
  <c r="L100" i="2"/>
  <c r="M100" i="2"/>
  <c r="E100" i="2"/>
  <c r="N99" i="2"/>
  <c r="L99" i="2"/>
  <c r="M99" i="2"/>
  <c r="E99" i="2"/>
  <c r="N98" i="2"/>
  <c r="L98" i="2"/>
  <c r="M98" i="2"/>
  <c r="E98" i="2"/>
  <c r="N97" i="2"/>
  <c r="L97" i="2"/>
  <c r="M97" i="2"/>
  <c r="E97" i="2"/>
  <c r="N96" i="2"/>
  <c r="L96" i="2"/>
  <c r="M96" i="2"/>
  <c r="E96" i="2"/>
  <c r="N95" i="2"/>
  <c r="L95" i="2"/>
  <c r="M95" i="2"/>
  <c r="E95" i="2"/>
  <c r="N94" i="2"/>
  <c r="L94" i="2"/>
  <c r="M94" i="2"/>
  <c r="E94" i="2"/>
  <c r="N93" i="2"/>
  <c r="L93" i="2"/>
  <c r="M93" i="2"/>
  <c r="E93" i="2"/>
  <c r="N92" i="2"/>
  <c r="L92" i="2"/>
  <c r="M92" i="2"/>
  <c r="E92" i="2"/>
  <c r="N91" i="2"/>
  <c r="L91" i="2"/>
  <c r="M91" i="2"/>
  <c r="E91" i="2"/>
  <c r="N90" i="2"/>
  <c r="L90" i="2"/>
  <c r="M90" i="2"/>
  <c r="E90" i="2"/>
  <c r="N89" i="2"/>
  <c r="L89" i="2"/>
  <c r="M89" i="2"/>
  <c r="E89" i="2"/>
  <c r="N88" i="2"/>
  <c r="L88" i="2"/>
  <c r="M88" i="2"/>
  <c r="E88" i="2"/>
  <c r="N87" i="2"/>
  <c r="L87" i="2"/>
  <c r="M87" i="2"/>
  <c r="E87" i="2"/>
  <c r="N86" i="2"/>
  <c r="L86" i="2"/>
  <c r="M86" i="2"/>
  <c r="E86" i="2"/>
  <c r="N85" i="2"/>
  <c r="L85" i="2"/>
  <c r="M85" i="2"/>
  <c r="E85" i="2"/>
  <c r="N84" i="2"/>
  <c r="L84" i="2"/>
  <c r="M84" i="2"/>
  <c r="E84" i="2"/>
  <c r="N83" i="2"/>
  <c r="L83" i="2"/>
  <c r="M83" i="2"/>
  <c r="E83" i="2"/>
  <c r="N82" i="2"/>
  <c r="L82" i="2"/>
  <c r="M82" i="2"/>
  <c r="E82" i="2"/>
  <c r="N81" i="2"/>
  <c r="L81" i="2"/>
  <c r="M81" i="2"/>
  <c r="E81" i="2"/>
  <c r="N80" i="2"/>
  <c r="L80" i="2"/>
  <c r="M80" i="2"/>
  <c r="E80" i="2"/>
  <c r="N79" i="2"/>
  <c r="L79" i="2"/>
  <c r="M79" i="2"/>
  <c r="E79" i="2"/>
  <c r="N78" i="2"/>
  <c r="L78" i="2"/>
  <c r="M78" i="2"/>
  <c r="E78" i="2"/>
  <c r="N77" i="2"/>
  <c r="L77" i="2"/>
  <c r="M77" i="2"/>
  <c r="E77" i="2"/>
  <c r="N76" i="2"/>
  <c r="L76" i="2"/>
  <c r="M76" i="2"/>
  <c r="E76" i="2"/>
  <c r="N75" i="2"/>
  <c r="L75" i="2"/>
  <c r="M75" i="2"/>
  <c r="E75" i="2"/>
  <c r="N74" i="2"/>
  <c r="L74" i="2"/>
  <c r="M74" i="2"/>
  <c r="E74" i="2"/>
  <c r="N73" i="2"/>
  <c r="L73" i="2"/>
  <c r="M73" i="2"/>
  <c r="E73" i="2"/>
  <c r="N72" i="2"/>
  <c r="L72" i="2"/>
  <c r="M72" i="2"/>
  <c r="E72" i="2"/>
  <c r="N71" i="2"/>
  <c r="L71" i="2"/>
  <c r="M71" i="2"/>
  <c r="E71" i="2"/>
  <c r="N70" i="2"/>
  <c r="L70" i="2"/>
  <c r="M70" i="2"/>
  <c r="E70" i="2"/>
  <c r="N69" i="2"/>
  <c r="L69" i="2"/>
  <c r="M69" i="2"/>
  <c r="E69" i="2"/>
  <c r="N68" i="2"/>
  <c r="L68" i="2"/>
  <c r="M68" i="2"/>
  <c r="E68" i="2"/>
  <c r="N67" i="2"/>
  <c r="L67" i="2"/>
  <c r="M67" i="2"/>
  <c r="E67" i="2"/>
  <c r="N66" i="2"/>
  <c r="L66" i="2"/>
  <c r="M66" i="2"/>
  <c r="E66" i="2"/>
  <c r="N65" i="2"/>
  <c r="L65" i="2"/>
  <c r="M65" i="2"/>
  <c r="E65" i="2"/>
  <c r="N64" i="2"/>
  <c r="L64" i="2"/>
  <c r="M64" i="2"/>
  <c r="E64" i="2"/>
  <c r="N63" i="2"/>
  <c r="L63" i="2"/>
  <c r="M63" i="2"/>
  <c r="E63" i="2"/>
  <c r="N62" i="2"/>
  <c r="L62" i="2"/>
  <c r="M62" i="2"/>
  <c r="E62" i="2"/>
  <c r="N61" i="2"/>
  <c r="L61" i="2"/>
  <c r="M61" i="2"/>
  <c r="E61" i="2"/>
  <c r="N60" i="2"/>
  <c r="L60" i="2"/>
  <c r="M60" i="2"/>
  <c r="E60" i="2"/>
  <c r="N59" i="2"/>
  <c r="L59" i="2"/>
  <c r="M59" i="2"/>
  <c r="E59" i="2"/>
  <c r="N58" i="2"/>
  <c r="L58" i="2"/>
  <c r="M58" i="2"/>
  <c r="E58" i="2"/>
  <c r="N57" i="2"/>
  <c r="L57" i="2"/>
  <c r="M57" i="2"/>
  <c r="E57" i="2"/>
  <c r="N56" i="2"/>
  <c r="L56" i="2"/>
  <c r="M56" i="2"/>
  <c r="E56" i="2"/>
  <c r="N55" i="2"/>
  <c r="L55" i="2"/>
  <c r="M55" i="2"/>
  <c r="E55" i="2"/>
  <c r="N54" i="2"/>
  <c r="L54" i="2"/>
  <c r="M54" i="2"/>
  <c r="E54" i="2"/>
  <c r="N53" i="2"/>
  <c r="L53" i="2"/>
  <c r="M53" i="2"/>
  <c r="E53" i="2"/>
  <c r="N52" i="2"/>
  <c r="L52" i="2"/>
  <c r="M52" i="2"/>
  <c r="E52" i="2"/>
  <c r="N51" i="2"/>
  <c r="L51" i="2"/>
  <c r="M51" i="2"/>
  <c r="E51" i="2"/>
  <c r="N50" i="2"/>
  <c r="L50" i="2"/>
  <c r="M50" i="2"/>
  <c r="E50" i="2"/>
  <c r="N49" i="2"/>
  <c r="L49" i="2"/>
  <c r="M49" i="2"/>
  <c r="E49" i="2"/>
  <c r="N48" i="2"/>
  <c r="L48" i="2"/>
  <c r="M48" i="2"/>
  <c r="E48" i="2"/>
  <c r="N47" i="2"/>
  <c r="L47" i="2"/>
  <c r="M47" i="2"/>
  <c r="E47" i="2"/>
  <c r="N46" i="2"/>
  <c r="L46" i="2"/>
  <c r="M46" i="2"/>
  <c r="E46" i="2"/>
  <c r="N45" i="2"/>
  <c r="L45" i="2"/>
  <c r="M45" i="2"/>
  <c r="E45" i="2"/>
  <c r="N44" i="2"/>
  <c r="L44" i="2"/>
  <c r="M44" i="2"/>
  <c r="E44" i="2"/>
  <c r="N43" i="2"/>
  <c r="L43" i="2"/>
  <c r="M43" i="2"/>
  <c r="E43" i="2"/>
  <c r="N42" i="2"/>
  <c r="L42" i="2"/>
  <c r="M42" i="2"/>
  <c r="E42" i="2"/>
  <c r="N41" i="2"/>
  <c r="L41" i="2"/>
  <c r="M41" i="2"/>
  <c r="E41" i="2"/>
  <c r="N40" i="2"/>
  <c r="L40" i="2"/>
  <c r="M40" i="2"/>
  <c r="E40" i="2"/>
  <c r="N39" i="2"/>
  <c r="L39" i="2"/>
  <c r="M39" i="2"/>
  <c r="E39" i="2"/>
  <c r="N38" i="2"/>
  <c r="L38" i="2"/>
  <c r="M38" i="2"/>
  <c r="E38" i="2"/>
  <c r="N37" i="2"/>
  <c r="L37" i="2"/>
  <c r="M37" i="2"/>
  <c r="E37" i="2"/>
  <c r="N36" i="2"/>
  <c r="L36" i="2"/>
  <c r="M36" i="2"/>
  <c r="E36" i="2"/>
  <c r="N35" i="2"/>
  <c r="L35" i="2"/>
  <c r="M35" i="2"/>
  <c r="E35" i="2"/>
  <c r="N34" i="2"/>
  <c r="L34" i="2"/>
  <c r="M34" i="2"/>
  <c r="E34" i="2"/>
  <c r="N33" i="2"/>
  <c r="L33" i="2"/>
  <c r="M33" i="2"/>
  <c r="E33" i="2"/>
  <c r="N32" i="2"/>
  <c r="L32" i="2"/>
  <c r="M32" i="2"/>
  <c r="E32" i="2"/>
  <c r="N31" i="2"/>
  <c r="L31" i="2"/>
  <c r="M31" i="2"/>
  <c r="E31" i="2"/>
  <c r="N30" i="2"/>
  <c r="L30" i="2"/>
  <c r="M30" i="2"/>
  <c r="E30" i="2"/>
  <c r="N29" i="2"/>
  <c r="L29" i="2"/>
  <c r="M29" i="2"/>
  <c r="E29" i="2"/>
  <c r="N28" i="2"/>
  <c r="L28" i="2"/>
  <c r="M28" i="2"/>
  <c r="E28" i="2"/>
  <c r="N27" i="2"/>
  <c r="L27" i="2"/>
  <c r="M27" i="2"/>
  <c r="E27" i="2"/>
  <c r="N26" i="2"/>
  <c r="L26" i="2"/>
  <c r="M26" i="2"/>
  <c r="E26" i="2"/>
  <c r="N25" i="2"/>
  <c r="L25" i="2"/>
  <c r="M25" i="2"/>
  <c r="E25" i="2"/>
  <c r="N24" i="2"/>
  <c r="L24" i="2"/>
  <c r="M24" i="2"/>
  <c r="E24" i="2"/>
  <c r="N23" i="2"/>
  <c r="L23" i="2"/>
  <c r="M23" i="2"/>
  <c r="E23" i="2"/>
  <c r="N22" i="2"/>
  <c r="L22" i="2"/>
  <c r="M22" i="2"/>
  <c r="E22" i="2"/>
  <c r="N21" i="2"/>
  <c r="L21" i="2"/>
  <c r="M21" i="2"/>
  <c r="E21" i="2"/>
  <c r="N20" i="2"/>
  <c r="L20" i="2"/>
  <c r="M20" i="2"/>
  <c r="E20" i="2"/>
  <c r="N19" i="2"/>
  <c r="L19" i="2"/>
  <c r="M19" i="2"/>
  <c r="E19" i="2"/>
  <c r="N18" i="2"/>
  <c r="L18" i="2"/>
  <c r="M18" i="2"/>
  <c r="E18" i="2"/>
  <c r="N17" i="2"/>
  <c r="L17" i="2"/>
  <c r="M17" i="2"/>
  <c r="E17" i="2"/>
  <c r="N16" i="2"/>
  <c r="L16" i="2"/>
  <c r="M16" i="2"/>
  <c r="E16" i="2"/>
  <c r="N15" i="2"/>
  <c r="L15" i="2"/>
  <c r="M15" i="2"/>
  <c r="E15" i="2"/>
  <c r="N14" i="2"/>
  <c r="L14" i="2"/>
  <c r="M14" i="2"/>
  <c r="E14" i="2"/>
  <c r="N13" i="2"/>
  <c r="L13" i="2"/>
  <c r="M13" i="2"/>
  <c r="E13" i="2"/>
  <c r="N12" i="2"/>
  <c r="L12" i="2"/>
  <c r="M12" i="2"/>
  <c r="E12" i="2"/>
  <c r="N11" i="2"/>
  <c r="L11" i="2"/>
  <c r="M11" i="2"/>
  <c r="E11" i="2"/>
  <c r="N10" i="2"/>
  <c r="L10" i="2"/>
  <c r="M10" i="2"/>
  <c r="E10" i="2"/>
  <c r="N9" i="2"/>
  <c r="L9" i="2"/>
  <c r="M9" i="2"/>
  <c r="E9" i="2"/>
  <c r="N8" i="2"/>
  <c r="L8" i="2"/>
  <c r="M8" i="2"/>
  <c r="E8" i="2"/>
  <c r="N7" i="2"/>
  <c r="L7" i="2"/>
  <c r="M7" i="2"/>
  <c r="E7" i="2"/>
  <c r="N6" i="2"/>
  <c r="L6" i="2"/>
  <c r="M6" i="2"/>
  <c r="E6" i="2"/>
  <c r="N5" i="2"/>
  <c r="L5" i="2"/>
  <c r="M5" i="2"/>
  <c r="E5" i="2"/>
  <c r="N4" i="2"/>
  <c r="L4" i="2"/>
  <c r="M4" i="2"/>
  <c r="E4" i="2"/>
  <c r="P2" i="2"/>
  <c r="J2" i="2"/>
  <c r="AB1" i="2"/>
</calcChain>
</file>

<file path=xl/sharedStrings.xml><?xml version="1.0" encoding="utf-8"?>
<sst xmlns="http://schemas.openxmlformats.org/spreadsheetml/2006/main" count="587" uniqueCount="342">
  <si>
    <t xml:space="preserve">key </t>
  </si>
  <si>
    <t>Inputs from Database</t>
  </si>
  <si>
    <t>Calculated Final Values</t>
  </si>
  <si>
    <t>Calculated Intermediate Values</t>
  </si>
  <si>
    <t>Range Given:</t>
  </si>
  <si>
    <t>Chart/Scatter Plot --- normalized values on x axis</t>
  </si>
  <si>
    <t>y axis values</t>
  </si>
  <si>
    <t xml:space="preserve">                       Normalized Data Best-fit Line Parameters:</t>
  </si>
  <si>
    <t xml:space="preserve">Slope Beta </t>
  </si>
  <si>
    <t>Y-Intercept Alpha</t>
  </si>
  <si>
    <t xml:space="preserve">                                                                                    Transaction Fees:</t>
  </si>
  <si>
    <t xml:space="preserve">Long Term (LT) </t>
  </si>
  <si>
    <t>=(Monthly Rent*12)*(LT Occupancy Rate))</t>
  </si>
  <si>
    <t>Short Term (ST)</t>
  </si>
  <si>
    <t>[(Range*(Example Rent  $ minus $ 10th)) / ($ 90th minus $ 10th)] + .1</t>
  </si>
  <si>
    <t xml:space="preserve">Repeat earlier column for convenience </t>
  </si>
  <si>
    <t xml:space="preserve">=365*(variable cell dollars per night)*(Model forecast occupancy rate) </t>
  </si>
  <si>
    <t xml:space="preserve">= (Revenues Before Transaction fees)*(1 minus transaction  fees) </t>
  </si>
  <si>
    <t>Repeat for Convenience</t>
  </si>
  <si>
    <t>Interim Result 1</t>
  </si>
  <si>
    <t>Interim Result 2</t>
  </si>
  <si>
    <t>Interim Result 3</t>
  </si>
  <si>
    <t>=[(Beta*Interim result 2)/(Interim result 1)) - Alpha] * [Interim result 3]</t>
  </si>
  <si>
    <t xml:space="preserve">If(Optimal $ Rent &gt; 10th Percentile $ Rent, Optimal rent, else 10th percentile Rent) </t>
  </si>
  <si>
    <t xml:space="preserve">' ((Correct $ rent) minus (Interim Result 2)) /  (Interim Result 1) </t>
  </si>
  <si>
    <t xml:space="preserve">=((Beta)*(Rent Normalized to Percentile) + Alpha) </t>
  </si>
  <si>
    <t xml:space="preserve">=(Forecast ST Revenues)*(1 minus transaction  fees) </t>
  </si>
  <si>
    <t xml:space="preserve">Watershed property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</si>
  <si>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</si>
  <si>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</si>
  <si>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</si>
  <si>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</si>
  <si>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</si>
  <si>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 xml:space="preserve">ST Example $ Rent </t>
  </si>
  <si>
    <t>ST Example Occupancy Rate</t>
  </si>
  <si>
    <t>ST -  $ 10th percentile rent</t>
  </si>
  <si>
    <t>ST - $ 90th percentile rent</t>
  </si>
  <si>
    <t xml:space="preserve">$ 90th minus $ 10th </t>
  </si>
  <si>
    <t xml:space="preserve">Example $ Rent minus $ 10th </t>
  </si>
  <si>
    <t>ST Example Nightly Rent Normalized to Percentile</t>
  </si>
  <si>
    <t xml:space="preserve"> SOLVER  "Variable Cell" - Rent in Dollars per Night (ST) </t>
  </si>
  <si>
    <t xml:space="preserve">Dollars Normalized to Percentile 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</si>
  <si>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</si>
  <si>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</si>
  <si>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</si>
  <si>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 xml:space="preserve">10th Percentile $ Rent </t>
  </si>
  <si>
    <t>1.25*($ 90th - $ 10th)</t>
  </si>
  <si>
    <t xml:space="preserve">$ 10th - (($ 90th - $ 10th)/8)) </t>
  </si>
  <si>
    <t>1.25*($ 90th - $ 10th)/2*beta</t>
  </si>
  <si>
    <t>Optimal Rent</t>
  </si>
  <si>
    <t xml:space="preserve">Correct Forecast Occupancy Rate </t>
  </si>
  <si>
    <t>Note: if "optimal rent" is less value in this column, use this value</t>
  </si>
  <si>
    <t xml:space="preserve">Three Interim Results Below are used to Calculate the Optimum Rent, using a method outside the scope of this course </t>
  </si>
  <si>
    <t xml:space="preserve">Use MS "If" statement  in this Column </t>
  </si>
  <si>
    <t xml:space="preserve">=(Correct Nightly $ Rent)*(Forecast Occupancy Rate)*365 </t>
  </si>
  <si>
    <t>Repeat Column for Convenience</t>
  </si>
  <si>
    <t>= (ST Annual Revenues After Transaction fees) minus (LT Annual Revenues)</t>
  </si>
  <si>
    <t>= (forecast occupancy rate)*(365/Ave length of stay)*(Variable cost per guest visit)</t>
  </si>
  <si>
    <t>=-(Capital Expenditure) - Utilities - (Variable Costs)</t>
  </si>
  <si>
    <t>=-Utilities - (variable costs) - Repairs and Replacements</t>
  </si>
  <si>
    <t xml:space="preserve">=-(( Capital Expenditure)/(Depreciation period - Years)) - Utilities - (Variable Costs) </t>
  </si>
  <si>
    <t xml:space="preserve">=-(( Capital Expenditure)/(Depreciation period - Years)) - Utilities - (Variable Costs) - (repairs and replacements) </t>
  </si>
  <si>
    <t xml:space="preserve">=(change in gross rental revenue) + (New Cash Out, Conversion Year) </t>
  </si>
  <si>
    <t xml:space="preserve">=(change in gross rental revenue) + (New Cash Out,-each year therafter) </t>
  </si>
  <si>
    <t xml:space="preserve">=(change in gross rental revenue) + (New Change in Profits, Conversion Year) </t>
  </si>
  <si>
    <t xml:space="preserve">= (change in gross rental revenue) + (new change in Profits, each year thereafter) </t>
  </si>
  <si>
    <t>Correct Nightly $ Rent, given constraint that rent must be &gt;= 10th percentile</t>
  </si>
  <si>
    <t>Correct Nightly Rent Normalized to Percentile</t>
  </si>
  <si>
    <t>Forecast ST Annual Revenues Before Transaction Fees</t>
  </si>
  <si>
    <t>Change in Gross Rental Revenue</t>
  </si>
  <si>
    <t>Variable Costs - Conversion Year and After</t>
  </si>
  <si>
    <t xml:space="preserve">New Cash Out,  Conversion year </t>
  </si>
  <si>
    <t>New Cash Out - each year thereafter</t>
  </si>
  <si>
    <t>New Change in Profits, Conversion Year</t>
  </si>
  <si>
    <t>New Change in Profits, Each Year Thereafter</t>
  </si>
  <si>
    <t xml:space="preserve">Net Forecast Change in Cash Flow, Conversion Year </t>
  </si>
  <si>
    <t xml:space="preserve">Net Change in Cash Flow, Each Year Thereafter (for next 4 years) </t>
  </si>
  <si>
    <t>Net Change in Profits, Conversion year</t>
  </si>
  <si>
    <t xml:space="preserve">Net Change in Profits, each year thereafter (for next 4 years) </t>
  </si>
  <si>
    <t>FINANCIAL ASSUMPTIONS</t>
  </si>
  <si>
    <t>Capital Expenditure (conversion year only)</t>
  </si>
  <si>
    <t>Depreciation Period (years)</t>
  </si>
  <si>
    <t>Fixed Costs</t>
  </si>
  <si>
    <t xml:space="preserve">        Utilities (every year)</t>
  </si>
  <si>
    <t xml:space="preserve">       Repairs and replacements</t>
  </si>
  <si>
    <t xml:space="preserve">                conversion year only </t>
  </si>
  <si>
    <t xml:space="preserve">                each year thereafter</t>
  </si>
  <si>
    <t>Variable Costs (per guest visit)</t>
  </si>
  <si>
    <t>Average Length of Guest Stay (days)</t>
  </si>
  <si>
    <t>Transaction fees</t>
  </si>
  <si>
    <t>Net Change in Profitability Threshold (Year after conversion year)</t>
  </si>
  <si>
    <t xml:space="preserve">Note: After Completing this entire Spreadsheet and the next  </t>
  </si>
  <si>
    <t xml:space="preserve">Copy this spredsheet to a new workbook. Then Change the transaction </t>
  </si>
  <si>
    <t xml:space="preserve">fees from 30% to 40%.Then sort by profitability again. </t>
  </si>
  <si>
    <t xml:space="preserve"> How many properties now reach the $6,000 profitability threshold </t>
  </si>
  <si>
    <t>in the year after the conversion year?</t>
  </si>
  <si>
    <t>W1</t>
  </si>
  <si>
    <t>apartment</t>
  </si>
  <si>
    <t>W10</t>
  </si>
  <si>
    <t>W100</t>
  </si>
  <si>
    <t>W101</t>
  </si>
  <si>
    <t>W102</t>
  </si>
  <si>
    <t>W103</t>
  </si>
  <si>
    <t>house</t>
  </si>
  <si>
    <t>W104</t>
  </si>
  <si>
    <t>W105</t>
  </si>
  <si>
    <t>W106</t>
  </si>
  <si>
    <t>W107</t>
  </si>
  <si>
    <t>W108</t>
  </si>
  <si>
    <t>W109</t>
  </si>
  <si>
    <t>W11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</si>
  <si>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</si>
  <si>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</si>
  <si>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</si>
  <si>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</si>
  <si>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</si>
  <si>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</si>
  <si>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</si>
  <si>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</si>
  <si>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</si>
  <si>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</si>
  <si>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</si>
  <si>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</si>
  <si>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</si>
  <si>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</si>
  <si>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</si>
  <si>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</si>
  <si>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</si>
  <si>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</si>
  <si>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</si>
  <si>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</si>
  <si>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</si>
  <si>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</si>
  <si>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</si>
  <si>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</si>
  <si>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</si>
  <si>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</si>
  <si>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</si>
  <si>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</si>
  <si>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</si>
  <si>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</si>
  <si>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</si>
  <si>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</si>
  <si>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</si>
  <si>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</si>
  <si>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</si>
  <si>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</si>
  <si>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</si>
  <si>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</si>
  <si>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</si>
  <si>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</si>
  <si>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</si>
  <si>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</si>
  <si>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</si>
  <si>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</si>
  <si>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</si>
  <si>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</si>
  <si>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</si>
  <si>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</si>
  <si>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</si>
  <si>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</si>
  <si>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</si>
  <si>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</si>
  <si>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</si>
  <si>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</si>
  <si>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</si>
  <si>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</si>
  <si>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</si>
  <si>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</si>
  <si>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</si>
  <si>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</si>
  <si>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</si>
  <si>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</si>
  <si>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</si>
  <si>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</si>
  <si>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</si>
  <si>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</si>
  <si>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</si>
  <si>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</si>
  <si>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</si>
  <si>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</si>
  <si>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</si>
  <si>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</si>
  <si>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</si>
  <si>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</si>
  <si>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</si>
  <si>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</si>
  <si>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</t>
  </si>
  <si>
    <t>W180</t>
  </si>
  <si>
    <t>W181</t>
  </si>
  <si>
    <t>W182</t>
  </si>
  <si>
    <t>W183</t>
  </si>
  <si>
    <t>W184</t>
  </si>
  <si>
    <t>W185</t>
  </si>
  <si>
    <t>W186</t>
  </si>
  <si>
    <t>W187</t>
  </si>
  <si>
    <t>W19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</si>
  <si>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</si>
  <si>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</si>
  <si>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</si>
  <si>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</si>
  <si>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</si>
  <si>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</si>
  <si>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</si>
  <si>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</si>
  <si>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</si>
  <si>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</t>
  </si>
  <si>
    <t>W188</t>
  </si>
  <si>
    <t>W189</t>
  </si>
  <si>
    <t>W190</t>
  </si>
  <si>
    <t>W20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</si>
  <si>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</si>
  <si>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</si>
  <si>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</si>
  <si>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</si>
  <si>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</si>
  <si>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</si>
  <si>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</si>
  <si>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</si>
  <si>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</si>
  <si>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</si>
  <si>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</t>
  </si>
  <si>
    <t>W210</t>
  </si>
  <si>
    <t>W211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</si>
  <si>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</si>
  <si>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</si>
  <si>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</si>
  <si>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</si>
  <si>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</si>
  <si>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</si>
  <si>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</si>
  <si>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</si>
  <si>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</si>
  <si>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</si>
  <si>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</si>
  <si>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</si>
  <si>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</si>
  <si>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</si>
  <si>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</si>
  <si>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W235</t>
  </si>
  <si>
    <t>W236</t>
  </si>
  <si>
    <t>W237</t>
  </si>
  <si>
    <t>W238</t>
  </si>
  <si>
    <t>W239</t>
  </si>
  <si>
    <t>W240</t>
  </si>
  <si>
    <t>W241</t>
  </si>
  <si>
    <t>W242</t>
  </si>
  <si>
    <t>W243</t>
  </si>
  <si>
    <t>W244</t>
  </si>
  <si>
    <t>W3</t>
  </si>
  <si>
    <t>W22</t>
  </si>
  <si>
    <t>W23</t>
  </si>
  <si>
    <t>W24</t>
  </si>
  <si>
    <t>W25</t>
  </si>
  <si>
    <t>W26</t>
  </si>
  <si>
    <t>W27</t>
  </si>
  <si>
    <t>W28</t>
  </si>
  <si>
    <t>W29</t>
  </si>
  <si>
    <t>W212</t>
  </si>
  <si>
    <t>W213</t>
  </si>
  <si>
    <t>W214</t>
  </si>
  <si>
    <t>W215</t>
  </si>
  <si>
    <t>W216</t>
  </si>
  <si>
    <t>W217</t>
  </si>
  <si>
    <t>W233</t>
  </si>
  <si>
    <t>W234</t>
  </si>
  <si>
    <t>W31</t>
  </si>
  <si>
    <t>W32</t>
  </si>
  <si>
    <t>W33</t>
  </si>
  <si>
    <t>W34</t>
  </si>
  <si>
    <t>W35</t>
  </si>
  <si>
    <t>W55</t>
  </si>
  <si>
    <t>W56</t>
  </si>
  <si>
    <t>W57</t>
  </si>
  <si>
    <t>W58</t>
  </si>
  <si>
    <t>W59</t>
  </si>
  <si>
    <t>W36</t>
  </si>
  <si>
    <t>W60</t>
  </si>
  <si>
    <t>W61</t>
  </si>
  <si>
    <t>W62</t>
  </si>
  <si>
    <t>W63</t>
  </si>
  <si>
    <t>W64</t>
  </si>
  <si>
    <t>W65</t>
  </si>
  <si>
    <t>W66</t>
  </si>
  <si>
    <t>W37</t>
  </si>
  <si>
    <t>W38</t>
  </si>
  <si>
    <t>W39</t>
  </si>
  <si>
    <t>W4</t>
  </si>
  <si>
    <t>W40</t>
  </si>
  <si>
    <t>W41</t>
  </si>
  <si>
    <t>W42</t>
  </si>
  <si>
    <t>W43</t>
  </si>
  <si>
    <t>W30</t>
  </si>
  <si>
    <t>W44</t>
  </si>
  <si>
    <t>W45</t>
  </si>
  <si>
    <t>W46</t>
  </si>
  <si>
    <t>W47</t>
  </si>
  <si>
    <t>W48</t>
  </si>
  <si>
    <t>W49</t>
  </si>
  <si>
    <t>W5</t>
  </si>
  <si>
    <t>W50</t>
  </si>
  <si>
    <t>W51</t>
  </si>
  <si>
    <t>W52</t>
  </si>
  <si>
    <t>W53</t>
  </si>
  <si>
    <t>W54</t>
  </si>
  <si>
    <t>W6</t>
  </si>
  <si>
    <t>W67</t>
  </si>
  <si>
    <t>W68</t>
  </si>
  <si>
    <t>W69</t>
  </si>
  <si>
    <t>W7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</si>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</sst>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5" fillId="0" borderId="2" xfId="0" applyFont="1" applyBorder="1"/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4" fillId="0" borderId="4" xfId="0" applyFont="1" applyBorder="1"/>
    <xf numFmtId="0" fontId="4" fillId="0" borderId="0" xfId="0" quotePrefix="1" applyFont="1" applyFill="1" applyBorder="1"/>
    <xf numFmtId="0" fontId="4" fillId="0" borderId="0" xfId="0" applyFont="1" applyFill="1" applyBorder="1"/>
    <xf numFmtId="9" fontId="4" fillId="0" borderId="4" xfId="0" applyNumberFormat="1" applyFont="1" applyBorder="1"/>
    <xf numFmtId="0" fontId="3" fillId="4" borderId="1" xfId="3"/>
    <xf numFmtId="0" fontId="4" fillId="0" borderId="0" xfId="0" quotePrefix="1" applyFont="1" applyBorder="1"/>
    <xf numFmtId="0" fontId="4" fillId="0" borderId="5" xfId="0" applyFont="1" applyBorder="1"/>
    <xf numFmtId="0" fontId="0" fillId="0" borderId="4" xfId="0" applyBorder="1"/>
    <xf numFmtId="0" fontId="0" fillId="0" borderId="3" xfId="0" quotePrefix="1" applyBorder="1"/>
    <xf numFmtId="0" fontId="4" fillId="0" borderId="7" xfId="0" applyFont="1" applyBorder="1"/>
    <xf numFmtId="0" fontId="2" fillId="3" borderId="5" xfId="2" quotePrefix="1" applyBorder="1"/>
    <xf numFmtId="0" fontId="1" fillId="2" borderId="8" xfId="1" quotePrefix="1" applyBorder="1"/>
    <xf numFmtId="0" fontId="0" fillId="0" borderId="5" xfId="0" applyBorder="1"/>
    <xf numFmtId="0" fontId="2" fillId="3" borderId="6" xfId="2" applyBorder="1"/>
    <xf numFmtId="0" fontId="2" fillId="3" borderId="5" xfId="2" applyBorder="1"/>
    <xf numFmtId="0" fontId="2" fillId="3" borderId="8" xfId="2" quotePrefix="1" applyBorder="1"/>
    <xf numFmtId="0" fontId="2" fillId="3" borderId="9" xfId="2" quotePrefix="1" applyBorder="1"/>
    <xf numFmtId="0" fontId="1" fillId="2" borderId="5" xfId="1" quotePrefix="1" applyBorder="1"/>
    <xf numFmtId="0" fontId="0" fillId="0" borderId="0" xfId="0" applyBorder="1"/>
    <xf numFmtId="0" fontId="5" fillId="0" borderId="7" xfId="0" applyFont="1" applyBorder="1"/>
    <xf numFmtId="0" fontId="1" fillId="2" borderId="2" xfId="1" applyFont="1" applyBorder="1"/>
    <xf numFmtId="0" fontId="5" fillId="0" borderId="10" xfId="0" applyFont="1" applyBorder="1"/>
    <xf numFmtId="0" fontId="2" fillId="3" borderId="11" xfId="2" applyBorder="1"/>
    <xf numFmtId="0" fontId="2" fillId="3" borderId="7" xfId="2" applyBorder="1"/>
    <xf numFmtId="0" fontId="2" fillId="3" borderId="12" xfId="2" applyBorder="1"/>
    <xf numFmtId="0" fontId="1" fillId="2" borderId="14" xfId="1" applyBorder="1"/>
    <xf numFmtId="0" fontId="0" fillId="0" borderId="12" xfId="0" applyBorder="1"/>
    <xf numFmtId="0" fontId="2" fillId="3" borderId="13" xfId="2" applyBorder="1"/>
    <xf numFmtId="2" fontId="2" fillId="3" borderId="12" xfId="2" applyNumberFormat="1" applyBorder="1"/>
    <xf numFmtId="0" fontId="6" fillId="3" borderId="12" xfId="2" applyFont="1" applyBorder="1"/>
    <xf numFmtId="0" fontId="6" fillId="3" borderId="14" xfId="2" applyFont="1" applyBorder="1"/>
    <xf numFmtId="0" fontId="6" fillId="3" borderId="12" xfId="2" quotePrefix="1" applyFont="1" applyBorder="1"/>
    <xf numFmtId="0" fontId="6" fillId="3" borderId="15" xfId="2" applyFont="1" applyBorder="1"/>
    <xf numFmtId="0" fontId="7" fillId="2" borderId="12" xfId="1" applyFont="1" applyBorder="1"/>
    <xf numFmtId="0" fontId="0" fillId="0" borderId="7" xfId="0" applyBorder="1"/>
    <xf numFmtId="0" fontId="1" fillId="2" borderId="9" xfId="1" applyBorder="1"/>
    <xf numFmtId="0" fontId="5" fillId="0" borderId="5" xfId="0" applyFont="1" applyBorder="1"/>
    <xf numFmtId="0" fontId="4" fillId="0" borderId="2" xfId="0" quotePrefix="1" applyFont="1" applyFill="1" applyBorder="1"/>
    <xf numFmtId="0" fontId="4" fillId="0" borderId="11" xfId="0" applyFont="1" applyBorder="1"/>
    <xf numFmtId="0" fontId="4" fillId="0" borderId="10" xfId="0" quotePrefix="1" applyFont="1" applyBorder="1"/>
    <xf numFmtId="0" fontId="1" fillId="2" borderId="16" xfId="1" applyBorder="1"/>
    <xf numFmtId="0" fontId="5" fillId="0" borderId="3" xfId="0" applyFont="1" applyBorder="1"/>
    <xf numFmtId="0" fontId="5" fillId="0" borderId="9" xfId="0" applyFont="1" applyBorder="1"/>
    <xf numFmtId="0" fontId="1" fillId="2" borderId="5" xfId="1" quotePrefix="1" applyFont="1" applyBorder="1"/>
    <xf numFmtId="0" fontId="1" fillId="2" borderId="15" xfId="1" applyBorder="1"/>
    <xf numFmtId="0" fontId="5" fillId="0" borderId="12" xfId="0" applyFont="1" applyBorder="1"/>
    <xf numFmtId="0" fontId="5" fillId="0" borderId="15" xfId="0" applyFont="1" applyBorder="1"/>
    <xf numFmtId="0" fontId="4" fillId="0" borderId="2" xfId="0" applyFont="1" applyBorder="1"/>
    <xf numFmtId="0" fontId="2" fillId="3" borderId="3" xfId="2" applyBorder="1"/>
    <xf numFmtId="6" fontId="0" fillId="0" borderId="3" xfId="0" applyNumberFormat="1" applyBorder="1"/>
    <xf numFmtId="38" fontId="0" fillId="0" borderId="12" xfId="0" applyNumberFormat="1" applyBorder="1"/>
    <xf numFmtId="0" fontId="0" fillId="0" borderId="0" xfId="0" quotePrefix="1"/>
    <xf numFmtId="6" fontId="0" fillId="0" borderId="12" xfId="0" applyNumberFormat="1" applyBorder="1"/>
    <xf numFmtId="9" fontId="0" fillId="0" borderId="12" xfId="0" applyNumberFormat="1" applyBorder="1"/>
    <xf numFmtId="0" fontId="3" fillId="4" borderId="5" xfId="3" applyBorder="1"/>
    <xf numFmtId="0" fontId="3" fillId="4" borderId="3" xfId="3" applyBorder="1"/>
    <xf numFmtId="0" fontId="3" fillId="4" borderId="12" xfId="3" applyBorder="1"/>
    <xf numFmtId="0" fontId="0" fillId="0" borderId="0" xfId="0" applyFill="1"/>
    <xf numFmtId="44" fontId="0" fillId="0" borderId="0" xfId="4" applyFont="1" applyFill="1"/>
    <xf numFmtId="44" fontId="0" fillId="0" borderId="3" xfId="0" applyNumberFormat="1" applyFill="1" applyBorder="1"/>
    <xf numFmtId="10" fontId="0" fillId="0" borderId="0" xfId="5" applyNumberFormat="1" applyFont="1" applyFill="1"/>
    <xf numFmtId="44" fontId="0" fillId="0" borderId="4" xfId="4" applyFont="1" applyFill="1" applyBorder="1"/>
    <xf numFmtId="44" fontId="0" fillId="0" borderId="0" xfId="0" applyNumberFormat="1" applyFill="1"/>
    <xf numFmtId="10" fontId="0" fillId="0" borderId="4" xfId="0" applyNumberFormat="1" applyFill="1" applyBorder="1"/>
    <xf numFmtId="44" fontId="0" fillId="0" borderId="0" xfId="0" applyNumberFormat="1"/>
    <xf numFmtId="44" fontId="0" fillId="0" borderId="4" xfId="0" applyNumberFormat="1" applyFill="1" applyBorder="1"/>
    <xf numFmtId="44" fontId="0" fillId="0" borderId="3" xfId="0" applyNumberFormat="1" applyBorder="1"/>
    <xf numFmtId="10" fontId="0" fillId="0" borderId="0" xfId="5" applyNumberFormat="1" applyFont="1"/>
    <xf numFmtId="44" fontId="0" fillId="0" borderId="4" xfId="4" applyFont="1" applyBorder="1"/>
    <xf numFmtId="44" fontId="0" fillId="0" borderId="0" xfId="4" applyFont="1"/>
    <xf numFmtId="44" fontId="0" fillId="0" borderId="0" xfId="4" applyFont="1" applyBorder="1"/>
  </cellXfs>
  <cellStyles count="6">
    <cellStyle name="Currency" xfId="4" builtinId="4"/>
    <cellStyle name="Good" xfId="1" builtinId="26"/>
    <cellStyle name="Input" xfId="3" builtinId="20"/>
    <cellStyle name="Neutral" xfId="2" builtinId="28"/>
    <cellStyle name="Normal" xfId="0" builtinId="0"/>
    <cellStyle name="Percent" xfId="5" builtinId="5"/>
  </cellStyles>
  <dxfs count="2"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Q247"/>
  <sheetViews>
    <sheetView tabSelected="1" zoomScale="85" zoomScaleNormal="85" workbookViewId="0">
      <pane xSplit="1" ySplit="3" topLeftCell="AN4" activePane="bottomRight" state="frozen"/>
      <selection pane="topRight" activeCell="B1" sqref="B1"/>
      <selection pane="bottomLeft" activeCell="A4" sqref="A4"/>
      <selection pane="bottomRight" activeCell="R26" sqref="R26"/>
    </sheetView>
  </sheetViews>
  <sheetFormatPr defaultColWidth="11.19921875" defaultRowHeight="15.6" x14ac:dyDescent="0.3"/>
  <cols>
    <col min="1" max="1" width="22.19921875" customWidth="1"/>
    <col min="2" max="2" width="38.5" customWidth="1"/>
    <col min="3" max="3" width="26.19921875" customWidth="1"/>
    <col min="4" max="4" width="33.796875" customWidth="1"/>
    <col min="5" max="5" width="18.19921875" customWidth="1"/>
    <col min="6" max="6" width="39.19921875" style="4" customWidth="1"/>
    <col min="7" max="7" width="21.5" customWidth="1"/>
    <col min="8" max="8" width="25.69921875" customWidth="1"/>
    <col min="9" max="9" width="28" customWidth="1"/>
    <col min="10" max="10" width="27.796875" style="12" customWidth="1"/>
    <col min="11" max="11" width="18.5" customWidth="1"/>
    <col min="12" max="12" width="27.69921875" customWidth="1"/>
    <col min="13" max="13" width="62.296875" customWidth="1"/>
    <col min="14" max="14" width="35.296875" style="12" customWidth="1"/>
    <col min="15" max="15" width="47.5" customWidth="1"/>
    <col min="16" max="16" width="35" customWidth="1"/>
    <col min="17" max="17" width="77.296875" customWidth="1"/>
    <col min="18" max="18" width="64.296875" customWidth="1"/>
    <col min="19" max="19" width="56.19921875" style="12" customWidth="1"/>
    <col min="20" max="20" width="54.19921875" style="4" customWidth="1"/>
    <col min="21" max="21" width="28.796875" customWidth="1"/>
    <col min="22" max="22" width="27.296875" customWidth="1"/>
    <col min="23" max="23" width="26.19921875" customWidth="1"/>
    <col min="24" max="24" width="61.5" customWidth="1"/>
    <col min="25" max="25" width="69.296875" customWidth="1"/>
    <col min="26" max="26" width="76" customWidth="1"/>
    <col min="27" max="27" width="62" customWidth="1"/>
    <col min="28" max="28" width="68.796875" customWidth="1"/>
    <col min="29" max="29" width="46.69921875" style="12" customWidth="1"/>
    <col min="30" max="30" width="42.296875" customWidth="1"/>
    <col min="31" max="31" width="70.796875" customWidth="1"/>
    <col min="32" max="32" width="67.19921875" style="4" customWidth="1"/>
    <col min="33" max="33" width="70" customWidth="1"/>
    <col min="34" max="34" width="47.296875" customWidth="1"/>
    <col min="35" max="35" width="51.69921875" customWidth="1"/>
    <col min="36" max="36" width="69" customWidth="1"/>
    <col min="37" max="37" width="99.296875" customWidth="1"/>
    <col min="38" max="38" width="63.296875" customWidth="1"/>
    <col min="39" max="39" width="67" customWidth="1"/>
    <col min="40" max="40" width="65.5" customWidth="1"/>
    <col min="41" max="41" width="73" customWidth="1"/>
  </cols>
  <sheetData>
    <row r="1" spans="1:95" x14ac:dyDescent="0.3">
      <c r="A1" t="s">
        <v>0</v>
      </c>
      <c r="B1" s="1" t="s">
        <v>1</v>
      </c>
      <c r="C1" s="2" t="s">
        <v>2</v>
      </c>
      <c r="D1" s="3" t="s">
        <v>3</v>
      </c>
      <c r="J1" s="5" t="s">
        <v>4</v>
      </c>
      <c r="M1" s="40" t="s">
        <v>5</v>
      </c>
      <c r="N1" s="41" t="s">
        <v>6</v>
      </c>
      <c r="O1" s="42" t="s">
        <v>7</v>
      </c>
      <c r="P1" s="7" t="s">
        <v>8</v>
      </c>
      <c r="Q1" s="7" t="s">
        <v>9</v>
      </c>
      <c r="R1" s="6" t="s">
        <v>10</v>
      </c>
      <c r="S1" s="8">
        <v>0.4</v>
      </c>
      <c r="T1" s="9" t="s">
        <v>51</v>
      </c>
      <c r="U1" s="43" t="s">
        <v>52</v>
      </c>
      <c r="V1" s="14"/>
      <c r="W1" s="14"/>
      <c r="X1" s="44"/>
      <c r="Y1" s="10" t="s">
        <v>53</v>
      </c>
      <c r="Z1" s="10"/>
      <c r="AA1" s="10"/>
      <c r="AB1" s="11">
        <f>(0.1*P2) +Q2</f>
        <v>0.77146000000000003</v>
      </c>
      <c r="AF1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</row>
    <row r="2" spans="1:95" x14ac:dyDescent="0.3">
      <c r="D2" t="s">
        <v>11</v>
      </c>
      <c r="E2">
        <v>0.97299999999999998</v>
      </c>
      <c r="F2" s="13" t="s">
        <v>12</v>
      </c>
      <c r="G2" t="s">
        <v>13</v>
      </c>
      <c r="J2" s="5">
        <f>0.9-0.1</f>
        <v>0.8</v>
      </c>
      <c r="M2" s="45" t="s">
        <v>14</v>
      </c>
      <c r="N2" s="46" t="s">
        <v>15</v>
      </c>
      <c r="P2" s="14">
        <f>-0.7914</f>
        <v>-0.79139999999999999</v>
      </c>
      <c r="Q2" s="14">
        <f>0.8506</f>
        <v>0.85060000000000002</v>
      </c>
      <c r="R2" s="15" t="s">
        <v>16</v>
      </c>
      <c r="S2" s="16" t="s">
        <v>17</v>
      </c>
      <c r="T2" s="17" t="s">
        <v>18</v>
      </c>
      <c r="U2" s="18" t="s">
        <v>19</v>
      </c>
      <c r="V2" s="19" t="s">
        <v>20</v>
      </c>
      <c r="W2" s="19" t="s">
        <v>21</v>
      </c>
      <c r="X2" s="15" t="s">
        <v>22</v>
      </c>
      <c r="Y2" s="15" t="s">
        <v>23</v>
      </c>
      <c r="Z2" s="20" t="s">
        <v>24</v>
      </c>
      <c r="AA2" s="15" t="s">
        <v>25</v>
      </c>
      <c r="AB2" s="21" t="s">
        <v>54</v>
      </c>
      <c r="AC2" s="22" t="s">
        <v>26</v>
      </c>
      <c r="AD2" s="47" t="s">
        <v>55</v>
      </c>
      <c r="AE2" s="15" t="s">
        <v>56</v>
      </c>
      <c r="AF2"/>
      <c r="AG2" s="15" t="s">
        <v>57</v>
      </c>
      <c r="AH2" s="15" t="s">
        <v>58</v>
      </c>
      <c r="AI2" s="15" t="s">
        <v>59</v>
      </c>
      <c r="AJ2" s="15" t="s">
        <v>60</v>
      </c>
      <c r="AK2" s="15" t="s">
        <v>61</v>
      </c>
      <c r="AL2" s="48" t="s">
        <v>62</v>
      </c>
      <c r="AM2" s="48" t="s">
        <v>63</v>
      </c>
      <c r="AN2" s="48" t="s">
        <v>64</v>
      </c>
      <c r="AO2" s="48" t="s">
        <v>65</v>
      </c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</row>
    <row r="3" spans="1:95" s="39" customFormat="1" x14ac:dyDescent="0.3">
      <c r="A3" s="24" t="s">
        <v>27</v>
      </c>
      <c r="B3" s="24" t="s">
        <v>28</v>
      </c>
      <c r="C3" s="24" t="s">
        <v>29</v>
      </c>
      <c r="D3" s="24" t="s">
        <v>30</v>
      </c>
      <c r="E3" s="24" t="s">
        <v>31</v>
      </c>
      <c r="F3" s="25" t="s">
        <v>32</v>
      </c>
      <c r="G3" s="24" t="s">
        <v>33</v>
      </c>
      <c r="H3" s="24" t="s">
        <v>34</v>
      </c>
      <c r="I3" s="24" t="s">
        <v>35</v>
      </c>
      <c r="J3" s="26" t="s">
        <v>36</v>
      </c>
      <c r="K3" s="3" t="s">
        <v>37</v>
      </c>
      <c r="L3" s="27" t="s">
        <v>38</v>
      </c>
      <c r="M3" s="49" t="s">
        <v>39</v>
      </c>
      <c r="N3" s="50" t="s">
        <v>34</v>
      </c>
      <c r="O3" s="28" t="s">
        <v>40</v>
      </c>
      <c r="P3" s="28" t="s">
        <v>41</v>
      </c>
      <c r="Q3" s="28" t="s">
        <v>42</v>
      </c>
      <c r="R3" s="29" t="s">
        <v>43</v>
      </c>
      <c r="S3" s="30" t="s">
        <v>44</v>
      </c>
      <c r="T3" s="31" t="s">
        <v>45</v>
      </c>
      <c r="U3" s="32" t="s">
        <v>46</v>
      </c>
      <c r="V3" s="29" t="s">
        <v>47</v>
      </c>
      <c r="W3" s="33" t="s">
        <v>48</v>
      </c>
      <c r="X3" s="34" t="s">
        <v>49</v>
      </c>
      <c r="Y3" s="34" t="s">
        <v>66</v>
      </c>
      <c r="Z3" s="35" t="s">
        <v>67</v>
      </c>
      <c r="AA3" s="36" t="s">
        <v>50</v>
      </c>
      <c r="AB3" s="37" t="s">
        <v>68</v>
      </c>
      <c r="AC3" s="38" t="s">
        <v>44</v>
      </c>
      <c r="AD3" s="51" t="s">
        <v>32</v>
      </c>
      <c r="AE3" s="34" t="s">
        <v>69</v>
      </c>
      <c r="AF3"/>
      <c r="AG3" s="34" t="s">
        <v>70</v>
      </c>
      <c r="AH3" s="34" t="s">
        <v>71</v>
      </c>
      <c r="AI3" s="34" t="s">
        <v>72</v>
      </c>
      <c r="AJ3" s="34" t="s">
        <v>73</v>
      </c>
      <c r="AK3" s="34" t="s">
        <v>74</v>
      </c>
      <c r="AL3" s="38" t="s">
        <v>75</v>
      </c>
      <c r="AM3" s="38" t="s">
        <v>76</v>
      </c>
      <c r="AN3" s="38" t="s">
        <v>77</v>
      </c>
      <c r="AO3" s="38" t="s">
        <v>78</v>
      </c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</row>
    <row r="4" spans="1:95" hidden="1" x14ac:dyDescent="0.3">
      <c r="A4" s="62" t="s">
        <v>96</v>
      </c>
      <c r="B4" s="62" t="s">
        <v>97</v>
      </c>
      <c r="C4" s="62">
        <v>2</v>
      </c>
      <c r="D4" s="63">
        <v>1060</v>
      </c>
      <c r="E4" s="62">
        <f t="shared" ref="E4:E67" si="0">E$2</f>
        <v>0.97299999999999998</v>
      </c>
      <c r="F4" s="64">
        <f t="shared" ref="F4:F67" si="1">$D4*12*$E4</f>
        <v>12376.56</v>
      </c>
      <c r="G4" s="63">
        <v>148</v>
      </c>
      <c r="H4" s="65">
        <v>0.16159999999999999</v>
      </c>
      <c r="I4" s="63">
        <v>114</v>
      </c>
      <c r="J4" s="66">
        <v>153</v>
      </c>
      <c r="K4" s="67">
        <f t="shared" ref="K4:K67" si="2">$J4-$I4</f>
        <v>39</v>
      </c>
      <c r="L4" s="67">
        <f t="shared" ref="L4:L67" si="3">$G4-$I4</f>
        <v>34</v>
      </c>
      <c r="M4" s="65">
        <f t="shared" ref="M4:M67" si="4">0.1+0.8*$L4/K4</f>
        <v>0.79743589743589749</v>
      </c>
      <c r="N4" s="68">
        <f t="shared" ref="N4:N67" si="5">$H4</f>
        <v>0.16159999999999999</v>
      </c>
      <c r="O4" s="63">
        <v>148</v>
      </c>
      <c r="P4" s="65">
        <f t="shared" ref="P4:P67" si="6">0.1+0.8*($O4-$I4)/($K4)</f>
        <v>0.79743589743589749</v>
      </c>
      <c r="Q4" s="65">
        <f t="shared" ref="Q4:Q67" si="7">$P$2*$P4+$Q$2</f>
        <v>0.21950923076923079</v>
      </c>
      <c r="R4" s="63">
        <f t="shared" ref="R4:R67" si="8">365*O4*Q4</f>
        <v>11857.888646153848</v>
      </c>
      <c r="S4" s="70">
        <f t="shared" ref="S4:S67" si="9">$R4*(1-$S$1)</f>
        <v>7114.7331876923081</v>
      </c>
      <c r="T4" s="71">
        <f t="shared" ref="T4:T67" si="10">$I4</f>
        <v>114</v>
      </c>
      <c r="U4" s="69">
        <f t="shared" ref="U4:U67" si="11">1.25*$K4</f>
        <v>48.75</v>
      </c>
      <c r="V4" s="69">
        <f t="shared" ref="V4:V67" si="12">$I4-$K4/8</f>
        <v>109.125</v>
      </c>
      <c r="W4">
        <f t="shared" ref="W4:W67" si="13">1.25*$K4/(2*$P$2)</f>
        <v>-30.799848369977255</v>
      </c>
      <c r="X4" s="69">
        <f t="shared" ref="X4:X67" si="14">($P$2*$V4/$U4-$Q$2)*$W4</f>
        <v>80.760851023502653</v>
      </c>
      <c r="Y4" s="69">
        <f t="shared" ref="Y4:Y67" si="15">MAX($X4,$T4)</f>
        <v>114</v>
      </c>
      <c r="Z4" s="72">
        <f t="shared" ref="Z4:Z67" si="16">($Y4-$V4)/$U4</f>
        <v>0.1</v>
      </c>
      <c r="AA4" s="72">
        <f t="shared" ref="AA4:AA67" si="17">$P$2*$Z4+$Q$2</f>
        <v>0.77146000000000003</v>
      </c>
      <c r="AB4" s="69">
        <f t="shared" ref="AB4:AB67" si="18">365*$Y4*$AA4</f>
        <v>32100.4506</v>
      </c>
      <c r="AC4" s="73">
        <f t="shared" ref="AC4:AC67" si="19">$AB4*(1-$S$1)</f>
        <v>19260.270359999999</v>
      </c>
      <c r="AD4" s="69">
        <f t="shared" ref="AD4:AD67" si="20">$F4</f>
        <v>12376.56</v>
      </c>
      <c r="AE4" s="52" t="s">
        <v>79</v>
      </c>
      <c r="AF4"/>
      <c r="AG4" s="74">
        <f t="shared" ref="AG4:AG67" si="21">$AA4*365/$AE$23*$AE$21</f>
        <v>9386.0966666666664</v>
      </c>
      <c r="AH4" s="74">
        <f t="shared" ref="AH4:AH67" si="22">-$AE$7-$AE$13-$AE$16-$AG4</f>
        <v>-42986.096666666665</v>
      </c>
      <c r="AI4" s="75">
        <f t="shared" ref="AI4:AI67" si="23">-$AE$13-$AE$18-$AG4</f>
        <v>-18986.096666666665</v>
      </c>
      <c r="AJ4" s="75">
        <f t="shared" ref="AJ4:AJ67" si="24">-$AE$7/$AE$9-$AE$13-$AE$16-$AG4</f>
        <v>-18986.096666666665</v>
      </c>
      <c r="AK4" s="75">
        <f t="shared" ref="AK4:AK67" si="25">-$AE$7/$AE$9-$AE$13-$AE$18-$AG4</f>
        <v>-24986.096666666665</v>
      </c>
      <c r="AL4" s="75">
        <f>($AC4-$AD4)+$AH4</f>
        <v>-36102.386306666667</v>
      </c>
      <c r="AM4" s="75">
        <f>($AC4-$AD4)+$AI4</f>
        <v>-12102.386306666665</v>
      </c>
      <c r="AN4" s="75">
        <f>($AC4-$AD4)+$AJ4</f>
        <v>-12102.386306666665</v>
      </c>
      <c r="AO4" s="75">
        <f>($AC4-$AD4)+$AK4</f>
        <v>-18102.386306666667</v>
      </c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</row>
    <row r="5" spans="1:95" hidden="1" x14ac:dyDescent="0.3">
      <c r="A5" s="62" t="s">
        <v>98</v>
      </c>
      <c r="B5" s="62" t="s">
        <v>97</v>
      </c>
      <c r="C5" s="62">
        <v>2</v>
      </c>
      <c r="D5" s="63">
        <v>1200</v>
      </c>
      <c r="E5" s="62">
        <f t="shared" si="0"/>
        <v>0.97299999999999998</v>
      </c>
      <c r="F5" s="64">
        <f t="shared" si="1"/>
        <v>14011.199999999999</v>
      </c>
      <c r="G5" s="63">
        <v>133</v>
      </c>
      <c r="H5" s="65">
        <v>0.34789999999999999</v>
      </c>
      <c r="I5" s="63">
        <v>111</v>
      </c>
      <c r="J5" s="66">
        <v>149</v>
      </c>
      <c r="K5" s="67">
        <f t="shared" si="2"/>
        <v>38</v>
      </c>
      <c r="L5" s="67">
        <f t="shared" si="3"/>
        <v>22</v>
      </c>
      <c r="M5" s="65">
        <f t="shared" si="4"/>
        <v>0.56315789473684219</v>
      </c>
      <c r="N5" s="68">
        <f t="shared" si="5"/>
        <v>0.34789999999999999</v>
      </c>
      <c r="O5" s="63">
        <v>133</v>
      </c>
      <c r="P5" s="65">
        <f t="shared" si="6"/>
        <v>0.56315789473684219</v>
      </c>
      <c r="Q5" s="65">
        <f t="shared" si="7"/>
        <v>0.40491684210526313</v>
      </c>
      <c r="R5" s="63">
        <f t="shared" si="8"/>
        <v>19656.688099999999</v>
      </c>
      <c r="S5" s="70">
        <f t="shared" si="9"/>
        <v>11794.012859999999</v>
      </c>
      <c r="T5" s="71">
        <f t="shared" si="10"/>
        <v>111</v>
      </c>
      <c r="U5" s="69">
        <f t="shared" si="11"/>
        <v>47.5</v>
      </c>
      <c r="V5" s="69">
        <f t="shared" si="12"/>
        <v>106.25</v>
      </c>
      <c r="W5">
        <f t="shared" si="13"/>
        <v>-30.010108668182966</v>
      </c>
      <c r="X5" s="69">
        <f t="shared" si="14"/>
        <v>78.651598433156423</v>
      </c>
      <c r="Y5" s="69">
        <f t="shared" si="15"/>
        <v>111</v>
      </c>
      <c r="Z5" s="72">
        <f t="shared" si="16"/>
        <v>0.1</v>
      </c>
      <c r="AA5" s="72">
        <f t="shared" si="17"/>
        <v>0.77146000000000003</v>
      </c>
      <c r="AB5" s="69">
        <f t="shared" si="18"/>
        <v>31255.7019</v>
      </c>
      <c r="AC5" s="73">
        <f t="shared" si="19"/>
        <v>18753.421139999999</v>
      </c>
      <c r="AD5" s="69">
        <f t="shared" si="20"/>
        <v>14011.199999999999</v>
      </c>
      <c r="AE5" s="53"/>
      <c r="AF5"/>
      <c r="AG5" s="74">
        <f t="shared" si="21"/>
        <v>9386.0966666666664</v>
      </c>
      <c r="AH5" s="74">
        <f t="shared" si="22"/>
        <v>-42986.096666666665</v>
      </c>
      <c r="AI5" s="75">
        <f t="shared" si="23"/>
        <v>-18986.096666666665</v>
      </c>
      <c r="AJ5" s="75">
        <f t="shared" si="24"/>
        <v>-18986.096666666665</v>
      </c>
      <c r="AK5" s="75">
        <f t="shared" si="25"/>
        <v>-24986.096666666665</v>
      </c>
      <c r="AL5" s="75">
        <f t="shared" ref="AL5:AL68" si="26">($AC5-$AD5)+$AH5</f>
        <v>-38243.875526666663</v>
      </c>
      <c r="AM5" s="75">
        <f t="shared" ref="AM5:AM68" si="27">($AC5-$AD5)+$AI5</f>
        <v>-14243.875526666665</v>
      </c>
      <c r="AN5" s="75">
        <f t="shared" ref="AN5:AN68" si="28">($AC5-$AD5)+$AJ5</f>
        <v>-14243.875526666665</v>
      </c>
      <c r="AO5" s="75">
        <f t="shared" ref="AO5:AO68" si="29">($AC5-$AD5)+$AK5</f>
        <v>-20243.875526666663</v>
      </c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</row>
    <row r="6" spans="1:95" hidden="1" x14ac:dyDescent="0.3">
      <c r="A6" s="62" t="s">
        <v>99</v>
      </c>
      <c r="B6" s="62" t="s">
        <v>97</v>
      </c>
      <c r="C6" s="62">
        <v>1</v>
      </c>
      <c r="D6" s="63">
        <v>3300</v>
      </c>
      <c r="E6" s="62">
        <f t="shared" si="0"/>
        <v>0.97299999999999998</v>
      </c>
      <c r="F6" s="64">
        <f t="shared" si="1"/>
        <v>38530.799999999996</v>
      </c>
      <c r="G6" s="63">
        <v>372</v>
      </c>
      <c r="H6" s="65">
        <v>0.39729999999999999</v>
      </c>
      <c r="I6" s="63">
        <v>108</v>
      </c>
      <c r="J6" s="66">
        <v>610</v>
      </c>
      <c r="K6" s="67">
        <f t="shared" si="2"/>
        <v>502</v>
      </c>
      <c r="L6" s="67">
        <f t="shared" si="3"/>
        <v>264</v>
      </c>
      <c r="M6" s="65">
        <f t="shared" si="4"/>
        <v>0.52071713147410359</v>
      </c>
      <c r="N6" s="68">
        <f t="shared" si="5"/>
        <v>0.39729999999999999</v>
      </c>
      <c r="O6" s="63">
        <v>372</v>
      </c>
      <c r="P6" s="65">
        <f t="shared" si="6"/>
        <v>0.52071713147410359</v>
      </c>
      <c r="Q6" s="65">
        <f t="shared" si="7"/>
        <v>0.43850446215139444</v>
      </c>
      <c r="R6" s="63">
        <f t="shared" si="8"/>
        <v>59540.13587091634</v>
      </c>
      <c r="S6" s="70">
        <f t="shared" si="9"/>
        <v>35724.081522549801</v>
      </c>
      <c r="T6" s="71">
        <f t="shared" si="10"/>
        <v>108</v>
      </c>
      <c r="U6" s="69">
        <f t="shared" si="11"/>
        <v>627.5</v>
      </c>
      <c r="V6" s="69">
        <f t="shared" si="12"/>
        <v>45.25</v>
      </c>
      <c r="W6">
        <f t="shared" si="13"/>
        <v>-396.44933030073287</v>
      </c>
      <c r="X6" s="69">
        <f t="shared" si="14"/>
        <v>359.84480035380341</v>
      </c>
      <c r="Y6" s="69">
        <f t="shared" si="15"/>
        <v>359.84480035380341</v>
      </c>
      <c r="Z6" s="72">
        <f t="shared" si="16"/>
        <v>0.50134629538454722</v>
      </c>
      <c r="AA6" s="72">
        <f t="shared" si="17"/>
        <v>0.45383454183266936</v>
      </c>
      <c r="AB6" s="69">
        <f t="shared" si="18"/>
        <v>59608.150036294413</v>
      </c>
      <c r="AC6" s="73">
        <f t="shared" si="19"/>
        <v>35764.89002177665</v>
      </c>
      <c r="AD6" s="69">
        <f t="shared" si="20"/>
        <v>38530.799999999996</v>
      </c>
      <c r="AE6" s="17" t="s">
        <v>80</v>
      </c>
      <c r="AF6"/>
      <c r="AG6" s="74">
        <f t="shared" si="21"/>
        <v>5521.6535922974772</v>
      </c>
      <c r="AH6" s="74">
        <f t="shared" si="22"/>
        <v>-39121.65359229748</v>
      </c>
      <c r="AI6" s="75">
        <f t="shared" si="23"/>
        <v>-15121.653592297476</v>
      </c>
      <c r="AJ6" s="75">
        <f t="shared" si="24"/>
        <v>-15121.653592297476</v>
      </c>
      <c r="AK6" s="75">
        <f t="shared" si="25"/>
        <v>-21121.653592297476</v>
      </c>
      <c r="AL6" s="75">
        <f t="shared" si="26"/>
        <v>-41887.563570520826</v>
      </c>
      <c r="AM6" s="75">
        <f t="shared" si="27"/>
        <v>-17887.563570520822</v>
      </c>
      <c r="AN6" s="75">
        <f t="shared" si="28"/>
        <v>-17887.563570520822</v>
      </c>
      <c r="AO6" s="75">
        <f t="shared" si="29"/>
        <v>-23887.563570520822</v>
      </c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</row>
    <row r="7" spans="1:95" hidden="1" x14ac:dyDescent="0.3">
      <c r="A7" s="62" t="s">
        <v>100</v>
      </c>
      <c r="B7" s="62" t="s">
        <v>97</v>
      </c>
      <c r="C7" s="62">
        <v>1</v>
      </c>
      <c r="D7" s="63">
        <v>1400</v>
      </c>
      <c r="E7" s="62">
        <f t="shared" si="0"/>
        <v>0.97299999999999998</v>
      </c>
      <c r="F7" s="64">
        <f t="shared" si="1"/>
        <v>16346.4</v>
      </c>
      <c r="G7" s="63">
        <v>302</v>
      </c>
      <c r="H7" s="65">
        <v>0.3644</v>
      </c>
      <c r="I7" s="63">
        <v>178</v>
      </c>
      <c r="J7" s="66">
        <v>533</v>
      </c>
      <c r="K7" s="67">
        <f t="shared" si="2"/>
        <v>355</v>
      </c>
      <c r="L7" s="67">
        <f t="shared" si="3"/>
        <v>124</v>
      </c>
      <c r="M7" s="65">
        <f t="shared" si="4"/>
        <v>0.37943661971830989</v>
      </c>
      <c r="N7" s="68">
        <f t="shared" si="5"/>
        <v>0.3644</v>
      </c>
      <c r="O7" s="63">
        <v>302</v>
      </c>
      <c r="P7" s="65">
        <f t="shared" si="6"/>
        <v>0.37943661971830989</v>
      </c>
      <c r="Q7" s="65">
        <f t="shared" si="7"/>
        <v>0.55031385915492959</v>
      </c>
      <c r="R7" s="63">
        <f t="shared" si="8"/>
        <v>60661.096694647887</v>
      </c>
      <c r="S7" s="70">
        <f t="shared" si="9"/>
        <v>36396.65801678873</v>
      </c>
      <c r="T7" s="71">
        <f t="shared" si="10"/>
        <v>178</v>
      </c>
      <c r="U7" s="69">
        <f t="shared" si="11"/>
        <v>443.75</v>
      </c>
      <c r="V7" s="69">
        <f t="shared" si="12"/>
        <v>133.625</v>
      </c>
      <c r="W7">
        <f t="shared" si="13"/>
        <v>-280.35759413697247</v>
      </c>
      <c r="X7" s="69">
        <f t="shared" si="14"/>
        <v>305.2846695729088</v>
      </c>
      <c r="Y7" s="69">
        <f t="shared" si="15"/>
        <v>305.2846695729088</v>
      </c>
      <c r="Z7" s="72">
        <f t="shared" si="16"/>
        <v>0.38683869199528742</v>
      </c>
      <c r="AA7" s="72">
        <f t="shared" si="17"/>
        <v>0.54445585915492956</v>
      </c>
      <c r="AB7" s="69">
        <f t="shared" si="18"/>
        <v>60668.1198765886</v>
      </c>
      <c r="AC7" s="73">
        <f t="shared" si="19"/>
        <v>36400.871925953157</v>
      </c>
      <c r="AD7" s="69">
        <f t="shared" si="20"/>
        <v>16346.4</v>
      </c>
      <c r="AE7" s="54">
        <v>30000</v>
      </c>
      <c r="AF7"/>
      <c r="AG7" s="74">
        <f t="shared" si="21"/>
        <v>6624.212953051644</v>
      </c>
      <c r="AH7" s="74">
        <f t="shared" si="22"/>
        <v>-40224.212953051647</v>
      </c>
      <c r="AI7" s="75">
        <f t="shared" si="23"/>
        <v>-16224.212953051643</v>
      </c>
      <c r="AJ7" s="75">
        <f t="shared" si="24"/>
        <v>-16224.212953051643</v>
      </c>
      <c r="AK7" s="75">
        <f t="shared" si="25"/>
        <v>-22224.212953051643</v>
      </c>
      <c r="AL7" s="75">
        <f t="shared" si="26"/>
        <v>-20169.741027098491</v>
      </c>
      <c r="AM7" s="75">
        <f t="shared" si="27"/>
        <v>3830.2589729015126</v>
      </c>
      <c r="AN7" s="75">
        <f t="shared" si="28"/>
        <v>3830.2589729015126</v>
      </c>
      <c r="AO7" s="75">
        <f t="shared" si="29"/>
        <v>-2169.7410270984874</v>
      </c>
    </row>
    <row r="8" spans="1:95" hidden="1" x14ac:dyDescent="0.3">
      <c r="A8" s="62" t="s">
        <v>101</v>
      </c>
      <c r="B8" s="62" t="s">
        <v>97</v>
      </c>
      <c r="C8" s="62">
        <v>2</v>
      </c>
      <c r="D8" s="63">
        <v>2000</v>
      </c>
      <c r="E8" s="62">
        <f t="shared" si="0"/>
        <v>0.97299999999999998</v>
      </c>
      <c r="F8" s="64">
        <f t="shared" si="1"/>
        <v>23352</v>
      </c>
      <c r="G8" s="63">
        <v>429</v>
      </c>
      <c r="H8" s="65">
        <v>0.41099999999999998</v>
      </c>
      <c r="I8" s="63">
        <v>221</v>
      </c>
      <c r="J8" s="66">
        <v>617</v>
      </c>
      <c r="K8" s="67">
        <f t="shared" si="2"/>
        <v>396</v>
      </c>
      <c r="L8" s="67">
        <f t="shared" si="3"/>
        <v>208</v>
      </c>
      <c r="M8" s="65">
        <f t="shared" si="4"/>
        <v>0.52020202020202022</v>
      </c>
      <c r="N8" s="68">
        <f t="shared" si="5"/>
        <v>0.41099999999999998</v>
      </c>
      <c r="O8" s="63">
        <v>429</v>
      </c>
      <c r="P8" s="65">
        <f t="shared" si="6"/>
        <v>0.52020202020202022</v>
      </c>
      <c r="Q8" s="65">
        <f t="shared" si="7"/>
        <v>0.4389121212121212</v>
      </c>
      <c r="R8" s="63">
        <f t="shared" si="8"/>
        <v>68727.054499999998</v>
      </c>
      <c r="S8" s="70">
        <f t="shared" si="9"/>
        <v>41236.2327</v>
      </c>
      <c r="T8" s="71">
        <f t="shared" si="10"/>
        <v>221</v>
      </c>
      <c r="U8" s="69">
        <f t="shared" si="11"/>
        <v>495</v>
      </c>
      <c r="V8" s="69">
        <f t="shared" si="12"/>
        <v>171.5</v>
      </c>
      <c r="W8">
        <f t="shared" si="13"/>
        <v>-312.73692191053829</v>
      </c>
      <c r="X8" s="69">
        <f t="shared" si="14"/>
        <v>351.76402577710388</v>
      </c>
      <c r="Y8" s="69">
        <f t="shared" si="15"/>
        <v>351.76402577710388</v>
      </c>
      <c r="Z8" s="72">
        <f t="shared" si="16"/>
        <v>0.36416974904465432</v>
      </c>
      <c r="AA8" s="72">
        <f t="shared" si="17"/>
        <v>0.56239606060606062</v>
      </c>
      <c r="AB8" s="69">
        <f t="shared" si="18"/>
        <v>72208.206361389777</v>
      </c>
      <c r="AC8" s="73">
        <f t="shared" si="19"/>
        <v>43324.923816833863</v>
      </c>
      <c r="AD8" s="69">
        <f t="shared" si="20"/>
        <v>23352</v>
      </c>
      <c r="AE8" s="54" t="s">
        <v>81</v>
      </c>
      <c r="AF8"/>
      <c r="AG8" s="74">
        <f t="shared" si="21"/>
        <v>6842.4854040404043</v>
      </c>
      <c r="AH8" s="74">
        <f t="shared" si="22"/>
        <v>-40442.485404040402</v>
      </c>
      <c r="AI8" s="75">
        <f t="shared" si="23"/>
        <v>-16442.485404040402</v>
      </c>
      <c r="AJ8" s="75">
        <f t="shared" si="24"/>
        <v>-16442.485404040402</v>
      </c>
      <c r="AK8" s="75">
        <f t="shared" si="25"/>
        <v>-22442.485404040402</v>
      </c>
      <c r="AL8" s="75">
        <f t="shared" si="26"/>
        <v>-20469.561587206539</v>
      </c>
      <c r="AM8" s="75">
        <f t="shared" si="27"/>
        <v>3530.4384127934609</v>
      </c>
      <c r="AN8" s="75">
        <f t="shared" si="28"/>
        <v>3530.4384127934609</v>
      </c>
      <c r="AO8" s="75">
        <f t="shared" si="29"/>
        <v>-2469.5615872065391</v>
      </c>
    </row>
    <row r="9" spans="1:95" hidden="1" x14ac:dyDescent="0.3">
      <c r="A9" s="62" t="s">
        <v>102</v>
      </c>
      <c r="B9" s="62" t="s">
        <v>103</v>
      </c>
      <c r="C9" s="62">
        <v>1</v>
      </c>
      <c r="D9" s="63">
        <v>1600</v>
      </c>
      <c r="E9" s="62">
        <f t="shared" si="0"/>
        <v>0.97299999999999998</v>
      </c>
      <c r="F9" s="64">
        <f t="shared" si="1"/>
        <v>18681.599999999999</v>
      </c>
      <c r="G9" s="63">
        <v>380</v>
      </c>
      <c r="H9" s="65">
        <v>0.41099999999999998</v>
      </c>
      <c r="I9" s="63">
        <v>202</v>
      </c>
      <c r="J9" s="66">
        <v>646</v>
      </c>
      <c r="K9" s="67">
        <f t="shared" si="2"/>
        <v>444</v>
      </c>
      <c r="L9" s="67">
        <f t="shared" si="3"/>
        <v>178</v>
      </c>
      <c r="M9" s="65">
        <f t="shared" si="4"/>
        <v>0.42072072072072075</v>
      </c>
      <c r="N9" s="68">
        <f t="shared" si="5"/>
        <v>0.41099999999999998</v>
      </c>
      <c r="O9" s="63">
        <v>380</v>
      </c>
      <c r="P9" s="65">
        <f t="shared" si="6"/>
        <v>0.42072072072072075</v>
      </c>
      <c r="Q9" s="65">
        <f t="shared" si="7"/>
        <v>0.51764162162162164</v>
      </c>
      <c r="R9" s="63">
        <f t="shared" si="8"/>
        <v>71796.892918918922</v>
      </c>
      <c r="S9" s="70">
        <f t="shared" si="9"/>
        <v>43078.13575135135</v>
      </c>
      <c r="T9" s="71">
        <f t="shared" si="10"/>
        <v>202</v>
      </c>
      <c r="U9" s="69">
        <f t="shared" si="11"/>
        <v>555</v>
      </c>
      <c r="V9" s="69">
        <f t="shared" si="12"/>
        <v>146.5</v>
      </c>
      <c r="W9">
        <f t="shared" si="13"/>
        <v>-350.64442759666412</v>
      </c>
      <c r="X9" s="69">
        <f t="shared" si="14"/>
        <v>371.50815011372248</v>
      </c>
      <c r="Y9" s="69">
        <f t="shared" si="15"/>
        <v>371.50815011372248</v>
      </c>
      <c r="Z9" s="72">
        <f t="shared" si="16"/>
        <v>0.40542009029499548</v>
      </c>
      <c r="AA9" s="72">
        <f t="shared" si="17"/>
        <v>0.5297505405405406</v>
      </c>
      <c r="AB9" s="69">
        <f t="shared" si="18"/>
        <v>71834.424818355677</v>
      </c>
      <c r="AC9" s="73">
        <f t="shared" si="19"/>
        <v>43100.654891013408</v>
      </c>
      <c r="AD9" s="69">
        <f t="shared" si="20"/>
        <v>18681.599999999999</v>
      </c>
      <c r="AE9" s="55">
        <v>5</v>
      </c>
      <c r="AF9"/>
      <c r="AG9" s="74">
        <f t="shared" si="21"/>
        <v>6445.2982432432445</v>
      </c>
      <c r="AH9" s="74">
        <f t="shared" si="22"/>
        <v>-40045.298243243247</v>
      </c>
      <c r="AI9" s="75">
        <f t="shared" si="23"/>
        <v>-16045.298243243244</v>
      </c>
      <c r="AJ9" s="75">
        <f t="shared" si="24"/>
        <v>-16045.298243243244</v>
      </c>
      <c r="AK9" s="75">
        <f t="shared" si="25"/>
        <v>-22045.298243243244</v>
      </c>
      <c r="AL9" s="75">
        <f t="shared" si="26"/>
        <v>-15626.243352229838</v>
      </c>
      <c r="AM9" s="75">
        <f t="shared" si="27"/>
        <v>8373.7566477701657</v>
      </c>
      <c r="AN9" s="75">
        <f t="shared" si="28"/>
        <v>8373.7566477701657</v>
      </c>
      <c r="AO9" s="75">
        <f t="shared" si="29"/>
        <v>2373.7566477701657</v>
      </c>
    </row>
    <row r="10" spans="1:95" hidden="1" x14ac:dyDescent="0.3">
      <c r="A10" s="62" t="s">
        <v>104</v>
      </c>
      <c r="B10" s="62" t="s">
        <v>103</v>
      </c>
      <c r="C10" s="62">
        <v>2</v>
      </c>
      <c r="D10" s="63">
        <v>2800</v>
      </c>
      <c r="E10" s="62">
        <f t="shared" si="0"/>
        <v>0.97299999999999998</v>
      </c>
      <c r="F10" s="64">
        <f t="shared" si="1"/>
        <v>32692.799999999999</v>
      </c>
      <c r="G10" s="63">
        <v>374</v>
      </c>
      <c r="H10" s="65">
        <v>0.52600000000000002</v>
      </c>
      <c r="I10" s="63">
        <v>197</v>
      </c>
      <c r="J10" s="66">
        <v>639</v>
      </c>
      <c r="K10" s="67">
        <f t="shared" si="2"/>
        <v>442</v>
      </c>
      <c r="L10" s="67">
        <f t="shared" si="3"/>
        <v>177</v>
      </c>
      <c r="M10" s="65">
        <f t="shared" si="4"/>
        <v>0.42036199095022619</v>
      </c>
      <c r="N10" s="68">
        <f t="shared" si="5"/>
        <v>0.52600000000000002</v>
      </c>
      <c r="O10" s="63">
        <v>374</v>
      </c>
      <c r="P10" s="65">
        <f t="shared" si="6"/>
        <v>0.42036199095022619</v>
      </c>
      <c r="Q10" s="65">
        <f t="shared" si="7"/>
        <v>0.51792552036199102</v>
      </c>
      <c r="R10" s="63">
        <f t="shared" si="8"/>
        <v>70702.012784615392</v>
      </c>
      <c r="S10" s="70">
        <f t="shared" si="9"/>
        <v>42421.207670769232</v>
      </c>
      <c r="T10" s="71">
        <f t="shared" si="10"/>
        <v>197</v>
      </c>
      <c r="U10" s="69">
        <f t="shared" si="11"/>
        <v>552.5</v>
      </c>
      <c r="V10" s="69">
        <f t="shared" si="12"/>
        <v>141.75</v>
      </c>
      <c r="W10">
        <f t="shared" si="13"/>
        <v>-349.06494819307557</v>
      </c>
      <c r="X10" s="69">
        <f t="shared" si="14"/>
        <v>367.78964493303005</v>
      </c>
      <c r="Y10" s="69">
        <f t="shared" si="15"/>
        <v>367.78964493303005</v>
      </c>
      <c r="Z10" s="72">
        <f t="shared" si="16"/>
        <v>0.40912152929055212</v>
      </c>
      <c r="AA10" s="72">
        <f t="shared" si="17"/>
        <v>0.526821221719457</v>
      </c>
      <c r="AB10" s="69">
        <f t="shared" si="18"/>
        <v>70722.177378975219</v>
      </c>
      <c r="AC10" s="73">
        <f t="shared" si="19"/>
        <v>42433.306427385127</v>
      </c>
      <c r="AD10" s="69">
        <f t="shared" si="20"/>
        <v>32692.799999999999</v>
      </c>
      <c r="AE10" s="53"/>
      <c r="AF10"/>
      <c r="AG10" s="74">
        <f t="shared" si="21"/>
        <v>6409.6581975867266</v>
      </c>
      <c r="AH10" s="74">
        <f t="shared" si="22"/>
        <v>-40009.65819758673</v>
      </c>
      <c r="AI10" s="75">
        <f t="shared" si="23"/>
        <v>-16009.658197586727</v>
      </c>
      <c r="AJ10" s="75">
        <f t="shared" si="24"/>
        <v>-16009.658197586727</v>
      </c>
      <c r="AK10" s="75">
        <f t="shared" si="25"/>
        <v>-22009.658197586727</v>
      </c>
      <c r="AL10" s="75">
        <f t="shared" si="26"/>
        <v>-30269.151770201603</v>
      </c>
      <c r="AM10" s="75">
        <f t="shared" si="27"/>
        <v>-6269.151770201599</v>
      </c>
      <c r="AN10" s="75">
        <f t="shared" si="28"/>
        <v>-6269.151770201599</v>
      </c>
      <c r="AO10" s="75">
        <f t="shared" si="29"/>
        <v>-12269.151770201599</v>
      </c>
    </row>
    <row r="11" spans="1:95" hidden="1" x14ac:dyDescent="0.3">
      <c r="A11" s="62" t="s">
        <v>105</v>
      </c>
      <c r="B11" s="62" t="s">
        <v>97</v>
      </c>
      <c r="C11" s="62">
        <v>1</v>
      </c>
      <c r="D11" s="63">
        <v>1100</v>
      </c>
      <c r="E11" s="62">
        <f t="shared" si="0"/>
        <v>0.97299999999999998</v>
      </c>
      <c r="F11" s="64">
        <f t="shared" si="1"/>
        <v>12843.6</v>
      </c>
      <c r="G11" s="63">
        <v>386</v>
      </c>
      <c r="H11" s="65">
        <v>0.43290000000000001</v>
      </c>
      <c r="I11" s="63">
        <v>114</v>
      </c>
      <c r="J11" s="66">
        <v>477</v>
      </c>
      <c r="K11" s="67">
        <f t="shared" si="2"/>
        <v>363</v>
      </c>
      <c r="L11" s="67">
        <f t="shared" si="3"/>
        <v>272</v>
      </c>
      <c r="M11" s="65">
        <f t="shared" si="4"/>
        <v>0.69944903581267226</v>
      </c>
      <c r="N11" s="68">
        <f t="shared" si="5"/>
        <v>0.43290000000000001</v>
      </c>
      <c r="O11" s="63">
        <v>386</v>
      </c>
      <c r="P11" s="65">
        <f t="shared" si="6"/>
        <v>0.69944903581267226</v>
      </c>
      <c r="Q11" s="65">
        <f t="shared" si="7"/>
        <v>0.29705603305785122</v>
      </c>
      <c r="R11" s="63">
        <f t="shared" si="8"/>
        <v>41852.224497520656</v>
      </c>
      <c r="S11" s="70">
        <f t="shared" si="9"/>
        <v>25111.334698512394</v>
      </c>
      <c r="T11" s="71">
        <f t="shared" si="10"/>
        <v>114</v>
      </c>
      <c r="U11" s="69">
        <f t="shared" si="11"/>
        <v>453.75</v>
      </c>
      <c r="V11" s="69">
        <f t="shared" si="12"/>
        <v>68.625</v>
      </c>
      <c r="W11">
        <f t="shared" si="13"/>
        <v>-286.67551175132678</v>
      </c>
      <c r="X11" s="69">
        <f t="shared" si="14"/>
        <v>278.15869029567858</v>
      </c>
      <c r="Y11" s="69">
        <f t="shared" si="15"/>
        <v>278.15869029567858</v>
      </c>
      <c r="Z11" s="72">
        <f t="shared" si="16"/>
        <v>0.46178223756623377</v>
      </c>
      <c r="AA11" s="72">
        <f t="shared" si="17"/>
        <v>0.48514553719008263</v>
      </c>
      <c r="AB11" s="69">
        <f t="shared" si="18"/>
        <v>49255.818238069187</v>
      </c>
      <c r="AC11" s="73">
        <f t="shared" si="19"/>
        <v>29553.490942841512</v>
      </c>
      <c r="AD11" s="69">
        <f t="shared" si="20"/>
        <v>12843.6</v>
      </c>
      <c r="AE11" s="17" t="s">
        <v>82</v>
      </c>
      <c r="AF11"/>
      <c r="AG11" s="74">
        <f t="shared" si="21"/>
        <v>5902.604035812672</v>
      </c>
      <c r="AH11" s="74">
        <f t="shared" si="22"/>
        <v>-39502.60403581267</v>
      </c>
      <c r="AI11" s="75">
        <f t="shared" si="23"/>
        <v>-15502.604035812672</v>
      </c>
      <c r="AJ11" s="75">
        <f t="shared" si="24"/>
        <v>-15502.604035812672</v>
      </c>
      <c r="AK11" s="75">
        <f t="shared" si="25"/>
        <v>-21502.60403581267</v>
      </c>
      <c r="AL11" s="75">
        <f t="shared" si="26"/>
        <v>-22792.713092971157</v>
      </c>
      <c r="AM11" s="75">
        <f t="shared" si="27"/>
        <v>1207.2869070288416</v>
      </c>
      <c r="AN11" s="75">
        <f t="shared" si="28"/>
        <v>1207.2869070288416</v>
      </c>
      <c r="AO11" s="75">
        <f t="shared" si="29"/>
        <v>-4792.7130929711566</v>
      </c>
    </row>
    <row r="12" spans="1:95" hidden="1" x14ac:dyDescent="0.3">
      <c r="A12" s="62" t="s">
        <v>106</v>
      </c>
      <c r="B12" s="62" t="s">
        <v>97</v>
      </c>
      <c r="C12" s="62">
        <v>2</v>
      </c>
      <c r="D12" s="63">
        <v>1900</v>
      </c>
      <c r="E12" s="62">
        <f t="shared" si="0"/>
        <v>0.97299999999999998</v>
      </c>
      <c r="F12" s="64">
        <f t="shared" si="1"/>
        <v>22184.399999999998</v>
      </c>
      <c r="G12" s="63">
        <v>212</v>
      </c>
      <c r="H12" s="65">
        <v>0.69589999999999996</v>
      </c>
      <c r="I12" s="63">
        <v>80</v>
      </c>
      <c r="J12" s="66">
        <v>583</v>
      </c>
      <c r="K12" s="67">
        <f t="shared" si="2"/>
        <v>503</v>
      </c>
      <c r="L12" s="67">
        <f t="shared" si="3"/>
        <v>132</v>
      </c>
      <c r="M12" s="65">
        <f t="shared" si="4"/>
        <v>0.30994035785288276</v>
      </c>
      <c r="N12" s="68">
        <f t="shared" si="5"/>
        <v>0.69589999999999996</v>
      </c>
      <c r="O12" s="63">
        <v>212</v>
      </c>
      <c r="P12" s="65">
        <f t="shared" si="6"/>
        <v>0.30994035785288276</v>
      </c>
      <c r="Q12" s="65">
        <f t="shared" si="7"/>
        <v>0.60531320079522866</v>
      </c>
      <c r="R12" s="63">
        <f t="shared" si="8"/>
        <v>46839.135477534794</v>
      </c>
      <c r="S12" s="70">
        <f t="shared" si="9"/>
        <v>28103.481286520877</v>
      </c>
      <c r="T12" s="71">
        <f t="shared" si="10"/>
        <v>80</v>
      </c>
      <c r="U12" s="69">
        <f t="shared" si="11"/>
        <v>628.75</v>
      </c>
      <c r="V12" s="69">
        <f t="shared" si="12"/>
        <v>17.125</v>
      </c>
      <c r="W12">
        <f t="shared" si="13"/>
        <v>-397.23907000252717</v>
      </c>
      <c r="X12" s="69">
        <f t="shared" si="14"/>
        <v>346.45405294414962</v>
      </c>
      <c r="Y12" s="69">
        <f t="shared" si="15"/>
        <v>346.45405294414962</v>
      </c>
      <c r="Z12" s="72">
        <f t="shared" si="16"/>
        <v>0.52378378201852827</v>
      </c>
      <c r="AA12" s="72">
        <f t="shared" si="17"/>
        <v>0.43607751491053676</v>
      </c>
      <c r="AB12" s="69">
        <f t="shared" si="18"/>
        <v>55144.50019007743</v>
      </c>
      <c r="AC12" s="73">
        <f t="shared" si="19"/>
        <v>33086.700114046456</v>
      </c>
      <c r="AD12" s="69">
        <f t="shared" si="20"/>
        <v>22184.399999999998</v>
      </c>
      <c r="AE12" s="13" t="s">
        <v>83</v>
      </c>
      <c r="AF12" s="56"/>
      <c r="AG12" s="74">
        <f t="shared" si="21"/>
        <v>5305.6097647448642</v>
      </c>
      <c r="AH12" s="74">
        <f t="shared" si="22"/>
        <v>-38905.609764744862</v>
      </c>
      <c r="AI12" s="75">
        <f t="shared" si="23"/>
        <v>-14905.609764744864</v>
      </c>
      <c r="AJ12" s="75">
        <f t="shared" si="24"/>
        <v>-14905.609764744864</v>
      </c>
      <c r="AK12" s="75">
        <f t="shared" si="25"/>
        <v>-20905.609764744862</v>
      </c>
      <c r="AL12" s="75">
        <f t="shared" si="26"/>
        <v>-28003.309650698404</v>
      </c>
      <c r="AM12" s="75">
        <f t="shared" si="27"/>
        <v>-4003.3096506984057</v>
      </c>
      <c r="AN12" s="75">
        <f t="shared" si="28"/>
        <v>-4003.3096506984057</v>
      </c>
      <c r="AO12" s="75">
        <f t="shared" si="29"/>
        <v>-10003.309650698404</v>
      </c>
    </row>
    <row r="13" spans="1:95" x14ac:dyDescent="0.3">
      <c r="A13" s="62" t="s">
        <v>107</v>
      </c>
      <c r="B13" s="62" t="s">
        <v>103</v>
      </c>
      <c r="C13" s="62">
        <v>1</v>
      </c>
      <c r="D13" s="63">
        <v>1800</v>
      </c>
      <c r="E13" s="62">
        <f t="shared" si="0"/>
        <v>0.97299999999999998</v>
      </c>
      <c r="F13" s="64">
        <f t="shared" si="1"/>
        <v>21016.799999999999</v>
      </c>
      <c r="G13" s="63">
        <v>969</v>
      </c>
      <c r="H13" s="65">
        <v>0.1096</v>
      </c>
      <c r="I13" s="63">
        <v>239</v>
      </c>
      <c r="J13" s="66">
        <v>1431</v>
      </c>
      <c r="K13" s="67">
        <f t="shared" si="2"/>
        <v>1192</v>
      </c>
      <c r="L13" s="67">
        <f t="shared" si="3"/>
        <v>730</v>
      </c>
      <c r="M13" s="65">
        <f t="shared" si="4"/>
        <v>0.58993288590604032</v>
      </c>
      <c r="N13" s="68">
        <f t="shared" si="5"/>
        <v>0.1096</v>
      </c>
      <c r="O13" s="63">
        <v>969</v>
      </c>
      <c r="P13" s="65">
        <f t="shared" si="6"/>
        <v>0.58993288590604032</v>
      </c>
      <c r="Q13" s="65">
        <f t="shared" si="7"/>
        <v>0.38372711409395971</v>
      </c>
      <c r="R13" s="63">
        <f t="shared" si="8"/>
        <v>135718.52434832213</v>
      </c>
      <c r="S13" s="70">
        <f t="shared" si="9"/>
        <v>81431.114608993274</v>
      </c>
      <c r="T13" s="71">
        <f t="shared" si="10"/>
        <v>239</v>
      </c>
      <c r="U13" s="69">
        <f t="shared" si="11"/>
        <v>1490</v>
      </c>
      <c r="V13" s="69">
        <f t="shared" si="12"/>
        <v>90</v>
      </c>
      <c r="W13">
        <f t="shared" si="13"/>
        <v>-941.36972453879207</v>
      </c>
      <c r="X13" s="69">
        <f t="shared" si="14"/>
        <v>845.72908769269657</v>
      </c>
      <c r="Y13" s="69">
        <f t="shared" si="15"/>
        <v>845.72908769269657</v>
      </c>
      <c r="Z13" s="72">
        <f t="shared" si="16"/>
        <v>0.50720072999509835</v>
      </c>
      <c r="AA13" s="72">
        <f t="shared" si="17"/>
        <v>0.44920134228187919</v>
      </c>
      <c r="AB13" s="69">
        <f t="shared" si="18"/>
        <v>138664.46411041176</v>
      </c>
      <c r="AC13" s="73">
        <f t="shared" si="19"/>
        <v>83198.67846624706</v>
      </c>
      <c r="AD13" s="69">
        <f t="shared" si="20"/>
        <v>21016.799999999999</v>
      </c>
      <c r="AE13" s="54">
        <v>3600</v>
      </c>
      <c r="AF13"/>
      <c r="AG13" s="74">
        <f t="shared" si="21"/>
        <v>5465.2829977628635</v>
      </c>
      <c r="AH13" s="74">
        <f t="shared" si="22"/>
        <v>-39065.282997762864</v>
      </c>
      <c r="AI13" s="75">
        <f t="shared" si="23"/>
        <v>-15065.282997762864</v>
      </c>
      <c r="AJ13" s="75">
        <f t="shared" si="24"/>
        <v>-15065.282997762864</v>
      </c>
      <c r="AK13" s="75">
        <f t="shared" si="25"/>
        <v>-21065.282997762864</v>
      </c>
      <c r="AL13" s="75">
        <f t="shared" si="26"/>
        <v>23116.595468484193</v>
      </c>
      <c r="AM13" s="75">
        <f t="shared" si="27"/>
        <v>47116.595468484193</v>
      </c>
      <c r="AN13" s="75">
        <f t="shared" si="28"/>
        <v>47116.595468484193</v>
      </c>
      <c r="AO13" s="75">
        <f t="shared" si="29"/>
        <v>41116.595468484193</v>
      </c>
    </row>
    <row r="14" spans="1:95" x14ac:dyDescent="0.3">
      <c r="A14" s="62" t="s">
        <v>108</v>
      </c>
      <c r="B14" s="62" t="s">
        <v>103</v>
      </c>
      <c r="C14" s="62">
        <v>2</v>
      </c>
      <c r="D14" s="63">
        <v>3200</v>
      </c>
      <c r="E14" s="62">
        <f t="shared" si="0"/>
        <v>0.97299999999999998</v>
      </c>
      <c r="F14" s="64">
        <f t="shared" si="1"/>
        <v>37363.199999999997</v>
      </c>
      <c r="G14" s="63">
        <v>885</v>
      </c>
      <c r="H14" s="65">
        <v>0.22470000000000001</v>
      </c>
      <c r="I14" s="63">
        <v>236</v>
      </c>
      <c r="J14" s="66">
        <v>1533</v>
      </c>
      <c r="K14" s="67">
        <f t="shared" si="2"/>
        <v>1297</v>
      </c>
      <c r="L14" s="67">
        <f t="shared" si="3"/>
        <v>649</v>
      </c>
      <c r="M14" s="65">
        <f t="shared" si="4"/>
        <v>0.50030840400925214</v>
      </c>
      <c r="N14" s="68">
        <f t="shared" si="5"/>
        <v>0.22470000000000001</v>
      </c>
      <c r="O14" s="63">
        <v>885</v>
      </c>
      <c r="P14" s="65">
        <f t="shared" si="6"/>
        <v>0.50030840400925214</v>
      </c>
      <c r="Q14" s="65">
        <f t="shared" si="7"/>
        <v>0.45465592906707786</v>
      </c>
      <c r="R14" s="63">
        <f t="shared" si="8"/>
        <v>146865.23148689282</v>
      </c>
      <c r="S14" s="70">
        <f t="shared" si="9"/>
        <v>88119.138892135685</v>
      </c>
      <c r="T14" s="71">
        <f t="shared" si="10"/>
        <v>236</v>
      </c>
      <c r="U14" s="69">
        <f t="shared" si="11"/>
        <v>1621.25</v>
      </c>
      <c r="V14" s="69">
        <f t="shared" si="12"/>
        <v>73.875</v>
      </c>
      <c r="W14">
        <f t="shared" si="13"/>
        <v>-1024.2923932271924</v>
      </c>
      <c r="X14" s="69">
        <f t="shared" si="14"/>
        <v>908.20060967904988</v>
      </c>
      <c r="Y14" s="69">
        <f t="shared" si="15"/>
        <v>908.20060967904988</v>
      </c>
      <c r="Z14" s="72">
        <f t="shared" si="16"/>
        <v>0.51461872609347714</v>
      </c>
      <c r="AA14" s="72">
        <f t="shared" si="17"/>
        <v>0.44333074016962221</v>
      </c>
      <c r="AB14" s="69">
        <f t="shared" si="18"/>
        <v>146961.13570670309</v>
      </c>
      <c r="AC14" s="73">
        <f t="shared" si="19"/>
        <v>88176.681424021852</v>
      </c>
      <c r="AD14" s="69">
        <f t="shared" si="20"/>
        <v>37363.199999999997</v>
      </c>
      <c r="AE14" s="13" t="s">
        <v>84</v>
      </c>
      <c r="AF14" s="56"/>
      <c r="AG14" s="74">
        <f t="shared" si="21"/>
        <v>5393.8573387304041</v>
      </c>
      <c r="AH14" s="74">
        <f t="shared" si="22"/>
        <v>-38993.857338730406</v>
      </c>
      <c r="AI14" s="75">
        <f t="shared" si="23"/>
        <v>-14993.857338730404</v>
      </c>
      <c r="AJ14" s="75">
        <f t="shared" si="24"/>
        <v>-14993.857338730404</v>
      </c>
      <c r="AK14" s="75">
        <f t="shared" si="25"/>
        <v>-20993.857338730406</v>
      </c>
      <c r="AL14" s="75">
        <f t="shared" si="26"/>
        <v>11819.624085291449</v>
      </c>
      <c r="AM14" s="75">
        <f t="shared" si="27"/>
        <v>35819.624085291449</v>
      </c>
      <c r="AN14" s="75">
        <f t="shared" si="28"/>
        <v>35819.624085291449</v>
      </c>
      <c r="AO14" s="75">
        <f t="shared" si="29"/>
        <v>29819.624085291449</v>
      </c>
    </row>
    <row r="15" spans="1:95" hidden="1" x14ac:dyDescent="0.3">
      <c r="A15" s="62" t="s">
        <v>109</v>
      </c>
      <c r="B15" s="62" t="s">
        <v>97</v>
      </c>
      <c r="C15" s="62">
        <v>1</v>
      </c>
      <c r="D15" s="63">
        <v>1000</v>
      </c>
      <c r="E15" s="62">
        <f t="shared" si="0"/>
        <v>0.97299999999999998</v>
      </c>
      <c r="F15" s="64">
        <f t="shared" si="1"/>
        <v>11676</v>
      </c>
      <c r="G15" s="63">
        <v>287</v>
      </c>
      <c r="H15" s="65">
        <v>0.21920000000000001</v>
      </c>
      <c r="I15" s="63">
        <v>138</v>
      </c>
      <c r="J15" s="66">
        <v>550</v>
      </c>
      <c r="K15" s="67">
        <f t="shared" si="2"/>
        <v>412</v>
      </c>
      <c r="L15" s="67">
        <f t="shared" si="3"/>
        <v>149</v>
      </c>
      <c r="M15" s="65">
        <f t="shared" si="4"/>
        <v>0.38932038834951455</v>
      </c>
      <c r="N15" s="68">
        <f t="shared" si="5"/>
        <v>0.21920000000000001</v>
      </c>
      <c r="O15" s="63">
        <v>287</v>
      </c>
      <c r="P15" s="65">
        <f t="shared" si="6"/>
        <v>0.38932038834951455</v>
      </c>
      <c r="Q15" s="65">
        <f t="shared" si="7"/>
        <v>0.54249184466019429</v>
      </c>
      <c r="R15" s="63">
        <f t="shared" si="8"/>
        <v>56828.733187378653</v>
      </c>
      <c r="S15" s="70">
        <f t="shared" si="9"/>
        <v>34097.239912427191</v>
      </c>
      <c r="T15" s="71">
        <f t="shared" si="10"/>
        <v>138</v>
      </c>
      <c r="U15" s="69">
        <f t="shared" si="11"/>
        <v>515</v>
      </c>
      <c r="V15" s="69">
        <f t="shared" si="12"/>
        <v>86.5</v>
      </c>
      <c r="W15">
        <f t="shared" si="13"/>
        <v>-325.37275713924691</v>
      </c>
      <c r="X15" s="69">
        <f t="shared" si="14"/>
        <v>320.01206722264345</v>
      </c>
      <c r="Y15" s="69">
        <f t="shared" si="15"/>
        <v>320.01206722264345</v>
      </c>
      <c r="Z15" s="72">
        <f t="shared" si="16"/>
        <v>0.45342148975270574</v>
      </c>
      <c r="AA15" s="72">
        <f t="shared" si="17"/>
        <v>0.49176223300970873</v>
      </c>
      <c r="AB15" s="69">
        <f t="shared" si="18"/>
        <v>57439.994800122957</v>
      </c>
      <c r="AC15" s="73">
        <f t="shared" si="19"/>
        <v>34463.99688007377</v>
      </c>
      <c r="AD15" s="69">
        <f t="shared" si="20"/>
        <v>11676</v>
      </c>
      <c r="AE15" s="13" t="s">
        <v>85</v>
      </c>
      <c r="AF15" s="56"/>
      <c r="AG15" s="74">
        <f t="shared" si="21"/>
        <v>5983.1071682847887</v>
      </c>
      <c r="AH15" s="74">
        <f t="shared" si="22"/>
        <v>-39583.107168284791</v>
      </c>
      <c r="AI15" s="75">
        <f t="shared" si="23"/>
        <v>-15583.107168284789</v>
      </c>
      <c r="AJ15" s="75">
        <f t="shared" si="24"/>
        <v>-15583.107168284789</v>
      </c>
      <c r="AK15" s="75">
        <f t="shared" si="25"/>
        <v>-21583.107168284791</v>
      </c>
      <c r="AL15" s="75">
        <f t="shared" si="26"/>
        <v>-16795.110288211021</v>
      </c>
      <c r="AM15" s="75">
        <f t="shared" si="27"/>
        <v>7204.889711788981</v>
      </c>
      <c r="AN15" s="75">
        <f t="shared" si="28"/>
        <v>7204.889711788981</v>
      </c>
      <c r="AO15" s="75">
        <f t="shared" si="29"/>
        <v>1204.8897117889792</v>
      </c>
    </row>
    <row r="16" spans="1:95" hidden="1" x14ac:dyDescent="0.3">
      <c r="A16" s="62" t="s">
        <v>110</v>
      </c>
      <c r="B16" s="62" t="s">
        <v>103</v>
      </c>
      <c r="C16" s="62">
        <v>1</v>
      </c>
      <c r="D16" s="63">
        <v>1000</v>
      </c>
      <c r="E16" s="62">
        <f t="shared" si="0"/>
        <v>0.97299999999999998</v>
      </c>
      <c r="F16" s="64">
        <f t="shared" si="1"/>
        <v>11676</v>
      </c>
      <c r="G16" s="63">
        <v>206</v>
      </c>
      <c r="H16" s="65">
        <v>0.39179999999999998</v>
      </c>
      <c r="I16" s="63">
        <v>116</v>
      </c>
      <c r="J16" s="66">
        <v>296</v>
      </c>
      <c r="K16" s="67">
        <f t="shared" si="2"/>
        <v>180</v>
      </c>
      <c r="L16" s="67">
        <f t="shared" si="3"/>
        <v>90</v>
      </c>
      <c r="M16" s="65">
        <f t="shared" si="4"/>
        <v>0.5</v>
      </c>
      <c r="N16" s="68">
        <f t="shared" si="5"/>
        <v>0.39179999999999998</v>
      </c>
      <c r="O16" s="63">
        <v>206</v>
      </c>
      <c r="P16" s="65">
        <f t="shared" si="6"/>
        <v>0.5</v>
      </c>
      <c r="Q16" s="65">
        <f t="shared" si="7"/>
        <v>0.45490000000000003</v>
      </c>
      <c r="R16" s="63">
        <f t="shared" si="8"/>
        <v>34203.931000000004</v>
      </c>
      <c r="S16" s="70">
        <f t="shared" si="9"/>
        <v>20522.358600000003</v>
      </c>
      <c r="T16" s="71">
        <f t="shared" si="10"/>
        <v>116</v>
      </c>
      <c r="U16" s="69">
        <f t="shared" si="11"/>
        <v>225</v>
      </c>
      <c r="V16" s="69">
        <f t="shared" si="12"/>
        <v>93.5</v>
      </c>
      <c r="W16">
        <f t="shared" si="13"/>
        <v>-142.15314632297196</v>
      </c>
      <c r="X16" s="69">
        <f t="shared" si="14"/>
        <v>167.66546626231997</v>
      </c>
      <c r="Y16" s="69">
        <f t="shared" si="15"/>
        <v>167.66546626231997</v>
      </c>
      <c r="Z16" s="72">
        <f t="shared" si="16"/>
        <v>0.32962429449919983</v>
      </c>
      <c r="AA16" s="72">
        <f t="shared" si="17"/>
        <v>0.58973533333333328</v>
      </c>
      <c r="AB16" s="69">
        <f t="shared" si="18"/>
        <v>36090.561116664772</v>
      </c>
      <c r="AC16" s="73">
        <f t="shared" si="19"/>
        <v>21654.336669998862</v>
      </c>
      <c r="AD16" s="69">
        <f t="shared" si="20"/>
        <v>11676</v>
      </c>
      <c r="AE16" s="54">
        <v>0</v>
      </c>
      <c r="AF16"/>
      <c r="AG16" s="74">
        <f t="shared" si="21"/>
        <v>7175.1132222222213</v>
      </c>
      <c r="AH16" s="74">
        <f t="shared" si="22"/>
        <v>-40775.113222222222</v>
      </c>
      <c r="AI16" s="75">
        <f t="shared" si="23"/>
        <v>-16775.113222222222</v>
      </c>
      <c r="AJ16" s="75">
        <f t="shared" si="24"/>
        <v>-16775.113222222222</v>
      </c>
      <c r="AK16" s="75">
        <f t="shared" si="25"/>
        <v>-22775.113222222222</v>
      </c>
      <c r="AL16" s="75">
        <f t="shared" si="26"/>
        <v>-30796.77655222336</v>
      </c>
      <c r="AM16" s="75">
        <f t="shared" si="27"/>
        <v>-6796.7765522233603</v>
      </c>
      <c r="AN16" s="75">
        <f t="shared" si="28"/>
        <v>-6796.7765522233603</v>
      </c>
      <c r="AO16" s="75">
        <f t="shared" si="29"/>
        <v>-12796.77655222336</v>
      </c>
    </row>
    <row r="17" spans="1:41" x14ac:dyDescent="0.3">
      <c r="A17" s="62" t="s">
        <v>111</v>
      </c>
      <c r="B17" s="62" t="s">
        <v>97</v>
      </c>
      <c r="C17" s="62">
        <v>2</v>
      </c>
      <c r="D17" s="63">
        <v>1300</v>
      </c>
      <c r="E17" s="62">
        <f t="shared" si="0"/>
        <v>0.97299999999999998</v>
      </c>
      <c r="F17" s="64">
        <f t="shared" si="1"/>
        <v>15178.8</v>
      </c>
      <c r="G17" s="63">
        <v>462</v>
      </c>
      <c r="H17" s="65">
        <v>0.53700000000000003</v>
      </c>
      <c r="I17" s="63">
        <v>175</v>
      </c>
      <c r="J17" s="66">
        <v>917</v>
      </c>
      <c r="K17" s="67">
        <f t="shared" si="2"/>
        <v>742</v>
      </c>
      <c r="L17" s="67">
        <f t="shared" si="3"/>
        <v>287</v>
      </c>
      <c r="M17" s="65">
        <f t="shared" si="4"/>
        <v>0.40943396226415096</v>
      </c>
      <c r="N17" s="68">
        <f t="shared" si="5"/>
        <v>0.53700000000000003</v>
      </c>
      <c r="O17" s="63">
        <v>462</v>
      </c>
      <c r="P17" s="65">
        <f t="shared" si="6"/>
        <v>0.40943396226415096</v>
      </c>
      <c r="Q17" s="65">
        <f t="shared" si="7"/>
        <v>0.52657396226415099</v>
      </c>
      <c r="R17" s="63">
        <f t="shared" si="8"/>
        <v>88796.167256603774</v>
      </c>
      <c r="S17" s="70">
        <f t="shared" si="9"/>
        <v>53277.70035396226</v>
      </c>
      <c r="T17" s="71">
        <f t="shared" si="10"/>
        <v>175</v>
      </c>
      <c r="U17" s="69">
        <f t="shared" si="11"/>
        <v>927.5</v>
      </c>
      <c r="V17" s="69">
        <f t="shared" si="12"/>
        <v>82.25</v>
      </c>
      <c r="W17">
        <f t="shared" si="13"/>
        <v>-585.98685873136219</v>
      </c>
      <c r="X17" s="69">
        <f t="shared" si="14"/>
        <v>539.56542203689673</v>
      </c>
      <c r="Y17" s="69">
        <f t="shared" si="15"/>
        <v>539.56542203689673</v>
      </c>
      <c r="Z17" s="72">
        <f t="shared" si="16"/>
        <v>0.49306244963546819</v>
      </c>
      <c r="AA17" s="72">
        <f t="shared" si="17"/>
        <v>0.46039037735849048</v>
      </c>
      <c r="AB17" s="69">
        <f t="shared" si="18"/>
        <v>90669.915815323431</v>
      </c>
      <c r="AC17" s="73">
        <f t="shared" si="19"/>
        <v>54401.949489194056</v>
      </c>
      <c r="AD17" s="69">
        <f t="shared" si="20"/>
        <v>15178.8</v>
      </c>
      <c r="AE17" s="13" t="s">
        <v>86</v>
      </c>
      <c r="AF17" s="56"/>
      <c r="AG17" s="74">
        <f t="shared" si="21"/>
        <v>5601.4162578616342</v>
      </c>
      <c r="AH17" s="74">
        <f t="shared" si="22"/>
        <v>-39201.416257861638</v>
      </c>
      <c r="AI17" s="75">
        <f t="shared" si="23"/>
        <v>-15201.416257861634</v>
      </c>
      <c r="AJ17" s="75">
        <f t="shared" si="24"/>
        <v>-15201.416257861634</v>
      </c>
      <c r="AK17" s="75">
        <f t="shared" si="25"/>
        <v>-21201.416257861634</v>
      </c>
      <c r="AL17" s="75">
        <f t="shared" si="26"/>
        <v>21.733231332415016</v>
      </c>
      <c r="AM17" s="75">
        <f t="shared" si="27"/>
        <v>24021.733231332419</v>
      </c>
      <c r="AN17" s="75">
        <f t="shared" si="28"/>
        <v>24021.733231332419</v>
      </c>
      <c r="AO17" s="75">
        <f t="shared" si="29"/>
        <v>18021.733231332419</v>
      </c>
    </row>
    <row r="18" spans="1:41" x14ac:dyDescent="0.3">
      <c r="A18" s="62" t="s">
        <v>112</v>
      </c>
      <c r="B18" s="62" t="s">
        <v>103</v>
      </c>
      <c r="C18" s="62">
        <v>1</v>
      </c>
      <c r="D18" s="63">
        <v>1200</v>
      </c>
      <c r="E18" s="62">
        <f t="shared" si="0"/>
        <v>0.97299999999999998</v>
      </c>
      <c r="F18" s="64">
        <f t="shared" si="1"/>
        <v>14011.199999999999</v>
      </c>
      <c r="G18" s="63">
        <v>389</v>
      </c>
      <c r="H18" s="65">
        <v>0.51229999999999998</v>
      </c>
      <c r="I18" s="63">
        <v>130</v>
      </c>
      <c r="J18" s="66">
        <v>821</v>
      </c>
      <c r="K18" s="67">
        <f t="shared" si="2"/>
        <v>691</v>
      </c>
      <c r="L18" s="67">
        <f t="shared" si="3"/>
        <v>259</v>
      </c>
      <c r="M18" s="65">
        <f t="shared" si="4"/>
        <v>0.39985528219971056</v>
      </c>
      <c r="N18" s="68">
        <f t="shared" si="5"/>
        <v>0.51229999999999998</v>
      </c>
      <c r="O18" s="63">
        <v>389</v>
      </c>
      <c r="P18" s="65">
        <f t="shared" si="6"/>
        <v>0.39985528219971056</v>
      </c>
      <c r="Q18" s="65">
        <f t="shared" si="7"/>
        <v>0.53415452966714905</v>
      </c>
      <c r="R18" s="63">
        <f t="shared" si="8"/>
        <v>75841.930894790159</v>
      </c>
      <c r="S18" s="70">
        <f t="shared" si="9"/>
        <v>45505.158536874093</v>
      </c>
      <c r="T18" s="71">
        <f t="shared" si="10"/>
        <v>130</v>
      </c>
      <c r="U18" s="69">
        <f t="shared" si="11"/>
        <v>863.75</v>
      </c>
      <c r="V18" s="69">
        <f t="shared" si="12"/>
        <v>43.625</v>
      </c>
      <c r="W18">
        <f t="shared" si="13"/>
        <v>-545.71013393985345</v>
      </c>
      <c r="X18" s="69">
        <f t="shared" si="14"/>
        <v>485.99353992923938</v>
      </c>
      <c r="Y18" s="69">
        <f t="shared" si="15"/>
        <v>485.99353992923938</v>
      </c>
      <c r="Z18" s="72">
        <f t="shared" si="16"/>
        <v>0.51214881612647101</v>
      </c>
      <c r="AA18" s="72">
        <f t="shared" si="17"/>
        <v>0.44528542691751088</v>
      </c>
      <c r="AB18" s="69">
        <f t="shared" si="18"/>
        <v>78988.13193088847</v>
      </c>
      <c r="AC18" s="73">
        <f t="shared" si="19"/>
        <v>47392.879158533084</v>
      </c>
      <c r="AD18" s="69">
        <f t="shared" si="20"/>
        <v>14011.199999999999</v>
      </c>
      <c r="AE18" s="57">
        <v>6000</v>
      </c>
      <c r="AF18"/>
      <c r="AG18" s="74">
        <f t="shared" si="21"/>
        <v>5417.6393608297158</v>
      </c>
      <c r="AH18" s="74">
        <f t="shared" si="22"/>
        <v>-39017.639360829715</v>
      </c>
      <c r="AI18" s="75">
        <f t="shared" si="23"/>
        <v>-15017.639360829715</v>
      </c>
      <c r="AJ18" s="75">
        <f t="shared" si="24"/>
        <v>-15017.639360829715</v>
      </c>
      <c r="AK18" s="75">
        <f t="shared" si="25"/>
        <v>-21017.639360829715</v>
      </c>
      <c r="AL18" s="75">
        <f t="shared" si="26"/>
        <v>-5635.9602022966283</v>
      </c>
      <c r="AM18" s="75">
        <f t="shared" si="27"/>
        <v>18364.039797703372</v>
      </c>
      <c r="AN18" s="75">
        <f t="shared" si="28"/>
        <v>18364.039797703372</v>
      </c>
      <c r="AO18" s="75">
        <f t="shared" si="29"/>
        <v>12364.039797703372</v>
      </c>
    </row>
    <row r="19" spans="1:41" x14ac:dyDescent="0.3">
      <c r="A19" s="62" t="s">
        <v>113</v>
      </c>
      <c r="B19" s="62" t="s">
        <v>103</v>
      </c>
      <c r="C19" s="62">
        <v>2</v>
      </c>
      <c r="D19" s="63">
        <v>1600</v>
      </c>
      <c r="E19" s="62">
        <f t="shared" si="0"/>
        <v>0.97299999999999998</v>
      </c>
      <c r="F19" s="64">
        <f t="shared" si="1"/>
        <v>18681.599999999999</v>
      </c>
      <c r="G19" s="63">
        <v>678</v>
      </c>
      <c r="H19" s="65">
        <v>0.36159999999999998</v>
      </c>
      <c r="I19" s="63">
        <v>241</v>
      </c>
      <c r="J19" s="66">
        <v>866</v>
      </c>
      <c r="K19" s="67">
        <f t="shared" si="2"/>
        <v>625</v>
      </c>
      <c r="L19" s="67">
        <f t="shared" si="3"/>
        <v>437</v>
      </c>
      <c r="M19" s="65">
        <f t="shared" si="4"/>
        <v>0.65936000000000006</v>
      </c>
      <c r="N19" s="68">
        <f t="shared" si="5"/>
        <v>0.36159999999999998</v>
      </c>
      <c r="O19" s="63">
        <v>678</v>
      </c>
      <c r="P19" s="65">
        <f t="shared" si="6"/>
        <v>0.65936000000000006</v>
      </c>
      <c r="Q19" s="65">
        <f t="shared" si="7"/>
        <v>0.32878249599999998</v>
      </c>
      <c r="R19" s="63">
        <f t="shared" si="8"/>
        <v>81363.804285120001</v>
      </c>
      <c r="S19" s="70">
        <f t="shared" si="9"/>
        <v>48818.282571071999</v>
      </c>
      <c r="T19" s="71">
        <f t="shared" si="10"/>
        <v>241</v>
      </c>
      <c r="U19" s="69">
        <f t="shared" si="11"/>
        <v>781.25</v>
      </c>
      <c r="V19" s="69">
        <f t="shared" si="12"/>
        <v>162.875</v>
      </c>
      <c r="W19">
        <f t="shared" si="13"/>
        <v>-493.58731362143038</v>
      </c>
      <c r="X19" s="69">
        <f t="shared" si="14"/>
        <v>501.28286896638872</v>
      </c>
      <c r="Y19" s="69">
        <f t="shared" si="15"/>
        <v>501.28286896638872</v>
      </c>
      <c r="Z19" s="72">
        <f t="shared" si="16"/>
        <v>0.43316207227697756</v>
      </c>
      <c r="AA19" s="72">
        <f t="shared" si="17"/>
        <v>0.50779553599999994</v>
      </c>
      <c r="AB19" s="69">
        <f t="shared" si="18"/>
        <v>92910.459144057852</v>
      </c>
      <c r="AC19" s="73">
        <f t="shared" si="19"/>
        <v>55746.275486434708</v>
      </c>
      <c r="AD19" s="69">
        <f t="shared" si="20"/>
        <v>18681.599999999999</v>
      </c>
      <c r="AE19" s="53"/>
      <c r="AF19"/>
      <c r="AG19" s="74">
        <f t="shared" si="21"/>
        <v>6178.1790213333325</v>
      </c>
      <c r="AH19" s="74">
        <f t="shared" si="22"/>
        <v>-39778.17902133333</v>
      </c>
      <c r="AI19" s="75">
        <f t="shared" si="23"/>
        <v>-15778.179021333333</v>
      </c>
      <c r="AJ19" s="75">
        <f t="shared" si="24"/>
        <v>-15778.179021333333</v>
      </c>
      <c r="AK19" s="75">
        <f t="shared" si="25"/>
        <v>-21778.179021333333</v>
      </c>
      <c r="AL19" s="75">
        <f t="shared" si="26"/>
        <v>-2713.5035348986203</v>
      </c>
      <c r="AM19" s="75">
        <f t="shared" si="27"/>
        <v>21286.496465101376</v>
      </c>
      <c r="AN19" s="75">
        <f t="shared" si="28"/>
        <v>21286.496465101376</v>
      </c>
      <c r="AO19" s="75">
        <f t="shared" si="29"/>
        <v>15286.496465101376</v>
      </c>
    </row>
    <row r="20" spans="1:41" hidden="1" x14ac:dyDescent="0.3">
      <c r="A20" s="62" t="s">
        <v>114</v>
      </c>
      <c r="B20" s="62" t="s">
        <v>97</v>
      </c>
      <c r="C20" s="62">
        <v>1</v>
      </c>
      <c r="D20" s="63">
        <v>800</v>
      </c>
      <c r="E20" s="62">
        <f t="shared" si="0"/>
        <v>0.97299999999999998</v>
      </c>
      <c r="F20" s="64">
        <f t="shared" si="1"/>
        <v>9340.7999999999993</v>
      </c>
      <c r="G20" s="63">
        <v>163</v>
      </c>
      <c r="H20" s="65">
        <v>0.84379999999999999</v>
      </c>
      <c r="I20" s="63">
        <v>134</v>
      </c>
      <c r="J20" s="66">
        <v>288</v>
      </c>
      <c r="K20" s="67">
        <f t="shared" si="2"/>
        <v>154</v>
      </c>
      <c r="L20" s="67">
        <f t="shared" si="3"/>
        <v>29</v>
      </c>
      <c r="M20" s="65">
        <f t="shared" si="4"/>
        <v>0.25064935064935068</v>
      </c>
      <c r="N20" s="68">
        <f t="shared" si="5"/>
        <v>0.84379999999999999</v>
      </c>
      <c r="O20" s="63">
        <v>163</v>
      </c>
      <c r="P20" s="65">
        <f t="shared" si="6"/>
        <v>0.25064935064935068</v>
      </c>
      <c r="Q20" s="65">
        <f t="shared" si="7"/>
        <v>0.65223610389610387</v>
      </c>
      <c r="R20" s="63">
        <f t="shared" si="8"/>
        <v>38804.787001298697</v>
      </c>
      <c r="S20" s="70">
        <f t="shared" si="9"/>
        <v>23282.872200779217</v>
      </c>
      <c r="T20" s="71">
        <f t="shared" si="10"/>
        <v>134</v>
      </c>
      <c r="U20" s="69">
        <f t="shared" si="11"/>
        <v>192.5</v>
      </c>
      <c r="V20" s="69">
        <f t="shared" si="12"/>
        <v>114.75</v>
      </c>
      <c r="W20">
        <f t="shared" si="13"/>
        <v>-121.61991407632044</v>
      </c>
      <c r="X20" s="69">
        <f t="shared" si="14"/>
        <v>160.82489891331815</v>
      </c>
      <c r="Y20" s="69">
        <f t="shared" si="15"/>
        <v>160.82489891331815</v>
      </c>
      <c r="Z20" s="72">
        <f t="shared" si="16"/>
        <v>0.23935012422502935</v>
      </c>
      <c r="AA20" s="72">
        <f t="shared" si="17"/>
        <v>0.66117831168831176</v>
      </c>
      <c r="AB20" s="69">
        <f t="shared" si="18"/>
        <v>38811.886326447151</v>
      </c>
      <c r="AC20" s="73">
        <f t="shared" si="19"/>
        <v>23287.131795868288</v>
      </c>
      <c r="AD20" s="69">
        <f t="shared" si="20"/>
        <v>9340.7999999999993</v>
      </c>
      <c r="AE20" s="17" t="s">
        <v>87</v>
      </c>
      <c r="AF20"/>
      <c r="AG20" s="74">
        <f t="shared" si="21"/>
        <v>8044.3361255411264</v>
      </c>
      <c r="AH20" s="74">
        <f t="shared" si="22"/>
        <v>-41644.336125541129</v>
      </c>
      <c r="AI20" s="75">
        <f t="shared" si="23"/>
        <v>-17644.336125541126</v>
      </c>
      <c r="AJ20" s="75">
        <f t="shared" si="24"/>
        <v>-17644.336125541126</v>
      </c>
      <c r="AK20" s="75">
        <f t="shared" si="25"/>
        <v>-23644.336125541126</v>
      </c>
      <c r="AL20" s="75">
        <f t="shared" si="26"/>
        <v>-27698.00432967284</v>
      </c>
      <c r="AM20" s="75">
        <f t="shared" si="27"/>
        <v>-3698.0043296728363</v>
      </c>
      <c r="AN20" s="75">
        <f t="shared" si="28"/>
        <v>-3698.0043296728363</v>
      </c>
      <c r="AO20" s="75">
        <f t="shared" si="29"/>
        <v>-9698.0043296728363</v>
      </c>
    </row>
    <row r="21" spans="1:41" x14ac:dyDescent="0.3">
      <c r="A21" s="62" t="s">
        <v>115</v>
      </c>
      <c r="B21" s="62" t="s">
        <v>97</v>
      </c>
      <c r="C21" s="62">
        <v>2</v>
      </c>
      <c r="D21" s="63">
        <v>1200</v>
      </c>
      <c r="E21" s="62">
        <f t="shared" si="0"/>
        <v>0.97299999999999998</v>
      </c>
      <c r="F21" s="64">
        <f t="shared" si="1"/>
        <v>14011.199999999999</v>
      </c>
      <c r="G21" s="63">
        <v>374</v>
      </c>
      <c r="H21" s="65">
        <v>0.91510000000000002</v>
      </c>
      <c r="I21" s="63">
        <v>234</v>
      </c>
      <c r="J21" s="66">
        <v>794</v>
      </c>
      <c r="K21" s="67">
        <f t="shared" si="2"/>
        <v>560</v>
      </c>
      <c r="L21" s="67">
        <f t="shared" si="3"/>
        <v>140</v>
      </c>
      <c r="M21" s="65">
        <f t="shared" si="4"/>
        <v>0.30000000000000004</v>
      </c>
      <c r="N21" s="68">
        <f t="shared" si="5"/>
        <v>0.91510000000000002</v>
      </c>
      <c r="O21" s="63">
        <v>374</v>
      </c>
      <c r="P21" s="65">
        <f t="shared" si="6"/>
        <v>0.30000000000000004</v>
      </c>
      <c r="Q21" s="65">
        <f t="shared" si="7"/>
        <v>0.61318000000000006</v>
      </c>
      <c r="R21" s="63">
        <f t="shared" si="8"/>
        <v>83705.20180000001</v>
      </c>
      <c r="S21" s="70">
        <f t="shared" si="9"/>
        <v>50223.121080000004</v>
      </c>
      <c r="T21" s="71">
        <f t="shared" si="10"/>
        <v>234</v>
      </c>
      <c r="U21" s="69">
        <f t="shared" si="11"/>
        <v>700</v>
      </c>
      <c r="V21" s="69">
        <f t="shared" si="12"/>
        <v>164</v>
      </c>
      <c r="W21">
        <f t="shared" si="13"/>
        <v>-442.25423300480162</v>
      </c>
      <c r="X21" s="69">
        <f t="shared" si="14"/>
        <v>458.18145059388422</v>
      </c>
      <c r="Y21" s="69">
        <f t="shared" si="15"/>
        <v>458.18145059388422</v>
      </c>
      <c r="Z21" s="72">
        <f t="shared" si="16"/>
        <v>0.42025921513412029</v>
      </c>
      <c r="AA21" s="72">
        <f t="shared" si="17"/>
        <v>0.51800685714285721</v>
      </c>
      <c r="AB21" s="69">
        <f t="shared" si="18"/>
        <v>86629.513626502056</v>
      </c>
      <c r="AC21" s="73">
        <f t="shared" si="19"/>
        <v>51977.708175901229</v>
      </c>
      <c r="AD21" s="69">
        <f t="shared" si="20"/>
        <v>14011.199999999999</v>
      </c>
      <c r="AE21" s="54">
        <v>100</v>
      </c>
      <c r="AF21"/>
      <c r="AG21" s="74">
        <f t="shared" si="21"/>
        <v>6302.416761904763</v>
      </c>
      <c r="AH21" s="74">
        <f t="shared" si="22"/>
        <v>-39902.416761904766</v>
      </c>
      <c r="AI21" s="75">
        <f t="shared" si="23"/>
        <v>-15902.416761904762</v>
      </c>
      <c r="AJ21" s="75">
        <f t="shared" si="24"/>
        <v>-15902.416761904762</v>
      </c>
      <c r="AK21" s="75">
        <f t="shared" si="25"/>
        <v>-21902.416761904762</v>
      </c>
      <c r="AL21" s="75">
        <f t="shared" si="26"/>
        <v>-1935.9085860035339</v>
      </c>
      <c r="AM21" s="75">
        <f t="shared" si="27"/>
        <v>22064.09141399647</v>
      </c>
      <c r="AN21" s="75">
        <f t="shared" si="28"/>
        <v>22064.09141399647</v>
      </c>
      <c r="AO21" s="75">
        <f t="shared" si="29"/>
        <v>16064.09141399647</v>
      </c>
    </row>
    <row r="22" spans="1:41" x14ac:dyDescent="0.3">
      <c r="A22" s="62" t="s">
        <v>116</v>
      </c>
      <c r="B22" s="62" t="s">
        <v>103</v>
      </c>
      <c r="C22" s="62">
        <v>1</v>
      </c>
      <c r="D22" s="63">
        <v>900</v>
      </c>
      <c r="E22" s="62">
        <f t="shared" si="0"/>
        <v>0.97299999999999998</v>
      </c>
      <c r="F22" s="64">
        <f t="shared" si="1"/>
        <v>10508.4</v>
      </c>
      <c r="G22" s="63">
        <v>444</v>
      </c>
      <c r="H22" s="65">
        <v>0.43009999999999998</v>
      </c>
      <c r="I22" s="63">
        <v>252</v>
      </c>
      <c r="J22" s="66">
        <v>547</v>
      </c>
      <c r="K22" s="67">
        <f t="shared" si="2"/>
        <v>295</v>
      </c>
      <c r="L22" s="67">
        <f t="shared" si="3"/>
        <v>192</v>
      </c>
      <c r="M22" s="65">
        <f t="shared" si="4"/>
        <v>0.62067796610169501</v>
      </c>
      <c r="N22" s="68">
        <f t="shared" si="5"/>
        <v>0.43009999999999998</v>
      </c>
      <c r="O22" s="63">
        <v>444</v>
      </c>
      <c r="P22" s="65">
        <f t="shared" si="6"/>
        <v>0.62067796610169501</v>
      </c>
      <c r="Q22" s="65">
        <f t="shared" si="7"/>
        <v>0.35939545762711861</v>
      </c>
      <c r="R22" s="63">
        <f t="shared" si="8"/>
        <v>58243.627863050839</v>
      </c>
      <c r="S22" s="70">
        <f t="shared" si="9"/>
        <v>34946.176717830502</v>
      </c>
      <c r="T22" s="71">
        <f t="shared" si="10"/>
        <v>252</v>
      </c>
      <c r="U22" s="69">
        <f t="shared" si="11"/>
        <v>368.75</v>
      </c>
      <c r="V22" s="69">
        <f t="shared" si="12"/>
        <v>215.125</v>
      </c>
      <c r="W22">
        <f t="shared" si="13"/>
        <v>-232.97321202931514</v>
      </c>
      <c r="X22" s="69">
        <f t="shared" si="14"/>
        <v>305.72951415213544</v>
      </c>
      <c r="Y22" s="69">
        <f t="shared" si="15"/>
        <v>305.72951415213544</v>
      </c>
      <c r="Z22" s="72">
        <f t="shared" si="16"/>
        <v>0.24570715702274018</v>
      </c>
      <c r="AA22" s="72">
        <f t="shared" si="17"/>
        <v>0.65614735593220341</v>
      </c>
      <c r="AB22" s="69">
        <f t="shared" si="18"/>
        <v>73220.318504596711</v>
      </c>
      <c r="AC22" s="73">
        <f t="shared" si="19"/>
        <v>43932.191102758028</v>
      </c>
      <c r="AD22" s="69">
        <f t="shared" si="20"/>
        <v>10508.4</v>
      </c>
      <c r="AE22" s="4" t="s">
        <v>88</v>
      </c>
      <c r="AF22"/>
      <c r="AG22" s="74">
        <f t="shared" si="21"/>
        <v>7983.1261638418082</v>
      </c>
      <c r="AH22" s="74">
        <f t="shared" si="22"/>
        <v>-41583.126163841807</v>
      </c>
      <c r="AI22" s="75">
        <f t="shared" si="23"/>
        <v>-17583.126163841807</v>
      </c>
      <c r="AJ22" s="75">
        <f t="shared" si="24"/>
        <v>-17583.126163841807</v>
      </c>
      <c r="AK22" s="75">
        <f t="shared" si="25"/>
        <v>-23583.126163841807</v>
      </c>
      <c r="AL22" s="75">
        <f t="shared" si="26"/>
        <v>-8159.3350610837806</v>
      </c>
      <c r="AM22" s="75">
        <f t="shared" si="27"/>
        <v>15840.664938916219</v>
      </c>
      <c r="AN22" s="75">
        <f t="shared" si="28"/>
        <v>15840.664938916219</v>
      </c>
      <c r="AO22" s="75">
        <f t="shared" si="29"/>
        <v>9840.6649389162194</v>
      </c>
    </row>
    <row r="23" spans="1:41" x14ac:dyDescent="0.3">
      <c r="A23" s="62" t="s">
        <v>117</v>
      </c>
      <c r="B23" s="62" t="s">
        <v>103</v>
      </c>
      <c r="C23" s="62">
        <v>2</v>
      </c>
      <c r="D23" s="63">
        <v>1100</v>
      </c>
      <c r="E23" s="62">
        <f t="shared" si="0"/>
        <v>0.97299999999999998</v>
      </c>
      <c r="F23" s="64">
        <f t="shared" si="1"/>
        <v>12843.6</v>
      </c>
      <c r="G23" s="63">
        <v>426</v>
      </c>
      <c r="H23" s="65">
        <v>0.48220000000000002</v>
      </c>
      <c r="I23" s="63">
        <v>246</v>
      </c>
      <c r="J23" s="66">
        <v>616</v>
      </c>
      <c r="K23" s="67">
        <f t="shared" si="2"/>
        <v>370</v>
      </c>
      <c r="L23" s="67">
        <f t="shared" si="3"/>
        <v>180</v>
      </c>
      <c r="M23" s="65">
        <f t="shared" si="4"/>
        <v>0.48918918918918919</v>
      </c>
      <c r="N23" s="68">
        <f t="shared" si="5"/>
        <v>0.48220000000000002</v>
      </c>
      <c r="O23" s="63">
        <v>426</v>
      </c>
      <c r="P23" s="65">
        <f t="shared" si="6"/>
        <v>0.48918918918918919</v>
      </c>
      <c r="Q23" s="65">
        <f t="shared" si="7"/>
        <v>0.46345567567567569</v>
      </c>
      <c r="R23" s="63">
        <f t="shared" si="8"/>
        <v>72062.72301081082</v>
      </c>
      <c r="S23" s="70">
        <f t="shared" si="9"/>
        <v>43237.63380648649</v>
      </c>
      <c r="T23" s="71">
        <f t="shared" si="10"/>
        <v>246</v>
      </c>
      <c r="U23" s="69">
        <f t="shared" si="11"/>
        <v>462.5</v>
      </c>
      <c r="V23" s="69">
        <f t="shared" si="12"/>
        <v>199.75</v>
      </c>
      <c r="W23">
        <f t="shared" si="13"/>
        <v>-292.20368966388679</v>
      </c>
      <c r="X23" s="69">
        <f t="shared" si="14"/>
        <v>348.42345842810215</v>
      </c>
      <c r="Y23" s="69">
        <f t="shared" si="15"/>
        <v>348.42345842810215</v>
      </c>
      <c r="Z23" s="72">
        <f t="shared" si="16"/>
        <v>0.32145612633103166</v>
      </c>
      <c r="AA23" s="72">
        <f t="shared" si="17"/>
        <v>0.59619962162162166</v>
      </c>
      <c r="AB23" s="69">
        <f t="shared" si="18"/>
        <v>75821.425938809931</v>
      </c>
      <c r="AC23" s="73">
        <f t="shared" si="19"/>
        <v>45492.855563285957</v>
      </c>
      <c r="AD23" s="69">
        <f t="shared" si="20"/>
        <v>12843.6</v>
      </c>
      <c r="AE23" s="31">
        <v>3</v>
      </c>
      <c r="AF23"/>
      <c r="AG23" s="74">
        <f t="shared" si="21"/>
        <v>7253.7620630630627</v>
      </c>
      <c r="AH23" s="74">
        <f t="shared" si="22"/>
        <v>-40853.762063063063</v>
      </c>
      <c r="AI23" s="75">
        <f t="shared" si="23"/>
        <v>-16853.762063063063</v>
      </c>
      <c r="AJ23" s="75">
        <f t="shared" si="24"/>
        <v>-16853.762063063063</v>
      </c>
      <c r="AK23" s="75">
        <f t="shared" si="25"/>
        <v>-22853.762063063063</v>
      </c>
      <c r="AL23" s="75">
        <f t="shared" si="26"/>
        <v>-8204.5064997771042</v>
      </c>
      <c r="AM23" s="75">
        <f t="shared" si="27"/>
        <v>15795.493500222896</v>
      </c>
      <c r="AN23" s="75">
        <f t="shared" si="28"/>
        <v>15795.493500222896</v>
      </c>
      <c r="AO23" s="75">
        <f t="shared" si="29"/>
        <v>9795.4935002228958</v>
      </c>
    </row>
    <row r="24" spans="1:41" hidden="1" x14ac:dyDescent="0.3">
      <c r="A24" s="62" t="s">
        <v>118</v>
      </c>
      <c r="B24" s="62" t="s">
        <v>97</v>
      </c>
      <c r="C24" s="62">
        <v>1</v>
      </c>
      <c r="D24" s="63">
        <v>1000</v>
      </c>
      <c r="E24" s="62">
        <f t="shared" si="0"/>
        <v>0.97299999999999998</v>
      </c>
      <c r="F24" s="64">
        <f t="shared" si="1"/>
        <v>11676</v>
      </c>
      <c r="G24" s="63">
        <v>332</v>
      </c>
      <c r="H24" s="65">
        <v>0.4904</v>
      </c>
      <c r="I24" s="63">
        <v>171</v>
      </c>
      <c r="J24" s="66">
        <v>457</v>
      </c>
      <c r="K24" s="67">
        <f t="shared" si="2"/>
        <v>286</v>
      </c>
      <c r="L24" s="67">
        <f t="shared" si="3"/>
        <v>161</v>
      </c>
      <c r="M24" s="65">
        <f t="shared" si="4"/>
        <v>0.55034965034965044</v>
      </c>
      <c r="N24" s="68">
        <f t="shared" si="5"/>
        <v>0.4904</v>
      </c>
      <c r="O24" s="63">
        <v>332</v>
      </c>
      <c r="P24" s="65">
        <f t="shared" si="6"/>
        <v>0.55034965034965044</v>
      </c>
      <c r="Q24" s="65">
        <f t="shared" si="7"/>
        <v>0.41505328671328667</v>
      </c>
      <c r="R24" s="63">
        <f t="shared" si="8"/>
        <v>50296.15728391608</v>
      </c>
      <c r="S24" s="70">
        <f t="shared" si="9"/>
        <v>30177.694370349647</v>
      </c>
      <c r="T24" s="71">
        <f t="shared" si="10"/>
        <v>171</v>
      </c>
      <c r="U24" s="69">
        <f t="shared" si="11"/>
        <v>357.5</v>
      </c>
      <c r="V24" s="69">
        <f t="shared" si="12"/>
        <v>135.25</v>
      </c>
      <c r="W24">
        <f t="shared" si="13"/>
        <v>-225.86555471316655</v>
      </c>
      <c r="X24" s="69">
        <f t="shared" si="14"/>
        <v>259.74624083901949</v>
      </c>
      <c r="Y24" s="69">
        <f t="shared" si="15"/>
        <v>259.74624083901949</v>
      </c>
      <c r="Z24" s="72">
        <f t="shared" si="16"/>
        <v>0.34824123311613842</v>
      </c>
      <c r="AA24" s="72">
        <f t="shared" si="17"/>
        <v>0.57500188811188813</v>
      </c>
      <c r="AB24" s="69">
        <f t="shared" si="18"/>
        <v>54514.421303026516</v>
      </c>
      <c r="AC24" s="73">
        <f t="shared" si="19"/>
        <v>32708.652781815908</v>
      </c>
      <c r="AD24" s="69">
        <f t="shared" si="20"/>
        <v>11676</v>
      </c>
      <c r="AE24" s="3"/>
      <c r="AF24"/>
      <c r="AG24" s="74">
        <f t="shared" si="21"/>
        <v>6995.8563053613052</v>
      </c>
      <c r="AH24" s="74">
        <f t="shared" si="22"/>
        <v>-40595.856305361303</v>
      </c>
      <c r="AI24" s="75">
        <f t="shared" si="23"/>
        <v>-16595.856305361303</v>
      </c>
      <c r="AJ24" s="75">
        <f t="shared" si="24"/>
        <v>-16595.856305361303</v>
      </c>
      <c r="AK24" s="75">
        <f t="shared" si="25"/>
        <v>-22595.856305361303</v>
      </c>
      <c r="AL24" s="75">
        <f t="shared" si="26"/>
        <v>-19563.203523545395</v>
      </c>
      <c r="AM24" s="75">
        <f t="shared" si="27"/>
        <v>4436.796476454605</v>
      </c>
      <c r="AN24" s="75">
        <f t="shared" si="28"/>
        <v>4436.796476454605</v>
      </c>
      <c r="AO24" s="75">
        <f t="shared" si="29"/>
        <v>-1563.203523545395</v>
      </c>
    </row>
    <row r="25" spans="1:41" hidden="1" x14ac:dyDescent="0.3">
      <c r="A25" s="62" t="s">
        <v>119</v>
      </c>
      <c r="B25" s="62" t="s">
        <v>97</v>
      </c>
      <c r="C25" s="62">
        <v>2</v>
      </c>
      <c r="D25" s="63">
        <v>1400</v>
      </c>
      <c r="E25" s="62">
        <f t="shared" si="0"/>
        <v>0.97299999999999998</v>
      </c>
      <c r="F25" s="64">
        <f t="shared" si="1"/>
        <v>16346.4</v>
      </c>
      <c r="G25" s="63">
        <v>430</v>
      </c>
      <c r="H25" s="65">
        <v>0.52329999999999999</v>
      </c>
      <c r="I25" s="63">
        <v>262</v>
      </c>
      <c r="J25" s="66">
        <v>567</v>
      </c>
      <c r="K25" s="67">
        <f t="shared" si="2"/>
        <v>305</v>
      </c>
      <c r="L25" s="67">
        <f t="shared" si="3"/>
        <v>168</v>
      </c>
      <c r="M25" s="65">
        <f t="shared" si="4"/>
        <v>0.54065573770491804</v>
      </c>
      <c r="N25" s="68">
        <f t="shared" si="5"/>
        <v>0.52329999999999999</v>
      </c>
      <c r="O25" s="63">
        <v>430</v>
      </c>
      <c r="P25" s="65">
        <f t="shared" si="6"/>
        <v>0.54065573770491804</v>
      </c>
      <c r="Q25" s="65">
        <f t="shared" si="7"/>
        <v>0.42272504918032788</v>
      </c>
      <c r="R25" s="63">
        <f t="shared" si="8"/>
        <v>66346.69646885246</v>
      </c>
      <c r="S25" s="70">
        <f t="shared" si="9"/>
        <v>39808.017881311476</v>
      </c>
      <c r="T25" s="71">
        <f t="shared" si="10"/>
        <v>262</v>
      </c>
      <c r="U25" s="69">
        <f t="shared" si="11"/>
        <v>381.25</v>
      </c>
      <c r="V25" s="69">
        <f t="shared" si="12"/>
        <v>223.875</v>
      </c>
      <c r="W25">
        <f t="shared" si="13"/>
        <v>-240.87060904725803</v>
      </c>
      <c r="X25" s="69">
        <f t="shared" si="14"/>
        <v>316.82204005559771</v>
      </c>
      <c r="Y25" s="69">
        <f t="shared" si="15"/>
        <v>316.82204005559771</v>
      </c>
      <c r="Z25" s="72">
        <f t="shared" si="16"/>
        <v>0.24379551489992843</v>
      </c>
      <c r="AA25" s="72">
        <f t="shared" si="17"/>
        <v>0.65766022950819669</v>
      </c>
      <c r="AB25" s="69">
        <f t="shared" si="18"/>
        <v>76051.858285320108</v>
      </c>
      <c r="AC25" s="73">
        <f t="shared" si="19"/>
        <v>45631.114971192066</v>
      </c>
      <c r="AD25" s="69">
        <f t="shared" si="20"/>
        <v>16346.4</v>
      </c>
      <c r="AE25" s="17" t="s">
        <v>89</v>
      </c>
      <c r="AF25"/>
      <c r="AG25" s="74">
        <f t="shared" si="21"/>
        <v>8001.5327923497271</v>
      </c>
      <c r="AH25" s="74">
        <f t="shared" si="22"/>
        <v>-41601.532792349724</v>
      </c>
      <c r="AI25" s="75">
        <f t="shared" si="23"/>
        <v>-17601.532792349728</v>
      </c>
      <c r="AJ25" s="75">
        <f t="shared" si="24"/>
        <v>-17601.532792349728</v>
      </c>
      <c r="AK25" s="75">
        <f t="shared" si="25"/>
        <v>-23601.532792349728</v>
      </c>
      <c r="AL25" s="75">
        <f t="shared" si="26"/>
        <v>-12316.81782115766</v>
      </c>
      <c r="AM25" s="75">
        <f t="shared" si="27"/>
        <v>11683.182178842337</v>
      </c>
      <c r="AN25" s="75">
        <f t="shared" si="28"/>
        <v>11683.182178842337</v>
      </c>
      <c r="AO25" s="75">
        <f t="shared" si="29"/>
        <v>5683.1821788423367</v>
      </c>
    </row>
    <row r="26" spans="1:41" x14ac:dyDescent="0.3">
      <c r="A26" s="62" t="s">
        <v>120</v>
      </c>
      <c r="B26" s="62" t="s">
        <v>103</v>
      </c>
      <c r="C26" s="62">
        <v>1</v>
      </c>
      <c r="D26" s="63">
        <v>1500</v>
      </c>
      <c r="E26" s="62">
        <f t="shared" si="0"/>
        <v>0.97299999999999998</v>
      </c>
      <c r="F26" s="64">
        <f t="shared" si="1"/>
        <v>17514</v>
      </c>
      <c r="G26" s="63">
        <v>662</v>
      </c>
      <c r="H26" s="65">
        <v>0.44929999999999998</v>
      </c>
      <c r="I26" s="63">
        <v>229</v>
      </c>
      <c r="J26" s="66">
        <v>859</v>
      </c>
      <c r="K26" s="67">
        <f t="shared" si="2"/>
        <v>630</v>
      </c>
      <c r="L26" s="67">
        <f t="shared" si="3"/>
        <v>433</v>
      </c>
      <c r="M26" s="65">
        <f t="shared" si="4"/>
        <v>0.64984126984126989</v>
      </c>
      <c r="N26" s="68">
        <f t="shared" si="5"/>
        <v>0.44929999999999998</v>
      </c>
      <c r="O26" s="63">
        <v>662</v>
      </c>
      <c r="P26" s="65">
        <f t="shared" si="6"/>
        <v>0.64984126984126989</v>
      </c>
      <c r="Q26" s="65">
        <f t="shared" si="7"/>
        <v>0.33631561904761909</v>
      </c>
      <c r="R26" s="63">
        <f t="shared" si="8"/>
        <v>81263.943030476206</v>
      </c>
      <c r="S26" s="70">
        <f t="shared" si="9"/>
        <v>48758.365818285725</v>
      </c>
      <c r="T26" s="71">
        <f t="shared" si="10"/>
        <v>229</v>
      </c>
      <c r="U26" s="69">
        <f t="shared" si="11"/>
        <v>787.5</v>
      </c>
      <c r="V26" s="69">
        <f t="shared" si="12"/>
        <v>150.25</v>
      </c>
      <c r="W26">
        <f t="shared" si="13"/>
        <v>-497.53601213040184</v>
      </c>
      <c r="X26" s="69">
        <f t="shared" si="14"/>
        <v>498.32913191811986</v>
      </c>
      <c r="Y26" s="69">
        <f t="shared" si="15"/>
        <v>498.32913191811986</v>
      </c>
      <c r="Z26" s="72">
        <f t="shared" si="16"/>
        <v>0.44200524688015219</v>
      </c>
      <c r="AA26" s="72">
        <f t="shared" si="17"/>
        <v>0.50079704761904753</v>
      </c>
      <c r="AB26" s="69">
        <f t="shared" si="18"/>
        <v>91090.041672612409</v>
      </c>
      <c r="AC26" s="73">
        <f t="shared" si="19"/>
        <v>54654.025003567447</v>
      </c>
      <c r="AD26" s="69">
        <f t="shared" si="20"/>
        <v>17514</v>
      </c>
      <c r="AE26" s="58">
        <v>0.3</v>
      </c>
      <c r="AF26"/>
      <c r="AG26" s="74">
        <f t="shared" si="21"/>
        <v>6093.0307460317445</v>
      </c>
      <c r="AH26" s="74">
        <f t="shared" si="22"/>
        <v>-39693.030746031742</v>
      </c>
      <c r="AI26" s="75">
        <f t="shared" si="23"/>
        <v>-15693.030746031745</v>
      </c>
      <c r="AJ26" s="75">
        <f t="shared" si="24"/>
        <v>-15693.030746031745</v>
      </c>
      <c r="AK26" s="75">
        <f t="shared" si="25"/>
        <v>-21693.030746031745</v>
      </c>
      <c r="AL26" s="75">
        <f t="shared" si="26"/>
        <v>-2553.0057424642946</v>
      </c>
      <c r="AM26" s="75">
        <f t="shared" si="27"/>
        <v>21446.994257535702</v>
      </c>
      <c r="AN26" s="75">
        <f t="shared" si="28"/>
        <v>21446.994257535702</v>
      </c>
      <c r="AO26" s="75">
        <f t="shared" si="29"/>
        <v>15446.994257535702</v>
      </c>
    </row>
    <row r="27" spans="1:41" hidden="1" x14ac:dyDescent="0.3">
      <c r="A27" s="62" t="s">
        <v>121</v>
      </c>
      <c r="B27" s="62" t="s">
        <v>103</v>
      </c>
      <c r="C27" s="62">
        <v>2</v>
      </c>
      <c r="D27" s="63">
        <v>1300</v>
      </c>
      <c r="E27" s="62">
        <f t="shared" si="0"/>
        <v>0.97299999999999998</v>
      </c>
      <c r="F27" s="64">
        <f t="shared" si="1"/>
        <v>15178.8</v>
      </c>
      <c r="G27" s="63">
        <v>186</v>
      </c>
      <c r="H27" s="65">
        <v>0.6603</v>
      </c>
      <c r="I27" s="63">
        <v>136</v>
      </c>
      <c r="J27" s="66">
        <v>336</v>
      </c>
      <c r="K27" s="67">
        <f t="shared" si="2"/>
        <v>200</v>
      </c>
      <c r="L27" s="67">
        <f t="shared" si="3"/>
        <v>50</v>
      </c>
      <c r="M27" s="65">
        <f t="shared" si="4"/>
        <v>0.30000000000000004</v>
      </c>
      <c r="N27" s="68">
        <f t="shared" si="5"/>
        <v>0.6603</v>
      </c>
      <c r="O27" s="63">
        <v>186</v>
      </c>
      <c r="P27" s="65">
        <f t="shared" si="6"/>
        <v>0.30000000000000004</v>
      </c>
      <c r="Q27" s="65">
        <f t="shared" si="7"/>
        <v>0.61318000000000006</v>
      </c>
      <c r="R27" s="63">
        <f t="shared" si="8"/>
        <v>41628.790200000003</v>
      </c>
      <c r="S27" s="70">
        <f t="shared" si="9"/>
        <v>24977.274120000002</v>
      </c>
      <c r="T27" s="71">
        <f t="shared" si="10"/>
        <v>136</v>
      </c>
      <c r="U27" s="69">
        <f t="shared" si="11"/>
        <v>250</v>
      </c>
      <c r="V27" s="69">
        <f t="shared" si="12"/>
        <v>111</v>
      </c>
      <c r="W27">
        <f t="shared" si="13"/>
        <v>-157.94794035885772</v>
      </c>
      <c r="X27" s="69">
        <f t="shared" si="14"/>
        <v>189.8505180692444</v>
      </c>
      <c r="Y27" s="69">
        <f t="shared" si="15"/>
        <v>189.8505180692444</v>
      </c>
      <c r="Z27" s="72">
        <f t="shared" si="16"/>
        <v>0.31540207227697759</v>
      </c>
      <c r="AA27" s="72">
        <f t="shared" si="17"/>
        <v>0.60099079999999994</v>
      </c>
      <c r="AB27" s="69">
        <f t="shared" si="18"/>
        <v>41645.921378220119</v>
      </c>
      <c r="AC27" s="73">
        <f t="shared" si="19"/>
        <v>24987.552826932071</v>
      </c>
      <c r="AD27" s="69">
        <f t="shared" si="20"/>
        <v>15178.8</v>
      </c>
      <c r="AE27" s="3"/>
      <c r="AF27"/>
      <c r="AG27" s="74">
        <f t="shared" si="21"/>
        <v>7312.0547333333334</v>
      </c>
      <c r="AH27" s="74">
        <f t="shared" si="22"/>
        <v>-40912.054733333331</v>
      </c>
      <c r="AI27" s="75">
        <f t="shared" si="23"/>
        <v>-16912.054733333334</v>
      </c>
      <c r="AJ27" s="75">
        <f t="shared" si="24"/>
        <v>-16912.054733333334</v>
      </c>
      <c r="AK27" s="75">
        <f t="shared" si="25"/>
        <v>-22912.054733333334</v>
      </c>
      <c r="AL27" s="75">
        <f t="shared" si="26"/>
        <v>-31103.301906401259</v>
      </c>
      <c r="AM27" s="75">
        <f t="shared" si="27"/>
        <v>-7103.3019064012624</v>
      </c>
      <c r="AN27" s="75">
        <f t="shared" si="28"/>
        <v>-7103.3019064012624</v>
      </c>
      <c r="AO27" s="75">
        <f t="shared" si="29"/>
        <v>-13103.301906401262</v>
      </c>
    </row>
    <row r="28" spans="1:41" x14ac:dyDescent="0.3">
      <c r="A28" s="62" t="s">
        <v>122</v>
      </c>
      <c r="B28" s="62" t="s">
        <v>103</v>
      </c>
      <c r="C28" s="62">
        <v>2</v>
      </c>
      <c r="D28" s="63">
        <v>1600</v>
      </c>
      <c r="E28" s="62">
        <f t="shared" si="0"/>
        <v>0.97299999999999998</v>
      </c>
      <c r="F28" s="64">
        <f t="shared" si="1"/>
        <v>18681.599999999999</v>
      </c>
      <c r="G28" s="63">
        <v>696</v>
      </c>
      <c r="H28" s="65">
        <v>0.48770000000000002</v>
      </c>
      <c r="I28" s="63">
        <v>449</v>
      </c>
      <c r="J28" s="66">
        <v>899</v>
      </c>
      <c r="K28" s="67">
        <f t="shared" si="2"/>
        <v>450</v>
      </c>
      <c r="L28" s="67">
        <f t="shared" si="3"/>
        <v>247</v>
      </c>
      <c r="M28" s="65">
        <f t="shared" si="4"/>
        <v>0.53911111111111121</v>
      </c>
      <c r="N28" s="68">
        <f t="shared" si="5"/>
        <v>0.48770000000000002</v>
      </c>
      <c r="O28" s="63">
        <v>696</v>
      </c>
      <c r="P28" s="65">
        <f t="shared" si="6"/>
        <v>0.53911111111111121</v>
      </c>
      <c r="Q28" s="65">
        <f t="shared" si="7"/>
        <v>0.42394746666666661</v>
      </c>
      <c r="R28" s="63">
        <f t="shared" si="8"/>
        <v>107699.61443199999</v>
      </c>
      <c r="S28" s="70">
        <f t="shared" si="9"/>
        <v>64619.768659199988</v>
      </c>
      <c r="T28" s="71">
        <f t="shared" si="10"/>
        <v>449</v>
      </c>
      <c r="U28" s="69">
        <f t="shared" si="11"/>
        <v>562.5</v>
      </c>
      <c r="V28" s="69">
        <f t="shared" si="12"/>
        <v>392.75</v>
      </c>
      <c r="W28">
        <f t="shared" si="13"/>
        <v>-355.38286580742988</v>
      </c>
      <c r="X28" s="69">
        <f t="shared" si="14"/>
        <v>498.66366565579983</v>
      </c>
      <c r="Y28" s="69">
        <f t="shared" si="15"/>
        <v>498.66366565579983</v>
      </c>
      <c r="Z28" s="72">
        <f t="shared" si="16"/>
        <v>0.18829096116586636</v>
      </c>
      <c r="AA28" s="72">
        <f t="shared" si="17"/>
        <v>0.70158653333333343</v>
      </c>
      <c r="AB28" s="69">
        <f t="shared" si="18"/>
        <v>127697.33505766194</v>
      </c>
      <c r="AC28" s="73">
        <f t="shared" si="19"/>
        <v>76618.401034597162</v>
      </c>
      <c r="AD28" s="69">
        <f t="shared" si="20"/>
        <v>18681.599999999999</v>
      </c>
      <c r="AE28" s="4" t="s">
        <v>90</v>
      </c>
      <c r="AF28"/>
      <c r="AG28" s="74">
        <f t="shared" si="21"/>
        <v>8535.9694888888898</v>
      </c>
      <c r="AH28" s="74">
        <f t="shared" si="22"/>
        <v>-42135.969488888892</v>
      </c>
      <c r="AI28" s="75">
        <f t="shared" si="23"/>
        <v>-18135.969488888892</v>
      </c>
      <c r="AJ28" s="75">
        <f t="shared" si="24"/>
        <v>-18135.969488888892</v>
      </c>
      <c r="AK28" s="75">
        <f t="shared" si="25"/>
        <v>-24135.969488888892</v>
      </c>
      <c r="AL28" s="75">
        <f t="shared" si="26"/>
        <v>15800.831545708272</v>
      </c>
      <c r="AM28" s="75">
        <f t="shared" si="27"/>
        <v>39800.831545708272</v>
      </c>
      <c r="AN28" s="75">
        <f t="shared" si="28"/>
        <v>39800.831545708272</v>
      </c>
      <c r="AO28" s="75">
        <f t="shared" si="29"/>
        <v>33800.831545708272</v>
      </c>
    </row>
    <row r="29" spans="1:41" hidden="1" x14ac:dyDescent="0.3">
      <c r="A29" s="62" t="s">
        <v>123</v>
      </c>
      <c r="B29" s="62" t="s">
        <v>97</v>
      </c>
      <c r="C29" s="62">
        <v>1</v>
      </c>
      <c r="D29" s="63">
        <v>600</v>
      </c>
      <c r="E29" s="62">
        <f t="shared" si="0"/>
        <v>0.97299999999999998</v>
      </c>
      <c r="F29" s="64">
        <f t="shared" si="1"/>
        <v>7005.5999999999995</v>
      </c>
      <c r="G29" s="63">
        <v>182</v>
      </c>
      <c r="H29" s="65">
        <v>0.43840000000000001</v>
      </c>
      <c r="I29" s="63">
        <v>132</v>
      </c>
      <c r="J29" s="66">
        <v>226</v>
      </c>
      <c r="K29" s="67">
        <f t="shared" si="2"/>
        <v>94</v>
      </c>
      <c r="L29" s="67">
        <f t="shared" si="3"/>
        <v>50</v>
      </c>
      <c r="M29" s="65">
        <f t="shared" si="4"/>
        <v>0.52553191489361706</v>
      </c>
      <c r="N29" s="68">
        <f t="shared" si="5"/>
        <v>0.43840000000000001</v>
      </c>
      <c r="O29" s="63">
        <v>182</v>
      </c>
      <c r="P29" s="65">
        <f t="shared" si="6"/>
        <v>0.52553191489361706</v>
      </c>
      <c r="Q29" s="65">
        <f t="shared" si="7"/>
        <v>0.4346940425531915</v>
      </c>
      <c r="R29" s="63">
        <f t="shared" si="8"/>
        <v>28876.72524680851</v>
      </c>
      <c r="S29" s="70">
        <f t="shared" si="9"/>
        <v>17326.035148085106</v>
      </c>
      <c r="T29" s="71">
        <f t="shared" si="10"/>
        <v>132</v>
      </c>
      <c r="U29" s="69">
        <f t="shared" si="11"/>
        <v>117.5</v>
      </c>
      <c r="V29" s="69">
        <f t="shared" si="12"/>
        <v>120.25</v>
      </c>
      <c r="W29">
        <f t="shared" si="13"/>
        <v>-74.235531968663125</v>
      </c>
      <c r="X29" s="69">
        <f t="shared" si="14"/>
        <v>123.26974349254485</v>
      </c>
      <c r="Y29" s="69">
        <f t="shared" si="15"/>
        <v>132</v>
      </c>
      <c r="Z29" s="72">
        <f t="shared" si="16"/>
        <v>0.1</v>
      </c>
      <c r="AA29" s="72">
        <f t="shared" si="17"/>
        <v>0.77146000000000003</v>
      </c>
      <c r="AB29" s="69">
        <f t="shared" si="18"/>
        <v>37168.942800000004</v>
      </c>
      <c r="AC29" s="73">
        <f t="shared" si="19"/>
        <v>22301.365680000003</v>
      </c>
      <c r="AD29" s="69">
        <f t="shared" si="20"/>
        <v>7005.5999999999995</v>
      </c>
      <c r="AE29" s="54">
        <v>6000</v>
      </c>
      <c r="AF29"/>
      <c r="AG29" s="74">
        <f t="shared" si="21"/>
        <v>9386.0966666666664</v>
      </c>
      <c r="AH29" s="74">
        <f t="shared" si="22"/>
        <v>-42986.096666666665</v>
      </c>
      <c r="AI29" s="75">
        <f t="shared" si="23"/>
        <v>-18986.096666666665</v>
      </c>
      <c r="AJ29" s="75">
        <f t="shared" si="24"/>
        <v>-18986.096666666665</v>
      </c>
      <c r="AK29" s="75">
        <f t="shared" si="25"/>
        <v>-24986.096666666665</v>
      </c>
      <c r="AL29" s="75">
        <f t="shared" si="26"/>
        <v>-27690.33098666666</v>
      </c>
      <c r="AM29" s="75">
        <f t="shared" si="27"/>
        <v>-3690.3309866666605</v>
      </c>
      <c r="AN29" s="75">
        <f t="shared" si="28"/>
        <v>-3690.3309866666605</v>
      </c>
      <c r="AO29" s="75">
        <f t="shared" si="29"/>
        <v>-9690.3309866666605</v>
      </c>
    </row>
    <row r="30" spans="1:41" hidden="1" x14ac:dyDescent="0.3">
      <c r="A30" s="62" t="s">
        <v>124</v>
      </c>
      <c r="B30" s="62" t="s">
        <v>97</v>
      </c>
      <c r="C30" s="62">
        <v>2</v>
      </c>
      <c r="D30" s="63">
        <v>800</v>
      </c>
      <c r="E30" s="62">
        <f t="shared" si="0"/>
        <v>0.97299999999999998</v>
      </c>
      <c r="F30" s="64">
        <f t="shared" si="1"/>
        <v>9340.7999999999993</v>
      </c>
      <c r="G30" s="63">
        <v>241</v>
      </c>
      <c r="H30" s="65">
        <v>0.53149999999999997</v>
      </c>
      <c r="I30" s="63">
        <v>157</v>
      </c>
      <c r="J30" s="66">
        <v>340</v>
      </c>
      <c r="K30" s="67">
        <f t="shared" si="2"/>
        <v>183</v>
      </c>
      <c r="L30" s="67">
        <f t="shared" si="3"/>
        <v>84</v>
      </c>
      <c r="M30" s="65">
        <f t="shared" si="4"/>
        <v>0.46721311475409844</v>
      </c>
      <c r="N30" s="68">
        <f t="shared" si="5"/>
        <v>0.53149999999999997</v>
      </c>
      <c r="O30" s="63">
        <v>241</v>
      </c>
      <c r="P30" s="65">
        <f t="shared" si="6"/>
        <v>0.46721311475409844</v>
      </c>
      <c r="Q30" s="65">
        <f t="shared" si="7"/>
        <v>0.48084754098360655</v>
      </c>
      <c r="R30" s="63">
        <f t="shared" si="8"/>
        <v>42297.753942622949</v>
      </c>
      <c r="S30" s="70">
        <f t="shared" si="9"/>
        <v>25378.652365573769</v>
      </c>
      <c r="T30" s="71">
        <f t="shared" si="10"/>
        <v>157</v>
      </c>
      <c r="U30" s="69">
        <f t="shared" si="11"/>
        <v>228.75</v>
      </c>
      <c r="V30" s="69">
        <f t="shared" si="12"/>
        <v>134.125</v>
      </c>
      <c r="W30">
        <f t="shared" si="13"/>
        <v>-144.52236542835482</v>
      </c>
      <c r="X30" s="69">
        <f t="shared" si="14"/>
        <v>189.99322403335862</v>
      </c>
      <c r="Y30" s="69">
        <f t="shared" si="15"/>
        <v>189.99322403335862</v>
      </c>
      <c r="Z30" s="72">
        <f t="shared" si="16"/>
        <v>0.24423267336987373</v>
      </c>
      <c r="AA30" s="72">
        <f t="shared" si="17"/>
        <v>0.65731426229508194</v>
      </c>
      <c r="AB30" s="69">
        <f t="shared" si="18"/>
        <v>45583.118402241249</v>
      </c>
      <c r="AC30" s="73">
        <f t="shared" si="19"/>
        <v>27349.871041344748</v>
      </c>
      <c r="AD30" s="69">
        <f t="shared" si="20"/>
        <v>9340.7999999999993</v>
      </c>
      <c r="AE30" s="3"/>
      <c r="AF30"/>
      <c r="AG30" s="74">
        <f t="shared" si="21"/>
        <v>7997.3235245901633</v>
      </c>
      <c r="AH30" s="74">
        <f t="shared" si="22"/>
        <v>-41597.32352459016</v>
      </c>
      <c r="AI30" s="75">
        <f t="shared" si="23"/>
        <v>-17597.323524590163</v>
      </c>
      <c r="AJ30" s="75">
        <f t="shared" si="24"/>
        <v>-17597.323524590163</v>
      </c>
      <c r="AK30" s="75">
        <f t="shared" si="25"/>
        <v>-23597.323524590163</v>
      </c>
      <c r="AL30" s="75">
        <f t="shared" si="26"/>
        <v>-23588.252483245411</v>
      </c>
      <c r="AM30" s="75">
        <f t="shared" si="27"/>
        <v>411.74751675458538</v>
      </c>
      <c r="AN30" s="75">
        <f t="shared" si="28"/>
        <v>411.74751675458538</v>
      </c>
      <c r="AO30" s="75">
        <f t="shared" si="29"/>
        <v>-5588.2524832454146</v>
      </c>
    </row>
    <row r="31" spans="1:41" hidden="1" x14ac:dyDescent="0.3">
      <c r="A31" s="62" t="s">
        <v>125</v>
      </c>
      <c r="B31" s="62" t="s">
        <v>103</v>
      </c>
      <c r="C31" s="62">
        <v>1</v>
      </c>
      <c r="D31" s="63">
        <v>700</v>
      </c>
      <c r="E31" s="62">
        <f t="shared" si="0"/>
        <v>0.97299999999999998</v>
      </c>
      <c r="F31" s="64">
        <f t="shared" si="1"/>
        <v>8173.2</v>
      </c>
      <c r="G31" s="63">
        <v>363</v>
      </c>
      <c r="H31" s="65">
        <v>0.13969999999999999</v>
      </c>
      <c r="I31" s="63">
        <v>215</v>
      </c>
      <c r="J31" s="66">
        <v>377</v>
      </c>
      <c r="K31" s="67">
        <f t="shared" si="2"/>
        <v>162</v>
      </c>
      <c r="L31" s="67">
        <f t="shared" si="3"/>
        <v>148</v>
      </c>
      <c r="M31" s="65">
        <f t="shared" si="4"/>
        <v>0.83086419753086416</v>
      </c>
      <c r="N31" s="68">
        <f t="shared" si="5"/>
        <v>0.13969999999999999</v>
      </c>
      <c r="O31" s="63">
        <v>363</v>
      </c>
      <c r="P31" s="65">
        <f t="shared" si="6"/>
        <v>0.83086419753086416</v>
      </c>
      <c r="Q31" s="65">
        <f t="shared" si="7"/>
        <v>0.19305407407407416</v>
      </c>
      <c r="R31" s="63">
        <f t="shared" si="8"/>
        <v>25578.699544444455</v>
      </c>
      <c r="S31" s="70">
        <f t="shared" si="9"/>
        <v>15347.219726666672</v>
      </c>
      <c r="T31" s="71">
        <f t="shared" si="10"/>
        <v>215</v>
      </c>
      <c r="U31" s="69">
        <f t="shared" si="11"/>
        <v>202.5</v>
      </c>
      <c r="V31" s="69">
        <f t="shared" si="12"/>
        <v>194.75</v>
      </c>
      <c r="W31">
        <f t="shared" si="13"/>
        <v>-127.93783169067476</v>
      </c>
      <c r="X31" s="69">
        <f t="shared" si="14"/>
        <v>206.19891963608794</v>
      </c>
      <c r="Y31" s="69">
        <f t="shared" si="15"/>
        <v>215</v>
      </c>
      <c r="Z31" s="72">
        <f t="shared" si="16"/>
        <v>0.1</v>
      </c>
      <c r="AA31" s="72">
        <f t="shared" si="17"/>
        <v>0.77146000000000003</v>
      </c>
      <c r="AB31" s="69">
        <f t="shared" si="18"/>
        <v>60540.323500000006</v>
      </c>
      <c r="AC31" s="73">
        <f t="shared" si="19"/>
        <v>36324.194100000001</v>
      </c>
      <c r="AD31" s="69">
        <f t="shared" si="20"/>
        <v>8173.2</v>
      </c>
      <c r="AE31" s="59" t="s">
        <v>91</v>
      </c>
      <c r="AF31"/>
      <c r="AG31" s="74">
        <f t="shared" si="21"/>
        <v>9386.0966666666664</v>
      </c>
      <c r="AH31" s="74">
        <f t="shared" si="22"/>
        <v>-42986.096666666665</v>
      </c>
      <c r="AI31" s="75">
        <f t="shared" si="23"/>
        <v>-18986.096666666665</v>
      </c>
      <c r="AJ31" s="75">
        <f t="shared" si="24"/>
        <v>-18986.096666666665</v>
      </c>
      <c r="AK31" s="75">
        <f t="shared" si="25"/>
        <v>-24986.096666666665</v>
      </c>
      <c r="AL31" s="75">
        <f t="shared" si="26"/>
        <v>-14835.102566666665</v>
      </c>
      <c r="AM31" s="75">
        <f t="shared" si="27"/>
        <v>9164.8974333333354</v>
      </c>
      <c r="AN31" s="75">
        <f t="shared" si="28"/>
        <v>9164.8974333333354</v>
      </c>
      <c r="AO31" s="75">
        <f t="shared" si="29"/>
        <v>3164.8974333333354</v>
      </c>
    </row>
    <row r="32" spans="1:41" hidden="1" x14ac:dyDescent="0.3">
      <c r="A32" s="62" t="s">
        <v>126</v>
      </c>
      <c r="B32" s="62" t="s">
        <v>103</v>
      </c>
      <c r="C32" s="62">
        <v>2</v>
      </c>
      <c r="D32" s="63">
        <v>1000</v>
      </c>
      <c r="E32" s="62">
        <f t="shared" si="0"/>
        <v>0.97299999999999998</v>
      </c>
      <c r="F32" s="64">
        <f t="shared" si="1"/>
        <v>11676</v>
      </c>
      <c r="G32" s="63">
        <v>301</v>
      </c>
      <c r="H32" s="65">
        <v>0.46850000000000003</v>
      </c>
      <c r="I32" s="63">
        <v>202</v>
      </c>
      <c r="J32" s="66">
        <v>374</v>
      </c>
      <c r="K32" s="67">
        <f t="shared" si="2"/>
        <v>172</v>
      </c>
      <c r="L32" s="67">
        <f t="shared" si="3"/>
        <v>99</v>
      </c>
      <c r="M32" s="65">
        <f t="shared" si="4"/>
        <v>0.56046511627906981</v>
      </c>
      <c r="N32" s="68">
        <f t="shared" si="5"/>
        <v>0.46850000000000003</v>
      </c>
      <c r="O32" s="63">
        <v>301</v>
      </c>
      <c r="P32" s="65">
        <f t="shared" si="6"/>
        <v>0.56046511627906981</v>
      </c>
      <c r="Q32" s="65">
        <f t="shared" si="7"/>
        <v>0.4070479069767442</v>
      </c>
      <c r="R32" s="63">
        <f t="shared" si="8"/>
        <v>44720.318299999999</v>
      </c>
      <c r="S32" s="70">
        <f t="shared" si="9"/>
        <v>26832.190979999999</v>
      </c>
      <c r="T32" s="71">
        <f t="shared" si="10"/>
        <v>202</v>
      </c>
      <c r="U32" s="69">
        <f t="shared" si="11"/>
        <v>215</v>
      </c>
      <c r="V32" s="69">
        <f t="shared" si="12"/>
        <v>180.5</v>
      </c>
      <c r="W32">
        <f t="shared" si="13"/>
        <v>-135.83522870861765</v>
      </c>
      <c r="X32" s="69">
        <f t="shared" si="14"/>
        <v>205.79144553955018</v>
      </c>
      <c r="Y32" s="69">
        <f t="shared" si="15"/>
        <v>205.79144553955018</v>
      </c>
      <c r="Z32" s="72">
        <f t="shared" si="16"/>
        <v>0.11763463041651247</v>
      </c>
      <c r="AA32" s="72">
        <f t="shared" si="17"/>
        <v>0.75750395348837207</v>
      </c>
      <c r="AB32" s="69">
        <f t="shared" si="18"/>
        <v>56899.05926045814</v>
      </c>
      <c r="AC32" s="73">
        <f t="shared" si="19"/>
        <v>34139.435556274882</v>
      </c>
      <c r="AD32" s="69">
        <f t="shared" si="20"/>
        <v>11676</v>
      </c>
      <c r="AE32" s="60" t="s">
        <v>92</v>
      </c>
      <c r="AF32"/>
      <c r="AG32" s="74">
        <f t="shared" si="21"/>
        <v>9216.2981007751932</v>
      </c>
      <c r="AH32" s="74">
        <f t="shared" si="22"/>
        <v>-42816.298100775195</v>
      </c>
      <c r="AI32" s="75">
        <f t="shared" si="23"/>
        <v>-18816.298100775195</v>
      </c>
      <c r="AJ32" s="75">
        <f t="shared" si="24"/>
        <v>-18816.298100775195</v>
      </c>
      <c r="AK32" s="75">
        <f t="shared" si="25"/>
        <v>-24816.298100775195</v>
      </c>
      <c r="AL32" s="75">
        <f t="shared" si="26"/>
        <v>-20352.862544500313</v>
      </c>
      <c r="AM32" s="75">
        <f t="shared" si="27"/>
        <v>3647.1374554996873</v>
      </c>
      <c r="AN32" s="75">
        <f t="shared" si="28"/>
        <v>3647.1374554996873</v>
      </c>
      <c r="AO32" s="75">
        <f t="shared" si="29"/>
        <v>-2352.8625445003127</v>
      </c>
    </row>
    <row r="33" spans="1:41" hidden="1" x14ac:dyDescent="0.3">
      <c r="A33" s="62" t="s">
        <v>127</v>
      </c>
      <c r="B33" s="62" t="s">
        <v>97</v>
      </c>
      <c r="C33" s="62">
        <v>1</v>
      </c>
      <c r="D33" s="63">
        <v>700</v>
      </c>
      <c r="E33" s="62">
        <f t="shared" si="0"/>
        <v>0.97299999999999998</v>
      </c>
      <c r="F33" s="64">
        <f t="shared" si="1"/>
        <v>8173.2</v>
      </c>
      <c r="G33" s="63">
        <v>212</v>
      </c>
      <c r="H33" s="65">
        <v>0.50139999999999996</v>
      </c>
      <c r="I33" s="63">
        <v>94</v>
      </c>
      <c r="J33" s="66">
        <v>356</v>
      </c>
      <c r="K33" s="67">
        <f t="shared" si="2"/>
        <v>262</v>
      </c>
      <c r="L33" s="67">
        <f t="shared" si="3"/>
        <v>118</v>
      </c>
      <c r="M33" s="65">
        <f t="shared" si="4"/>
        <v>0.46030534351145036</v>
      </c>
      <c r="N33" s="68">
        <f t="shared" si="5"/>
        <v>0.50139999999999996</v>
      </c>
      <c r="O33" s="63">
        <v>212</v>
      </c>
      <c r="P33" s="65">
        <f t="shared" si="6"/>
        <v>0.46030534351145036</v>
      </c>
      <c r="Q33" s="65">
        <f t="shared" si="7"/>
        <v>0.48631435114503824</v>
      </c>
      <c r="R33" s="63">
        <f t="shared" si="8"/>
        <v>37631.00449160306</v>
      </c>
      <c r="S33" s="70">
        <f t="shared" si="9"/>
        <v>22578.602694961835</v>
      </c>
      <c r="T33" s="71">
        <f t="shared" si="10"/>
        <v>94</v>
      </c>
      <c r="U33" s="69">
        <f t="shared" si="11"/>
        <v>327.5</v>
      </c>
      <c r="V33" s="69">
        <f t="shared" si="12"/>
        <v>61.25</v>
      </c>
      <c r="W33">
        <f t="shared" si="13"/>
        <v>-206.9118018701036</v>
      </c>
      <c r="X33" s="69">
        <f t="shared" si="14"/>
        <v>206.62417867071014</v>
      </c>
      <c r="Y33" s="69">
        <f t="shared" si="15"/>
        <v>206.62417867071014</v>
      </c>
      <c r="Z33" s="72">
        <f t="shared" si="16"/>
        <v>0.44389062189529815</v>
      </c>
      <c r="AA33" s="72">
        <f t="shared" si="17"/>
        <v>0.49930496183206108</v>
      </c>
      <c r="AB33" s="69">
        <f t="shared" si="18"/>
        <v>37656.494340337362</v>
      </c>
      <c r="AC33" s="73">
        <f t="shared" si="19"/>
        <v>22593.896604202415</v>
      </c>
      <c r="AD33" s="69">
        <f t="shared" si="20"/>
        <v>8173.2</v>
      </c>
      <c r="AE33" s="60" t="s">
        <v>93</v>
      </c>
      <c r="AF33"/>
      <c r="AG33" s="74">
        <f t="shared" si="21"/>
        <v>6074.8770356234099</v>
      </c>
      <c r="AH33" s="74">
        <f t="shared" si="22"/>
        <v>-39674.877035623409</v>
      </c>
      <c r="AI33" s="75">
        <f t="shared" si="23"/>
        <v>-15674.877035623409</v>
      </c>
      <c r="AJ33" s="75">
        <f t="shared" si="24"/>
        <v>-15674.877035623409</v>
      </c>
      <c r="AK33" s="75">
        <f t="shared" si="25"/>
        <v>-21674.877035623409</v>
      </c>
      <c r="AL33" s="75">
        <f t="shared" si="26"/>
        <v>-25254.180431420995</v>
      </c>
      <c r="AM33" s="75">
        <f t="shared" si="27"/>
        <v>-1254.1804314209949</v>
      </c>
      <c r="AN33" s="75">
        <f t="shared" si="28"/>
        <v>-1254.1804314209949</v>
      </c>
      <c r="AO33" s="75">
        <f t="shared" si="29"/>
        <v>-7254.1804314209949</v>
      </c>
    </row>
    <row r="34" spans="1:41" hidden="1" x14ac:dyDescent="0.3">
      <c r="A34" s="62" t="s">
        <v>128</v>
      </c>
      <c r="B34" s="62" t="s">
        <v>97</v>
      </c>
      <c r="C34" s="62">
        <v>2</v>
      </c>
      <c r="D34" s="63">
        <v>900</v>
      </c>
      <c r="E34" s="62">
        <f t="shared" si="0"/>
        <v>0.97299999999999998</v>
      </c>
      <c r="F34" s="64">
        <f t="shared" si="1"/>
        <v>10508.4</v>
      </c>
      <c r="G34" s="63">
        <v>340</v>
      </c>
      <c r="H34" s="65">
        <v>0.30680000000000002</v>
      </c>
      <c r="I34" s="63">
        <v>69</v>
      </c>
      <c r="J34" s="66">
        <v>485</v>
      </c>
      <c r="K34" s="67">
        <f t="shared" si="2"/>
        <v>416</v>
      </c>
      <c r="L34" s="67">
        <f t="shared" si="3"/>
        <v>271</v>
      </c>
      <c r="M34" s="65">
        <f t="shared" si="4"/>
        <v>0.62115384615384617</v>
      </c>
      <c r="N34" s="68">
        <f t="shared" si="5"/>
        <v>0.30680000000000002</v>
      </c>
      <c r="O34" s="63">
        <v>340</v>
      </c>
      <c r="P34" s="65">
        <f t="shared" si="6"/>
        <v>0.62115384615384617</v>
      </c>
      <c r="Q34" s="65">
        <f t="shared" si="7"/>
        <v>0.35901884615384616</v>
      </c>
      <c r="R34" s="63">
        <f t="shared" si="8"/>
        <v>44554.238807692309</v>
      </c>
      <c r="S34" s="70">
        <f t="shared" si="9"/>
        <v>26732.543284615385</v>
      </c>
      <c r="T34" s="71">
        <f t="shared" si="10"/>
        <v>69</v>
      </c>
      <c r="U34" s="69">
        <f t="shared" si="11"/>
        <v>520</v>
      </c>
      <c r="V34" s="69">
        <f t="shared" si="12"/>
        <v>17</v>
      </c>
      <c r="W34">
        <f t="shared" si="13"/>
        <v>-328.53171594642407</v>
      </c>
      <c r="X34" s="69">
        <f t="shared" si="14"/>
        <v>287.94907758402832</v>
      </c>
      <c r="Y34" s="69">
        <f t="shared" si="15"/>
        <v>287.94907758402832</v>
      </c>
      <c r="Z34" s="72">
        <f t="shared" si="16"/>
        <v>0.52105591843082366</v>
      </c>
      <c r="AA34" s="72">
        <f t="shared" si="17"/>
        <v>0.43823634615384616</v>
      </c>
      <c r="AB34" s="69">
        <f t="shared" si="18"/>
        <v>46059.259348160151</v>
      </c>
      <c r="AC34" s="73">
        <f t="shared" si="19"/>
        <v>27635.555608896091</v>
      </c>
      <c r="AD34" s="69">
        <f t="shared" si="20"/>
        <v>10508.4</v>
      </c>
      <c r="AE34" s="60" t="s">
        <v>94</v>
      </c>
      <c r="AF34"/>
      <c r="AG34" s="74">
        <f t="shared" si="21"/>
        <v>5331.8755448717948</v>
      </c>
      <c r="AH34" s="74">
        <f t="shared" si="22"/>
        <v>-38931.875544871793</v>
      </c>
      <c r="AI34" s="75">
        <f t="shared" si="23"/>
        <v>-14931.875544871795</v>
      </c>
      <c r="AJ34" s="75">
        <f t="shared" si="24"/>
        <v>-14931.875544871795</v>
      </c>
      <c r="AK34" s="75">
        <f t="shared" si="25"/>
        <v>-20931.875544871793</v>
      </c>
      <c r="AL34" s="75">
        <f t="shared" si="26"/>
        <v>-21804.7199359757</v>
      </c>
      <c r="AM34" s="75">
        <f t="shared" si="27"/>
        <v>2195.2800640242986</v>
      </c>
      <c r="AN34" s="75">
        <f t="shared" si="28"/>
        <v>2195.2800640242986</v>
      </c>
      <c r="AO34" s="75">
        <f t="shared" si="29"/>
        <v>-3804.7199359756996</v>
      </c>
    </row>
    <row r="35" spans="1:41" hidden="1" x14ac:dyDescent="0.3">
      <c r="A35" s="62" t="s">
        <v>129</v>
      </c>
      <c r="B35" s="62" t="s">
        <v>103</v>
      </c>
      <c r="C35" s="62">
        <v>1</v>
      </c>
      <c r="D35" s="63">
        <v>1000</v>
      </c>
      <c r="E35" s="62">
        <f t="shared" si="0"/>
        <v>0.97299999999999998</v>
      </c>
      <c r="F35" s="64">
        <f t="shared" si="1"/>
        <v>11676</v>
      </c>
      <c r="G35" s="63">
        <v>266</v>
      </c>
      <c r="H35" s="65">
        <v>0.52049999999999996</v>
      </c>
      <c r="I35" s="63">
        <v>84</v>
      </c>
      <c r="J35" s="66">
        <v>376</v>
      </c>
      <c r="K35" s="67">
        <f t="shared" si="2"/>
        <v>292</v>
      </c>
      <c r="L35" s="67">
        <f t="shared" si="3"/>
        <v>182</v>
      </c>
      <c r="M35" s="65">
        <f t="shared" si="4"/>
        <v>0.59863013698630141</v>
      </c>
      <c r="N35" s="68">
        <f t="shared" si="5"/>
        <v>0.52049999999999996</v>
      </c>
      <c r="O35" s="63">
        <v>266</v>
      </c>
      <c r="P35" s="65">
        <f t="shared" si="6"/>
        <v>0.59863013698630141</v>
      </c>
      <c r="Q35" s="65">
        <f t="shared" si="7"/>
        <v>0.37684410958904108</v>
      </c>
      <c r="R35" s="63">
        <f t="shared" si="8"/>
        <v>36587.794600000001</v>
      </c>
      <c r="S35" s="70">
        <f t="shared" si="9"/>
        <v>21952.676759999998</v>
      </c>
      <c r="T35" s="71">
        <f t="shared" si="10"/>
        <v>84</v>
      </c>
      <c r="U35" s="69">
        <f t="shared" si="11"/>
        <v>365</v>
      </c>
      <c r="V35" s="69">
        <f t="shared" si="12"/>
        <v>47.5</v>
      </c>
      <c r="W35">
        <f t="shared" si="13"/>
        <v>-230.60399292393228</v>
      </c>
      <c r="X35" s="69">
        <f t="shared" si="14"/>
        <v>219.90175638109682</v>
      </c>
      <c r="Y35" s="69">
        <f t="shared" si="15"/>
        <v>219.90175638109682</v>
      </c>
      <c r="Z35" s="72">
        <f t="shared" si="16"/>
        <v>0.47233357912629265</v>
      </c>
      <c r="AA35" s="72">
        <f t="shared" si="17"/>
        <v>0.47679520547945203</v>
      </c>
      <c r="AB35" s="69">
        <f t="shared" si="18"/>
        <v>38269.557638441373</v>
      </c>
      <c r="AC35" s="73">
        <f t="shared" si="19"/>
        <v>22961.734583064823</v>
      </c>
      <c r="AD35" s="69">
        <f t="shared" si="20"/>
        <v>11676</v>
      </c>
      <c r="AE35" s="61" t="s">
        <v>95</v>
      </c>
      <c r="AF35"/>
      <c r="AG35" s="74">
        <f t="shared" si="21"/>
        <v>5801.0083333333332</v>
      </c>
      <c r="AH35" s="74">
        <f t="shared" si="22"/>
        <v>-39401.008333333331</v>
      </c>
      <c r="AI35" s="75">
        <f t="shared" si="23"/>
        <v>-15401.008333333333</v>
      </c>
      <c r="AJ35" s="75">
        <f t="shared" si="24"/>
        <v>-15401.008333333333</v>
      </c>
      <c r="AK35" s="75">
        <f t="shared" si="25"/>
        <v>-21401.008333333331</v>
      </c>
      <c r="AL35" s="75">
        <f t="shared" si="26"/>
        <v>-28115.273750268509</v>
      </c>
      <c r="AM35" s="75">
        <f t="shared" si="27"/>
        <v>-4115.2737502685104</v>
      </c>
      <c r="AN35" s="75">
        <f t="shared" si="28"/>
        <v>-4115.2737502685104</v>
      </c>
      <c r="AO35" s="75">
        <f t="shared" si="29"/>
        <v>-10115.273750268509</v>
      </c>
    </row>
    <row r="36" spans="1:41" hidden="1" x14ac:dyDescent="0.3">
      <c r="A36" s="62" t="s">
        <v>130</v>
      </c>
      <c r="B36" s="62" t="s">
        <v>103</v>
      </c>
      <c r="C36" s="62">
        <v>2</v>
      </c>
      <c r="D36" s="63">
        <v>1200</v>
      </c>
      <c r="E36" s="62">
        <f t="shared" si="0"/>
        <v>0.97299999999999998</v>
      </c>
      <c r="F36" s="64">
        <f t="shared" si="1"/>
        <v>14011.199999999999</v>
      </c>
      <c r="G36" s="63">
        <v>442</v>
      </c>
      <c r="H36" s="65">
        <v>0.1288</v>
      </c>
      <c r="I36" s="63">
        <v>109</v>
      </c>
      <c r="J36" s="66">
        <v>490</v>
      </c>
      <c r="K36" s="67">
        <f t="shared" si="2"/>
        <v>381</v>
      </c>
      <c r="L36" s="67">
        <f t="shared" si="3"/>
        <v>333</v>
      </c>
      <c r="M36" s="65">
        <f t="shared" si="4"/>
        <v>0.79921259842519687</v>
      </c>
      <c r="N36" s="68">
        <f t="shared" si="5"/>
        <v>0.1288</v>
      </c>
      <c r="O36" s="63">
        <v>442</v>
      </c>
      <c r="P36" s="65">
        <f t="shared" si="6"/>
        <v>0.79921259842519687</v>
      </c>
      <c r="Q36" s="65">
        <f t="shared" si="7"/>
        <v>0.21810314960629917</v>
      </c>
      <c r="R36" s="63">
        <f t="shared" si="8"/>
        <v>35186.581125984245</v>
      </c>
      <c r="S36" s="70">
        <f t="shared" si="9"/>
        <v>21111.948675590545</v>
      </c>
      <c r="T36" s="71">
        <f t="shared" si="10"/>
        <v>109</v>
      </c>
      <c r="U36" s="69">
        <f t="shared" si="11"/>
        <v>476.25</v>
      </c>
      <c r="V36" s="69">
        <f t="shared" si="12"/>
        <v>61.375</v>
      </c>
      <c r="W36">
        <f t="shared" si="13"/>
        <v>-300.89082638362396</v>
      </c>
      <c r="X36" s="69">
        <f t="shared" si="14"/>
        <v>286.62523692191053</v>
      </c>
      <c r="Y36" s="69">
        <f t="shared" si="15"/>
        <v>286.62523692191053</v>
      </c>
      <c r="Z36" s="72">
        <f t="shared" si="16"/>
        <v>0.47296637673891972</v>
      </c>
      <c r="AA36" s="72">
        <f t="shared" si="17"/>
        <v>0.47629440944881896</v>
      </c>
      <c r="AB36" s="69">
        <f t="shared" si="18"/>
        <v>49829.069252789952</v>
      </c>
      <c r="AC36" s="73">
        <f t="shared" si="19"/>
        <v>29897.441551673968</v>
      </c>
      <c r="AD36" s="69">
        <f t="shared" si="20"/>
        <v>14011.199999999999</v>
      </c>
      <c r="AE36" s="4"/>
      <c r="AF36"/>
      <c r="AG36" s="74">
        <f t="shared" si="21"/>
        <v>5794.91531496063</v>
      </c>
      <c r="AH36" s="74">
        <f t="shared" si="22"/>
        <v>-39394.915314960628</v>
      </c>
      <c r="AI36" s="75">
        <f t="shared" si="23"/>
        <v>-15394.91531496063</v>
      </c>
      <c r="AJ36" s="75">
        <f t="shared" si="24"/>
        <v>-15394.91531496063</v>
      </c>
      <c r="AK36" s="75">
        <f t="shared" si="25"/>
        <v>-21394.915314960628</v>
      </c>
      <c r="AL36" s="75">
        <f t="shared" si="26"/>
        <v>-23508.673763286657</v>
      </c>
      <c r="AM36" s="75">
        <f t="shared" si="27"/>
        <v>491.32623671333931</v>
      </c>
      <c r="AN36" s="75">
        <f t="shared" si="28"/>
        <v>491.32623671333931</v>
      </c>
      <c r="AO36" s="75">
        <f t="shared" si="29"/>
        <v>-5508.6737632866589</v>
      </c>
    </row>
    <row r="37" spans="1:41" hidden="1" x14ac:dyDescent="0.3">
      <c r="A37" s="62" t="s">
        <v>131</v>
      </c>
      <c r="B37" s="62" t="s">
        <v>97</v>
      </c>
      <c r="C37" s="62">
        <v>1</v>
      </c>
      <c r="D37" s="63">
        <v>1200</v>
      </c>
      <c r="E37" s="62">
        <f t="shared" si="0"/>
        <v>0.97299999999999998</v>
      </c>
      <c r="F37" s="64">
        <f t="shared" si="1"/>
        <v>14011.199999999999</v>
      </c>
      <c r="G37" s="63">
        <v>354</v>
      </c>
      <c r="H37" s="65">
        <v>0.24110000000000001</v>
      </c>
      <c r="I37" s="63">
        <v>145</v>
      </c>
      <c r="J37" s="66">
        <v>434</v>
      </c>
      <c r="K37" s="67">
        <f t="shared" si="2"/>
        <v>289</v>
      </c>
      <c r="L37" s="67">
        <f t="shared" si="3"/>
        <v>209</v>
      </c>
      <c r="M37" s="65">
        <f t="shared" si="4"/>
        <v>0.67854671280276824</v>
      </c>
      <c r="N37" s="68">
        <f t="shared" si="5"/>
        <v>0.24110000000000001</v>
      </c>
      <c r="O37" s="63">
        <v>354</v>
      </c>
      <c r="P37" s="65">
        <f t="shared" si="6"/>
        <v>0.67854671280276824</v>
      </c>
      <c r="Q37" s="65">
        <f t="shared" si="7"/>
        <v>0.31359813148788929</v>
      </c>
      <c r="R37" s="63">
        <f t="shared" si="8"/>
        <v>40520.014569550178</v>
      </c>
      <c r="S37" s="70">
        <f t="shared" si="9"/>
        <v>24312.008741730107</v>
      </c>
      <c r="T37" s="71">
        <f t="shared" si="10"/>
        <v>145</v>
      </c>
      <c r="U37" s="69">
        <f t="shared" si="11"/>
        <v>361.25</v>
      </c>
      <c r="V37" s="69">
        <f t="shared" si="12"/>
        <v>108.875</v>
      </c>
      <c r="W37">
        <f t="shared" si="13"/>
        <v>-228.2347738185494</v>
      </c>
      <c r="X37" s="69">
        <f t="shared" si="14"/>
        <v>248.57399861005814</v>
      </c>
      <c r="Y37" s="69">
        <f t="shared" si="15"/>
        <v>248.57399861005814</v>
      </c>
      <c r="Z37" s="72">
        <f t="shared" si="16"/>
        <v>0.38671003075448618</v>
      </c>
      <c r="AA37" s="72">
        <f t="shared" si="17"/>
        <v>0.54455768166089968</v>
      </c>
      <c r="AB37" s="69">
        <f t="shared" si="18"/>
        <v>49407.451347559632</v>
      </c>
      <c r="AC37" s="73">
        <f t="shared" si="19"/>
        <v>29644.470808535778</v>
      </c>
      <c r="AD37" s="69">
        <f t="shared" si="20"/>
        <v>14011.199999999999</v>
      </c>
      <c r="AE37" s="4"/>
      <c r="AF37"/>
      <c r="AG37" s="74">
        <f t="shared" si="21"/>
        <v>6625.4517935409449</v>
      </c>
      <c r="AH37" s="74">
        <f t="shared" si="22"/>
        <v>-40225.451793540946</v>
      </c>
      <c r="AI37" s="75">
        <f t="shared" si="23"/>
        <v>-16225.451793540946</v>
      </c>
      <c r="AJ37" s="75">
        <f t="shared" si="24"/>
        <v>-16225.451793540946</v>
      </c>
      <c r="AK37" s="75">
        <f t="shared" si="25"/>
        <v>-22225.451793540946</v>
      </c>
      <c r="AL37" s="75">
        <f t="shared" si="26"/>
        <v>-24592.180985005165</v>
      </c>
      <c r="AM37" s="75">
        <f t="shared" si="27"/>
        <v>-592.1809850051668</v>
      </c>
      <c r="AN37" s="75">
        <f t="shared" si="28"/>
        <v>-592.1809850051668</v>
      </c>
      <c r="AO37" s="75">
        <f t="shared" si="29"/>
        <v>-6592.1809850051668</v>
      </c>
    </row>
    <row r="38" spans="1:41" hidden="1" x14ac:dyDescent="0.3">
      <c r="A38" s="62" t="s">
        <v>132</v>
      </c>
      <c r="B38" s="62" t="s">
        <v>97</v>
      </c>
      <c r="C38" s="62">
        <v>2</v>
      </c>
      <c r="D38" s="63">
        <v>920</v>
      </c>
      <c r="E38" s="62">
        <f t="shared" si="0"/>
        <v>0.97299999999999998</v>
      </c>
      <c r="F38" s="64">
        <f t="shared" si="1"/>
        <v>10741.92</v>
      </c>
      <c r="G38" s="63">
        <v>123</v>
      </c>
      <c r="H38" s="65">
        <v>0.4521</v>
      </c>
      <c r="I38" s="63">
        <v>111</v>
      </c>
      <c r="J38" s="66">
        <v>147</v>
      </c>
      <c r="K38" s="67">
        <f t="shared" si="2"/>
        <v>36</v>
      </c>
      <c r="L38" s="67">
        <f t="shared" si="3"/>
        <v>12</v>
      </c>
      <c r="M38" s="65">
        <f t="shared" si="4"/>
        <v>0.3666666666666667</v>
      </c>
      <c r="N38" s="68">
        <f t="shared" si="5"/>
        <v>0.4521</v>
      </c>
      <c r="O38" s="63">
        <v>123</v>
      </c>
      <c r="P38" s="65">
        <f t="shared" si="6"/>
        <v>0.3666666666666667</v>
      </c>
      <c r="Q38" s="65">
        <f t="shared" si="7"/>
        <v>0.56042000000000003</v>
      </c>
      <c r="R38" s="63">
        <f t="shared" si="8"/>
        <v>25160.055900000003</v>
      </c>
      <c r="S38" s="70">
        <f t="shared" si="9"/>
        <v>15096.03354</v>
      </c>
      <c r="T38" s="71">
        <f t="shared" si="10"/>
        <v>111</v>
      </c>
      <c r="U38" s="69">
        <f t="shared" si="11"/>
        <v>45</v>
      </c>
      <c r="V38" s="69">
        <f t="shared" si="12"/>
        <v>106.5</v>
      </c>
      <c r="W38">
        <f t="shared" si="13"/>
        <v>-28.430629264594391</v>
      </c>
      <c r="X38" s="69">
        <f t="shared" si="14"/>
        <v>77.433093252463991</v>
      </c>
      <c r="Y38" s="69">
        <f t="shared" si="15"/>
        <v>111</v>
      </c>
      <c r="Z38" s="72">
        <f t="shared" si="16"/>
        <v>0.1</v>
      </c>
      <c r="AA38" s="72">
        <f t="shared" si="17"/>
        <v>0.77146000000000003</v>
      </c>
      <c r="AB38" s="69">
        <f t="shared" si="18"/>
        <v>31255.7019</v>
      </c>
      <c r="AC38" s="73">
        <f t="shared" si="19"/>
        <v>18753.421139999999</v>
      </c>
      <c r="AD38" s="69">
        <f t="shared" si="20"/>
        <v>10741.92</v>
      </c>
      <c r="AE38" s="4"/>
      <c r="AF38"/>
      <c r="AG38" s="74">
        <f t="shared" si="21"/>
        <v>9386.0966666666664</v>
      </c>
      <c r="AH38" s="74">
        <f t="shared" si="22"/>
        <v>-42986.096666666665</v>
      </c>
      <c r="AI38" s="75">
        <f t="shared" si="23"/>
        <v>-18986.096666666665</v>
      </c>
      <c r="AJ38" s="75">
        <f t="shared" si="24"/>
        <v>-18986.096666666665</v>
      </c>
      <c r="AK38" s="75">
        <f t="shared" si="25"/>
        <v>-24986.096666666665</v>
      </c>
      <c r="AL38" s="75">
        <f t="shared" si="26"/>
        <v>-34974.595526666664</v>
      </c>
      <c r="AM38" s="75">
        <f t="shared" si="27"/>
        <v>-10974.595526666666</v>
      </c>
      <c r="AN38" s="75">
        <f t="shared" si="28"/>
        <v>-10974.595526666666</v>
      </c>
      <c r="AO38" s="75">
        <f t="shared" si="29"/>
        <v>-16974.595526666664</v>
      </c>
    </row>
    <row r="39" spans="1:41" hidden="1" x14ac:dyDescent="0.3">
      <c r="A39" s="62" t="s">
        <v>133</v>
      </c>
      <c r="B39" s="62" t="s">
        <v>97</v>
      </c>
      <c r="C39" s="62">
        <v>2</v>
      </c>
      <c r="D39" s="63">
        <v>1300</v>
      </c>
      <c r="E39" s="62">
        <f t="shared" si="0"/>
        <v>0.97299999999999998</v>
      </c>
      <c r="F39" s="64">
        <f t="shared" si="1"/>
        <v>15178.8</v>
      </c>
      <c r="G39" s="63">
        <v>377</v>
      </c>
      <c r="H39" s="65">
        <v>0.47949999999999998</v>
      </c>
      <c r="I39" s="63">
        <v>228</v>
      </c>
      <c r="J39" s="66">
        <v>457</v>
      </c>
      <c r="K39" s="67">
        <f t="shared" si="2"/>
        <v>229</v>
      </c>
      <c r="L39" s="67">
        <f t="shared" si="3"/>
        <v>149</v>
      </c>
      <c r="M39" s="65">
        <f t="shared" si="4"/>
        <v>0.62052401746724895</v>
      </c>
      <c r="N39" s="68">
        <f t="shared" si="5"/>
        <v>0.47949999999999998</v>
      </c>
      <c r="O39" s="63">
        <v>377</v>
      </c>
      <c r="P39" s="65">
        <f t="shared" si="6"/>
        <v>0.62052401746724895</v>
      </c>
      <c r="Q39" s="65">
        <f t="shared" si="7"/>
        <v>0.35951729257641923</v>
      </c>
      <c r="R39" s="63">
        <f t="shared" si="8"/>
        <v>49471.377044978166</v>
      </c>
      <c r="S39" s="70">
        <f t="shared" si="9"/>
        <v>29682.826226986897</v>
      </c>
      <c r="T39" s="71">
        <f t="shared" si="10"/>
        <v>228</v>
      </c>
      <c r="U39" s="69">
        <f t="shared" si="11"/>
        <v>286.25</v>
      </c>
      <c r="V39" s="69">
        <f t="shared" si="12"/>
        <v>199.375</v>
      </c>
      <c r="W39">
        <f t="shared" si="13"/>
        <v>-180.8503917108921</v>
      </c>
      <c r="X39" s="69">
        <f t="shared" si="14"/>
        <v>253.51884318928481</v>
      </c>
      <c r="Y39" s="69">
        <f t="shared" si="15"/>
        <v>253.51884318928481</v>
      </c>
      <c r="Z39" s="72">
        <f t="shared" si="16"/>
        <v>0.18914879716780719</v>
      </c>
      <c r="AA39" s="72">
        <f t="shared" si="17"/>
        <v>0.70090764192139743</v>
      </c>
      <c r="AB39" s="69">
        <f t="shared" si="18"/>
        <v>64858.052515291383</v>
      </c>
      <c r="AC39" s="73">
        <f t="shared" si="19"/>
        <v>38914.83150917483</v>
      </c>
      <c r="AD39" s="69">
        <f t="shared" si="20"/>
        <v>15178.8</v>
      </c>
      <c r="AE39" s="4"/>
      <c r="AF39"/>
      <c r="AG39" s="74">
        <f t="shared" si="21"/>
        <v>8527.7096433770021</v>
      </c>
      <c r="AH39" s="74">
        <f t="shared" si="22"/>
        <v>-42127.709643377006</v>
      </c>
      <c r="AI39" s="75">
        <f t="shared" si="23"/>
        <v>-18127.709643377002</v>
      </c>
      <c r="AJ39" s="75">
        <f t="shared" si="24"/>
        <v>-18127.709643377002</v>
      </c>
      <c r="AK39" s="75">
        <f t="shared" si="25"/>
        <v>-24127.709643377002</v>
      </c>
      <c r="AL39" s="75">
        <f t="shared" si="26"/>
        <v>-18391.678134202175</v>
      </c>
      <c r="AM39" s="75">
        <f t="shared" si="27"/>
        <v>5608.3218657978287</v>
      </c>
      <c r="AN39" s="75">
        <f t="shared" si="28"/>
        <v>5608.3218657978287</v>
      </c>
      <c r="AO39" s="75">
        <f t="shared" si="29"/>
        <v>-391.67813420217135</v>
      </c>
    </row>
    <row r="40" spans="1:41" hidden="1" x14ac:dyDescent="0.3">
      <c r="A40" s="62" t="s">
        <v>134</v>
      </c>
      <c r="B40" s="62" t="s">
        <v>103</v>
      </c>
      <c r="C40" s="62">
        <v>1</v>
      </c>
      <c r="D40" s="63">
        <v>1100</v>
      </c>
      <c r="E40" s="62">
        <f t="shared" si="0"/>
        <v>0.97299999999999998</v>
      </c>
      <c r="F40" s="64">
        <f t="shared" si="1"/>
        <v>12843.6</v>
      </c>
      <c r="G40" s="63">
        <v>318</v>
      </c>
      <c r="H40" s="65">
        <v>0.2712</v>
      </c>
      <c r="I40" s="63">
        <v>90</v>
      </c>
      <c r="J40" s="66">
        <v>375</v>
      </c>
      <c r="K40" s="67">
        <f t="shared" si="2"/>
        <v>285</v>
      </c>
      <c r="L40" s="67">
        <f t="shared" si="3"/>
        <v>228</v>
      </c>
      <c r="M40" s="65">
        <f t="shared" si="4"/>
        <v>0.74</v>
      </c>
      <c r="N40" s="68">
        <f t="shared" si="5"/>
        <v>0.2712</v>
      </c>
      <c r="O40" s="63">
        <v>318</v>
      </c>
      <c r="P40" s="65">
        <f t="shared" si="6"/>
        <v>0.74</v>
      </c>
      <c r="Q40" s="65">
        <f t="shared" si="7"/>
        <v>0.26496400000000009</v>
      </c>
      <c r="R40" s="63">
        <f t="shared" si="8"/>
        <v>30754.371480000009</v>
      </c>
      <c r="S40" s="70">
        <f t="shared" si="9"/>
        <v>18452.622888000005</v>
      </c>
      <c r="T40" s="71">
        <f t="shared" si="10"/>
        <v>90</v>
      </c>
      <c r="U40" s="69">
        <f t="shared" si="11"/>
        <v>356.25</v>
      </c>
      <c r="V40" s="69">
        <f t="shared" si="12"/>
        <v>54.375</v>
      </c>
      <c r="W40">
        <f t="shared" si="13"/>
        <v>-225.07581501137224</v>
      </c>
      <c r="X40" s="69">
        <f t="shared" si="14"/>
        <v>218.63698824867325</v>
      </c>
      <c r="Y40" s="69">
        <f t="shared" si="15"/>
        <v>218.63698824867325</v>
      </c>
      <c r="Z40" s="72">
        <f t="shared" si="16"/>
        <v>0.46108628280329333</v>
      </c>
      <c r="AA40" s="72">
        <f t="shared" si="17"/>
        <v>0.4856963157894737</v>
      </c>
      <c r="AB40" s="69">
        <f t="shared" si="18"/>
        <v>38759.780586005771</v>
      </c>
      <c r="AC40" s="73">
        <f t="shared" si="19"/>
        <v>23255.868351603462</v>
      </c>
      <c r="AD40" s="69">
        <f t="shared" si="20"/>
        <v>12843.6</v>
      </c>
      <c r="AE40" s="4"/>
      <c r="AF40"/>
      <c r="AG40" s="74">
        <f t="shared" si="21"/>
        <v>5909.3051754385961</v>
      </c>
      <c r="AH40" s="74">
        <f t="shared" si="22"/>
        <v>-39509.305175438596</v>
      </c>
      <c r="AI40" s="75">
        <f t="shared" si="23"/>
        <v>-15509.305175438596</v>
      </c>
      <c r="AJ40" s="75">
        <f t="shared" si="24"/>
        <v>-15509.305175438596</v>
      </c>
      <c r="AK40" s="75">
        <f t="shared" si="25"/>
        <v>-21509.305175438596</v>
      </c>
      <c r="AL40" s="75">
        <f t="shared" si="26"/>
        <v>-29097.036823835137</v>
      </c>
      <c r="AM40" s="75">
        <f t="shared" si="27"/>
        <v>-5097.0368238351348</v>
      </c>
      <c r="AN40" s="75">
        <f t="shared" si="28"/>
        <v>-5097.0368238351348</v>
      </c>
      <c r="AO40" s="75">
        <f t="shared" si="29"/>
        <v>-11097.036823835135</v>
      </c>
    </row>
    <row r="41" spans="1:41" hidden="1" x14ac:dyDescent="0.3">
      <c r="A41" s="62" t="s">
        <v>135</v>
      </c>
      <c r="B41" s="62" t="s">
        <v>103</v>
      </c>
      <c r="C41" s="62">
        <v>2</v>
      </c>
      <c r="D41" s="63">
        <v>1200</v>
      </c>
      <c r="E41" s="62">
        <f t="shared" si="0"/>
        <v>0.97299999999999998</v>
      </c>
      <c r="F41" s="64">
        <f t="shared" si="1"/>
        <v>14011.199999999999</v>
      </c>
      <c r="G41" s="63">
        <v>198</v>
      </c>
      <c r="H41" s="65">
        <v>0.43009999999999998</v>
      </c>
      <c r="I41" s="63">
        <v>128</v>
      </c>
      <c r="J41" s="66">
        <v>238</v>
      </c>
      <c r="K41" s="67">
        <f t="shared" si="2"/>
        <v>110</v>
      </c>
      <c r="L41" s="67">
        <f t="shared" si="3"/>
        <v>70</v>
      </c>
      <c r="M41" s="65">
        <f t="shared" si="4"/>
        <v>0.60909090909090902</v>
      </c>
      <c r="N41" s="68">
        <f t="shared" si="5"/>
        <v>0.43009999999999998</v>
      </c>
      <c r="O41" s="63">
        <v>198</v>
      </c>
      <c r="P41" s="65">
        <f t="shared" si="6"/>
        <v>0.60909090909090902</v>
      </c>
      <c r="Q41" s="65">
        <f t="shared" si="7"/>
        <v>0.36856545454545464</v>
      </c>
      <c r="R41" s="63">
        <f t="shared" si="8"/>
        <v>26636.225400000007</v>
      </c>
      <c r="S41" s="70">
        <f t="shared" si="9"/>
        <v>15981.735240000004</v>
      </c>
      <c r="T41" s="71">
        <f t="shared" si="10"/>
        <v>128</v>
      </c>
      <c r="U41" s="69">
        <f t="shared" si="11"/>
        <v>137.5</v>
      </c>
      <c r="V41" s="69">
        <f t="shared" si="12"/>
        <v>114.25</v>
      </c>
      <c r="W41">
        <f t="shared" si="13"/>
        <v>-86.871367197371754</v>
      </c>
      <c r="X41" s="69">
        <f t="shared" si="14"/>
        <v>131.01778493808442</v>
      </c>
      <c r="Y41" s="69">
        <f t="shared" si="15"/>
        <v>131.01778493808442</v>
      </c>
      <c r="Z41" s="72">
        <f t="shared" si="16"/>
        <v>0.12194752682243214</v>
      </c>
      <c r="AA41" s="72">
        <f t="shared" si="17"/>
        <v>0.75409072727272719</v>
      </c>
      <c r="AB41" s="69">
        <f t="shared" si="18"/>
        <v>36061.743306311975</v>
      </c>
      <c r="AC41" s="73">
        <f t="shared" si="19"/>
        <v>21637.045983787186</v>
      </c>
      <c r="AD41" s="69">
        <f t="shared" si="20"/>
        <v>14011.199999999999</v>
      </c>
      <c r="AE41" s="4"/>
      <c r="AF41"/>
      <c r="AG41" s="74">
        <f t="shared" si="21"/>
        <v>9174.7705151515147</v>
      </c>
      <c r="AH41" s="74">
        <f t="shared" si="22"/>
        <v>-42774.770515151511</v>
      </c>
      <c r="AI41" s="75">
        <f t="shared" si="23"/>
        <v>-18774.770515151515</v>
      </c>
      <c r="AJ41" s="75">
        <f t="shared" si="24"/>
        <v>-18774.770515151515</v>
      </c>
      <c r="AK41" s="75">
        <f t="shared" si="25"/>
        <v>-24774.770515151515</v>
      </c>
      <c r="AL41" s="75">
        <f t="shared" si="26"/>
        <v>-35148.924531364326</v>
      </c>
      <c r="AM41" s="75">
        <f t="shared" si="27"/>
        <v>-11148.924531364328</v>
      </c>
      <c r="AN41" s="75">
        <f t="shared" si="28"/>
        <v>-11148.924531364328</v>
      </c>
      <c r="AO41" s="75">
        <f t="shared" si="29"/>
        <v>-17148.924531364326</v>
      </c>
    </row>
    <row r="42" spans="1:41" hidden="1" x14ac:dyDescent="0.3">
      <c r="A42" s="62" t="s">
        <v>136</v>
      </c>
      <c r="B42" s="62" t="s">
        <v>97</v>
      </c>
      <c r="C42" s="62">
        <v>1</v>
      </c>
      <c r="D42" s="63">
        <v>1300</v>
      </c>
      <c r="E42" s="62">
        <f t="shared" si="0"/>
        <v>0.97299999999999998</v>
      </c>
      <c r="F42" s="64">
        <f t="shared" si="1"/>
        <v>15178.8</v>
      </c>
      <c r="G42" s="63">
        <v>149</v>
      </c>
      <c r="H42" s="65">
        <v>0.56710000000000005</v>
      </c>
      <c r="I42" s="63">
        <v>126</v>
      </c>
      <c r="J42" s="66">
        <v>188</v>
      </c>
      <c r="K42" s="67">
        <f t="shared" si="2"/>
        <v>62</v>
      </c>
      <c r="L42" s="67">
        <f t="shared" si="3"/>
        <v>23</v>
      </c>
      <c r="M42" s="65">
        <f t="shared" si="4"/>
        <v>0.39677419354838717</v>
      </c>
      <c r="N42" s="68">
        <f t="shared" si="5"/>
        <v>0.56710000000000005</v>
      </c>
      <c r="O42" s="63">
        <v>149</v>
      </c>
      <c r="P42" s="65">
        <f t="shared" si="6"/>
        <v>0.39677419354838717</v>
      </c>
      <c r="Q42" s="65">
        <f t="shared" si="7"/>
        <v>0.53659290322580644</v>
      </c>
      <c r="R42" s="63">
        <f t="shared" si="8"/>
        <v>29182.605041935483</v>
      </c>
      <c r="S42" s="70">
        <f t="shared" si="9"/>
        <v>17509.563025161289</v>
      </c>
      <c r="T42" s="71">
        <f t="shared" si="10"/>
        <v>126</v>
      </c>
      <c r="U42" s="69">
        <f t="shared" si="11"/>
        <v>77.5</v>
      </c>
      <c r="V42" s="69">
        <f t="shared" si="12"/>
        <v>118.25</v>
      </c>
      <c r="W42">
        <f t="shared" si="13"/>
        <v>-48.963861511245895</v>
      </c>
      <c r="X42" s="69">
        <f t="shared" si="14"/>
        <v>100.77366060146578</v>
      </c>
      <c r="Y42" s="69">
        <f t="shared" si="15"/>
        <v>126</v>
      </c>
      <c r="Z42" s="72">
        <f t="shared" si="16"/>
        <v>0.1</v>
      </c>
      <c r="AA42" s="72">
        <f t="shared" si="17"/>
        <v>0.77146000000000003</v>
      </c>
      <c r="AB42" s="69">
        <f t="shared" si="18"/>
        <v>35479.445400000004</v>
      </c>
      <c r="AC42" s="73">
        <f t="shared" si="19"/>
        <v>21287.667240000002</v>
      </c>
      <c r="AD42" s="69">
        <f t="shared" si="20"/>
        <v>15178.8</v>
      </c>
      <c r="AE42" s="4"/>
      <c r="AF42"/>
      <c r="AG42" s="74">
        <f t="shared" si="21"/>
        <v>9386.0966666666664</v>
      </c>
      <c r="AH42" s="74">
        <f t="shared" si="22"/>
        <v>-42986.096666666665</v>
      </c>
      <c r="AI42" s="75">
        <f t="shared" si="23"/>
        <v>-18986.096666666665</v>
      </c>
      <c r="AJ42" s="75">
        <f t="shared" si="24"/>
        <v>-18986.096666666665</v>
      </c>
      <c r="AK42" s="75">
        <f t="shared" si="25"/>
        <v>-24986.096666666665</v>
      </c>
      <c r="AL42" s="75">
        <f t="shared" si="26"/>
        <v>-36877.229426666658</v>
      </c>
      <c r="AM42" s="75">
        <f t="shared" si="27"/>
        <v>-12877.229426666661</v>
      </c>
      <c r="AN42" s="75">
        <f t="shared" si="28"/>
        <v>-12877.229426666661</v>
      </c>
      <c r="AO42" s="75">
        <f t="shared" si="29"/>
        <v>-18877.229426666661</v>
      </c>
    </row>
    <row r="43" spans="1:41" hidden="1" x14ac:dyDescent="0.3">
      <c r="A43" s="62" t="s">
        <v>137</v>
      </c>
      <c r="B43" s="62" t="s">
        <v>97</v>
      </c>
      <c r="C43" s="62">
        <v>2</v>
      </c>
      <c r="D43" s="63">
        <v>1700</v>
      </c>
      <c r="E43" s="62">
        <f t="shared" si="0"/>
        <v>0.97299999999999998</v>
      </c>
      <c r="F43" s="64">
        <f t="shared" si="1"/>
        <v>19849.2</v>
      </c>
      <c r="G43" s="63">
        <v>210</v>
      </c>
      <c r="H43" s="65">
        <v>0.32050000000000001</v>
      </c>
      <c r="I43" s="63">
        <v>152</v>
      </c>
      <c r="J43" s="66">
        <v>247</v>
      </c>
      <c r="K43" s="67">
        <f t="shared" si="2"/>
        <v>95</v>
      </c>
      <c r="L43" s="67">
        <f t="shared" si="3"/>
        <v>58</v>
      </c>
      <c r="M43" s="65">
        <f t="shared" si="4"/>
        <v>0.58842105263157907</v>
      </c>
      <c r="N43" s="68">
        <f t="shared" si="5"/>
        <v>0.32050000000000001</v>
      </c>
      <c r="O43" s="63">
        <v>210</v>
      </c>
      <c r="P43" s="65">
        <f t="shared" si="6"/>
        <v>0.58842105263157907</v>
      </c>
      <c r="Q43" s="65">
        <f t="shared" si="7"/>
        <v>0.38492357894736834</v>
      </c>
      <c r="R43" s="63">
        <f t="shared" si="8"/>
        <v>29504.392326315785</v>
      </c>
      <c r="S43" s="70">
        <f t="shared" si="9"/>
        <v>17702.635395789472</v>
      </c>
      <c r="T43" s="71">
        <f t="shared" si="10"/>
        <v>152</v>
      </c>
      <c r="U43" s="69">
        <f t="shared" si="11"/>
        <v>118.75</v>
      </c>
      <c r="V43" s="69">
        <f t="shared" si="12"/>
        <v>140.125</v>
      </c>
      <c r="W43">
        <f t="shared" si="13"/>
        <v>-75.025271670457414</v>
      </c>
      <c r="X43" s="69">
        <f t="shared" si="14"/>
        <v>133.87899608289106</v>
      </c>
      <c r="Y43" s="69">
        <f t="shared" si="15"/>
        <v>152</v>
      </c>
      <c r="Z43" s="72">
        <f t="shared" si="16"/>
        <v>0.1</v>
      </c>
      <c r="AA43" s="72">
        <f t="shared" si="17"/>
        <v>0.77146000000000003</v>
      </c>
      <c r="AB43" s="69">
        <f t="shared" si="18"/>
        <v>42800.6008</v>
      </c>
      <c r="AC43" s="73">
        <f t="shared" si="19"/>
        <v>25680.360479999999</v>
      </c>
      <c r="AD43" s="69">
        <f t="shared" si="20"/>
        <v>19849.2</v>
      </c>
      <c r="AE43" s="4"/>
      <c r="AF43"/>
      <c r="AG43" s="74">
        <f t="shared" si="21"/>
        <v>9386.0966666666664</v>
      </c>
      <c r="AH43" s="74">
        <f t="shared" si="22"/>
        <v>-42986.096666666665</v>
      </c>
      <c r="AI43" s="75">
        <f t="shared" si="23"/>
        <v>-18986.096666666665</v>
      </c>
      <c r="AJ43" s="75">
        <f t="shared" si="24"/>
        <v>-18986.096666666665</v>
      </c>
      <c r="AK43" s="75">
        <f t="shared" si="25"/>
        <v>-24986.096666666665</v>
      </c>
      <c r="AL43" s="75">
        <f t="shared" si="26"/>
        <v>-37154.936186666666</v>
      </c>
      <c r="AM43" s="75">
        <f t="shared" si="27"/>
        <v>-13154.936186666666</v>
      </c>
      <c r="AN43" s="75">
        <f t="shared" si="28"/>
        <v>-13154.936186666666</v>
      </c>
      <c r="AO43" s="75">
        <f t="shared" si="29"/>
        <v>-19154.936186666666</v>
      </c>
    </row>
    <row r="44" spans="1:41" hidden="1" x14ac:dyDescent="0.3">
      <c r="A44" s="62" t="s">
        <v>138</v>
      </c>
      <c r="B44" s="62" t="s">
        <v>103</v>
      </c>
      <c r="C44" s="62">
        <v>1</v>
      </c>
      <c r="D44" s="63">
        <v>1200</v>
      </c>
      <c r="E44" s="62">
        <f t="shared" si="0"/>
        <v>0.97299999999999998</v>
      </c>
      <c r="F44" s="64">
        <f t="shared" si="1"/>
        <v>14011.199999999999</v>
      </c>
      <c r="G44" s="63">
        <v>187</v>
      </c>
      <c r="H44" s="65">
        <v>0.44929999999999998</v>
      </c>
      <c r="I44" s="63">
        <v>141</v>
      </c>
      <c r="J44" s="66">
        <v>263</v>
      </c>
      <c r="K44" s="67">
        <f t="shared" si="2"/>
        <v>122</v>
      </c>
      <c r="L44" s="67">
        <f t="shared" si="3"/>
        <v>46</v>
      </c>
      <c r="M44" s="65">
        <f t="shared" si="4"/>
        <v>0.40163934426229508</v>
      </c>
      <c r="N44" s="68">
        <f t="shared" si="5"/>
        <v>0.44929999999999998</v>
      </c>
      <c r="O44" s="63">
        <v>187</v>
      </c>
      <c r="P44" s="65">
        <f t="shared" si="6"/>
        <v>0.40163934426229508</v>
      </c>
      <c r="Q44" s="65">
        <f t="shared" si="7"/>
        <v>0.53274262295081964</v>
      </c>
      <c r="R44" s="63">
        <f t="shared" si="8"/>
        <v>36362.347729508198</v>
      </c>
      <c r="S44" s="70">
        <f t="shared" si="9"/>
        <v>21817.408637704917</v>
      </c>
      <c r="T44" s="71">
        <f t="shared" si="10"/>
        <v>141</v>
      </c>
      <c r="U44" s="69">
        <f t="shared" si="11"/>
        <v>152.5</v>
      </c>
      <c r="V44" s="69">
        <f t="shared" si="12"/>
        <v>125.75</v>
      </c>
      <c r="W44">
        <f t="shared" si="13"/>
        <v>-96.348243618903211</v>
      </c>
      <c r="X44" s="69">
        <f t="shared" si="14"/>
        <v>144.82881602223907</v>
      </c>
      <c r="Y44" s="69">
        <f t="shared" si="15"/>
        <v>144.82881602223907</v>
      </c>
      <c r="Z44" s="72">
        <f t="shared" si="16"/>
        <v>0.12510699030976438</v>
      </c>
      <c r="AA44" s="72">
        <f t="shared" si="17"/>
        <v>0.75159032786885249</v>
      </c>
      <c r="AB44" s="69">
        <f t="shared" si="18"/>
        <v>39730.957121439518</v>
      </c>
      <c r="AC44" s="73">
        <f t="shared" si="19"/>
        <v>23838.574272863709</v>
      </c>
      <c r="AD44" s="69">
        <f t="shared" si="20"/>
        <v>14011.199999999999</v>
      </c>
      <c r="AE44" s="4"/>
      <c r="AF44"/>
      <c r="AG44" s="74">
        <f t="shared" si="21"/>
        <v>9144.3489890710389</v>
      </c>
      <c r="AH44" s="74">
        <f t="shared" si="22"/>
        <v>-42744.348989071041</v>
      </c>
      <c r="AI44" s="75">
        <f t="shared" si="23"/>
        <v>-18744.348989071041</v>
      </c>
      <c r="AJ44" s="75">
        <f t="shared" si="24"/>
        <v>-18744.348989071041</v>
      </c>
      <c r="AK44" s="75">
        <f t="shared" si="25"/>
        <v>-24744.348989071041</v>
      </c>
      <c r="AL44" s="75">
        <f t="shared" si="26"/>
        <v>-32916.974716207333</v>
      </c>
      <c r="AM44" s="75">
        <f t="shared" si="27"/>
        <v>-8916.9747162073309</v>
      </c>
      <c r="AN44" s="75">
        <f t="shared" si="28"/>
        <v>-8916.9747162073309</v>
      </c>
      <c r="AO44" s="75">
        <f t="shared" si="29"/>
        <v>-14916.974716207331</v>
      </c>
    </row>
    <row r="45" spans="1:41" hidden="1" x14ac:dyDescent="0.3">
      <c r="A45" s="62" t="s">
        <v>139</v>
      </c>
      <c r="B45" s="62" t="s">
        <v>103</v>
      </c>
      <c r="C45" s="62">
        <v>2</v>
      </c>
      <c r="D45" s="63">
        <v>1900</v>
      </c>
      <c r="E45" s="62">
        <f t="shared" si="0"/>
        <v>0.97299999999999998</v>
      </c>
      <c r="F45" s="64">
        <f t="shared" si="1"/>
        <v>22184.399999999998</v>
      </c>
      <c r="G45" s="63">
        <v>225</v>
      </c>
      <c r="H45" s="65">
        <v>0.50960000000000005</v>
      </c>
      <c r="I45" s="63">
        <v>157</v>
      </c>
      <c r="J45" s="66">
        <v>314</v>
      </c>
      <c r="K45" s="67">
        <f t="shared" si="2"/>
        <v>157</v>
      </c>
      <c r="L45" s="67">
        <f t="shared" si="3"/>
        <v>68</v>
      </c>
      <c r="M45" s="65">
        <f t="shared" si="4"/>
        <v>0.44649681528662422</v>
      </c>
      <c r="N45" s="68">
        <f t="shared" si="5"/>
        <v>0.50960000000000005</v>
      </c>
      <c r="O45" s="63">
        <v>225</v>
      </c>
      <c r="P45" s="65">
        <f t="shared" si="6"/>
        <v>0.44649681528662422</v>
      </c>
      <c r="Q45" s="65">
        <f t="shared" si="7"/>
        <v>0.4972424203821656</v>
      </c>
      <c r="R45" s="63">
        <f t="shared" si="8"/>
        <v>40836.033773885349</v>
      </c>
      <c r="S45" s="70">
        <f t="shared" si="9"/>
        <v>24501.62026433121</v>
      </c>
      <c r="T45" s="71">
        <f t="shared" si="10"/>
        <v>157</v>
      </c>
      <c r="U45" s="69">
        <f t="shared" si="11"/>
        <v>196.25</v>
      </c>
      <c r="V45" s="69">
        <f t="shared" si="12"/>
        <v>137.375</v>
      </c>
      <c r="W45">
        <f t="shared" si="13"/>
        <v>-123.98913318170331</v>
      </c>
      <c r="X45" s="69">
        <f t="shared" si="14"/>
        <v>174.15265668435686</v>
      </c>
      <c r="Y45" s="69">
        <f t="shared" si="15"/>
        <v>174.15265668435686</v>
      </c>
      <c r="Z45" s="72">
        <f t="shared" si="16"/>
        <v>0.18740207227697761</v>
      </c>
      <c r="AA45" s="72">
        <f t="shared" si="17"/>
        <v>0.70228999999999997</v>
      </c>
      <c r="AB45" s="69">
        <f t="shared" si="18"/>
        <v>44641.569280942793</v>
      </c>
      <c r="AC45" s="73">
        <f t="shared" si="19"/>
        <v>26784.941568565675</v>
      </c>
      <c r="AD45" s="69">
        <f t="shared" si="20"/>
        <v>22184.399999999998</v>
      </c>
      <c r="AE45" s="4"/>
      <c r="AF45"/>
      <c r="AG45" s="74">
        <f t="shared" si="21"/>
        <v>8544.5283333333336</v>
      </c>
      <c r="AH45" s="74">
        <f t="shared" si="22"/>
        <v>-42144.528333333335</v>
      </c>
      <c r="AI45" s="75">
        <f t="shared" si="23"/>
        <v>-18144.528333333335</v>
      </c>
      <c r="AJ45" s="75">
        <f t="shared" si="24"/>
        <v>-18144.528333333335</v>
      </c>
      <c r="AK45" s="75">
        <f t="shared" si="25"/>
        <v>-24144.528333333335</v>
      </c>
      <c r="AL45" s="75">
        <f t="shared" si="26"/>
        <v>-37543.986764767658</v>
      </c>
      <c r="AM45" s="75">
        <f t="shared" si="27"/>
        <v>-13543.986764767658</v>
      </c>
      <c r="AN45" s="75">
        <f t="shared" si="28"/>
        <v>-13543.986764767658</v>
      </c>
      <c r="AO45" s="75">
        <f t="shared" si="29"/>
        <v>-19543.986764767658</v>
      </c>
    </row>
    <row r="46" spans="1:41" hidden="1" x14ac:dyDescent="0.3">
      <c r="A46" s="62" t="s">
        <v>140</v>
      </c>
      <c r="B46" s="62" t="s">
        <v>97</v>
      </c>
      <c r="C46" s="62">
        <v>1</v>
      </c>
      <c r="D46" s="63">
        <v>1000</v>
      </c>
      <c r="E46" s="62">
        <f t="shared" si="0"/>
        <v>0.97299999999999998</v>
      </c>
      <c r="F46" s="64">
        <f t="shared" si="1"/>
        <v>11676</v>
      </c>
      <c r="G46" s="63">
        <v>123</v>
      </c>
      <c r="H46" s="65">
        <v>0.72050000000000003</v>
      </c>
      <c r="I46" s="63">
        <v>93</v>
      </c>
      <c r="J46" s="66">
        <v>159</v>
      </c>
      <c r="K46" s="67">
        <f t="shared" si="2"/>
        <v>66</v>
      </c>
      <c r="L46" s="67">
        <f t="shared" si="3"/>
        <v>30</v>
      </c>
      <c r="M46" s="65">
        <f t="shared" si="4"/>
        <v>0.46363636363636362</v>
      </c>
      <c r="N46" s="68">
        <f t="shared" si="5"/>
        <v>0.72050000000000003</v>
      </c>
      <c r="O46" s="63">
        <v>123</v>
      </c>
      <c r="P46" s="65">
        <f t="shared" si="6"/>
        <v>0.46363636363636362</v>
      </c>
      <c r="Q46" s="65">
        <f t="shared" si="7"/>
        <v>0.48367818181818184</v>
      </c>
      <c r="R46" s="63">
        <f t="shared" si="8"/>
        <v>21714.731972727273</v>
      </c>
      <c r="S46" s="70">
        <f t="shared" si="9"/>
        <v>13028.839183636364</v>
      </c>
      <c r="T46" s="71">
        <f t="shared" si="10"/>
        <v>93</v>
      </c>
      <c r="U46" s="69">
        <f t="shared" si="11"/>
        <v>82.5</v>
      </c>
      <c r="V46" s="69">
        <f t="shared" si="12"/>
        <v>84.75</v>
      </c>
      <c r="W46">
        <f t="shared" si="13"/>
        <v>-52.122820318423045</v>
      </c>
      <c r="X46" s="69">
        <f t="shared" si="14"/>
        <v>86.710670962850642</v>
      </c>
      <c r="Y46" s="69">
        <f t="shared" si="15"/>
        <v>93</v>
      </c>
      <c r="Z46" s="72">
        <f t="shared" si="16"/>
        <v>0.1</v>
      </c>
      <c r="AA46" s="72">
        <f t="shared" si="17"/>
        <v>0.77146000000000003</v>
      </c>
      <c r="AB46" s="69">
        <f t="shared" si="18"/>
        <v>26187.209699999999</v>
      </c>
      <c r="AC46" s="73">
        <f t="shared" si="19"/>
        <v>15712.325819999998</v>
      </c>
      <c r="AD46" s="69">
        <f t="shared" si="20"/>
        <v>11676</v>
      </c>
      <c r="AE46" s="4"/>
      <c r="AF46"/>
      <c r="AG46" s="74">
        <f t="shared" si="21"/>
        <v>9386.0966666666664</v>
      </c>
      <c r="AH46" s="74">
        <f t="shared" si="22"/>
        <v>-42986.096666666665</v>
      </c>
      <c r="AI46" s="75">
        <f t="shared" si="23"/>
        <v>-18986.096666666665</v>
      </c>
      <c r="AJ46" s="75">
        <f t="shared" si="24"/>
        <v>-18986.096666666665</v>
      </c>
      <c r="AK46" s="75">
        <f t="shared" si="25"/>
        <v>-24986.096666666665</v>
      </c>
      <c r="AL46" s="75">
        <f t="shared" si="26"/>
        <v>-38949.770846666666</v>
      </c>
      <c r="AM46" s="75">
        <f t="shared" si="27"/>
        <v>-14949.770846666666</v>
      </c>
      <c r="AN46" s="75">
        <f t="shared" si="28"/>
        <v>-14949.770846666666</v>
      </c>
      <c r="AO46" s="75">
        <f t="shared" si="29"/>
        <v>-20949.770846666666</v>
      </c>
    </row>
    <row r="47" spans="1:41" hidden="1" x14ac:dyDescent="0.3">
      <c r="A47" s="62" t="s">
        <v>141</v>
      </c>
      <c r="B47" s="62" t="s">
        <v>97</v>
      </c>
      <c r="C47" s="62">
        <v>2</v>
      </c>
      <c r="D47" s="63">
        <v>1500</v>
      </c>
      <c r="E47" s="62">
        <f t="shared" si="0"/>
        <v>0.97299999999999998</v>
      </c>
      <c r="F47" s="64">
        <f t="shared" si="1"/>
        <v>17514</v>
      </c>
      <c r="G47" s="63">
        <v>263</v>
      </c>
      <c r="H47" s="65">
        <v>0.49590000000000001</v>
      </c>
      <c r="I47" s="63">
        <v>145</v>
      </c>
      <c r="J47" s="66">
        <v>462</v>
      </c>
      <c r="K47" s="67">
        <f t="shared" si="2"/>
        <v>317</v>
      </c>
      <c r="L47" s="67">
        <f t="shared" si="3"/>
        <v>118</v>
      </c>
      <c r="M47" s="65">
        <f t="shared" si="4"/>
        <v>0.39779179810725551</v>
      </c>
      <c r="N47" s="68">
        <f t="shared" si="5"/>
        <v>0.49590000000000001</v>
      </c>
      <c r="O47" s="63">
        <v>263</v>
      </c>
      <c r="P47" s="65">
        <f t="shared" si="6"/>
        <v>0.39779179810725551</v>
      </c>
      <c r="Q47" s="65">
        <f t="shared" si="7"/>
        <v>0.53578757097791807</v>
      </c>
      <c r="R47" s="63">
        <f t="shared" si="8"/>
        <v>51432.927876025242</v>
      </c>
      <c r="S47" s="70">
        <f t="shared" si="9"/>
        <v>30859.756725615145</v>
      </c>
      <c r="T47" s="71">
        <f t="shared" si="10"/>
        <v>145</v>
      </c>
      <c r="U47" s="69">
        <f t="shared" si="11"/>
        <v>396.25</v>
      </c>
      <c r="V47" s="69">
        <f t="shared" si="12"/>
        <v>105.375</v>
      </c>
      <c r="W47">
        <f t="shared" si="13"/>
        <v>-250.3474854687895</v>
      </c>
      <c r="X47" s="69">
        <f t="shared" si="14"/>
        <v>265.63307113975236</v>
      </c>
      <c r="Y47" s="69">
        <f t="shared" si="15"/>
        <v>265.63307113975236</v>
      </c>
      <c r="Z47" s="72">
        <f t="shared" si="16"/>
        <v>0.40443677259243499</v>
      </c>
      <c r="AA47" s="72">
        <f t="shared" si="17"/>
        <v>0.53052873817034696</v>
      </c>
      <c r="AB47" s="69">
        <f t="shared" si="18"/>
        <v>51437.981987551699</v>
      </c>
      <c r="AC47" s="73">
        <f t="shared" si="19"/>
        <v>30862.789192531018</v>
      </c>
      <c r="AD47" s="69">
        <f t="shared" si="20"/>
        <v>17514</v>
      </c>
      <c r="AE47" s="4"/>
      <c r="AF47"/>
      <c r="AG47" s="74">
        <f t="shared" si="21"/>
        <v>6454.7663144058888</v>
      </c>
      <c r="AH47" s="74">
        <f t="shared" si="22"/>
        <v>-40054.76631440589</v>
      </c>
      <c r="AI47" s="75">
        <f t="shared" si="23"/>
        <v>-16054.76631440589</v>
      </c>
      <c r="AJ47" s="75">
        <f t="shared" si="24"/>
        <v>-16054.76631440589</v>
      </c>
      <c r="AK47" s="75">
        <f t="shared" si="25"/>
        <v>-22054.76631440589</v>
      </c>
      <c r="AL47" s="75">
        <f t="shared" si="26"/>
        <v>-26705.977121874872</v>
      </c>
      <c r="AM47" s="75">
        <f t="shared" si="27"/>
        <v>-2705.977121874872</v>
      </c>
      <c r="AN47" s="75">
        <f t="shared" si="28"/>
        <v>-2705.977121874872</v>
      </c>
      <c r="AO47" s="75">
        <f t="shared" si="29"/>
        <v>-8705.977121874872</v>
      </c>
    </row>
    <row r="48" spans="1:41" hidden="1" x14ac:dyDescent="0.3">
      <c r="A48" s="62" t="s">
        <v>142</v>
      </c>
      <c r="B48" s="62" t="s">
        <v>103</v>
      </c>
      <c r="C48" s="62">
        <v>1</v>
      </c>
      <c r="D48" s="63">
        <v>1300</v>
      </c>
      <c r="E48" s="62">
        <f t="shared" si="0"/>
        <v>0.97299999999999998</v>
      </c>
      <c r="F48" s="64">
        <f t="shared" si="1"/>
        <v>15178.8</v>
      </c>
      <c r="G48" s="63">
        <v>238</v>
      </c>
      <c r="H48" s="65">
        <v>0.44929999999999998</v>
      </c>
      <c r="I48" s="63">
        <v>181</v>
      </c>
      <c r="J48" s="66">
        <v>316</v>
      </c>
      <c r="K48" s="67">
        <f t="shared" si="2"/>
        <v>135</v>
      </c>
      <c r="L48" s="67">
        <f t="shared" si="3"/>
        <v>57</v>
      </c>
      <c r="M48" s="65">
        <f t="shared" si="4"/>
        <v>0.43777777777777782</v>
      </c>
      <c r="N48" s="68">
        <f t="shared" si="5"/>
        <v>0.44929999999999998</v>
      </c>
      <c r="O48" s="63">
        <v>238</v>
      </c>
      <c r="P48" s="65">
        <f t="shared" si="6"/>
        <v>0.43777777777777782</v>
      </c>
      <c r="Q48" s="65">
        <f t="shared" si="7"/>
        <v>0.50414266666666663</v>
      </c>
      <c r="R48" s="63">
        <f t="shared" si="8"/>
        <v>43794.873453333334</v>
      </c>
      <c r="S48" s="70">
        <f t="shared" si="9"/>
        <v>26276.924071999998</v>
      </c>
      <c r="T48" s="71">
        <f t="shared" si="10"/>
        <v>181</v>
      </c>
      <c r="U48" s="69">
        <f t="shared" si="11"/>
        <v>168.75</v>
      </c>
      <c r="V48" s="69">
        <f t="shared" si="12"/>
        <v>164.125</v>
      </c>
      <c r="W48">
        <f t="shared" si="13"/>
        <v>-106.61485974222896</v>
      </c>
      <c r="X48" s="69">
        <f t="shared" si="14"/>
        <v>172.74909969673993</v>
      </c>
      <c r="Y48" s="69">
        <f t="shared" si="15"/>
        <v>181</v>
      </c>
      <c r="Z48" s="72">
        <f t="shared" si="16"/>
        <v>0.1</v>
      </c>
      <c r="AA48" s="72">
        <f t="shared" si="17"/>
        <v>0.77146000000000003</v>
      </c>
      <c r="AB48" s="69">
        <f t="shared" si="18"/>
        <v>50966.5049</v>
      </c>
      <c r="AC48" s="73">
        <f t="shared" si="19"/>
        <v>30579.90294</v>
      </c>
      <c r="AD48" s="69">
        <f t="shared" si="20"/>
        <v>15178.8</v>
      </c>
      <c r="AE48" s="4"/>
      <c r="AF48"/>
      <c r="AG48" s="74">
        <f t="shared" si="21"/>
        <v>9386.0966666666664</v>
      </c>
      <c r="AH48" s="74">
        <f t="shared" si="22"/>
        <v>-42986.096666666665</v>
      </c>
      <c r="AI48" s="75">
        <f t="shared" si="23"/>
        <v>-18986.096666666665</v>
      </c>
      <c r="AJ48" s="75">
        <f t="shared" si="24"/>
        <v>-18986.096666666665</v>
      </c>
      <c r="AK48" s="75">
        <f t="shared" si="25"/>
        <v>-24986.096666666665</v>
      </c>
      <c r="AL48" s="75">
        <f t="shared" si="26"/>
        <v>-27584.993726666664</v>
      </c>
      <c r="AM48" s="75">
        <f t="shared" si="27"/>
        <v>-3584.9937266666639</v>
      </c>
      <c r="AN48" s="75">
        <f t="shared" si="28"/>
        <v>-3584.9937266666639</v>
      </c>
      <c r="AO48" s="75">
        <f t="shared" si="29"/>
        <v>-9584.9937266666639</v>
      </c>
    </row>
    <row r="49" spans="1:41" hidden="1" x14ac:dyDescent="0.3">
      <c r="A49" s="62" t="s">
        <v>143</v>
      </c>
      <c r="B49" s="62" t="s">
        <v>103</v>
      </c>
      <c r="C49" s="62">
        <v>1</v>
      </c>
      <c r="D49" s="63">
        <v>850</v>
      </c>
      <c r="E49" s="62">
        <f t="shared" si="0"/>
        <v>0.97299999999999998</v>
      </c>
      <c r="F49" s="64">
        <f t="shared" si="1"/>
        <v>9924.6</v>
      </c>
      <c r="G49" s="63">
        <v>146</v>
      </c>
      <c r="H49" s="65">
        <v>0.53149999999999997</v>
      </c>
      <c r="I49" s="63">
        <v>96</v>
      </c>
      <c r="J49" s="66">
        <v>245</v>
      </c>
      <c r="K49" s="67">
        <f t="shared" si="2"/>
        <v>149</v>
      </c>
      <c r="L49" s="67">
        <f t="shared" si="3"/>
        <v>50</v>
      </c>
      <c r="M49" s="65">
        <f t="shared" si="4"/>
        <v>0.36845637583892621</v>
      </c>
      <c r="N49" s="68">
        <f t="shared" si="5"/>
        <v>0.53149999999999997</v>
      </c>
      <c r="O49" s="63">
        <v>146</v>
      </c>
      <c r="P49" s="65">
        <f t="shared" si="6"/>
        <v>0.36845637583892621</v>
      </c>
      <c r="Q49" s="65">
        <f t="shared" si="7"/>
        <v>0.55900362416107385</v>
      </c>
      <c r="R49" s="63">
        <f t="shared" si="8"/>
        <v>29789.303131543627</v>
      </c>
      <c r="S49" s="70">
        <f t="shared" si="9"/>
        <v>17873.581878926176</v>
      </c>
      <c r="T49" s="71">
        <f t="shared" si="10"/>
        <v>96</v>
      </c>
      <c r="U49" s="69">
        <f t="shared" si="11"/>
        <v>186.25</v>
      </c>
      <c r="V49" s="69">
        <f t="shared" si="12"/>
        <v>77.375</v>
      </c>
      <c r="W49">
        <f t="shared" si="13"/>
        <v>-117.67121556734901</v>
      </c>
      <c r="X49" s="69">
        <f t="shared" si="14"/>
        <v>138.77863596158707</v>
      </c>
      <c r="Y49" s="69">
        <f t="shared" si="15"/>
        <v>138.77863596158707</v>
      </c>
      <c r="Z49" s="72">
        <f t="shared" si="16"/>
        <v>0.32968395147160845</v>
      </c>
      <c r="AA49" s="72">
        <f t="shared" si="17"/>
        <v>0.58968812080536903</v>
      </c>
      <c r="AB49" s="69">
        <f t="shared" si="18"/>
        <v>29870.181262564052</v>
      </c>
      <c r="AC49" s="73">
        <f t="shared" si="19"/>
        <v>17922.10875753843</v>
      </c>
      <c r="AD49" s="69">
        <f t="shared" si="20"/>
        <v>9924.6</v>
      </c>
      <c r="AE49" s="4"/>
      <c r="AF49"/>
      <c r="AG49" s="74">
        <f t="shared" si="21"/>
        <v>7174.5388031319908</v>
      </c>
      <c r="AH49" s="74">
        <f t="shared" si="22"/>
        <v>-40774.538803131989</v>
      </c>
      <c r="AI49" s="75">
        <f t="shared" si="23"/>
        <v>-16774.538803131989</v>
      </c>
      <c r="AJ49" s="75">
        <f t="shared" si="24"/>
        <v>-16774.538803131989</v>
      </c>
      <c r="AK49" s="75">
        <f t="shared" si="25"/>
        <v>-22774.538803131989</v>
      </c>
      <c r="AL49" s="75">
        <f t="shared" si="26"/>
        <v>-32777.030045593558</v>
      </c>
      <c r="AM49" s="75">
        <f t="shared" si="27"/>
        <v>-8777.0300455935594</v>
      </c>
      <c r="AN49" s="75">
        <f t="shared" si="28"/>
        <v>-8777.0300455935594</v>
      </c>
      <c r="AO49" s="75">
        <f t="shared" si="29"/>
        <v>-14777.030045593559</v>
      </c>
    </row>
    <row r="50" spans="1:41" hidden="1" x14ac:dyDescent="0.3">
      <c r="A50" s="62" t="s">
        <v>144</v>
      </c>
      <c r="B50" s="62" t="s">
        <v>103</v>
      </c>
      <c r="C50" s="62">
        <v>2</v>
      </c>
      <c r="D50" s="63">
        <v>1800</v>
      </c>
      <c r="E50" s="62">
        <f t="shared" si="0"/>
        <v>0.97299999999999998</v>
      </c>
      <c r="F50" s="64">
        <f t="shared" si="1"/>
        <v>21016.799999999999</v>
      </c>
      <c r="G50" s="63">
        <v>349</v>
      </c>
      <c r="H50" s="65">
        <v>0.1507</v>
      </c>
      <c r="I50" s="63">
        <v>145</v>
      </c>
      <c r="J50" s="66">
        <v>412</v>
      </c>
      <c r="K50" s="67">
        <f t="shared" si="2"/>
        <v>267</v>
      </c>
      <c r="L50" s="67">
        <f t="shared" si="3"/>
        <v>204</v>
      </c>
      <c r="M50" s="65">
        <f t="shared" si="4"/>
        <v>0.71123595505617987</v>
      </c>
      <c r="N50" s="68">
        <f t="shared" si="5"/>
        <v>0.1507</v>
      </c>
      <c r="O50" s="63">
        <v>349</v>
      </c>
      <c r="P50" s="65">
        <f t="shared" si="6"/>
        <v>0.71123595505617987</v>
      </c>
      <c r="Q50" s="65">
        <f t="shared" si="7"/>
        <v>0.28772786516853932</v>
      </c>
      <c r="R50" s="63">
        <f t="shared" si="8"/>
        <v>36652.214104494378</v>
      </c>
      <c r="S50" s="70">
        <f t="shared" si="9"/>
        <v>21991.328462696627</v>
      </c>
      <c r="T50" s="71">
        <f t="shared" si="10"/>
        <v>145</v>
      </c>
      <c r="U50" s="69">
        <f t="shared" si="11"/>
        <v>333.75</v>
      </c>
      <c r="V50" s="69">
        <f t="shared" si="12"/>
        <v>111.625</v>
      </c>
      <c r="W50">
        <f t="shared" si="13"/>
        <v>-210.86050037907506</v>
      </c>
      <c r="X50" s="69">
        <f t="shared" si="14"/>
        <v>235.17044162244125</v>
      </c>
      <c r="Y50" s="69">
        <f t="shared" si="15"/>
        <v>235.17044162244125</v>
      </c>
      <c r="Z50" s="72">
        <f t="shared" si="16"/>
        <v>0.37017360785750186</v>
      </c>
      <c r="AA50" s="72">
        <f t="shared" si="17"/>
        <v>0.55764460674157301</v>
      </c>
      <c r="AB50" s="69">
        <f t="shared" si="18"/>
        <v>47866.657879062732</v>
      </c>
      <c r="AC50" s="73">
        <f t="shared" si="19"/>
        <v>28719.994727437639</v>
      </c>
      <c r="AD50" s="69">
        <f t="shared" si="20"/>
        <v>21016.799999999999</v>
      </c>
      <c r="AE50" s="4"/>
      <c r="AF50"/>
      <c r="AG50" s="74">
        <f t="shared" si="21"/>
        <v>6784.676048689138</v>
      </c>
      <c r="AH50" s="74">
        <f t="shared" si="22"/>
        <v>-40384.676048689136</v>
      </c>
      <c r="AI50" s="75">
        <f t="shared" si="23"/>
        <v>-16384.676048689136</v>
      </c>
      <c r="AJ50" s="75">
        <f t="shared" si="24"/>
        <v>-16384.676048689136</v>
      </c>
      <c r="AK50" s="75">
        <f t="shared" si="25"/>
        <v>-22384.676048689136</v>
      </c>
      <c r="AL50" s="75">
        <f t="shared" si="26"/>
        <v>-32681.481321251496</v>
      </c>
      <c r="AM50" s="75">
        <f t="shared" si="27"/>
        <v>-8681.4813212514964</v>
      </c>
      <c r="AN50" s="75">
        <f t="shared" si="28"/>
        <v>-8681.4813212514964</v>
      </c>
      <c r="AO50" s="75">
        <f t="shared" si="29"/>
        <v>-14681.481321251496</v>
      </c>
    </row>
    <row r="51" spans="1:41" hidden="1" x14ac:dyDescent="0.3">
      <c r="A51" s="62" t="s">
        <v>145</v>
      </c>
      <c r="B51" s="62" t="s">
        <v>97</v>
      </c>
      <c r="C51" s="62">
        <v>1</v>
      </c>
      <c r="D51" s="63">
        <v>1100</v>
      </c>
      <c r="E51" s="62">
        <f t="shared" si="0"/>
        <v>0.97299999999999998</v>
      </c>
      <c r="F51" s="64">
        <f t="shared" si="1"/>
        <v>12843.6</v>
      </c>
      <c r="G51" s="63">
        <v>147</v>
      </c>
      <c r="H51" s="65">
        <v>0.6</v>
      </c>
      <c r="I51" s="63">
        <v>99</v>
      </c>
      <c r="J51" s="66">
        <v>215</v>
      </c>
      <c r="K51" s="67">
        <f t="shared" si="2"/>
        <v>116</v>
      </c>
      <c r="L51" s="67">
        <f t="shared" si="3"/>
        <v>48</v>
      </c>
      <c r="M51" s="65">
        <f t="shared" si="4"/>
        <v>0.43103448275862077</v>
      </c>
      <c r="N51" s="68">
        <f t="shared" si="5"/>
        <v>0.6</v>
      </c>
      <c r="O51" s="63">
        <v>147</v>
      </c>
      <c r="P51" s="65">
        <f t="shared" si="6"/>
        <v>0.43103448275862077</v>
      </c>
      <c r="Q51" s="65">
        <f t="shared" si="7"/>
        <v>0.50947931034482752</v>
      </c>
      <c r="R51" s="63">
        <f t="shared" si="8"/>
        <v>27336.112396551722</v>
      </c>
      <c r="S51" s="70">
        <f t="shared" si="9"/>
        <v>16401.667437931032</v>
      </c>
      <c r="T51" s="71">
        <f t="shared" si="10"/>
        <v>99</v>
      </c>
      <c r="U51" s="69">
        <f t="shared" si="11"/>
        <v>145</v>
      </c>
      <c r="V51" s="69">
        <f t="shared" si="12"/>
        <v>84.5</v>
      </c>
      <c r="W51">
        <f t="shared" si="13"/>
        <v>-91.609805408137476</v>
      </c>
      <c r="X51" s="69">
        <f t="shared" si="14"/>
        <v>120.17330048016173</v>
      </c>
      <c r="Y51" s="69">
        <f t="shared" si="15"/>
        <v>120.17330048016173</v>
      </c>
      <c r="Z51" s="72">
        <f t="shared" si="16"/>
        <v>0.24602276193214986</v>
      </c>
      <c r="AA51" s="72">
        <f t="shared" si="17"/>
        <v>0.65589758620689664</v>
      </c>
      <c r="AB51" s="69">
        <f t="shared" si="18"/>
        <v>28769.802864680769</v>
      </c>
      <c r="AC51" s="73">
        <f t="shared" si="19"/>
        <v>17261.881718808461</v>
      </c>
      <c r="AD51" s="69">
        <f t="shared" si="20"/>
        <v>12843.6</v>
      </c>
      <c r="AE51" s="4"/>
      <c r="AF51"/>
      <c r="AG51" s="74">
        <f t="shared" si="21"/>
        <v>7980.0872988505762</v>
      </c>
      <c r="AH51" s="74">
        <f t="shared" si="22"/>
        <v>-41580.087298850573</v>
      </c>
      <c r="AI51" s="75">
        <f t="shared" si="23"/>
        <v>-17580.087298850576</v>
      </c>
      <c r="AJ51" s="75">
        <f t="shared" si="24"/>
        <v>-17580.087298850576</v>
      </c>
      <c r="AK51" s="75">
        <f t="shared" si="25"/>
        <v>-23580.087298850576</v>
      </c>
      <c r="AL51" s="75">
        <f t="shared" si="26"/>
        <v>-37161.805580042113</v>
      </c>
      <c r="AM51" s="75">
        <f t="shared" si="27"/>
        <v>-13161.805580042115</v>
      </c>
      <c r="AN51" s="75">
        <f t="shared" si="28"/>
        <v>-13161.805580042115</v>
      </c>
      <c r="AO51" s="75">
        <f t="shared" si="29"/>
        <v>-19161.805580042113</v>
      </c>
    </row>
    <row r="52" spans="1:41" hidden="1" x14ac:dyDescent="0.3">
      <c r="A52" s="62" t="s">
        <v>146</v>
      </c>
      <c r="B52" s="62" t="s">
        <v>97</v>
      </c>
      <c r="C52" s="62">
        <v>2</v>
      </c>
      <c r="D52" s="63">
        <v>1400</v>
      </c>
      <c r="E52" s="62">
        <f t="shared" si="0"/>
        <v>0.97299999999999998</v>
      </c>
      <c r="F52" s="64">
        <f t="shared" si="1"/>
        <v>16346.4</v>
      </c>
      <c r="G52" s="63">
        <v>151</v>
      </c>
      <c r="H52" s="65">
        <v>0.52600000000000002</v>
      </c>
      <c r="I52" s="63">
        <v>120</v>
      </c>
      <c r="J52" s="66">
        <v>188</v>
      </c>
      <c r="K52" s="67">
        <f t="shared" si="2"/>
        <v>68</v>
      </c>
      <c r="L52" s="67">
        <f t="shared" si="3"/>
        <v>31</v>
      </c>
      <c r="M52" s="65">
        <f t="shared" si="4"/>
        <v>0.46470588235294119</v>
      </c>
      <c r="N52" s="68">
        <f t="shared" si="5"/>
        <v>0.52600000000000002</v>
      </c>
      <c r="O52" s="63">
        <v>151</v>
      </c>
      <c r="P52" s="65">
        <f t="shared" si="6"/>
        <v>0.46470588235294119</v>
      </c>
      <c r="Q52" s="65">
        <f t="shared" si="7"/>
        <v>0.48283176470588235</v>
      </c>
      <c r="R52" s="63">
        <f t="shared" si="8"/>
        <v>26611.272711764705</v>
      </c>
      <c r="S52" s="70">
        <f t="shared" si="9"/>
        <v>15966.763627058823</v>
      </c>
      <c r="T52" s="71">
        <f t="shared" si="10"/>
        <v>120</v>
      </c>
      <c r="U52" s="69">
        <f t="shared" si="11"/>
        <v>85</v>
      </c>
      <c r="V52" s="69">
        <f t="shared" si="12"/>
        <v>111.5</v>
      </c>
      <c r="W52">
        <f t="shared" si="13"/>
        <v>-53.702299722011624</v>
      </c>
      <c r="X52" s="69">
        <f t="shared" si="14"/>
        <v>101.42917614354309</v>
      </c>
      <c r="Y52" s="69">
        <f t="shared" si="15"/>
        <v>120</v>
      </c>
      <c r="Z52" s="72">
        <f t="shared" si="16"/>
        <v>0.1</v>
      </c>
      <c r="AA52" s="72">
        <f t="shared" si="17"/>
        <v>0.77146000000000003</v>
      </c>
      <c r="AB52" s="69">
        <f t="shared" si="18"/>
        <v>33789.948000000004</v>
      </c>
      <c r="AC52" s="73">
        <f t="shared" si="19"/>
        <v>20273.968800000002</v>
      </c>
      <c r="AD52" s="69">
        <f t="shared" si="20"/>
        <v>16346.4</v>
      </c>
      <c r="AE52" s="4"/>
      <c r="AF52"/>
      <c r="AG52" s="74">
        <f t="shared" si="21"/>
        <v>9386.0966666666664</v>
      </c>
      <c r="AH52" s="74">
        <f t="shared" si="22"/>
        <v>-42986.096666666665</v>
      </c>
      <c r="AI52" s="75">
        <f t="shared" si="23"/>
        <v>-18986.096666666665</v>
      </c>
      <c r="AJ52" s="75">
        <f t="shared" si="24"/>
        <v>-18986.096666666665</v>
      </c>
      <c r="AK52" s="75">
        <f t="shared" si="25"/>
        <v>-24986.096666666665</v>
      </c>
      <c r="AL52" s="75">
        <f t="shared" si="26"/>
        <v>-39058.527866666664</v>
      </c>
      <c r="AM52" s="75">
        <f t="shared" si="27"/>
        <v>-15058.527866666662</v>
      </c>
      <c r="AN52" s="75">
        <f t="shared" si="28"/>
        <v>-15058.527866666662</v>
      </c>
      <c r="AO52" s="75">
        <f t="shared" si="29"/>
        <v>-21058.527866666664</v>
      </c>
    </row>
    <row r="53" spans="1:41" hidden="1" x14ac:dyDescent="0.3">
      <c r="A53" s="62" t="s">
        <v>147</v>
      </c>
      <c r="B53" s="62" t="s">
        <v>103</v>
      </c>
      <c r="C53" s="62">
        <v>1</v>
      </c>
      <c r="D53" s="63">
        <v>1300</v>
      </c>
      <c r="E53" s="62">
        <f t="shared" si="0"/>
        <v>0.97299999999999998</v>
      </c>
      <c r="F53" s="64">
        <f t="shared" si="1"/>
        <v>15178.8</v>
      </c>
      <c r="G53" s="63">
        <v>429</v>
      </c>
      <c r="H53" s="65">
        <v>0.21099999999999999</v>
      </c>
      <c r="I53" s="63">
        <v>263</v>
      </c>
      <c r="J53" s="66">
        <v>489</v>
      </c>
      <c r="K53" s="67">
        <f t="shared" si="2"/>
        <v>226</v>
      </c>
      <c r="L53" s="67">
        <f t="shared" si="3"/>
        <v>166</v>
      </c>
      <c r="M53" s="65">
        <f t="shared" si="4"/>
        <v>0.68761061946902657</v>
      </c>
      <c r="N53" s="68">
        <f t="shared" si="5"/>
        <v>0.21099999999999999</v>
      </c>
      <c r="O53" s="63">
        <v>429</v>
      </c>
      <c r="P53" s="65">
        <f t="shared" si="6"/>
        <v>0.68761061946902657</v>
      </c>
      <c r="Q53" s="65">
        <f t="shared" si="7"/>
        <v>0.3064249557522124</v>
      </c>
      <c r="R53" s="63">
        <f t="shared" si="8"/>
        <v>47981.551696460177</v>
      </c>
      <c r="S53" s="70">
        <f t="shared" si="9"/>
        <v>28788.931017876104</v>
      </c>
      <c r="T53" s="71">
        <f t="shared" si="10"/>
        <v>263</v>
      </c>
      <c r="U53" s="69">
        <f t="shared" si="11"/>
        <v>282.5</v>
      </c>
      <c r="V53" s="69">
        <f t="shared" si="12"/>
        <v>234.75</v>
      </c>
      <c r="W53">
        <f t="shared" si="13"/>
        <v>-178.48117260550922</v>
      </c>
      <c r="X53" s="69">
        <f t="shared" si="14"/>
        <v>269.19108541824613</v>
      </c>
      <c r="Y53" s="69">
        <f t="shared" si="15"/>
        <v>269.19108541824613</v>
      </c>
      <c r="Z53" s="72">
        <f t="shared" si="16"/>
        <v>0.12191534661326064</v>
      </c>
      <c r="AA53" s="72">
        <f t="shared" si="17"/>
        <v>0.75411619469026558</v>
      </c>
      <c r="AB53" s="69">
        <f t="shared" si="18"/>
        <v>74095.495297754751</v>
      </c>
      <c r="AC53" s="73">
        <f t="shared" si="19"/>
        <v>44457.297178652851</v>
      </c>
      <c r="AD53" s="69">
        <f t="shared" si="20"/>
        <v>15178.8</v>
      </c>
      <c r="AE53" s="4"/>
      <c r="AF53"/>
      <c r="AG53" s="74">
        <f t="shared" si="21"/>
        <v>9175.0803687315638</v>
      </c>
      <c r="AH53" s="74">
        <f t="shared" si="22"/>
        <v>-42775.080368731564</v>
      </c>
      <c r="AI53" s="75">
        <f t="shared" si="23"/>
        <v>-18775.080368731564</v>
      </c>
      <c r="AJ53" s="75">
        <f t="shared" si="24"/>
        <v>-18775.080368731564</v>
      </c>
      <c r="AK53" s="75">
        <f t="shared" si="25"/>
        <v>-24775.080368731564</v>
      </c>
      <c r="AL53" s="75">
        <f t="shared" si="26"/>
        <v>-13496.583190078713</v>
      </c>
      <c r="AM53" s="75">
        <f t="shared" si="27"/>
        <v>10503.416809921287</v>
      </c>
      <c r="AN53" s="75">
        <f t="shared" si="28"/>
        <v>10503.416809921287</v>
      </c>
      <c r="AO53" s="75">
        <f t="shared" si="29"/>
        <v>4503.4168099212875</v>
      </c>
    </row>
    <row r="54" spans="1:41" x14ac:dyDescent="0.3">
      <c r="A54" s="62" t="s">
        <v>148</v>
      </c>
      <c r="B54" s="62" t="s">
        <v>103</v>
      </c>
      <c r="C54" s="62">
        <v>2</v>
      </c>
      <c r="D54" s="63">
        <v>1900</v>
      </c>
      <c r="E54" s="62">
        <f t="shared" si="0"/>
        <v>0.97299999999999998</v>
      </c>
      <c r="F54" s="64">
        <f t="shared" si="1"/>
        <v>22184.399999999998</v>
      </c>
      <c r="G54" s="63">
        <v>441</v>
      </c>
      <c r="H54" s="65">
        <v>0.33150000000000002</v>
      </c>
      <c r="I54" s="63">
        <v>335</v>
      </c>
      <c r="J54" s="66">
        <v>502</v>
      </c>
      <c r="K54" s="67">
        <f t="shared" si="2"/>
        <v>167</v>
      </c>
      <c r="L54" s="67">
        <f t="shared" si="3"/>
        <v>106</v>
      </c>
      <c r="M54" s="65">
        <f t="shared" si="4"/>
        <v>0.60778443113772462</v>
      </c>
      <c r="N54" s="68">
        <f t="shared" si="5"/>
        <v>0.33150000000000002</v>
      </c>
      <c r="O54" s="63">
        <v>441</v>
      </c>
      <c r="P54" s="65">
        <f t="shared" si="6"/>
        <v>0.60778443113772462</v>
      </c>
      <c r="Q54" s="65">
        <f t="shared" si="7"/>
        <v>0.36959940119760476</v>
      </c>
      <c r="R54" s="63">
        <f t="shared" si="8"/>
        <v>59492.567613772451</v>
      </c>
      <c r="S54" s="70">
        <f t="shared" si="9"/>
        <v>35695.540568263466</v>
      </c>
      <c r="T54" s="71">
        <f t="shared" si="10"/>
        <v>335</v>
      </c>
      <c r="U54" s="69">
        <f t="shared" si="11"/>
        <v>208.75</v>
      </c>
      <c r="V54" s="69">
        <f t="shared" si="12"/>
        <v>314.125</v>
      </c>
      <c r="W54">
        <f t="shared" si="13"/>
        <v>-131.88653019964619</v>
      </c>
      <c r="X54" s="69">
        <f t="shared" si="14"/>
        <v>269.24518258781899</v>
      </c>
      <c r="Y54" s="69">
        <f t="shared" si="15"/>
        <v>335</v>
      </c>
      <c r="Z54" s="72">
        <f t="shared" si="16"/>
        <v>0.1</v>
      </c>
      <c r="AA54" s="72">
        <f t="shared" si="17"/>
        <v>0.77146000000000003</v>
      </c>
      <c r="AB54" s="69">
        <f t="shared" si="18"/>
        <v>94330.271500000003</v>
      </c>
      <c r="AC54" s="73">
        <f t="shared" si="19"/>
        <v>56598.162900000003</v>
      </c>
      <c r="AD54" s="69">
        <f t="shared" si="20"/>
        <v>22184.399999999998</v>
      </c>
      <c r="AE54" s="4"/>
      <c r="AF54"/>
      <c r="AG54" s="74">
        <f t="shared" si="21"/>
        <v>9386.0966666666664</v>
      </c>
      <c r="AH54" s="74">
        <f t="shared" si="22"/>
        <v>-42986.096666666665</v>
      </c>
      <c r="AI54" s="75">
        <f t="shared" si="23"/>
        <v>-18986.096666666665</v>
      </c>
      <c r="AJ54" s="75">
        <f t="shared" si="24"/>
        <v>-18986.096666666665</v>
      </c>
      <c r="AK54" s="75">
        <f t="shared" si="25"/>
        <v>-24986.096666666665</v>
      </c>
      <c r="AL54" s="75">
        <f t="shared" si="26"/>
        <v>-8572.333766666663</v>
      </c>
      <c r="AM54" s="75">
        <f t="shared" si="27"/>
        <v>15427.666233333337</v>
      </c>
      <c r="AN54" s="75">
        <f t="shared" si="28"/>
        <v>15427.666233333337</v>
      </c>
      <c r="AO54" s="75">
        <f t="shared" si="29"/>
        <v>9427.666233333337</v>
      </c>
    </row>
    <row r="55" spans="1:41" hidden="1" x14ac:dyDescent="0.3">
      <c r="A55" s="62" t="s">
        <v>149</v>
      </c>
      <c r="B55" s="62" t="s">
        <v>97</v>
      </c>
      <c r="C55" s="62">
        <v>1</v>
      </c>
      <c r="D55" s="63">
        <v>900</v>
      </c>
      <c r="E55" s="62">
        <f t="shared" si="0"/>
        <v>0.97299999999999998</v>
      </c>
      <c r="F55" s="64">
        <f t="shared" si="1"/>
        <v>10508.4</v>
      </c>
      <c r="G55" s="63">
        <v>144</v>
      </c>
      <c r="H55" s="65">
        <v>0.32879999999999998</v>
      </c>
      <c r="I55" s="63">
        <v>98</v>
      </c>
      <c r="J55" s="66">
        <v>195</v>
      </c>
      <c r="K55" s="67">
        <f t="shared" si="2"/>
        <v>97</v>
      </c>
      <c r="L55" s="67">
        <f t="shared" si="3"/>
        <v>46</v>
      </c>
      <c r="M55" s="65">
        <f t="shared" si="4"/>
        <v>0.47938144329896915</v>
      </c>
      <c r="N55" s="68">
        <f t="shared" si="5"/>
        <v>0.32879999999999998</v>
      </c>
      <c r="O55" s="63">
        <v>144</v>
      </c>
      <c r="P55" s="65">
        <f t="shared" si="6"/>
        <v>0.47938144329896915</v>
      </c>
      <c r="Q55" s="65">
        <f t="shared" si="7"/>
        <v>0.47121752577319587</v>
      </c>
      <c r="R55" s="63">
        <f t="shared" si="8"/>
        <v>24767.193154639175</v>
      </c>
      <c r="S55" s="70">
        <f t="shared" si="9"/>
        <v>14860.315892783505</v>
      </c>
      <c r="T55" s="71">
        <f t="shared" si="10"/>
        <v>98</v>
      </c>
      <c r="U55" s="69">
        <f t="shared" si="11"/>
        <v>121.25</v>
      </c>
      <c r="V55" s="69">
        <f t="shared" si="12"/>
        <v>85.875</v>
      </c>
      <c r="W55">
        <f t="shared" si="13"/>
        <v>-76.604751074045993</v>
      </c>
      <c r="X55" s="69">
        <f t="shared" si="14"/>
        <v>108.09750126358351</v>
      </c>
      <c r="Y55" s="69">
        <f t="shared" si="15"/>
        <v>108.09750126358351</v>
      </c>
      <c r="Z55" s="72">
        <f t="shared" si="16"/>
        <v>0.18327836093677122</v>
      </c>
      <c r="AA55" s="72">
        <f t="shared" si="17"/>
        <v>0.70555350515463933</v>
      </c>
      <c r="AB55" s="69">
        <f t="shared" si="18"/>
        <v>27838.028383967481</v>
      </c>
      <c r="AC55" s="73">
        <f t="shared" si="19"/>
        <v>16702.817030380487</v>
      </c>
      <c r="AD55" s="69">
        <f t="shared" si="20"/>
        <v>10508.4</v>
      </c>
      <c r="AE55" s="4"/>
      <c r="AF55"/>
      <c r="AG55" s="74">
        <f t="shared" si="21"/>
        <v>8584.2343127147778</v>
      </c>
      <c r="AH55" s="74">
        <f t="shared" si="22"/>
        <v>-42184.234312714776</v>
      </c>
      <c r="AI55" s="75">
        <f t="shared" si="23"/>
        <v>-18184.234312714776</v>
      </c>
      <c r="AJ55" s="75">
        <f t="shared" si="24"/>
        <v>-18184.234312714776</v>
      </c>
      <c r="AK55" s="75">
        <f t="shared" si="25"/>
        <v>-24184.234312714776</v>
      </c>
      <c r="AL55" s="75">
        <f t="shared" si="26"/>
        <v>-35989.81728233429</v>
      </c>
      <c r="AM55" s="75">
        <f t="shared" si="27"/>
        <v>-11989.817282334288</v>
      </c>
      <c r="AN55" s="75">
        <f t="shared" si="28"/>
        <v>-11989.817282334288</v>
      </c>
      <c r="AO55" s="75">
        <f t="shared" si="29"/>
        <v>-17989.81728233429</v>
      </c>
    </row>
    <row r="56" spans="1:41" hidden="1" x14ac:dyDescent="0.3">
      <c r="A56" s="62" t="s">
        <v>150</v>
      </c>
      <c r="B56" s="62" t="s">
        <v>97</v>
      </c>
      <c r="C56" s="62">
        <v>2</v>
      </c>
      <c r="D56" s="63">
        <v>1400</v>
      </c>
      <c r="E56" s="62">
        <f t="shared" si="0"/>
        <v>0.97299999999999998</v>
      </c>
      <c r="F56" s="64">
        <f t="shared" si="1"/>
        <v>16346.4</v>
      </c>
      <c r="G56" s="63">
        <v>136</v>
      </c>
      <c r="H56" s="65">
        <v>0.61919999999999997</v>
      </c>
      <c r="I56" s="63">
        <v>77</v>
      </c>
      <c r="J56" s="66">
        <v>260</v>
      </c>
      <c r="K56" s="67">
        <f t="shared" si="2"/>
        <v>183</v>
      </c>
      <c r="L56" s="67">
        <f t="shared" si="3"/>
        <v>59</v>
      </c>
      <c r="M56" s="65">
        <f t="shared" si="4"/>
        <v>0.35792349726775963</v>
      </c>
      <c r="N56" s="68">
        <f t="shared" si="5"/>
        <v>0.61919999999999997</v>
      </c>
      <c r="O56" s="63">
        <v>136</v>
      </c>
      <c r="P56" s="65">
        <f t="shared" si="6"/>
        <v>0.35792349726775963</v>
      </c>
      <c r="Q56" s="65">
        <f t="shared" si="7"/>
        <v>0.56733934426229504</v>
      </c>
      <c r="R56" s="63">
        <f t="shared" si="8"/>
        <v>28162.725049180324</v>
      </c>
      <c r="S56" s="70">
        <f t="shared" si="9"/>
        <v>16897.635029508194</v>
      </c>
      <c r="T56" s="71">
        <f t="shared" si="10"/>
        <v>77</v>
      </c>
      <c r="U56" s="69">
        <f t="shared" si="11"/>
        <v>228.75</v>
      </c>
      <c r="V56" s="69">
        <f t="shared" si="12"/>
        <v>54.125</v>
      </c>
      <c r="W56">
        <f t="shared" si="13"/>
        <v>-144.52236542835482</v>
      </c>
      <c r="X56" s="69">
        <f t="shared" si="14"/>
        <v>149.99322403335862</v>
      </c>
      <c r="Y56" s="69">
        <f t="shared" si="15"/>
        <v>149.99322403335862</v>
      </c>
      <c r="Z56" s="72">
        <f t="shared" si="16"/>
        <v>0.4190960613480158</v>
      </c>
      <c r="AA56" s="72">
        <f t="shared" si="17"/>
        <v>0.51892737704918024</v>
      </c>
      <c r="AB56" s="69">
        <f t="shared" si="18"/>
        <v>28409.990467815009</v>
      </c>
      <c r="AC56" s="73">
        <f t="shared" si="19"/>
        <v>17045.994280689003</v>
      </c>
      <c r="AD56" s="69">
        <f t="shared" si="20"/>
        <v>16346.4</v>
      </c>
      <c r="AE56" s="4"/>
      <c r="AF56"/>
      <c r="AG56" s="74">
        <f t="shared" si="21"/>
        <v>6313.6164207650263</v>
      </c>
      <c r="AH56" s="74">
        <f t="shared" si="22"/>
        <v>-39913.616420765029</v>
      </c>
      <c r="AI56" s="75">
        <f t="shared" si="23"/>
        <v>-15913.616420765025</v>
      </c>
      <c r="AJ56" s="75">
        <f t="shared" si="24"/>
        <v>-15913.616420765025</v>
      </c>
      <c r="AK56" s="75">
        <f t="shared" si="25"/>
        <v>-21913.616420765025</v>
      </c>
      <c r="AL56" s="75">
        <f t="shared" si="26"/>
        <v>-39214.022140076027</v>
      </c>
      <c r="AM56" s="75">
        <f t="shared" si="27"/>
        <v>-15214.022140076022</v>
      </c>
      <c r="AN56" s="75">
        <f t="shared" si="28"/>
        <v>-15214.022140076022</v>
      </c>
      <c r="AO56" s="75">
        <f t="shared" si="29"/>
        <v>-21214.02214007602</v>
      </c>
    </row>
    <row r="57" spans="1:41" hidden="1" x14ac:dyDescent="0.3">
      <c r="A57" s="62" t="s">
        <v>151</v>
      </c>
      <c r="B57" s="62" t="s">
        <v>103</v>
      </c>
      <c r="C57" s="62">
        <v>1</v>
      </c>
      <c r="D57" s="63">
        <v>1400</v>
      </c>
      <c r="E57" s="62">
        <f t="shared" si="0"/>
        <v>0.97299999999999998</v>
      </c>
      <c r="F57" s="64">
        <f t="shared" si="1"/>
        <v>16346.4</v>
      </c>
      <c r="G57" s="63">
        <v>305</v>
      </c>
      <c r="H57" s="65">
        <v>0.2712</v>
      </c>
      <c r="I57" s="63">
        <v>173</v>
      </c>
      <c r="J57" s="66">
        <v>322</v>
      </c>
      <c r="K57" s="67">
        <f t="shared" si="2"/>
        <v>149</v>
      </c>
      <c r="L57" s="67">
        <f t="shared" si="3"/>
        <v>132</v>
      </c>
      <c r="M57" s="65">
        <f t="shared" si="4"/>
        <v>0.8087248322147651</v>
      </c>
      <c r="N57" s="68">
        <f t="shared" si="5"/>
        <v>0.2712</v>
      </c>
      <c r="O57" s="63">
        <v>305</v>
      </c>
      <c r="P57" s="65">
        <f t="shared" si="6"/>
        <v>0.8087248322147651</v>
      </c>
      <c r="Q57" s="65">
        <f t="shared" si="7"/>
        <v>0.21057516778523488</v>
      </c>
      <c r="R57" s="63">
        <f t="shared" si="8"/>
        <v>23442.280553691275</v>
      </c>
      <c r="S57" s="70">
        <f t="shared" si="9"/>
        <v>14065.368332214764</v>
      </c>
      <c r="T57" s="71">
        <f t="shared" si="10"/>
        <v>173</v>
      </c>
      <c r="U57" s="69">
        <f t="shared" si="11"/>
        <v>186.25</v>
      </c>
      <c r="V57" s="69">
        <f t="shared" si="12"/>
        <v>154.375</v>
      </c>
      <c r="W57">
        <f t="shared" si="13"/>
        <v>-117.67121556734901</v>
      </c>
      <c r="X57" s="69">
        <f t="shared" si="14"/>
        <v>177.27863596158707</v>
      </c>
      <c r="Y57" s="69">
        <f t="shared" si="15"/>
        <v>177.27863596158707</v>
      </c>
      <c r="Z57" s="72">
        <f t="shared" si="16"/>
        <v>0.12297254207563528</v>
      </c>
      <c r="AA57" s="72">
        <f t="shared" si="17"/>
        <v>0.75327953020134231</v>
      </c>
      <c r="AB57" s="69">
        <f t="shared" si="18"/>
        <v>48742.234178335872</v>
      </c>
      <c r="AC57" s="73">
        <f t="shared" si="19"/>
        <v>29245.340507001521</v>
      </c>
      <c r="AD57" s="69">
        <f t="shared" si="20"/>
        <v>16346.4</v>
      </c>
      <c r="AE57" s="4"/>
      <c r="AF57"/>
      <c r="AG57" s="74">
        <f t="shared" si="21"/>
        <v>9164.9009507829978</v>
      </c>
      <c r="AH57" s="74">
        <f t="shared" si="22"/>
        <v>-42764.900950782998</v>
      </c>
      <c r="AI57" s="75">
        <f t="shared" si="23"/>
        <v>-18764.900950782998</v>
      </c>
      <c r="AJ57" s="75">
        <f t="shared" si="24"/>
        <v>-18764.900950782998</v>
      </c>
      <c r="AK57" s="75">
        <f t="shared" si="25"/>
        <v>-24764.900950782998</v>
      </c>
      <c r="AL57" s="75">
        <f t="shared" si="26"/>
        <v>-29865.960443781478</v>
      </c>
      <c r="AM57" s="75">
        <f t="shared" si="27"/>
        <v>-5865.960443781476</v>
      </c>
      <c r="AN57" s="75">
        <f t="shared" si="28"/>
        <v>-5865.960443781476</v>
      </c>
      <c r="AO57" s="75">
        <f t="shared" si="29"/>
        <v>-11865.960443781476</v>
      </c>
    </row>
    <row r="58" spans="1:41" hidden="1" x14ac:dyDescent="0.3">
      <c r="A58" s="62" t="s">
        <v>152</v>
      </c>
      <c r="B58" s="62" t="s">
        <v>103</v>
      </c>
      <c r="C58" s="62">
        <v>2</v>
      </c>
      <c r="D58" s="63">
        <v>1700</v>
      </c>
      <c r="E58" s="62">
        <f t="shared" si="0"/>
        <v>0.97299999999999998</v>
      </c>
      <c r="F58" s="64">
        <f t="shared" si="1"/>
        <v>19849.2</v>
      </c>
      <c r="G58" s="63">
        <v>425</v>
      </c>
      <c r="H58" s="65">
        <v>0.32879999999999998</v>
      </c>
      <c r="I58" s="63">
        <v>176</v>
      </c>
      <c r="J58" s="66">
        <v>469</v>
      </c>
      <c r="K58" s="67">
        <f t="shared" si="2"/>
        <v>293</v>
      </c>
      <c r="L58" s="67">
        <f t="shared" si="3"/>
        <v>249</v>
      </c>
      <c r="M58" s="65">
        <f t="shared" si="4"/>
        <v>0.779863481228669</v>
      </c>
      <c r="N58" s="68">
        <f t="shared" si="5"/>
        <v>0.32879999999999998</v>
      </c>
      <c r="O58" s="63">
        <v>425</v>
      </c>
      <c r="P58" s="65">
        <f t="shared" si="6"/>
        <v>0.779863481228669</v>
      </c>
      <c r="Q58" s="65">
        <f t="shared" si="7"/>
        <v>0.2334160409556314</v>
      </c>
      <c r="R58" s="63">
        <f t="shared" si="8"/>
        <v>36208.663353242322</v>
      </c>
      <c r="S58" s="70">
        <f t="shared" si="9"/>
        <v>21725.198011945391</v>
      </c>
      <c r="T58" s="71">
        <f t="shared" si="10"/>
        <v>176</v>
      </c>
      <c r="U58" s="69">
        <f t="shared" si="11"/>
        <v>366.25</v>
      </c>
      <c r="V58" s="69">
        <f t="shared" si="12"/>
        <v>139.375</v>
      </c>
      <c r="W58">
        <f t="shared" si="13"/>
        <v>-231.39373262572656</v>
      </c>
      <c r="X58" s="69">
        <f t="shared" si="14"/>
        <v>266.511008971443</v>
      </c>
      <c r="Y58" s="69">
        <f t="shared" si="15"/>
        <v>266.511008971443</v>
      </c>
      <c r="Z58" s="72">
        <f t="shared" si="16"/>
        <v>0.34712903473431539</v>
      </c>
      <c r="AA58" s="72">
        <f t="shared" si="17"/>
        <v>0.57588208191126289</v>
      </c>
      <c r="AB58" s="69">
        <f t="shared" si="18"/>
        <v>56019.803865042239</v>
      </c>
      <c r="AC58" s="73">
        <f t="shared" si="19"/>
        <v>33611.882319025339</v>
      </c>
      <c r="AD58" s="69">
        <f t="shared" si="20"/>
        <v>19849.2</v>
      </c>
      <c r="AE58" s="4"/>
      <c r="AF58"/>
      <c r="AG58" s="74">
        <f t="shared" si="21"/>
        <v>7006.565329920365</v>
      </c>
      <c r="AH58" s="74">
        <f t="shared" si="22"/>
        <v>-40606.565329920362</v>
      </c>
      <c r="AI58" s="75">
        <f t="shared" si="23"/>
        <v>-16606.565329920366</v>
      </c>
      <c r="AJ58" s="75">
        <f t="shared" si="24"/>
        <v>-16606.565329920366</v>
      </c>
      <c r="AK58" s="75">
        <f t="shared" si="25"/>
        <v>-22606.565329920366</v>
      </c>
      <c r="AL58" s="75">
        <f t="shared" si="26"/>
        <v>-26843.883010895024</v>
      </c>
      <c r="AM58" s="75">
        <f t="shared" si="27"/>
        <v>-2843.8830108950278</v>
      </c>
      <c r="AN58" s="75">
        <f t="shared" si="28"/>
        <v>-2843.8830108950278</v>
      </c>
      <c r="AO58" s="75">
        <f t="shared" si="29"/>
        <v>-8843.8830108950278</v>
      </c>
    </row>
    <row r="59" spans="1:41" hidden="1" x14ac:dyDescent="0.3">
      <c r="A59" s="62" t="s">
        <v>153</v>
      </c>
      <c r="B59" s="62" t="s">
        <v>97</v>
      </c>
      <c r="C59" s="62">
        <v>1</v>
      </c>
      <c r="D59" s="63">
        <v>800</v>
      </c>
      <c r="E59" s="62">
        <f t="shared" si="0"/>
        <v>0.97299999999999998</v>
      </c>
      <c r="F59" s="64">
        <f t="shared" si="1"/>
        <v>9340.7999999999993</v>
      </c>
      <c r="G59" s="63">
        <v>176</v>
      </c>
      <c r="H59" s="65">
        <v>0.41370000000000001</v>
      </c>
      <c r="I59" s="63">
        <v>86</v>
      </c>
      <c r="J59" s="66">
        <v>224</v>
      </c>
      <c r="K59" s="67">
        <f t="shared" si="2"/>
        <v>138</v>
      </c>
      <c r="L59" s="67">
        <f t="shared" si="3"/>
        <v>90</v>
      </c>
      <c r="M59" s="65">
        <f t="shared" si="4"/>
        <v>0.62173913043478257</v>
      </c>
      <c r="N59" s="68">
        <f t="shared" si="5"/>
        <v>0.41370000000000001</v>
      </c>
      <c r="O59" s="63">
        <v>176</v>
      </c>
      <c r="P59" s="65">
        <f t="shared" si="6"/>
        <v>0.62173913043478257</v>
      </c>
      <c r="Q59" s="65">
        <f t="shared" si="7"/>
        <v>0.35855565217391311</v>
      </c>
      <c r="R59" s="63">
        <f t="shared" si="8"/>
        <v>23033.615095652178</v>
      </c>
      <c r="S59" s="70">
        <f t="shared" si="9"/>
        <v>13820.169057391306</v>
      </c>
      <c r="T59" s="71">
        <f t="shared" si="10"/>
        <v>86</v>
      </c>
      <c r="U59" s="69">
        <f t="shared" si="11"/>
        <v>172.5</v>
      </c>
      <c r="V59" s="69">
        <f t="shared" si="12"/>
        <v>68.75</v>
      </c>
      <c r="W59">
        <f t="shared" si="13"/>
        <v>-108.98407884761183</v>
      </c>
      <c r="X59" s="69">
        <f t="shared" si="14"/>
        <v>127.07685746777862</v>
      </c>
      <c r="Y59" s="69">
        <f t="shared" si="15"/>
        <v>127.07685746777862</v>
      </c>
      <c r="Z59" s="72">
        <f t="shared" si="16"/>
        <v>0.33812670995813693</v>
      </c>
      <c r="AA59" s="72">
        <f t="shared" si="17"/>
        <v>0.58300652173913048</v>
      </c>
      <c r="AB59" s="69">
        <f t="shared" si="18"/>
        <v>27041.622383027538</v>
      </c>
      <c r="AC59" s="73">
        <f t="shared" si="19"/>
        <v>16224.973429816522</v>
      </c>
      <c r="AD59" s="69">
        <f t="shared" si="20"/>
        <v>9340.7999999999993</v>
      </c>
      <c r="AE59" s="4"/>
      <c r="AF59"/>
      <c r="AG59" s="74">
        <f t="shared" si="21"/>
        <v>7093.2460144927545</v>
      </c>
      <c r="AH59" s="74">
        <f t="shared" si="22"/>
        <v>-40693.246014492754</v>
      </c>
      <c r="AI59" s="75">
        <f t="shared" si="23"/>
        <v>-16693.246014492754</v>
      </c>
      <c r="AJ59" s="75">
        <f t="shared" si="24"/>
        <v>-16693.246014492754</v>
      </c>
      <c r="AK59" s="75">
        <f t="shared" si="25"/>
        <v>-22693.246014492754</v>
      </c>
      <c r="AL59" s="75">
        <f t="shared" si="26"/>
        <v>-33809.072584676229</v>
      </c>
      <c r="AM59" s="75">
        <f t="shared" si="27"/>
        <v>-9809.0725846762307</v>
      </c>
      <c r="AN59" s="75">
        <f t="shared" si="28"/>
        <v>-9809.0725846762307</v>
      </c>
      <c r="AO59" s="75">
        <f t="shared" si="29"/>
        <v>-15809.072584676231</v>
      </c>
    </row>
    <row r="60" spans="1:41" hidden="1" x14ac:dyDescent="0.3">
      <c r="A60" s="62" t="s">
        <v>154</v>
      </c>
      <c r="B60" s="62" t="s">
        <v>103</v>
      </c>
      <c r="C60" s="62">
        <v>2</v>
      </c>
      <c r="D60" s="63">
        <v>900</v>
      </c>
      <c r="E60" s="62">
        <f t="shared" si="0"/>
        <v>0.97299999999999998</v>
      </c>
      <c r="F60" s="64">
        <f t="shared" si="1"/>
        <v>10508.4</v>
      </c>
      <c r="G60" s="63">
        <v>169</v>
      </c>
      <c r="H60" s="65">
        <v>0.47949999999999998</v>
      </c>
      <c r="I60" s="63">
        <v>111</v>
      </c>
      <c r="J60" s="66">
        <v>276</v>
      </c>
      <c r="K60" s="67">
        <f t="shared" si="2"/>
        <v>165</v>
      </c>
      <c r="L60" s="67">
        <f t="shared" si="3"/>
        <v>58</v>
      </c>
      <c r="M60" s="65">
        <f t="shared" si="4"/>
        <v>0.38121212121212122</v>
      </c>
      <c r="N60" s="68">
        <f t="shared" si="5"/>
        <v>0.47949999999999998</v>
      </c>
      <c r="O60" s="63">
        <v>169</v>
      </c>
      <c r="P60" s="65">
        <f t="shared" si="6"/>
        <v>0.38121212121212122</v>
      </c>
      <c r="Q60" s="65">
        <f t="shared" si="7"/>
        <v>0.54890872727272733</v>
      </c>
      <c r="R60" s="63">
        <f t="shared" si="8"/>
        <v>33859.434841818183</v>
      </c>
      <c r="S60" s="70">
        <f t="shared" si="9"/>
        <v>20315.66090509091</v>
      </c>
      <c r="T60" s="71">
        <f t="shared" si="10"/>
        <v>111</v>
      </c>
      <c r="U60" s="69">
        <f t="shared" si="11"/>
        <v>206.25</v>
      </c>
      <c r="V60" s="69">
        <f t="shared" si="12"/>
        <v>90.375</v>
      </c>
      <c r="W60">
        <f t="shared" si="13"/>
        <v>-130.30705079605761</v>
      </c>
      <c r="X60" s="69">
        <f t="shared" si="14"/>
        <v>156.02667740712658</v>
      </c>
      <c r="Y60" s="69">
        <f t="shared" si="15"/>
        <v>156.02667740712658</v>
      </c>
      <c r="Z60" s="72">
        <f t="shared" si="16"/>
        <v>0.31831116318606828</v>
      </c>
      <c r="AA60" s="72">
        <f t="shared" si="17"/>
        <v>0.59868854545454564</v>
      </c>
      <c r="AB60" s="69">
        <f t="shared" si="18"/>
        <v>34095.155360377059</v>
      </c>
      <c r="AC60" s="73">
        <f t="shared" si="19"/>
        <v>20457.093216226236</v>
      </c>
      <c r="AD60" s="69">
        <f t="shared" si="20"/>
        <v>10508.4</v>
      </c>
      <c r="AE60" s="4"/>
      <c r="AF60"/>
      <c r="AG60" s="74">
        <f t="shared" si="21"/>
        <v>7284.0439696969706</v>
      </c>
      <c r="AH60" s="74">
        <f t="shared" si="22"/>
        <v>-40884.04396969697</v>
      </c>
      <c r="AI60" s="75">
        <f t="shared" si="23"/>
        <v>-16884.04396969697</v>
      </c>
      <c r="AJ60" s="75">
        <f t="shared" si="24"/>
        <v>-16884.04396969697</v>
      </c>
      <c r="AK60" s="75">
        <f t="shared" si="25"/>
        <v>-22884.04396969697</v>
      </c>
      <c r="AL60" s="75">
        <f t="shared" si="26"/>
        <v>-30935.350753470731</v>
      </c>
      <c r="AM60" s="75">
        <f t="shared" si="27"/>
        <v>-6935.3507534707333</v>
      </c>
      <c r="AN60" s="75">
        <f t="shared" si="28"/>
        <v>-6935.3507534707333</v>
      </c>
      <c r="AO60" s="75">
        <f t="shared" si="29"/>
        <v>-12935.350753470733</v>
      </c>
    </row>
    <row r="61" spans="1:41" hidden="1" x14ac:dyDescent="0.3">
      <c r="A61" s="62" t="s">
        <v>155</v>
      </c>
      <c r="B61" s="62" t="s">
        <v>97</v>
      </c>
      <c r="C61" s="62">
        <v>2</v>
      </c>
      <c r="D61" s="63">
        <v>1300</v>
      </c>
      <c r="E61" s="62">
        <f t="shared" si="0"/>
        <v>0.97299999999999998</v>
      </c>
      <c r="F61" s="64">
        <f t="shared" si="1"/>
        <v>15178.8</v>
      </c>
      <c r="G61" s="63">
        <v>207</v>
      </c>
      <c r="H61" s="65">
        <v>0.63009999999999999</v>
      </c>
      <c r="I61" s="63">
        <v>127</v>
      </c>
      <c r="J61" s="66">
        <v>276</v>
      </c>
      <c r="K61" s="67">
        <f t="shared" si="2"/>
        <v>149</v>
      </c>
      <c r="L61" s="67">
        <f t="shared" si="3"/>
        <v>80</v>
      </c>
      <c r="M61" s="65">
        <f t="shared" si="4"/>
        <v>0.5295302013422819</v>
      </c>
      <c r="N61" s="68">
        <f t="shared" si="5"/>
        <v>0.63009999999999999</v>
      </c>
      <c r="O61" s="63">
        <v>207</v>
      </c>
      <c r="P61" s="65">
        <f t="shared" si="6"/>
        <v>0.5295302013422819</v>
      </c>
      <c r="Q61" s="65">
        <f t="shared" si="7"/>
        <v>0.43152979865771812</v>
      </c>
      <c r="R61" s="63">
        <f t="shared" si="8"/>
        <v>32604.233937583893</v>
      </c>
      <c r="S61" s="70">
        <f t="shared" si="9"/>
        <v>19562.540362550335</v>
      </c>
      <c r="T61" s="71">
        <f t="shared" si="10"/>
        <v>127</v>
      </c>
      <c r="U61" s="69">
        <f t="shared" si="11"/>
        <v>186.25</v>
      </c>
      <c r="V61" s="69">
        <f t="shared" si="12"/>
        <v>108.375</v>
      </c>
      <c r="W61">
        <f t="shared" si="13"/>
        <v>-117.67121556734901</v>
      </c>
      <c r="X61" s="69">
        <f t="shared" si="14"/>
        <v>154.27863596158707</v>
      </c>
      <c r="Y61" s="69">
        <f t="shared" si="15"/>
        <v>154.27863596158707</v>
      </c>
      <c r="Z61" s="72">
        <f t="shared" si="16"/>
        <v>0.24646247496154133</v>
      </c>
      <c r="AA61" s="72">
        <f t="shared" si="17"/>
        <v>0.65554959731543616</v>
      </c>
      <c r="AB61" s="69">
        <f t="shared" si="18"/>
        <v>36915.113652832508</v>
      </c>
      <c r="AC61" s="73">
        <f t="shared" si="19"/>
        <v>22149.068191699505</v>
      </c>
      <c r="AD61" s="69">
        <f t="shared" si="20"/>
        <v>15178.8</v>
      </c>
      <c r="AE61" s="4"/>
      <c r="AF61"/>
      <c r="AG61" s="74">
        <f t="shared" si="21"/>
        <v>7975.8534340044735</v>
      </c>
      <c r="AH61" s="74">
        <f t="shared" si="22"/>
        <v>-41575.853434004472</v>
      </c>
      <c r="AI61" s="75">
        <f t="shared" si="23"/>
        <v>-17575.853434004472</v>
      </c>
      <c r="AJ61" s="75">
        <f t="shared" si="24"/>
        <v>-17575.853434004472</v>
      </c>
      <c r="AK61" s="75">
        <f t="shared" si="25"/>
        <v>-23575.853434004472</v>
      </c>
      <c r="AL61" s="75">
        <f t="shared" si="26"/>
        <v>-34605.585242304966</v>
      </c>
      <c r="AM61" s="75">
        <f t="shared" si="27"/>
        <v>-10605.585242304966</v>
      </c>
      <c r="AN61" s="75">
        <f t="shared" si="28"/>
        <v>-10605.585242304966</v>
      </c>
      <c r="AO61" s="75">
        <f t="shared" si="29"/>
        <v>-16605.585242304966</v>
      </c>
    </row>
    <row r="62" spans="1:41" hidden="1" x14ac:dyDescent="0.3">
      <c r="A62" s="62" t="s">
        <v>156</v>
      </c>
      <c r="B62" s="62" t="s">
        <v>103</v>
      </c>
      <c r="C62" s="62">
        <v>1</v>
      </c>
      <c r="D62" s="63">
        <v>1400</v>
      </c>
      <c r="E62" s="62">
        <f t="shared" si="0"/>
        <v>0.97299999999999998</v>
      </c>
      <c r="F62" s="64">
        <f t="shared" si="1"/>
        <v>16346.4</v>
      </c>
      <c r="G62" s="63">
        <v>244</v>
      </c>
      <c r="H62" s="65">
        <v>0.90410000000000001</v>
      </c>
      <c r="I62" s="63">
        <v>222</v>
      </c>
      <c r="J62" s="66">
        <v>381</v>
      </c>
      <c r="K62" s="67">
        <f t="shared" si="2"/>
        <v>159</v>
      </c>
      <c r="L62" s="67">
        <f t="shared" si="3"/>
        <v>22</v>
      </c>
      <c r="M62" s="65">
        <f t="shared" si="4"/>
        <v>0.21069182389937108</v>
      </c>
      <c r="N62" s="68">
        <f t="shared" si="5"/>
        <v>0.90410000000000001</v>
      </c>
      <c r="O62" s="63">
        <v>244</v>
      </c>
      <c r="P62" s="65">
        <f t="shared" si="6"/>
        <v>0.21069182389937108</v>
      </c>
      <c r="Q62" s="65">
        <f t="shared" si="7"/>
        <v>0.68385849056603776</v>
      </c>
      <c r="R62" s="63">
        <f t="shared" si="8"/>
        <v>60904.437169811325</v>
      </c>
      <c r="S62" s="70">
        <f t="shared" si="9"/>
        <v>36542.66230188679</v>
      </c>
      <c r="T62" s="71">
        <f t="shared" si="10"/>
        <v>222</v>
      </c>
      <c r="U62" s="69">
        <f t="shared" si="11"/>
        <v>198.75</v>
      </c>
      <c r="V62" s="69">
        <f t="shared" si="12"/>
        <v>202.125</v>
      </c>
      <c r="W62">
        <f t="shared" si="13"/>
        <v>-125.56861258529189</v>
      </c>
      <c r="X62" s="69">
        <f t="shared" si="14"/>
        <v>207.87116186504929</v>
      </c>
      <c r="Y62" s="69">
        <f t="shared" si="15"/>
        <v>222</v>
      </c>
      <c r="Z62" s="72">
        <f t="shared" si="16"/>
        <v>0.1</v>
      </c>
      <c r="AA62" s="72">
        <f t="shared" si="17"/>
        <v>0.77146000000000003</v>
      </c>
      <c r="AB62" s="69">
        <f t="shared" si="18"/>
        <v>62511.4038</v>
      </c>
      <c r="AC62" s="73">
        <f t="shared" si="19"/>
        <v>37506.842279999997</v>
      </c>
      <c r="AD62" s="69">
        <f t="shared" si="20"/>
        <v>16346.4</v>
      </c>
      <c r="AE62" s="4"/>
      <c r="AF62"/>
      <c r="AG62" s="74">
        <f t="shared" si="21"/>
        <v>9386.0966666666664</v>
      </c>
      <c r="AH62" s="74">
        <f t="shared" si="22"/>
        <v>-42986.096666666665</v>
      </c>
      <c r="AI62" s="75">
        <f t="shared" si="23"/>
        <v>-18986.096666666665</v>
      </c>
      <c r="AJ62" s="75">
        <f t="shared" si="24"/>
        <v>-18986.096666666665</v>
      </c>
      <c r="AK62" s="75">
        <f t="shared" si="25"/>
        <v>-24986.096666666665</v>
      </c>
      <c r="AL62" s="75">
        <f t="shared" si="26"/>
        <v>-21825.654386666669</v>
      </c>
      <c r="AM62" s="75">
        <f t="shared" si="27"/>
        <v>2174.3456133333311</v>
      </c>
      <c r="AN62" s="75">
        <f t="shared" si="28"/>
        <v>2174.3456133333311</v>
      </c>
      <c r="AO62" s="75">
        <f t="shared" si="29"/>
        <v>-3825.6543866666689</v>
      </c>
    </row>
    <row r="63" spans="1:41" x14ac:dyDescent="0.3">
      <c r="A63" s="62" t="s">
        <v>157</v>
      </c>
      <c r="B63" s="62" t="s">
        <v>103</v>
      </c>
      <c r="C63" s="62">
        <v>2</v>
      </c>
      <c r="D63" s="63">
        <v>1900</v>
      </c>
      <c r="E63" s="62">
        <f t="shared" si="0"/>
        <v>0.97299999999999998</v>
      </c>
      <c r="F63" s="64">
        <f t="shared" si="1"/>
        <v>22184.399999999998</v>
      </c>
      <c r="G63" s="63">
        <v>536</v>
      </c>
      <c r="H63" s="65">
        <v>0.54249999999999998</v>
      </c>
      <c r="I63" s="63">
        <v>386</v>
      </c>
      <c r="J63" s="66">
        <v>773</v>
      </c>
      <c r="K63" s="67">
        <f t="shared" si="2"/>
        <v>387</v>
      </c>
      <c r="L63" s="67">
        <f t="shared" si="3"/>
        <v>150</v>
      </c>
      <c r="M63" s="65">
        <f t="shared" si="4"/>
        <v>0.41007751937984493</v>
      </c>
      <c r="N63" s="68">
        <f t="shared" si="5"/>
        <v>0.54249999999999998</v>
      </c>
      <c r="O63" s="63">
        <v>536</v>
      </c>
      <c r="P63" s="65">
        <f t="shared" si="6"/>
        <v>0.41007751937984493</v>
      </c>
      <c r="Q63" s="65">
        <f t="shared" si="7"/>
        <v>0.52606465116279066</v>
      </c>
      <c r="R63" s="63">
        <f t="shared" si="8"/>
        <v>102919.28835348836</v>
      </c>
      <c r="S63" s="70">
        <f t="shared" si="9"/>
        <v>61751.573012093009</v>
      </c>
      <c r="T63" s="71">
        <f t="shared" si="10"/>
        <v>386</v>
      </c>
      <c r="U63" s="69">
        <f t="shared" si="11"/>
        <v>483.75</v>
      </c>
      <c r="V63" s="69">
        <f t="shared" si="12"/>
        <v>337.625</v>
      </c>
      <c r="W63">
        <f t="shared" si="13"/>
        <v>-305.62926459438967</v>
      </c>
      <c r="X63" s="69">
        <f t="shared" si="14"/>
        <v>428.78075246398782</v>
      </c>
      <c r="Y63" s="69">
        <f t="shared" si="15"/>
        <v>428.78075246398782</v>
      </c>
      <c r="Z63" s="72">
        <f t="shared" si="16"/>
        <v>0.18843566400824358</v>
      </c>
      <c r="AA63" s="72">
        <f t="shared" si="17"/>
        <v>0.70147201550387606</v>
      </c>
      <c r="AB63" s="69">
        <f t="shared" si="18"/>
        <v>109783.86000366646</v>
      </c>
      <c r="AC63" s="73">
        <f t="shared" si="19"/>
        <v>65870.316002199877</v>
      </c>
      <c r="AD63" s="69">
        <f t="shared" si="20"/>
        <v>22184.399999999998</v>
      </c>
      <c r="AE63" s="4"/>
      <c r="AF63"/>
      <c r="AG63" s="74">
        <f t="shared" si="21"/>
        <v>8534.5761886304917</v>
      </c>
      <c r="AH63" s="74">
        <f t="shared" si="22"/>
        <v>-42134.57618863049</v>
      </c>
      <c r="AI63" s="75">
        <f t="shared" si="23"/>
        <v>-18134.57618863049</v>
      </c>
      <c r="AJ63" s="75">
        <f t="shared" si="24"/>
        <v>-18134.57618863049</v>
      </c>
      <c r="AK63" s="75">
        <f t="shared" si="25"/>
        <v>-24134.57618863049</v>
      </c>
      <c r="AL63" s="75">
        <f t="shared" si="26"/>
        <v>1551.3398135693933</v>
      </c>
      <c r="AM63" s="75">
        <f t="shared" si="27"/>
        <v>25551.339813569393</v>
      </c>
      <c r="AN63" s="75">
        <f t="shared" si="28"/>
        <v>25551.339813569393</v>
      </c>
      <c r="AO63" s="75">
        <f t="shared" si="29"/>
        <v>19551.339813569393</v>
      </c>
    </row>
    <row r="64" spans="1:41" hidden="1" x14ac:dyDescent="0.3">
      <c r="A64" s="62" t="s">
        <v>158</v>
      </c>
      <c r="B64" s="62" t="s">
        <v>97</v>
      </c>
      <c r="C64" s="62">
        <v>1</v>
      </c>
      <c r="D64" s="63">
        <v>1700</v>
      </c>
      <c r="E64" s="62">
        <f t="shared" si="0"/>
        <v>0.97299999999999998</v>
      </c>
      <c r="F64" s="64">
        <f t="shared" si="1"/>
        <v>19849.2</v>
      </c>
      <c r="G64" s="63">
        <v>476</v>
      </c>
      <c r="H64" s="65">
        <v>7.9500000000000001E-2</v>
      </c>
      <c r="I64" s="63">
        <v>136</v>
      </c>
      <c r="J64" s="66">
        <v>476</v>
      </c>
      <c r="K64" s="67">
        <f t="shared" si="2"/>
        <v>340</v>
      </c>
      <c r="L64" s="67">
        <f t="shared" si="3"/>
        <v>340</v>
      </c>
      <c r="M64" s="65">
        <f t="shared" si="4"/>
        <v>0.9</v>
      </c>
      <c r="N64" s="68">
        <f t="shared" si="5"/>
        <v>7.9500000000000001E-2</v>
      </c>
      <c r="O64" s="63">
        <v>476</v>
      </c>
      <c r="P64" s="65">
        <f t="shared" si="6"/>
        <v>0.9</v>
      </c>
      <c r="Q64" s="65">
        <f t="shared" si="7"/>
        <v>0.13834000000000002</v>
      </c>
      <c r="R64" s="63">
        <f t="shared" si="8"/>
        <v>24035.191600000002</v>
      </c>
      <c r="S64" s="70">
        <f t="shared" si="9"/>
        <v>14421.114960000001</v>
      </c>
      <c r="T64" s="71">
        <f t="shared" si="10"/>
        <v>136</v>
      </c>
      <c r="U64" s="69">
        <f t="shared" si="11"/>
        <v>425</v>
      </c>
      <c r="V64" s="69">
        <f t="shared" si="12"/>
        <v>93.5</v>
      </c>
      <c r="W64">
        <f t="shared" si="13"/>
        <v>-268.51149861005814</v>
      </c>
      <c r="X64" s="69">
        <f t="shared" si="14"/>
        <v>275.14588071771544</v>
      </c>
      <c r="Y64" s="69">
        <f t="shared" si="15"/>
        <v>275.14588071771544</v>
      </c>
      <c r="Z64" s="72">
        <f t="shared" si="16"/>
        <v>0.42740207227697752</v>
      </c>
      <c r="AA64" s="72">
        <f t="shared" si="17"/>
        <v>0.51235399999999998</v>
      </c>
      <c r="AB64" s="69">
        <f t="shared" si="18"/>
        <v>51454.813787774197</v>
      </c>
      <c r="AC64" s="73">
        <f t="shared" si="19"/>
        <v>30872.888272664517</v>
      </c>
      <c r="AD64" s="69">
        <f t="shared" si="20"/>
        <v>19849.2</v>
      </c>
      <c r="AE64" s="4"/>
      <c r="AF64"/>
      <c r="AG64" s="74">
        <f t="shared" si="21"/>
        <v>6233.6403333333328</v>
      </c>
      <c r="AH64" s="74">
        <f t="shared" si="22"/>
        <v>-39833.640333333329</v>
      </c>
      <c r="AI64" s="75">
        <f t="shared" si="23"/>
        <v>-15833.640333333333</v>
      </c>
      <c r="AJ64" s="75">
        <f t="shared" si="24"/>
        <v>-15833.640333333333</v>
      </c>
      <c r="AK64" s="75">
        <f t="shared" si="25"/>
        <v>-21833.640333333333</v>
      </c>
      <c r="AL64" s="75">
        <f t="shared" si="26"/>
        <v>-28809.952060668813</v>
      </c>
      <c r="AM64" s="75">
        <f t="shared" si="27"/>
        <v>-4809.9520606688166</v>
      </c>
      <c r="AN64" s="75">
        <f t="shared" si="28"/>
        <v>-4809.9520606688166</v>
      </c>
      <c r="AO64" s="75">
        <f t="shared" si="29"/>
        <v>-10809.952060668817</v>
      </c>
    </row>
    <row r="65" spans="1:41" hidden="1" x14ac:dyDescent="0.3">
      <c r="A65" s="62" t="s">
        <v>159</v>
      </c>
      <c r="B65" s="62" t="s">
        <v>97</v>
      </c>
      <c r="C65" s="62">
        <v>2</v>
      </c>
      <c r="D65" s="63">
        <v>2400</v>
      </c>
      <c r="E65" s="62">
        <f t="shared" si="0"/>
        <v>0.97299999999999998</v>
      </c>
      <c r="F65" s="64">
        <f t="shared" si="1"/>
        <v>28022.399999999998</v>
      </c>
      <c r="G65" s="63">
        <v>360</v>
      </c>
      <c r="H65" s="65">
        <v>0.55069999999999997</v>
      </c>
      <c r="I65" s="63">
        <v>173</v>
      </c>
      <c r="J65" s="66">
        <v>690</v>
      </c>
      <c r="K65" s="67">
        <f t="shared" si="2"/>
        <v>517</v>
      </c>
      <c r="L65" s="67">
        <f t="shared" si="3"/>
        <v>187</v>
      </c>
      <c r="M65" s="65">
        <f t="shared" si="4"/>
        <v>0.38936170212765953</v>
      </c>
      <c r="N65" s="68">
        <f t="shared" si="5"/>
        <v>0.55069999999999997</v>
      </c>
      <c r="O65" s="63">
        <v>360</v>
      </c>
      <c r="P65" s="65">
        <f t="shared" si="6"/>
        <v>0.38936170212765953</v>
      </c>
      <c r="Q65" s="65">
        <f t="shared" si="7"/>
        <v>0.54245914893617031</v>
      </c>
      <c r="R65" s="63">
        <f t="shared" si="8"/>
        <v>71279.132170212775</v>
      </c>
      <c r="S65" s="70">
        <f t="shared" si="9"/>
        <v>42767.479302127664</v>
      </c>
      <c r="T65" s="71">
        <f t="shared" si="10"/>
        <v>173</v>
      </c>
      <c r="U65" s="69">
        <f t="shared" si="11"/>
        <v>646.25</v>
      </c>
      <c r="V65" s="69">
        <f t="shared" si="12"/>
        <v>108.375</v>
      </c>
      <c r="W65">
        <f t="shared" si="13"/>
        <v>-408.29542582764719</v>
      </c>
      <c r="X65" s="69">
        <f t="shared" si="14"/>
        <v>401.4835892089967</v>
      </c>
      <c r="Y65" s="69">
        <f t="shared" si="15"/>
        <v>401.4835892089967</v>
      </c>
      <c r="Z65" s="72">
        <f t="shared" si="16"/>
        <v>0.45355294268316704</v>
      </c>
      <c r="AA65" s="72">
        <f t="shared" si="17"/>
        <v>0.49165820116054165</v>
      </c>
      <c r="AB65" s="69">
        <f t="shared" si="18"/>
        <v>72048.335232080208</v>
      </c>
      <c r="AC65" s="73">
        <f t="shared" si="19"/>
        <v>43229.001139248125</v>
      </c>
      <c r="AD65" s="69">
        <f t="shared" si="20"/>
        <v>28022.399999999998</v>
      </c>
      <c r="AE65" s="4"/>
      <c r="AF65"/>
      <c r="AG65" s="74">
        <f t="shared" si="21"/>
        <v>5981.8414474532565</v>
      </c>
      <c r="AH65" s="74">
        <f t="shared" si="22"/>
        <v>-39581.841447453255</v>
      </c>
      <c r="AI65" s="75">
        <f t="shared" si="23"/>
        <v>-15581.841447453256</v>
      </c>
      <c r="AJ65" s="75">
        <f t="shared" si="24"/>
        <v>-15581.841447453256</v>
      </c>
      <c r="AK65" s="75">
        <f t="shared" si="25"/>
        <v>-21581.841447453255</v>
      </c>
      <c r="AL65" s="75">
        <f t="shared" si="26"/>
        <v>-24375.240308205128</v>
      </c>
      <c r="AM65" s="75">
        <f t="shared" si="27"/>
        <v>-375.24030820512962</v>
      </c>
      <c r="AN65" s="75">
        <f t="shared" si="28"/>
        <v>-375.24030820512962</v>
      </c>
      <c r="AO65" s="75">
        <f t="shared" si="29"/>
        <v>-6375.2403082051278</v>
      </c>
    </row>
    <row r="66" spans="1:41" x14ac:dyDescent="0.3">
      <c r="A66" s="62" t="s">
        <v>160</v>
      </c>
      <c r="B66" s="62" t="s">
        <v>103</v>
      </c>
      <c r="C66" s="62">
        <v>1</v>
      </c>
      <c r="D66" s="63">
        <v>2100</v>
      </c>
      <c r="E66" s="62">
        <f t="shared" si="0"/>
        <v>0.97299999999999998</v>
      </c>
      <c r="F66" s="64">
        <f t="shared" si="1"/>
        <v>24519.599999999999</v>
      </c>
      <c r="G66" s="63">
        <v>1477</v>
      </c>
      <c r="H66" s="65">
        <v>0.69320000000000004</v>
      </c>
      <c r="I66" s="63">
        <v>448</v>
      </c>
      <c r="J66" s="66">
        <v>2128</v>
      </c>
      <c r="K66" s="67">
        <f t="shared" si="2"/>
        <v>1680</v>
      </c>
      <c r="L66" s="67">
        <f t="shared" si="3"/>
        <v>1029</v>
      </c>
      <c r="M66" s="65">
        <f t="shared" si="4"/>
        <v>0.59000000000000008</v>
      </c>
      <c r="N66" s="68">
        <f t="shared" si="5"/>
        <v>0.69320000000000004</v>
      </c>
      <c r="O66" s="63">
        <v>1477</v>
      </c>
      <c r="P66" s="65">
        <f t="shared" si="6"/>
        <v>0.59000000000000008</v>
      </c>
      <c r="Q66" s="65">
        <f t="shared" si="7"/>
        <v>0.38367399999999996</v>
      </c>
      <c r="R66" s="63">
        <f t="shared" si="8"/>
        <v>206840.57176999998</v>
      </c>
      <c r="S66" s="70">
        <f t="shared" si="9"/>
        <v>124104.34306199999</v>
      </c>
      <c r="T66" s="71">
        <f t="shared" si="10"/>
        <v>448</v>
      </c>
      <c r="U66" s="69">
        <f t="shared" si="11"/>
        <v>2100</v>
      </c>
      <c r="V66" s="69">
        <f t="shared" si="12"/>
        <v>238</v>
      </c>
      <c r="W66">
        <f t="shared" si="13"/>
        <v>-1326.7626990144049</v>
      </c>
      <c r="X66" s="69">
        <f t="shared" si="14"/>
        <v>1247.5443517816529</v>
      </c>
      <c r="Y66" s="69">
        <f t="shared" si="15"/>
        <v>1247.5443517816529</v>
      </c>
      <c r="Z66" s="72">
        <f t="shared" si="16"/>
        <v>0.48073540561031092</v>
      </c>
      <c r="AA66" s="72">
        <f t="shared" si="17"/>
        <v>0.47014599999999995</v>
      </c>
      <c r="AB66" s="69">
        <f t="shared" si="18"/>
        <v>214082.71518664897</v>
      </c>
      <c r="AC66" s="73">
        <f t="shared" si="19"/>
        <v>128449.62911198937</v>
      </c>
      <c r="AD66" s="69">
        <f t="shared" si="20"/>
        <v>24519.599999999999</v>
      </c>
      <c r="AE66" s="4"/>
      <c r="AF66"/>
      <c r="AG66" s="74">
        <f t="shared" si="21"/>
        <v>5720.1096666666663</v>
      </c>
      <c r="AH66" s="74">
        <f t="shared" si="22"/>
        <v>-39320.109666666664</v>
      </c>
      <c r="AI66" s="75">
        <f t="shared" si="23"/>
        <v>-15320.109666666667</v>
      </c>
      <c r="AJ66" s="75">
        <f t="shared" si="24"/>
        <v>-15320.109666666667</v>
      </c>
      <c r="AK66" s="75">
        <f t="shared" si="25"/>
        <v>-21320.109666666667</v>
      </c>
      <c r="AL66" s="75">
        <f t="shared" si="26"/>
        <v>64609.919445322703</v>
      </c>
      <c r="AM66" s="75">
        <f t="shared" si="27"/>
        <v>88609.919445322696</v>
      </c>
      <c r="AN66" s="75">
        <f t="shared" si="28"/>
        <v>88609.919445322696</v>
      </c>
      <c r="AO66" s="75">
        <f t="shared" si="29"/>
        <v>82609.919445322696</v>
      </c>
    </row>
    <row r="67" spans="1:41" x14ac:dyDescent="0.3">
      <c r="A67" s="62" t="s">
        <v>161</v>
      </c>
      <c r="B67" s="62" t="s">
        <v>103</v>
      </c>
      <c r="C67" s="62">
        <v>2</v>
      </c>
      <c r="D67" s="63">
        <v>3200</v>
      </c>
      <c r="E67" s="62">
        <f t="shared" si="0"/>
        <v>0.97299999999999998</v>
      </c>
      <c r="F67" s="64">
        <f t="shared" si="1"/>
        <v>37363.199999999997</v>
      </c>
      <c r="G67" s="63">
        <v>1265</v>
      </c>
      <c r="H67" s="65">
        <v>0.71509999999999996</v>
      </c>
      <c r="I67" s="63">
        <v>450</v>
      </c>
      <c r="J67" s="66">
        <v>2699</v>
      </c>
      <c r="K67" s="67">
        <f t="shared" si="2"/>
        <v>2249</v>
      </c>
      <c r="L67" s="67">
        <f t="shared" si="3"/>
        <v>815</v>
      </c>
      <c r="M67" s="65">
        <f t="shared" si="4"/>
        <v>0.38990662516674079</v>
      </c>
      <c r="N67" s="68">
        <f t="shared" si="5"/>
        <v>0.71509999999999996</v>
      </c>
      <c r="O67" s="63">
        <v>1265</v>
      </c>
      <c r="P67" s="65">
        <f t="shared" si="6"/>
        <v>0.38990662516674079</v>
      </c>
      <c r="Q67" s="65">
        <f t="shared" si="7"/>
        <v>0.54202789684304142</v>
      </c>
      <c r="R67" s="63">
        <f t="shared" si="8"/>
        <v>250267.83066985331</v>
      </c>
      <c r="S67" s="70">
        <f t="shared" si="9"/>
        <v>150160.69840191197</v>
      </c>
      <c r="T67" s="71">
        <f t="shared" si="10"/>
        <v>450</v>
      </c>
      <c r="U67" s="69">
        <f t="shared" si="11"/>
        <v>2811.25</v>
      </c>
      <c r="V67" s="69">
        <f t="shared" si="12"/>
        <v>168.875</v>
      </c>
      <c r="W67">
        <f t="shared" si="13"/>
        <v>-1776.124589335355</v>
      </c>
      <c r="X67" s="69">
        <f t="shared" si="14"/>
        <v>1595.209075688653</v>
      </c>
      <c r="Y67" s="69">
        <f t="shared" si="15"/>
        <v>1595.209075688653</v>
      </c>
      <c r="Z67" s="72">
        <f t="shared" si="16"/>
        <v>0.50736650091192637</v>
      </c>
      <c r="AA67" s="72">
        <f t="shared" si="17"/>
        <v>0.44907015117830151</v>
      </c>
      <c r="AB67" s="69">
        <f t="shared" si="18"/>
        <v>261471.68498488324</v>
      </c>
      <c r="AC67" s="73">
        <f t="shared" si="19"/>
        <v>156883.01099092994</v>
      </c>
      <c r="AD67" s="69">
        <f t="shared" si="20"/>
        <v>37363.199999999997</v>
      </c>
      <c r="AE67" s="4"/>
      <c r="AF67"/>
      <c r="AG67" s="74">
        <f t="shared" si="21"/>
        <v>5463.686839336001</v>
      </c>
      <c r="AH67" s="74">
        <f t="shared" si="22"/>
        <v>-39063.686839335998</v>
      </c>
      <c r="AI67" s="75">
        <f t="shared" si="23"/>
        <v>-15063.686839336002</v>
      </c>
      <c r="AJ67" s="75">
        <f t="shared" si="24"/>
        <v>-15063.686839336002</v>
      </c>
      <c r="AK67" s="75">
        <f t="shared" si="25"/>
        <v>-21063.686839336002</v>
      </c>
      <c r="AL67" s="75">
        <f t="shared" si="26"/>
        <v>80456.124151593947</v>
      </c>
      <c r="AM67" s="75">
        <f t="shared" si="27"/>
        <v>104456.12415159393</v>
      </c>
      <c r="AN67" s="75">
        <f t="shared" si="28"/>
        <v>104456.12415159393</v>
      </c>
      <c r="AO67" s="75">
        <f t="shared" si="29"/>
        <v>98456.124151593933</v>
      </c>
    </row>
    <row r="68" spans="1:41" x14ac:dyDescent="0.3">
      <c r="A68" s="62" t="s">
        <v>162</v>
      </c>
      <c r="B68" s="62" t="s">
        <v>97</v>
      </c>
      <c r="C68" s="62">
        <v>1</v>
      </c>
      <c r="D68" s="63">
        <v>1300</v>
      </c>
      <c r="E68" s="62">
        <f t="shared" ref="E68:E131" si="30">E$2</f>
        <v>0.97299999999999998</v>
      </c>
      <c r="F68" s="64">
        <f t="shared" ref="F68:F131" si="31">$D68*12*$E68</f>
        <v>15178.8</v>
      </c>
      <c r="G68" s="63">
        <v>328</v>
      </c>
      <c r="H68" s="65">
        <v>0.52049999999999996</v>
      </c>
      <c r="I68" s="63">
        <v>291</v>
      </c>
      <c r="J68" s="66">
        <v>387</v>
      </c>
      <c r="K68" s="67">
        <f t="shared" ref="K68:K131" si="32">$J68-$I68</f>
        <v>96</v>
      </c>
      <c r="L68" s="67">
        <f t="shared" ref="L68:L131" si="33">$G68-$I68</f>
        <v>37</v>
      </c>
      <c r="M68" s="65">
        <f t="shared" ref="M68:M131" si="34">0.1+0.8*$L68/K68</f>
        <v>0.40833333333333333</v>
      </c>
      <c r="N68" s="68">
        <f t="shared" ref="N68:N131" si="35">$H68</f>
        <v>0.52049999999999996</v>
      </c>
      <c r="O68" s="63">
        <v>328</v>
      </c>
      <c r="P68" s="65">
        <f t="shared" ref="P68:P131" si="36">0.1+0.8*($O68-$I68)/($K68)</f>
        <v>0.40833333333333333</v>
      </c>
      <c r="Q68" s="65">
        <f t="shared" ref="Q68:Q131" si="37">$P$2*$P68+$Q$2</f>
        <v>0.52744500000000005</v>
      </c>
      <c r="R68" s="63">
        <f t="shared" ref="R68:R131" si="38">365*O68*Q68</f>
        <v>63145.715400000008</v>
      </c>
      <c r="S68" s="70">
        <f t="shared" ref="S68:S131" si="39">$R68*(1-$S$1)</f>
        <v>37887.429240000005</v>
      </c>
      <c r="T68" s="71">
        <f t="shared" ref="T68:T131" si="40">$I68</f>
        <v>291</v>
      </c>
      <c r="U68" s="69">
        <f t="shared" ref="U68:U131" si="41">1.25*$K68</f>
        <v>120</v>
      </c>
      <c r="V68" s="69">
        <f t="shared" ref="V68:V131" si="42">$I68-$K68/8</f>
        <v>279</v>
      </c>
      <c r="W68">
        <f t="shared" ref="W68:W131" si="43">1.25*$K68/(2*$P$2)</f>
        <v>-75.815011372251703</v>
      </c>
      <c r="X68" s="69">
        <f t="shared" ref="X68:X131" si="44">($P$2*$V68/$U68-$Q$2)*$W68</f>
        <v>203.98824867323731</v>
      </c>
      <c r="Y68" s="69">
        <f t="shared" ref="Y68:Y131" si="45">MAX($X68,$T68)</f>
        <v>291</v>
      </c>
      <c r="Z68" s="72">
        <f t="shared" ref="Z68:Z131" si="46">($Y68-$V68)/$U68</f>
        <v>0.1</v>
      </c>
      <c r="AA68" s="72">
        <f t="shared" ref="AA68:AA131" si="47">$P$2*$Z68+$Q$2</f>
        <v>0.77146000000000003</v>
      </c>
      <c r="AB68" s="69">
        <f t="shared" ref="AB68:AB131" si="48">365*$Y68*$AA68</f>
        <v>81940.623900000006</v>
      </c>
      <c r="AC68" s="73">
        <f t="shared" ref="AC68:AC131" si="49">$AB68*(1-$S$1)</f>
        <v>49164.374340000002</v>
      </c>
      <c r="AD68" s="69">
        <f t="shared" ref="AD68:AD131" si="50">$F68</f>
        <v>15178.8</v>
      </c>
      <c r="AE68" s="4"/>
      <c r="AF68"/>
      <c r="AG68" s="74">
        <f t="shared" ref="AG68:AG131" si="51">$AA68*365/$AE$23*$AE$21</f>
        <v>9386.0966666666664</v>
      </c>
      <c r="AH68" s="74">
        <f t="shared" ref="AH68:AH131" si="52">-$AE$7-$AE$13-$AE$16-$AG68</f>
        <v>-42986.096666666665</v>
      </c>
      <c r="AI68" s="75">
        <f t="shared" ref="AI68:AI131" si="53">-$AE$13-$AE$18-$AG68</f>
        <v>-18986.096666666665</v>
      </c>
      <c r="AJ68" s="75">
        <f t="shared" ref="AJ68:AJ131" si="54">-$AE$7/$AE$9-$AE$13-$AE$16-$AG68</f>
        <v>-18986.096666666665</v>
      </c>
      <c r="AK68" s="75">
        <f t="shared" ref="AK68:AK131" si="55">-$AE$7/$AE$9-$AE$13-$AE$18-$AG68</f>
        <v>-24986.096666666665</v>
      </c>
      <c r="AL68" s="75">
        <f t="shared" si="26"/>
        <v>-9000.522326666658</v>
      </c>
      <c r="AM68" s="75">
        <f t="shared" si="27"/>
        <v>14999.477673333342</v>
      </c>
      <c r="AN68" s="75">
        <f t="shared" si="28"/>
        <v>14999.477673333342</v>
      </c>
      <c r="AO68" s="75">
        <f t="shared" si="29"/>
        <v>8999.477673333342</v>
      </c>
    </row>
    <row r="69" spans="1:41" hidden="1" x14ac:dyDescent="0.3">
      <c r="A69" s="62" t="s">
        <v>163</v>
      </c>
      <c r="B69" s="62" t="s">
        <v>97</v>
      </c>
      <c r="C69" s="62">
        <v>2</v>
      </c>
      <c r="D69" s="63">
        <v>1700</v>
      </c>
      <c r="E69" s="62">
        <f t="shared" si="30"/>
        <v>0.97299999999999998</v>
      </c>
      <c r="F69" s="64">
        <f t="shared" si="31"/>
        <v>19849.2</v>
      </c>
      <c r="G69" s="63">
        <v>246</v>
      </c>
      <c r="H69" s="65">
        <v>0.15890000000000001</v>
      </c>
      <c r="I69" s="63">
        <v>203</v>
      </c>
      <c r="J69" s="66">
        <v>318</v>
      </c>
      <c r="K69" s="67">
        <f t="shared" si="32"/>
        <v>115</v>
      </c>
      <c r="L69" s="67">
        <f t="shared" si="33"/>
        <v>43</v>
      </c>
      <c r="M69" s="65">
        <f t="shared" si="34"/>
        <v>0.39913043478260868</v>
      </c>
      <c r="N69" s="68">
        <f t="shared" si="35"/>
        <v>0.15890000000000001</v>
      </c>
      <c r="O69" s="63">
        <v>246</v>
      </c>
      <c r="P69" s="65">
        <f t="shared" si="36"/>
        <v>0.39913043478260868</v>
      </c>
      <c r="Q69" s="65">
        <f t="shared" si="37"/>
        <v>0.5347281739130435</v>
      </c>
      <c r="R69" s="63">
        <f t="shared" si="38"/>
        <v>48013.242735652173</v>
      </c>
      <c r="S69" s="70">
        <f t="shared" si="39"/>
        <v>28807.945641391303</v>
      </c>
      <c r="T69" s="71">
        <f t="shared" si="40"/>
        <v>203</v>
      </c>
      <c r="U69" s="69">
        <f t="shared" si="41"/>
        <v>143.75</v>
      </c>
      <c r="V69" s="69">
        <f t="shared" si="42"/>
        <v>188.625</v>
      </c>
      <c r="W69">
        <f t="shared" si="43"/>
        <v>-90.820065706343186</v>
      </c>
      <c r="X69" s="69">
        <f t="shared" si="44"/>
        <v>171.56404788981553</v>
      </c>
      <c r="Y69" s="69">
        <f t="shared" si="45"/>
        <v>203</v>
      </c>
      <c r="Z69" s="72">
        <f t="shared" si="46"/>
        <v>0.1</v>
      </c>
      <c r="AA69" s="72">
        <f t="shared" si="47"/>
        <v>0.77146000000000003</v>
      </c>
      <c r="AB69" s="69">
        <f t="shared" si="48"/>
        <v>57161.328700000005</v>
      </c>
      <c r="AC69" s="73">
        <f t="shared" si="49"/>
        <v>34296.79722</v>
      </c>
      <c r="AD69" s="69">
        <f t="shared" si="50"/>
        <v>19849.2</v>
      </c>
      <c r="AE69" s="4"/>
      <c r="AF69"/>
      <c r="AG69" s="74">
        <f t="shared" si="51"/>
        <v>9386.0966666666664</v>
      </c>
      <c r="AH69" s="74">
        <f t="shared" si="52"/>
        <v>-42986.096666666665</v>
      </c>
      <c r="AI69" s="75">
        <f t="shared" si="53"/>
        <v>-18986.096666666665</v>
      </c>
      <c r="AJ69" s="75">
        <f t="shared" si="54"/>
        <v>-18986.096666666665</v>
      </c>
      <c r="AK69" s="75">
        <f t="shared" si="55"/>
        <v>-24986.096666666665</v>
      </c>
      <c r="AL69" s="75">
        <f t="shared" ref="AL69:AL132" si="56">($AC69-$AD69)+$AH69</f>
        <v>-28538.499446666665</v>
      </c>
      <c r="AM69" s="75">
        <f t="shared" ref="AM69:AM132" si="57">($AC69-$AD69)+$AI69</f>
        <v>-4538.4994466666649</v>
      </c>
      <c r="AN69" s="75">
        <f t="shared" ref="AN69:AN132" si="58">($AC69-$AD69)+$AJ69</f>
        <v>-4538.4994466666649</v>
      </c>
      <c r="AO69" s="75">
        <f t="shared" ref="AO69:AO132" si="59">($AC69-$AD69)+$AK69</f>
        <v>-10538.499446666665</v>
      </c>
    </row>
    <row r="70" spans="1:41" x14ac:dyDescent="0.3">
      <c r="A70" s="62" t="s">
        <v>164</v>
      </c>
      <c r="B70" s="62" t="s">
        <v>103</v>
      </c>
      <c r="C70" s="62">
        <v>1</v>
      </c>
      <c r="D70" s="63">
        <v>1400</v>
      </c>
      <c r="E70" s="62">
        <f t="shared" si="30"/>
        <v>0.97299999999999998</v>
      </c>
      <c r="F70" s="64">
        <f t="shared" si="31"/>
        <v>16346.4</v>
      </c>
      <c r="G70" s="63">
        <v>325</v>
      </c>
      <c r="H70" s="65">
        <v>0.54520000000000002</v>
      </c>
      <c r="I70" s="63">
        <v>287</v>
      </c>
      <c r="J70" s="66">
        <v>395</v>
      </c>
      <c r="K70" s="67">
        <f t="shared" si="32"/>
        <v>108</v>
      </c>
      <c r="L70" s="67">
        <f t="shared" si="33"/>
        <v>38</v>
      </c>
      <c r="M70" s="65">
        <f t="shared" si="34"/>
        <v>0.38148148148148153</v>
      </c>
      <c r="N70" s="68">
        <f t="shared" si="35"/>
        <v>0.54520000000000002</v>
      </c>
      <c r="O70" s="63">
        <v>325</v>
      </c>
      <c r="P70" s="65">
        <f t="shared" si="36"/>
        <v>0.38148148148148153</v>
      </c>
      <c r="Q70" s="65">
        <f t="shared" si="37"/>
        <v>0.54869555555555549</v>
      </c>
      <c r="R70" s="63">
        <f t="shared" si="38"/>
        <v>65089.010277777772</v>
      </c>
      <c r="S70" s="70">
        <f t="shared" si="39"/>
        <v>39053.40616666666</v>
      </c>
      <c r="T70" s="71">
        <f t="shared" si="40"/>
        <v>287</v>
      </c>
      <c r="U70" s="69">
        <f t="shared" si="41"/>
        <v>135</v>
      </c>
      <c r="V70" s="69">
        <f t="shared" si="42"/>
        <v>273.5</v>
      </c>
      <c r="W70">
        <f t="shared" si="43"/>
        <v>-85.291887793783175</v>
      </c>
      <c r="X70" s="69">
        <f t="shared" si="44"/>
        <v>209.29927975739199</v>
      </c>
      <c r="Y70" s="69">
        <f t="shared" si="45"/>
        <v>287</v>
      </c>
      <c r="Z70" s="72">
        <f t="shared" si="46"/>
        <v>0.1</v>
      </c>
      <c r="AA70" s="72">
        <f t="shared" si="47"/>
        <v>0.77146000000000003</v>
      </c>
      <c r="AB70" s="69">
        <f t="shared" si="48"/>
        <v>80814.292300000001</v>
      </c>
      <c r="AC70" s="73">
        <f t="shared" si="49"/>
        <v>48488.575380000002</v>
      </c>
      <c r="AD70" s="69">
        <f t="shared" si="50"/>
        <v>16346.4</v>
      </c>
      <c r="AE70" s="4"/>
      <c r="AF70"/>
      <c r="AG70" s="74">
        <f t="shared" si="51"/>
        <v>9386.0966666666664</v>
      </c>
      <c r="AH70" s="74">
        <f t="shared" si="52"/>
        <v>-42986.096666666665</v>
      </c>
      <c r="AI70" s="75">
        <f t="shared" si="53"/>
        <v>-18986.096666666665</v>
      </c>
      <c r="AJ70" s="75">
        <f t="shared" si="54"/>
        <v>-18986.096666666665</v>
      </c>
      <c r="AK70" s="75">
        <f t="shared" si="55"/>
        <v>-24986.096666666665</v>
      </c>
      <c r="AL70" s="75">
        <f t="shared" si="56"/>
        <v>-10843.921286666664</v>
      </c>
      <c r="AM70" s="75">
        <f t="shared" si="57"/>
        <v>13156.078713333336</v>
      </c>
      <c r="AN70" s="75">
        <f t="shared" si="58"/>
        <v>13156.078713333336</v>
      </c>
      <c r="AO70" s="75">
        <f t="shared" si="59"/>
        <v>7156.0787133333361</v>
      </c>
    </row>
    <row r="71" spans="1:41" hidden="1" x14ac:dyDescent="0.3">
      <c r="A71" s="62" t="s">
        <v>165</v>
      </c>
      <c r="B71" s="62" t="s">
        <v>97</v>
      </c>
      <c r="C71" s="62">
        <v>1</v>
      </c>
      <c r="D71" s="63">
        <v>750</v>
      </c>
      <c r="E71" s="62">
        <f t="shared" si="30"/>
        <v>0.97299999999999998</v>
      </c>
      <c r="F71" s="64">
        <f t="shared" si="31"/>
        <v>8757</v>
      </c>
      <c r="G71" s="63">
        <v>94</v>
      </c>
      <c r="H71" s="65">
        <v>0.47949999999999998</v>
      </c>
      <c r="I71" s="63">
        <v>51</v>
      </c>
      <c r="J71" s="66">
        <v>179</v>
      </c>
      <c r="K71" s="67">
        <f t="shared" si="32"/>
        <v>128</v>
      </c>
      <c r="L71" s="67">
        <f t="shared" si="33"/>
        <v>43</v>
      </c>
      <c r="M71" s="65">
        <f t="shared" si="34"/>
        <v>0.36875000000000002</v>
      </c>
      <c r="N71" s="68">
        <f t="shared" si="35"/>
        <v>0.47949999999999998</v>
      </c>
      <c r="O71" s="63">
        <v>94</v>
      </c>
      <c r="P71" s="65">
        <f t="shared" si="36"/>
        <v>0.36875000000000002</v>
      </c>
      <c r="Q71" s="65">
        <f t="shared" si="37"/>
        <v>0.55877124999999994</v>
      </c>
      <c r="R71" s="63">
        <f t="shared" si="38"/>
        <v>19171.441587499998</v>
      </c>
      <c r="S71" s="70">
        <f t="shared" si="39"/>
        <v>11502.864952499998</v>
      </c>
      <c r="T71" s="71">
        <f t="shared" si="40"/>
        <v>51</v>
      </c>
      <c r="U71" s="69">
        <f t="shared" si="41"/>
        <v>160</v>
      </c>
      <c r="V71" s="69">
        <f t="shared" si="42"/>
        <v>35</v>
      </c>
      <c r="W71">
        <f t="shared" si="43"/>
        <v>-101.08668182966895</v>
      </c>
      <c r="X71" s="69">
        <f t="shared" si="44"/>
        <v>103.48433156431641</v>
      </c>
      <c r="Y71" s="69">
        <f t="shared" si="45"/>
        <v>103.48433156431641</v>
      </c>
      <c r="Z71" s="72">
        <f t="shared" si="46"/>
        <v>0.42802707227697756</v>
      </c>
      <c r="AA71" s="72">
        <f t="shared" si="47"/>
        <v>0.51185937500000001</v>
      </c>
      <c r="AB71" s="69">
        <f t="shared" si="48"/>
        <v>19333.840226033375</v>
      </c>
      <c r="AC71" s="73">
        <f t="shared" si="49"/>
        <v>11600.304135620025</v>
      </c>
      <c r="AD71" s="69">
        <f t="shared" si="50"/>
        <v>8757</v>
      </c>
      <c r="AE71" s="4"/>
      <c r="AF71"/>
      <c r="AG71" s="74">
        <f t="shared" si="51"/>
        <v>6227.622395833333</v>
      </c>
      <c r="AH71" s="74">
        <f t="shared" si="52"/>
        <v>-39827.622395833336</v>
      </c>
      <c r="AI71" s="75">
        <f t="shared" si="53"/>
        <v>-15827.622395833332</v>
      </c>
      <c r="AJ71" s="75">
        <f t="shared" si="54"/>
        <v>-15827.622395833332</v>
      </c>
      <c r="AK71" s="75">
        <f t="shared" si="55"/>
        <v>-21827.622395833332</v>
      </c>
      <c r="AL71" s="75">
        <f t="shared" si="56"/>
        <v>-36984.318260213309</v>
      </c>
      <c r="AM71" s="75">
        <f t="shared" si="57"/>
        <v>-12984.318260213307</v>
      </c>
      <c r="AN71" s="75">
        <f t="shared" si="58"/>
        <v>-12984.318260213307</v>
      </c>
      <c r="AO71" s="75">
        <f t="shared" si="59"/>
        <v>-18984.318260213309</v>
      </c>
    </row>
    <row r="72" spans="1:41" x14ac:dyDescent="0.3">
      <c r="A72" s="62" t="s">
        <v>166</v>
      </c>
      <c r="B72" s="62" t="s">
        <v>103</v>
      </c>
      <c r="C72" s="62">
        <v>2</v>
      </c>
      <c r="D72" s="63">
        <v>1900</v>
      </c>
      <c r="E72" s="62">
        <f t="shared" si="30"/>
        <v>0.97299999999999998</v>
      </c>
      <c r="F72" s="64">
        <f t="shared" si="31"/>
        <v>22184.399999999998</v>
      </c>
      <c r="G72" s="63">
        <v>428</v>
      </c>
      <c r="H72" s="65">
        <v>0.58630000000000004</v>
      </c>
      <c r="I72" s="63">
        <v>376</v>
      </c>
      <c r="J72" s="66">
        <v>502</v>
      </c>
      <c r="K72" s="67">
        <f t="shared" si="32"/>
        <v>126</v>
      </c>
      <c r="L72" s="67">
        <f t="shared" si="33"/>
        <v>52</v>
      </c>
      <c r="M72" s="65">
        <f t="shared" si="34"/>
        <v>0.43015873015873018</v>
      </c>
      <c r="N72" s="68">
        <f t="shared" si="35"/>
        <v>0.58630000000000004</v>
      </c>
      <c r="O72" s="63">
        <v>428</v>
      </c>
      <c r="P72" s="65">
        <f t="shared" si="36"/>
        <v>0.43015873015873018</v>
      </c>
      <c r="Q72" s="65">
        <f t="shared" si="37"/>
        <v>0.51017238095238093</v>
      </c>
      <c r="R72" s="63">
        <f t="shared" si="38"/>
        <v>79699.129352380944</v>
      </c>
      <c r="S72" s="70">
        <f t="shared" si="39"/>
        <v>47819.477611428563</v>
      </c>
      <c r="T72" s="71">
        <f t="shared" si="40"/>
        <v>376</v>
      </c>
      <c r="U72" s="69">
        <f t="shared" si="41"/>
        <v>157.5</v>
      </c>
      <c r="V72" s="69">
        <f t="shared" si="42"/>
        <v>360.25</v>
      </c>
      <c r="W72">
        <f t="shared" si="43"/>
        <v>-99.507202426080369</v>
      </c>
      <c r="X72" s="69">
        <f t="shared" si="44"/>
        <v>264.76582638362396</v>
      </c>
      <c r="Y72" s="69">
        <f t="shared" si="45"/>
        <v>376</v>
      </c>
      <c r="Z72" s="72">
        <f t="shared" si="46"/>
        <v>0.1</v>
      </c>
      <c r="AA72" s="72">
        <f t="shared" si="47"/>
        <v>0.77146000000000003</v>
      </c>
      <c r="AB72" s="69">
        <f t="shared" si="48"/>
        <v>105875.1704</v>
      </c>
      <c r="AC72" s="73">
        <f t="shared" si="49"/>
        <v>63525.10224</v>
      </c>
      <c r="AD72" s="69">
        <f t="shared" si="50"/>
        <v>22184.399999999998</v>
      </c>
      <c r="AE72" s="4"/>
      <c r="AF72"/>
      <c r="AG72" s="74">
        <f t="shared" si="51"/>
        <v>9386.0966666666664</v>
      </c>
      <c r="AH72" s="74">
        <f t="shared" si="52"/>
        <v>-42986.096666666665</v>
      </c>
      <c r="AI72" s="75">
        <f t="shared" si="53"/>
        <v>-18986.096666666665</v>
      </c>
      <c r="AJ72" s="75">
        <f t="shared" si="54"/>
        <v>-18986.096666666665</v>
      </c>
      <c r="AK72" s="75">
        <f t="shared" si="55"/>
        <v>-24986.096666666665</v>
      </c>
      <c r="AL72" s="75">
        <f t="shared" si="56"/>
        <v>-1645.3944266666658</v>
      </c>
      <c r="AM72" s="75">
        <f t="shared" si="57"/>
        <v>22354.605573333334</v>
      </c>
      <c r="AN72" s="75">
        <f t="shared" si="58"/>
        <v>22354.605573333334</v>
      </c>
      <c r="AO72" s="75">
        <f t="shared" si="59"/>
        <v>16354.605573333334</v>
      </c>
    </row>
    <row r="73" spans="1:41" hidden="1" x14ac:dyDescent="0.3">
      <c r="A73" s="62" t="s">
        <v>167</v>
      </c>
      <c r="B73" s="62" t="s">
        <v>97</v>
      </c>
      <c r="C73" s="62">
        <v>1</v>
      </c>
      <c r="D73" s="63">
        <v>1600</v>
      </c>
      <c r="E73" s="62">
        <f t="shared" si="30"/>
        <v>0.97299999999999998</v>
      </c>
      <c r="F73" s="64">
        <f t="shared" si="31"/>
        <v>18681.599999999999</v>
      </c>
      <c r="G73" s="63">
        <v>188</v>
      </c>
      <c r="H73" s="65">
        <v>0.67949999999999999</v>
      </c>
      <c r="I73" s="63">
        <v>126</v>
      </c>
      <c r="J73" s="66">
        <v>352</v>
      </c>
      <c r="K73" s="67">
        <f t="shared" si="32"/>
        <v>226</v>
      </c>
      <c r="L73" s="67">
        <f t="shared" si="33"/>
        <v>62</v>
      </c>
      <c r="M73" s="65">
        <f t="shared" si="34"/>
        <v>0.3194690265486726</v>
      </c>
      <c r="N73" s="68">
        <f t="shared" si="35"/>
        <v>0.67949999999999999</v>
      </c>
      <c r="O73" s="63">
        <v>188</v>
      </c>
      <c r="P73" s="65">
        <f t="shared" si="36"/>
        <v>0.3194690265486726</v>
      </c>
      <c r="Q73" s="65">
        <f t="shared" si="37"/>
        <v>0.5977722123893805</v>
      </c>
      <c r="R73" s="63">
        <f t="shared" si="38"/>
        <v>41019.129214159293</v>
      </c>
      <c r="S73" s="70">
        <f t="shared" si="39"/>
        <v>24611.477528495576</v>
      </c>
      <c r="T73" s="71">
        <f t="shared" si="40"/>
        <v>126</v>
      </c>
      <c r="U73" s="69">
        <f t="shared" si="41"/>
        <v>282.5</v>
      </c>
      <c r="V73" s="69">
        <f t="shared" si="42"/>
        <v>97.75</v>
      </c>
      <c r="W73">
        <f t="shared" si="43"/>
        <v>-178.48117260550922</v>
      </c>
      <c r="X73" s="69">
        <f t="shared" si="44"/>
        <v>200.69108541824613</v>
      </c>
      <c r="Y73" s="69">
        <f t="shared" si="45"/>
        <v>200.69108541824613</v>
      </c>
      <c r="Z73" s="72">
        <f t="shared" si="46"/>
        <v>0.36439322271945535</v>
      </c>
      <c r="AA73" s="72">
        <f t="shared" si="47"/>
        <v>0.56221920353982302</v>
      </c>
      <c r="AB73" s="69">
        <f t="shared" si="48"/>
        <v>41183.819503506958</v>
      </c>
      <c r="AC73" s="73">
        <f t="shared" si="49"/>
        <v>24710.291702104176</v>
      </c>
      <c r="AD73" s="69">
        <f t="shared" si="50"/>
        <v>18681.599999999999</v>
      </c>
      <c r="AE73" s="4"/>
      <c r="AF73"/>
      <c r="AG73" s="74">
        <f t="shared" si="51"/>
        <v>6840.3336430678464</v>
      </c>
      <c r="AH73" s="74">
        <f t="shared" si="52"/>
        <v>-40440.333643067846</v>
      </c>
      <c r="AI73" s="75">
        <f t="shared" si="53"/>
        <v>-16440.333643067846</v>
      </c>
      <c r="AJ73" s="75">
        <f t="shared" si="54"/>
        <v>-16440.333643067846</v>
      </c>
      <c r="AK73" s="75">
        <f t="shared" si="55"/>
        <v>-22440.333643067846</v>
      </c>
      <c r="AL73" s="75">
        <f t="shared" si="56"/>
        <v>-34411.641940963673</v>
      </c>
      <c r="AM73" s="75">
        <f t="shared" si="57"/>
        <v>-10411.641940963669</v>
      </c>
      <c r="AN73" s="75">
        <f t="shared" si="58"/>
        <v>-10411.641940963669</v>
      </c>
      <c r="AO73" s="75">
        <f t="shared" si="59"/>
        <v>-16411.641940963669</v>
      </c>
    </row>
    <row r="74" spans="1:41" hidden="1" x14ac:dyDescent="0.3">
      <c r="A74" s="62" t="s">
        <v>168</v>
      </c>
      <c r="B74" s="62" t="s">
        <v>97</v>
      </c>
      <c r="C74" s="62">
        <v>2</v>
      </c>
      <c r="D74" s="63">
        <v>2200</v>
      </c>
      <c r="E74" s="62">
        <f t="shared" si="30"/>
        <v>0.97299999999999998</v>
      </c>
      <c r="F74" s="64">
        <f t="shared" si="31"/>
        <v>25687.200000000001</v>
      </c>
      <c r="G74" s="63">
        <v>274</v>
      </c>
      <c r="H74" s="65">
        <v>0.57809999999999995</v>
      </c>
      <c r="I74" s="63">
        <v>119</v>
      </c>
      <c r="J74" s="66">
        <v>505</v>
      </c>
      <c r="K74" s="67">
        <f t="shared" si="32"/>
        <v>386</v>
      </c>
      <c r="L74" s="67">
        <f t="shared" si="33"/>
        <v>155</v>
      </c>
      <c r="M74" s="65">
        <f t="shared" si="34"/>
        <v>0.42124352331606219</v>
      </c>
      <c r="N74" s="68">
        <f t="shared" si="35"/>
        <v>0.57809999999999995</v>
      </c>
      <c r="O74" s="63">
        <v>274</v>
      </c>
      <c r="P74" s="65">
        <f t="shared" si="36"/>
        <v>0.42124352331606219</v>
      </c>
      <c r="Q74" s="65">
        <f t="shared" si="37"/>
        <v>0.51722787564766848</v>
      </c>
      <c r="R74" s="63">
        <f t="shared" si="38"/>
        <v>51727.959843523327</v>
      </c>
      <c r="S74" s="70">
        <f t="shared" si="39"/>
        <v>31036.775906113995</v>
      </c>
      <c r="T74" s="71">
        <f t="shared" si="40"/>
        <v>119</v>
      </c>
      <c r="U74" s="69">
        <f t="shared" si="41"/>
        <v>482.5</v>
      </c>
      <c r="V74" s="69">
        <f t="shared" si="42"/>
        <v>70.75</v>
      </c>
      <c r="W74">
        <f t="shared" si="43"/>
        <v>-304.83952489259542</v>
      </c>
      <c r="X74" s="69">
        <f t="shared" si="44"/>
        <v>294.67149987364166</v>
      </c>
      <c r="Y74" s="69">
        <f t="shared" si="45"/>
        <v>294.67149987364166</v>
      </c>
      <c r="Z74" s="72">
        <f t="shared" si="46"/>
        <v>0.46408601010081174</v>
      </c>
      <c r="AA74" s="72">
        <f t="shared" si="47"/>
        <v>0.48332233160621763</v>
      </c>
      <c r="AB74" s="69">
        <f t="shared" si="48"/>
        <v>51983.780477542859</v>
      </c>
      <c r="AC74" s="73">
        <f t="shared" si="49"/>
        <v>31190.268286525716</v>
      </c>
      <c r="AD74" s="69">
        <f t="shared" si="50"/>
        <v>25687.200000000001</v>
      </c>
      <c r="AE74" s="4"/>
      <c r="AF74"/>
      <c r="AG74" s="74">
        <f t="shared" si="51"/>
        <v>5880.4217012089812</v>
      </c>
      <c r="AH74" s="74">
        <f t="shared" si="52"/>
        <v>-39480.421701208979</v>
      </c>
      <c r="AI74" s="75">
        <f t="shared" si="53"/>
        <v>-15480.421701208981</v>
      </c>
      <c r="AJ74" s="75">
        <f t="shared" si="54"/>
        <v>-15480.421701208981</v>
      </c>
      <c r="AK74" s="75">
        <f t="shared" si="55"/>
        <v>-21480.421701208979</v>
      </c>
      <c r="AL74" s="75">
        <f t="shared" si="56"/>
        <v>-33977.353414683268</v>
      </c>
      <c r="AM74" s="75">
        <f t="shared" si="57"/>
        <v>-9977.3534146832662</v>
      </c>
      <c r="AN74" s="75">
        <f t="shared" si="58"/>
        <v>-9977.3534146832662</v>
      </c>
      <c r="AO74" s="75">
        <f t="shared" si="59"/>
        <v>-15977.353414683264</v>
      </c>
    </row>
    <row r="75" spans="1:41" x14ac:dyDescent="0.3">
      <c r="A75" s="62" t="s">
        <v>169</v>
      </c>
      <c r="B75" s="62" t="s">
        <v>103</v>
      </c>
      <c r="C75" s="62">
        <v>1</v>
      </c>
      <c r="D75" s="63">
        <v>1500</v>
      </c>
      <c r="E75" s="62">
        <f t="shared" si="30"/>
        <v>0.97299999999999998</v>
      </c>
      <c r="F75" s="64">
        <f t="shared" si="31"/>
        <v>17514</v>
      </c>
      <c r="G75" s="63">
        <v>860</v>
      </c>
      <c r="H75" s="65">
        <v>0.41099999999999998</v>
      </c>
      <c r="I75" s="63">
        <v>486</v>
      </c>
      <c r="J75" s="66">
        <v>1215</v>
      </c>
      <c r="K75" s="67">
        <f t="shared" si="32"/>
        <v>729</v>
      </c>
      <c r="L75" s="67">
        <f t="shared" si="33"/>
        <v>374</v>
      </c>
      <c r="M75" s="65">
        <f t="shared" si="34"/>
        <v>0.51042524005486967</v>
      </c>
      <c r="N75" s="68">
        <f t="shared" si="35"/>
        <v>0.41099999999999998</v>
      </c>
      <c r="O75" s="63">
        <v>860</v>
      </c>
      <c r="P75" s="65">
        <f t="shared" si="36"/>
        <v>0.51042524005486967</v>
      </c>
      <c r="Q75" s="65">
        <f t="shared" si="37"/>
        <v>0.44664946502057618</v>
      </c>
      <c r="R75" s="63">
        <f t="shared" si="38"/>
        <v>140203.26706995885</v>
      </c>
      <c r="S75" s="70">
        <f t="shared" si="39"/>
        <v>84121.960241975306</v>
      </c>
      <c r="T75" s="71">
        <f t="shared" si="40"/>
        <v>486</v>
      </c>
      <c r="U75" s="69">
        <f t="shared" si="41"/>
        <v>911.25</v>
      </c>
      <c r="V75" s="69">
        <f t="shared" si="42"/>
        <v>394.875</v>
      </c>
      <c r="W75">
        <f t="shared" si="43"/>
        <v>-575.72024260803641</v>
      </c>
      <c r="X75" s="69">
        <f t="shared" si="44"/>
        <v>687.14513836239576</v>
      </c>
      <c r="Y75" s="69">
        <f t="shared" si="45"/>
        <v>687.14513836239576</v>
      </c>
      <c r="Z75" s="72">
        <f t="shared" si="46"/>
        <v>0.32073540561031083</v>
      </c>
      <c r="AA75" s="72">
        <f t="shared" si="47"/>
        <v>0.59677000000000002</v>
      </c>
      <c r="AB75" s="69">
        <f t="shared" si="48"/>
        <v>149674.67554049235</v>
      </c>
      <c r="AC75" s="73">
        <f t="shared" si="49"/>
        <v>89804.805324295405</v>
      </c>
      <c r="AD75" s="69">
        <f t="shared" si="50"/>
        <v>17514</v>
      </c>
      <c r="AE75" s="4"/>
      <c r="AF75"/>
      <c r="AG75" s="74">
        <f t="shared" si="51"/>
        <v>7260.7016666666668</v>
      </c>
      <c r="AH75" s="74">
        <f t="shared" si="52"/>
        <v>-40860.701666666668</v>
      </c>
      <c r="AI75" s="75">
        <f t="shared" si="53"/>
        <v>-16860.701666666668</v>
      </c>
      <c r="AJ75" s="75">
        <f t="shared" si="54"/>
        <v>-16860.701666666668</v>
      </c>
      <c r="AK75" s="75">
        <f t="shared" si="55"/>
        <v>-22860.701666666668</v>
      </c>
      <c r="AL75" s="75">
        <f t="shared" si="56"/>
        <v>31430.103657628737</v>
      </c>
      <c r="AM75" s="75">
        <f t="shared" si="57"/>
        <v>55430.103657628737</v>
      </c>
      <c r="AN75" s="75">
        <f t="shared" si="58"/>
        <v>55430.103657628737</v>
      </c>
      <c r="AO75" s="75">
        <f t="shared" si="59"/>
        <v>49430.103657628737</v>
      </c>
    </row>
    <row r="76" spans="1:41" x14ac:dyDescent="0.3">
      <c r="A76" s="62" t="s">
        <v>170</v>
      </c>
      <c r="B76" s="62" t="s">
        <v>103</v>
      </c>
      <c r="C76" s="62">
        <v>2</v>
      </c>
      <c r="D76" s="63">
        <v>2400</v>
      </c>
      <c r="E76" s="62">
        <f t="shared" si="30"/>
        <v>0.97299999999999998</v>
      </c>
      <c r="F76" s="64">
        <f t="shared" si="31"/>
        <v>28022.399999999998</v>
      </c>
      <c r="G76" s="63">
        <v>729</v>
      </c>
      <c r="H76" s="65">
        <v>0.68220000000000003</v>
      </c>
      <c r="I76" s="63">
        <v>516</v>
      </c>
      <c r="J76" s="66">
        <v>1650</v>
      </c>
      <c r="K76" s="67">
        <f t="shared" si="32"/>
        <v>1134</v>
      </c>
      <c r="L76" s="67">
        <f t="shared" si="33"/>
        <v>213</v>
      </c>
      <c r="M76" s="65">
        <f t="shared" si="34"/>
        <v>0.2502645502645503</v>
      </c>
      <c r="N76" s="68">
        <f t="shared" si="35"/>
        <v>0.68220000000000003</v>
      </c>
      <c r="O76" s="63">
        <v>729</v>
      </c>
      <c r="P76" s="65">
        <f t="shared" si="36"/>
        <v>0.2502645502645503</v>
      </c>
      <c r="Q76" s="65">
        <f t="shared" si="37"/>
        <v>0.65254063492063485</v>
      </c>
      <c r="R76" s="63">
        <f t="shared" si="38"/>
        <v>173631.27484285712</v>
      </c>
      <c r="S76" s="70">
        <f t="shared" si="39"/>
        <v>104178.76490571427</v>
      </c>
      <c r="T76" s="71">
        <f t="shared" si="40"/>
        <v>516</v>
      </c>
      <c r="U76" s="69">
        <f t="shared" si="41"/>
        <v>1417.5</v>
      </c>
      <c r="V76" s="69">
        <f t="shared" si="42"/>
        <v>374.25</v>
      </c>
      <c r="W76">
        <f t="shared" si="43"/>
        <v>-895.56482183472326</v>
      </c>
      <c r="X76" s="69">
        <f t="shared" si="44"/>
        <v>948.8924374526157</v>
      </c>
      <c r="Y76" s="69">
        <f t="shared" si="45"/>
        <v>948.8924374526157</v>
      </c>
      <c r="Z76" s="72">
        <f t="shared" si="46"/>
        <v>0.40539149026639554</v>
      </c>
      <c r="AA76" s="72">
        <f t="shared" si="47"/>
        <v>0.52977317460317463</v>
      </c>
      <c r="AB76" s="69">
        <f t="shared" si="48"/>
        <v>183484.68201536906</v>
      </c>
      <c r="AC76" s="73">
        <f t="shared" si="49"/>
        <v>110090.80920922144</v>
      </c>
      <c r="AD76" s="69">
        <f t="shared" si="50"/>
        <v>28022.399999999998</v>
      </c>
      <c r="AE76" s="4"/>
      <c r="AF76"/>
      <c r="AG76" s="74">
        <f t="shared" si="51"/>
        <v>6445.5736243386255</v>
      </c>
      <c r="AH76" s="74">
        <f t="shared" si="52"/>
        <v>-40045.573624338627</v>
      </c>
      <c r="AI76" s="75">
        <f t="shared" si="53"/>
        <v>-16045.573624338625</v>
      </c>
      <c r="AJ76" s="75">
        <f t="shared" si="54"/>
        <v>-16045.573624338625</v>
      </c>
      <c r="AK76" s="75">
        <f t="shared" si="55"/>
        <v>-22045.573624338627</v>
      </c>
      <c r="AL76" s="75">
        <f t="shared" si="56"/>
        <v>42022.835584882814</v>
      </c>
      <c r="AM76" s="75">
        <f t="shared" si="57"/>
        <v>66022.835584882821</v>
      </c>
      <c r="AN76" s="75">
        <f t="shared" si="58"/>
        <v>66022.835584882821</v>
      </c>
      <c r="AO76" s="75">
        <f t="shared" si="59"/>
        <v>60022.835584882814</v>
      </c>
    </row>
    <row r="77" spans="1:41" hidden="1" x14ac:dyDescent="0.3">
      <c r="A77" s="62" t="s">
        <v>171</v>
      </c>
      <c r="B77" s="62" t="s">
        <v>97</v>
      </c>
      <c r="C77" s="62">
        <v>1</v>
      </c>
      <c r="D77" s="63">
        <v>1600</v>
      </c>
      <c r="E77" s="62">
        <f t="shared" si="30"/>
        <v>0.97299999999999998</v>
      </c>
      <c r="F77" s="64">
        <f t="shared" si="31"/>
        <v>18681.599999999999</v>
      </c>
      <c r="G77" s="63">
        <v>174</v>
      </c>
      <c r="H77" s="65">
        <v>0.82469999999999999</v>
      </c>
      <c r="I77" s="63">
        <v>160</v>
      </c>
      <c r="J77" s="66">
        <v>321</v>
      </c>
      <c r="K77" s="67">
        <f t="shared" si="32"/>
        <v>161</v>
      </c>
      <c r="L77" s="67">
        <f t="shared" si="33"/>
        <v>14</v>
      </c>
      <c r="M77" s="65">
        <f t="shared" si="34"/>
        <v>0.16956521739130437</v>
      </c>
      <c r="N77" s="68">
        <f t="shared" si="35"/>
        <v>0.82469999999999999</v>
      </c>
      <c r="O77" s="63">
        <v>174</v>
      </c>
      <c r="P77" s="65">
        <f t="shared" si="36"/>
        <v>0.16956521739130437</v>
      </c>
      <c r="Q77" s="65">
        <f t="shared" si="37"/>
        <v>0.71640608695652175</v>
      </c>
      <c r="R77" s="63">
        <f t="shared" si="38"/>
        <v>45498.950582608697</v>
      </c>
      <c r="S77" s="70">
        <f t="shared" si="39"/>
        <v>27299.370349565219</v>
      </c>
      <c r="T77" s="71">
        <f t="shared" si="40"/>
        <v>160</v>
      </c>
      <c r="U77" s="69">
        <f t="shared" si="41"/>
        <v>201.25</v>
      </c>
      <c r="V77" s="69">
        <f t="shared" si="42"/>
        <v>139.875</v>
      </c>
      <c r="W77">
        <f t="shared" si="43"/>
        <v>-127.14809198888047</v>
      </c>
      <c r="X77" s="69">
        <f t="shared" si="44"/>
        <v>178.08966704574172</v>
      </c>
      <c r="Y77" s="69">
        <f t="shared" si="45"/>
        <v>178.08966704574172</v>
      </c>
      <c r="Z77" s="72">
        <f t="shared" si="46"/>
        <v>0.18988654432666693</v>
      </c>
      <c r="AA77" s="72">
        <f t="shared" si="47"/>
        <v>0.70032378881987578</v>
      </c>
      <c r="AB77" s="69">
        <f t="shared" si="48"/>
        <v>45522.957086927563</v>
      </c>
      <c r="AC77" s="73">
        <f t="shared" si="49"/>
        <v>27313.774252156538</v>
      </c>
      <c r="AD77" s="69">
        <f t="shared" si="50"/>
        <v>18681.599999999999</v>
      </c>
      <c r="AE77" s="4"/>
      <c r="AF77"/>
      <c r="AG77" s="74">
        <f t="shared" si="51"/>
        <v>8520.6060973084896</v>
      </c>
      <c r="AH77" s="74">
        <f t="shared" si="52"/>
        <v>-42120.60609730849</v>
      </c>
      <c r="AI77" s="75">
        <f t="shared" si="53"/>
        <v>-18120.60609730849</v>
      </c>
      <c r="AJ77" s="75">
        <f t="shared" si="54"/>
        <v>-18120.60609730849</v>
      </c>
      <c r="AK77" s="75">
        <f t="shared" si="55"/>
        <v>-24120.60609730849</v>
      </c>
      <c r="AL77" s="75">
        <f t="shared" si="56"/>
        <v>-33488.43184515195</v>
      </c>
      <c r="AM77" s="75">
        <f t="shared" si="57"/>
        <v>-9488.4318451519503</v>
      </c>
      <c r="AN77" s="75">
        <f t="shared" si="58"/>
        <v>-9488.4318451519503</v>
      </c>
      <c r="AO77" s="75">
        <f t="shared" si="59"/>
        <v>-15488.43184515195</v>
      </c>
    </row>
    <row r="78" spans="1:41" hidden="1" x14ac:dyDescent="0.3">
      <c r="A78" s="62" t="s">
        <v>172</v>
      </c>
      <c r="B78" s="62" t="s">
        <v>97</v>
      </c>
      <c r="C78" s="62">
        <v>2</v>
      </c>
      <c r="D78" s="63">
        <v>1900</v>
      </c>
      <c r="E78" s="62">
        <f t="shared" si="30"/>
        <v>0.97299999999999998</v>
      </c>
      <c r="F78" s="64">
        <f t="shared" si="31"/>
        <v>22184.399999999998</v>
      </c>
      <c r="G78" s="63">
        <v>308</v>
      </c>
      <c r="H78" s="65">
        <v>0.21640000000000001</v>
      </c>
      <c r="I78" s="63">
        <v>168</v>
      </c>
      <c r="J78" s="66">
        <v>364</v>
      </c>
      <c r="K78" s="67">
        <f t="shared" si="32"/>
        <v>196</v>
      </c>
      <c r="L78" s="67">
        <f t="shared" si="33"/>
        <v>140</v>
      </c>
      <c r="M78" s="65">
        <f t="shared" si="34"/>
        <v>0.67142857142857137</v>
      </c>
      <c r="N78" s="68">
        <f t="shared" si="35"/>
        <v>0.21640000000000001</v>
      </c>
      <c r="O78" s="63">
        <v>308</v>
      </c>
      <c r="P78" s="65">
        <f t="shared" si="36"/>
        <v>0.67142857142857137</v>
      </c>
      <c r="Q78" s="65">
        <f t="shared" si="37"/>
        <v>0.31923142857142861</v>
      </c>
      <c r="R78" s="63">
        <f t="shared" si="38"/>
        <v>35887.997200000005</v>
      </c>
      <c r="S78" s="70">
        <f t="shared" si="39"/>
        <v>21532.798320000002</v>
      </c>
      <c r="T78" s="71">
        <f t="shared" si="40"/>
        <v>168</v>
      </c>
      <c r="U78" s="69">
        <f t="shared" si="41"/>
        <v>245</v>
      </c>
      <c r="V78" s="69">
        <f t="shared" si="42"/>
        <v>143.5</v>
      </c>
      <c r="W78">
        <f t="shared" si="43"/>
        <v>-154.78898155168056</v>
      </c>
      <c r="X78" s="69">
        <f t="shared" si="44"/>
        <v>203.41350770785948</v>
      </c>
      <c r="Y78" s="69">
        <f t="shared" si="45"/>
        <v>203.41350770785948</v>
      </c>
      <c r="Z78" s="72">
        <f t="shared" si="46"/>
        <v>0.24454492941983461</v>
      </c>
      <c r="AA78" s="72">
        <f t="shared" si="47"/>
        <v>0.65706714285714285</v>
      </c>
      <c r="AB78" s="69">
        <f t="shared" si="48"/>
        <v>48784.561299775705</v>
      </c>
      <c r="AC78" s="73">
        <f t="shared" si="49"/>
        <v>29270.736779865423</v>
      </c>
      <c r="AD78" s="69">
        <f t="shared" si="50"/>
        <v>22184.399999999998</v>
      </c>
      <c r="AE78" s="4"/>
      <c r="AF78"/>
      <c r="AG78" s="74">
        <f t="shared" si="51"/>
        <v>7994.3169047619049</v>
      </c>
      <c r="AH78" s="74">
        <f t="shared" si="52"/>
        <v>-41594.316904761901</v>
      </c>
      <c r="AI78" s="75">
        <f t="shared" si="53"/>
        <v>-17594.316904761905</v>
      </c>
      <c r="AJ78" s="75">
        <f t="shared" si="54"/>
        <v>-17594.316904761905</v>
      </c>
      <c r="AK78" s="75">
        <f t="shared" si="55"/>
        <v>-23594.316904761905</v>
      </c>
      <c r="AL78" s="75">
        <f t="shared" si="56"/>
        <v>-34507.98012489648</v>
      </c>
      <c r="AM78" s="75">
        <f t="shared" si="57"/>
        <v>-10507.98012489648</v>
      </c>
      <c r="AN78" s="75">
        <f t="shared" si="58"/>
        <v>-10507.98012489648</v>
      </c>
      <c r="AO78" s="75">
        <f t="shared" si="59"/>
        <v>-16507.98012489648</v>
      </c>
    </row>
    <row r="79" spans="1:41" hidden="1" x14ac:dyDescent="0.3">
      <c r="A79" s="62" t="s">
        <v>173</v>
      </c>
      <c r="B79" s="62" t="s">
        <v>103</v>
      </c>
      <c r="C79" s="62">
        <v>1</v>
      </c>
      <c r="D79" s="63">
        <v>1400</v>
      </c>
      <c r="E79" s="62">
        <f t="shared" si="30"/>
        <v>0.97299999999999998</v>
      </c>
      <c r="F79" s="64">
        <f t="shared" si="31"/>
        <v>16346.4</v>
      </c>
      <c r="G79" s="63">
        <v>308</v>
      </c>
      <c r="H79" s="65">
        <v>0.6</v>
      </c>
      <c r="I79" s="63">
        <v>226</v>
      </c>
      <c r="J79" s="66">
        <v>368</v>
      </c>
      <c r="K79" s="67">
        <f t="shared" si="32"/>
        <v>142</v>
      </c>
      <c r="L79" s="67">
        <f t="shared" si="33"/>
        <v>82</v>
      </c>
      <c r="M79" s="65">
        <f t="shared" si="34"/>
        <v>0.56197183098591552</v>
      </c>
      <c r="N79" s="68">
        <f t="shared" si="35"/>
        <v>0.6</v>
      </c>
      <c r="O79" s="63">
        <v>308</v>
      </c>
      <c r="P79" s="65">
        <f t="shared" si="36"/>
        <v>0.56197183098591552</v>
      </c>
      <c r="Q79" s="65">
        <f t="shared" si="37"/>
        <v>0.40585549295774648</v>
      </c>
      <c r="R79" s="63">
        <f t="shared" si="38"/>
        <v>45626.27451830986</v>
      </c>
      <c r="S79" s="70">
        <f t="shared" si="39"/>
        <v>27375.764710985914</v>
      </c>
      <c r="T79" s="71">
        <f t="shared" si="40"/>
        <v>226</v>
      </c>
      <c r="U79" s="69">
        <f t="shared" si="41"/>
        <v>177.5</v>
      </c>
      <c r="V79" s="69">
        <f t="shared" si="42"/>
        <v>208.25</v>
      </c>
      <c r="W79">
        <f t="shared" si="43"/>
        <v>-112.14303765478898</v>
      </c>
      <c r="X79" s="69">
        <f t="shared" si="44"/>
        <v>199.5138678291635</v>
      </c>
      <c r="Y79" s="69">
        <f t="shared" si="45"/>
        <v>226</v>
      </c>
      <c r="Z79" s="72">
        <f t="shared" si="46"/>
        <v>0.1</v>
      </c>
      <c r="AA79" s="72">
        <f t="shared" si="47"/>
        <v>0.77146000000000003</v>
      </c>
      <c r="AB79" s="69">
        <f t="shared" si="48"/>
        <v>63637.735400000005</v>
      </c>
      <c r="AC79" s="73">
        <f t="shared" si="49"/>
        <v>38182.641240000004</v>
      </c>
      <c r="AD79" s="69">
        <f t="shared" si="50"/>
        <v>16346.4</v>
      </c>
      <c r="AE79" s="4"/>
      <c r="AF79"/>
      <c r="AG79" s="74">
        <f t="shared" si="51"/>
        <v>9386.0966666666664</v>
      </c>
      <c r="AH79" s="74">
        <f t="shared" si="52"/>
        <v>-42986.096666666665</v>
      </c>
      <c r="AI79" s="75">
        <f t="shared" si="53"/>
        <v>-18986.096666666665</v>
      </c>
      <c r="AJ79" s="75">
        <f t="shared" si="54"/>
        <v>-18986.096666666665</v>
      </c>
      <c r="AK79" s="75">
        <f t="shared" si="55"/>
        <v>-24986.096666666665</v>
      </c>
      <c r="AL79" s="75">
        <f t="shared" si="56"/>
        <v>-21149.855426666662</v>
      </c>
      <c r="AM79" s="75">
        <f t="shared" si="57"/>
        <v>2850.1445733333385</v>
      </c>
      <c r="AN79" s="75">
        <f t="shared" si="58"/>
        <v>2850.1445733333385</v>
      </c>
      <c r="AO79" s="75">
        <f t="shared" si="59"/>
        <v>-3149.8554266666615</v>
      </c>
    </row>
    <row r="80" spans="1:41" hidden="1" x14ac:dyDescent="0.3">
      <c r="A80" s="62" t="s">
        <v>174</v>
      </c>
      <c r="B80" s="62" t="s">
        <v>103</v>
      </c>
      <c r="C80" s="62">
        <v>2</v>
      </c>
      <c r="D80" s="63">
        <v>2000</v>
      </c>
      <c r="E80" s="62">
        <f t="shared" si="30"/>
        <v>0.97299999999999998</v>
      </c>
      <c r="F80" s="64">
        <f t="shared" si="31"/>
        <v>23352</v>
      </c>
      <c r="G80" s="63">
        <v>342</v>
      </c>
      <c r="H80" s="65">
        <v>0.39179999999999998</v>
      </c>
      <c r="I80" s="63">
        <v>285</v>
      </c>
      <c r="J80" s="66">
        <v>428</v>
      </c>
      <c r="K80" s="67">
        <f t="shared" si="32"/>
        <v>143</v>
      </c>
      <c r="L80" s="67">
        <f t="shared" si="33"/>
        <v>57</v>
      </c>
      <c r="M80" s="65">
        <f t="shared" si="34"/>
        <v>0.4188811188811189</v>
      </c>
      <c r="N80" s="68">
        <f t="shared" si="35"/>
        <v>0.39179999999999998</v>
      </c>
      <c r="O80" s="63">
        <v>342</v>
      </c>
      <c r="P80" s="65">
        <f t="shared" si="36"/>
        <v>0.4188811188811189</v>
      </c>
      <c r="Q80" s="65">
        <f t="shared" si="37"/>
        <v>0.51909748251748256</v>
      </c>
      <c r="R80" s="63">
        <f t="shared" si="38"/>
        <v>64798.938742657345</v>
      </c>
      <c r="S80" s="70">
        <f t="shared" si="39"/>
        <v>38879.363245594403</v>
      </c>
      <c r="T80" s="71">
        <f t="shared" si="40"/>
        <v>285</v>
      </c>
      <c r="U80" s="69">
        <f t="shared" si="41"/>
        <v>178.75</v>
      </c>
      <c r="V80" s="69">
        <f t="shared" si="42"/>
        <v>267.125</v>
      </c>
      <c r="W80">
        <f t="shared" si="43"/>
        <v>-112.93277735658327</v>
      </c>
      <c r="X80" s="69">
        <f t="shared" si="44"/>
        <v>229.62312041950972</v>
      </c>
      <c r="Y80" s="69">
        <f t="shared" si="45"/>
        <v>285</v>
      </c>
      <c r="Z80" s="72">
        <f t="shared" si="46"/>
        <v>0.1</v>
      </c>
      <c r="AA80" s="72">
        <f t="shared" si="47"/>
        <v>0.77146000000000003</v>
      </c>
      <c r="AB80" s="69">
        <f t="shared" si="48"/>
        <v>80251.126499999998</v>
      </c>
      <c r="AC80" s="73">
        <f t="shared" si="49"/>
        <v>48150.675899999995</v>
      </c>
      <c r="AD80" s="69">
        <f t="shared" si="50"/>
        <v>23352</v>
      </c>
      <c r="AE80" s="4"/>
      <c r="AF80"/>
      <c r="AG80" s="74">
        <f t="shared" si="51"/>
        <v>9386.0966666666664</v>
      </c>
      <c r="AH80" s="74">
        <f t="shared" si="52"/>
        <v>-42986.096666666665</v>
      </c>
      <c r="AI80" s="75">
        <f t="shared" si="53"/>
        <v>-18986.096666666665</v>
      </c>
      <c r="AJ80" s="75">
        <f t="shared" si="54"/>
        <v>-18986.096666666665</v>
      </c>
      <c r="AK80" s="75">
        <f t="shared" si="55"/>
        <v>-24986.096666666665</v>
      </c>
      <c r="AL80" s="75">
        <f t="shared" si="56"/>
        <v>-18187.42076666667</v>
      </c>
      <c r="AM80" s="75">
        <f t="shared" si="57"/>
        <v>5812.5792333333302</v>
      </c>
      <c r="AN80" s="75">
        <f t="shared" si="58"/>
        <v>5812.5792333333302</v>
      </c>
      <c r="AO80" s="75">
        <f t="shared" si="59"/>
        <v>-187.42076666666981</v>
      </c>
    </row>
    <row r="81" spans="1:41" hidden="1" x14ac:dyDescent="0.3">
      <c r="A81" s="62" t="s">
        <v>175</v>
      </c>
      <c r="B81" s="62" t="s">
        <v>97</v>
      </c>
      <c r="C81" s="62">
        <v>1</v>
      </c>
      <c r="D81" s="63">
        <v>1000</v>
      </c>
      <c r="E81" s="62">
        <f t="shared" si="30"/>
        <v>0.97299999999999998</v>
      </c>
      <c r="F81" s="64">
        <f t="shared" si="31"/>
        <v>11676</v>
      </c>
      <c r="G81" s="63">
        <v>229</v>
      </c>
      <c r="H81" s="65">
        <v>0.58899999999999997</v>
      </c>
      <c r="I81" s="63">
        <v>91</v>
      </c>
      <c r="J81" s="66">
        <v>342</v>
      </c>
      <c r="K81" s="67">
        <f t="shared" si="32"/>
        <v>251</v>
      </c>
      <c r="L81" s="67">
        <f t="shared" si="33"/>
        <v>138</v>
      </c>
      <c r="M81" s="65">
        <f t="shared" si="34"/>
        <v>0.53984063745019928</v>
      </c>
      <c r="N81" s="68">
        <f t="shared" si="35"/>
        <v>0.58899999999999997</v>
      </c>
      <c r="O81" s="63">
        <v>229</v>
      </c>
      <c r="P81" s="65">
        <f t="shared" si="36"/>
        <v>0.53984063745019928</v>
      </c>
      <c r="Q81" s="65">
        <f t="shared" si="37"/>
        <v>0.42337011952191234</v>
      </c>
      <c r="R81" s="63">
        <f t="shared" si="38"/>
        <v>35387.391440239044</v>
      </c>
      <c r="S81" s="70">
        <f t="shared" si="39"/>
        <v>21232.434864143426</v>
      </c>
      <c r="T81" s="71">
        <f t="shared" si="40"/>
        <v>91</v>
      </c>
      <c r="U81" s="69">
        <f t="shared" si="41"/>
        <v>313.75</v>
      </c>
      <c r="V81" s="69">
        <f t="shared" si="42"/>
        <v>59.625</v>
      </c>
      <c r="W81">
        <f t="shared" si="43"/>
        <v>-198.22466515036643</v>
      </c>
      <c r="X81" s="69">
        <f t="shared" si="44"/>
        <v>198.42240017690168</v>
      </c>
      <c r="Y81" s="69">
        <f t="shared" si="45"/>
        <v>198.42240017690168</v>
      </c>
      <c r="Z81" s="72">
        <f t="shared" si="46"/>
        <v>0.44238215195825237</v>
      </c>
      <c r="AA81" s="72">
        <f t="shared" si="47"/>
        <v>0.50049876494023904</v>
      </c>
      <c r="AB81" s="69">
        <f t="shared" si="48"/>
        <v>36248.210672131259</v>
      </c>
      <c r="AC81" s="73">
        <f t="shared" si="49"/>
        <v>21748.926403278754</v>
      </c>
      <c r="AD81" s="69">
        <f t="shared" si="50"/>
        <v>11676</v>
      </c>
      <c r="AE81" s="4"/>
      <c r="AF81"/>
      <c r="AG81" s="74">
        <f t="shared" si="51"/>
        <v>6089.4016401062427</v>
      </c>
      <c r="AH81" s="74">
        <f t="shared" si="52"/>
        <v>-39689.40164010624</v>
      </c>
      <c r="AI81" s="75">
        <f t="shared" si="53"/>
        <v>-15689.401640106244</v>
      </c>
      <c r="AJ81" s="75">
        <f t="shared" si="54"/>
        <v>-15689.401640106244</v>
      </c>
      <c r="AK81" s="75">
        <f t="shared" si="55"/>
        <v>-21689.401640106244</v>
      </c>
      <c r="AL81" s="75">
        <f t="shared" si="56"/>
        <v>-29616.475236827486</v>
      </c>
      <c r="AM81" s="75">
        <f t="shared" si="57"/>
        <v>-5616.4752368274894</v>
      </c>
      <c r="AN81" s="75">
        <f t="shared" si="58"/>
        <v>-5616.4752368274894</v>
      </c>
      <c r="AO81" s="75">
        <f t="shared" si="59"/>
        <v>-11616.475236827489</v>
      </c>
    </row>
    <row r="82" spans="1:41" hidden="1" x14ac:dyDescent="0.3">
      <c r="A82" s="62" t="s">
        <v>176</v>
      </c>
      <c r="B82" s="62" t="s">
        <v>97</v>
      </c>
      <c r="C82" s="62">
        <v>2</v>
      </c>
      <c r="D82" s="63">
        <v>2500</v>
      </c>
      <c r="E82" s="62">
        <f t="shared" si="30"/>
        <v>0.97299999999999998</v>
      </c>
      <c r="F82" s="64">
        <f t="shared" si="31"/>
        <v>29190</v>
      </c>
      <c r="G82" s="63">
        <v>392</v>
      </c>
      <c r="H82" s="65">
        <v>0.29320000000000002</v>
      </c>
      <c r="I82" s="63">
        <v>173</v>
      </c>
      <c r="J82" s="66">
        <v>581</v>
      </c>
      <c r="K82" s="67">
        <f t="shared" si="32"/>
        <v>408</v>
      </c>
      <c r="L82" s="67">
        <f t="shared" si="33"/>
        <v>219</v>
      </c>
      <c r="M82" s="65">
        <f t="shared" si="34"/>
        <v>0.52941176470588236</v>
      </c>
      <c r="N82" s="68">
        <f t="shared" si="35"/>
        <v>0.29320000000000002</v>
      </c>
      <c r="O82" s="63">
        <v>392</v>
      </c>
      <c r="P82" s="65">
        <f t="shared" si="36"/>
        <v>0.52941176470588236</v>
      </c>
      <c r="Q82" s="65">
        <f t="shared" si="37"/>
        <v>0.43162352941176474</v>
      </c>
      <c r="R82" s="63">
        <f t="shared" si="38"/>
        <v>61756.694588235296</v>
      </c>
      <c r="S82" s="70">
        <f t="shared" si="39"/>
        <v>37054.016752941177</v>
      </c>
      <c r="T82" s="71">
        <f t="shared" si="40"/>
        <v>173</v>
      </c>
      <c r="U82" s="69">
        <f t="shared" si="41"/>
        <v>510</v>
      </c>
      <c r="V82" s="69">
        <f t="shared" si="42"/>
        <v>122</v>
      </c>
      <c r="W82">
        <f t="shared" si="43"/>
        <v>-322.21379833206976</v>
      </c>
      <c r="X82" s="69">
        <f t="shared" si="44"/>
        <v>335.07505686125853</v>
      </c>
      <c r="Y82" s="69">
        <f t="shared" si="45"/>
        <v>335.07505686125853</v>
      </c>
      <c r="Z82" s="72">
        <f t="shared" si="46"/>
        <v>0.41779422913972258</v>
      </c>
      <c r="AA82" s="72">
        <f t="shared" si="47"/>
        <v>0.51995764705882364</v>
      </c>
      <c r="AB82" s="69">
        <f t="shared" si="48"/>
        <v>63592.065926093754</v>
      </c>
      <c r="AC82" s="73">
        <f t="shared" si="49"/>
        <v>38155.239555656248</v>
      </c>
      <c r="AD82" s="69">
        <f t="shared" si="50"/>
        <v>29190</v>
      </c>
      <c r="AE82" s="4"/>
      <c r="AF82"/>
      <c r="AG82" s="74">
        <f t="shared" si="51"/>
        <v>6326.1513725490213</v>
      </c>
      <c r="AH82" s="74">
        <f t="shared" si="52"/>
        <v>-39926.151372549022</v>
      </c>
      <c r="AI82" s="75">
        <f t="shared" si="53"/>
        <v>-15926.151372549022</v>
      </c>
      <c r="AJ82" s="75">
        <f t="shared" si="54"/>
        <v>-15926.151372549022</v>
      </c>
      <c r="AK82" s="75">
        <f t="shared" si="55"/>
        <v>-21926.151372549022</v>
      </c>
      <c r="AL82" s="75">
        <f t="shared" si="56"/>
        <v>-30960.911816892774</v>
      </c>
      <c r="AM82" s="75">
        <f t="shared" si="57"/>
        <v>-6960.9118168927744</v>
      </c>
      <c r="AN82" s="75">
        <f t="shared" si="58"/>
        <v>-6960.9118168927744</v>
      </c>
      <c r="AO82" s="75">
        <f t="shared" si="59"/>
        <v>-12960.911816892774</v>
      </c>
    </row>
    <row r="83" spans="1:41" hidden="1" x14ac:dyDescent="0.3">
      <c r="A83" s="62" t="s">
        <v>177</v>
      </c>
      <c r="B83" s="62" t="s">
        <v>97</v>
      </c>
      <c r="C83" s="62">
        <v>2</v>
      </c>
      <c r="D83" s="63">
        <v>1400</v>
      </c>
      <c r="E83" s="62">
        <f t="shared" si="30"/>
        <v>0.97299999999999998</v>
      </c>
      <c r="F83" s="64">
        <f t="shared" si="31"/>
        <v>16346.4</v>
      </c>
      <c r="G83" s="63">
        <v>322</v>
      </c>
      <c r="H83" s="65">
        <v>0.2712</v>
      </c>
      <c r="I83" s="63">
        <v>168</v>
      </c>
      <c r="J83" s="66">
        <v>392</v>
      </c>
      <c r="K83" s="67">
        <f t="shared" si="32"/>
        <v>224</v>
      </c>
      <c r="L83" s="67">
        <f t="shared" si="33"/>
        <v>154</v>
      </c>
      <c r="M83" s="65">
        <f t="shared" si="34"/>
        <v>0.65</v>
      </c>
      <c r="N83" s="68">
        <f t="shared" si="35"/>
        <v>0.2712</v>
      </c>
      <c r="O83" s="63">
        <v>322</v>
      </c>
      <c r="P83" s="65">
        <f t="shared" si="36"/>
        <v>0.65</v>
      </c>
      <c r="Q83" s="65">
        <f t="shared" si="37"/>
        <v>0.33618999999999999</v>
      </c>
      <c r="R83" s="63">
        <f t="shared" si="38"/>
        <v>39512.4107</v>
      </c>
      <c r="S83" s="70">
        <f t="shared" si="39"/>
        <v>23707.44642</v>
      </c>
      <c r="T83" s="71">
        <f t="shared" si="40"/>
        <v>168</v>
      </c>
      <c r="U83" s="69">
        <f t="shared" si="41"/>
        <v>280</v>
      </c>
      <c r="V83" s="69">
        <f t="shared" si="42"/>
        <v>140</v>
      </c>
      <c r="W83">
        <f t="shared" si="43"/>
        <v>-176.90169320192064</v>
      </c>
      <c r="X83" s="69">
        <f t="shared" si="44"/>
        <v>220.47258023755367</v>
      </c>
      <c r="Y83" s="69">
        <f t="shared" si="45"/>
        <v>220.47258023755367</v>
      </c>
      <c r="Z83" s="72">
        <f t="shared" si="46"/>
        <v>0.28740207227697739</v>
      </c>
      <c r="AA83" s="72">
        <f t="shared" si="47"/>
        <v>0.62315000000000009</v>
      </c>
      <c r="AB83" s="69">
        <f t="shared" si="48"/>
        <v>50146.433256886528</v>
      </c>
      <c r="AC83" s="73">
        <f t="shared" si="49"/>
        <v>30087.859954131916</v>
      </c>
      <c r="AD83" s="69">
        <f t="shared" si="50"/>
        <v>16346.4</v>
      </c>
      <c r="AE83" s="4"/>
      <c r="AF83"/>
      <c r="AG83" s="74">
        <f t="shared" si="51"/>
        <v>7581.6583333333338</v>
      </c>
      <c r="AH83" s="74">
        <f t="shared" si="52"/>
        <v>-41181.658333333333</v>
      </c>
      <c r="AI83" s="75">
        <f t="shared" si="53"/>
        <v>-17181.658333333333</v>
      </c>
      <c r="AJ83" s="75">
        <f t="shared" si="54"/>
        <v>-17181.658333333333</v>
      </c>
      <c r="AK83" s="75">
        <f t="shared" si="55"/>
        <v>-23181.658333333333</v>
      </c>
      <c r="AL83" s="75">
        <f t="shared" si="56"/>
        <v>-27440.198379201414</v>
      </c>
      <c r="AM83" s="75">
        <f t="shared" si="57"/>
        <v>-3440.1983792014162</v>
      </c>
      <c r="AN83" s="75">
        <f t="shared" si="58"/>
        <v>-3440.1983792014162</v>
      </c>
      <c r="AO83" s="75">
        <f t="shared" si="59"/>
        <v>-9440.1983792014162</v>
      </c>
    </row>
    <row r="84" spans="1:41" hidden="1" x14ac:dyDescent="0.3">
      <c r="A84" s="62" t="s">
        <v>178</v>
      </c>
      <c r="B84" s="62" t="s">
        <v>103</v>
      </c>
      <c r="C84" s="62">
        <v>1</v>
      </c>
      <c r="D84" s="63">
        <v>1300</v>
      </c>
      <c r="E84" s="62">
        <f t="shared" si="30"/>
        <v>0.97299999999999998</v>
      </c>
      <c r="F84" s="64">
        <f t="shared" si="31"/>
        <v>15178.8</v>
      </c>
      <c r="G84" s="63">
        <v>257</v>
      </c>
      <c r="H84" s="65">
        <v>0.55069999999999997</v>
      </c>
      <c r="I84" s="63">
        <v>155</v>
      </c>
      <c r="J84" s="66">
        <v>494</v>
      </c>
      <c r="K84" s="67">
        <f t="shared" si="32"/>
        <v>339</v>
      </c>
      <c r="L84" s="67">
        <f t="shared" si="33"/>
        <v>102</v>
      </c>
      <c r="M84" s="65">
        <f t="shared" si="34"/>
        <v>0.34070796460176994</v>
      </c>
      <c r="N84" s="68">
        <f t="shared" si="35"/>
        <v>0.55069999999999997</v>
      </c>
      <c r="O84" s="63">
        <v>257</v>
      </c>
      <c r="P84" s="65">
        <f t="shared" si="36"/>
        <v>0.34070796460176994</v>
      </c>
      <c r="Q84" s="65">
        <f t="shared" si="37"/>
        <v>0.58096371681415926</v>
      </c>
      <c r="R84" s="63">
        <f t="shared" si="38"/>
        <v>54497.301455752211</v>
      </c>
      <c r="S84" s="70">
        <f t="shared" si="39"/>
        <v>32698.380873451326</v>
      </c>
      <c r="T84" s="71">
        <f t="shared" si="40"/>
        <v>155</v>
      </c>
      <c r="U84" s="69">
        <f t="shared" si="41"/>
        <v>423.75</v>
      </c>
      <c r="V84" s="69">
        <f t="shared" si="42"/>
        <v>112.625</v>
      </c>
      <c r="W84">
        <f t="shared" si="43"/>
        <v>-267.72175890826384</v>
      </c>
      <c r="X84" s="69">
        <f t="shared" si="44"/>
        <v>284.03662812736923</v>
      </c>
      <c r="Y84" s="69">
        <f t="shared" si="45"/>
        <v>284.03662812736923</v>
      </c>
      <c r="Z84" s="72">
        <f t="shared" si="46"/>
        <v>0.40451121681975039</v>
      </c>
      <c r="AA84" s="72">
        <f t="shared" si="47"/>
        <v>0.53046982300884959</v>
      </c>
      <c r="AB84" s="69">
        <f t="shared" si="48"/>
        <v>54995.593845525931</v>
      </c>
      <c r="AC84" s="73">
        <f t="shared" si="49"/>
        <v>32997.35630731556</v>
      </c>
      <c r="AD84" s="69">
        <f t="shared" si="50"/>
        <v>15178.8</v>
      </c>
      <c r="AE84" s="4"/>
      <c r="AF84"/>
      <c r="AG84" s="74">
        <f t="shared" si="51"/>
        <v>6454.0495132743372</v>
      </c>
      <c r="AH84" s="74">
        <f t="shared" si="52"/>
        <v>-40054.049513274338</v>
      </c>
      <c r="AI84" s="75">
        <f t="shared" si="53"/>
        <v>-16054.049513274338</v>
      </c>
      <c r="AJ84" s="75">
        <f t="shared" si="54"/>
        <v>-16054.049513274338</v>
      </c>
      <c r="AK84" s="75">
        <f t="shared" si="55"/>
        <v>-22054.049513274338</v>
      </c>
      <c r="AL84" s="75">
        <f t="shared" si="56"/>
        <v>-22235.493205958777</v>
      </c>
      <c r="AM84" s="75">
        <f t="shared" si="57"/>
        <v>1764.5067940412227</v>
      </c>
      <c r="AN84" s="75">
        <f t="shared" si="58"/>
        <v>1764.5067940412227</v>
      </c>
      <c r="AO84" s="75">
        <f t="shared" si="59"/>
        <v>-4235.4932059587773</v>
      </c>
    </row>
    <row r="85" spans="1:41" hidden="1" x14ac:dyDescent="0.3">
      <c r="A85" s="62" t="s">
        <v>179</v>
      </c>
      <c r="B85" s="62" t="s">
        <v>103</v>
      </c>
      <c r="C85" s="62">
        <v>2</v>
      </c>
      <c r="D85" s="63">
        <v>1800</v>
      </c>
      <c r="E85" s="62">
        <f t="shared" si="30"/>
        <v>0.97299999999999998</v>
      </c>
      <c r="F85" s="64">
        <f t="shared" si="31"/>
        <v>21016.799999999999</v>
      </c>
      <c r="G85" s="63">
        <v>286</v>
      </c>
      <c r="H85" s="65">
        <v>0.4521</v>
      </c>
      <c r="I85" s="63">
        <v>151</v>
      </c>
      <c r="J85" s="66">
        <v>391</v>
      </c>
      <c r="K85" s="67">
        <f t="shared" si="32"/>
        <v>240</v>
      </c>
      <c r="L85" s="67">
        <f t="shared" si="33"/>
        <v>135</v>
      </c>
      <c r="M85" s="65">
        <f t="shared" si="34"/>
        <v>0.55000000000000004</v>
      </c>
      <c r="N85" s="68">
        <f t="shared" si="35"/>
        <v>0.4521</v>
      </c>
      <c r="O85" s="63">
        <v>286</v>
      </c>
      <c r="P85" s="65">
        <f t="shared" si="36"/>
        <v>0.55000000000000004</v>
      </c>
      <c r="Q85" s="65">
        <f t="shared" si="37"/>
        <v>0.41532999999999998</v>
      </c>
      <c r="R85" s="63">
        <f t="shared" si="38"/>
        <v>43356.298699999999</v>
      </c>
      <c r="S85" s="70">
        <f t="shared" si="39"/>
        <v>26013.77922</v>
      </c>
      <c r="T85" s="71">
        <f t="shared" si="40"/>
        <v>151</v>
      </c>
      <c r="U85" s="69">
        <f t="shared" si="41"/>
        <v>300</v>
      </c>
      <c r="V85" s="69">
        <f t="shared" si="42"/>
        <v>121</v>
      </c>
      <c r="W85">
        <f t="shared" si="43"/>
        <v>-189.53752843062927</v>
      </c>
      <c r="X85" s="69">
        <f t="shared" si="44"/>
        <v>221.72062168309327</v>
      </c>
      <c r="Y85" s="69">
        <f t="shared" si="45"/>
        <v>221.72062168309327</v>
      </c>
      <c r="Z85" s="72">
        <f t="shared" si="46"/>
        <v>0.3357354056103109</v>
      </c>
      <c r="AA85" s="72">
        <f t="shared" si="47"/>
        <v>0.58489900000000006</v>
      </c>
      <c r="AB85" s="69">
        <f t="shared" si="48"/>
        <v>47334.722014164152</v>
      </c>
      <c r="AC85" s="73">
        <f t="shared" si="49"/>
        <v>28400.83320849849</v>
      </c>
      <c r="AD85" s="69">
        <f t="shared" si="50"/>
        <v>21016.799999999999</v>
      </c>
      <c r="AE85" s="4"/>
      <c r="AF85"/>
      <c r="AG85" s="74">
        <f t="shared" si="51"/>
        <v>7116.2711666666683</v>
      </c>
      <c r="AH85" s="74">
        <f t="shared" si="52"/>
        <v>-40716.271166666666</v>
      </c>
      <c r="AI85" s="75">
        <f t="shared" si="53"/>
        <v>-16716.271166666669</v>
      </c>
      <c r="AJ85" s="75">
        <f t="shared" si="54"/>
        <v>-16716.271166666669</v>
      </c>
      <c r="AK85" s="75">
        <f t="shared" si="55"/>
        <v>-22716.271166666669</v>
      </c>
      <c r="AL85" s="75">
        <f t="shared" si="56"/>
        <v>-33332.237958168174</v>
      </c>
      <c r="AM85" s="75">
        <f t="shared" si="57"/>
        <v>-9332.237958168178</v>
      </c>
      <c r="AN85" s="75">
        <f t="shared" si="58"/>
        <v>-9332.237958168178</v>
      </c>
      <c r="AO85" s="75">
        <f t="shared" si="59"/>
        <v>-15332.237958168178</v>
      </c>
    </row>
    <row r="86" spans="1:41" hidden="1" x14ac:dyDescent="0.3">
      <c r="A86" s="62" t="s">
        <v>180</v>
      </c>
      <c r="B86" s="62" t="s">
        <v>97</v>
      </c>
      <c r="C86" s="62">
        <v>1</v>
      </c>
      <c r="D86" s="63">
        <v>700</v>
      </c>
      <c r="E86" s="62">
        <f t="shared" si="30"/>
        <v>0.97299999999999998</v>
      </c>
      <c r="F86" s="64">
        <f t="shared" si="31"/>
        <v>8173.2</v>
      </c>
      <c r="G86" s="63">
        <v>180</v>
      </c>
      <c r="H86" s="65">
        <v>0.51780000000000004</v>
      </c>
      <c r="I86" s="63">
        <v>99</v>
      </c>
      <c r="J86" s="66">
        <v>265</v>
      </c>
      <c r="K86" s="67">
        <f t="shared" si="32"/>
        <v>166</v>
      </c>
      <c r="L86" s="67">
        <f t="shared" si="33"/>
        <v>81</v>
      </c>
      <c r="M86" s="65">
        <f t="shared" si="34"/>
        <v>0.49036144578313257</v>
      </c>
      <c r="N86" s="68">
        <f t="shared" si="35"/>
        <v>0.51780000000000004</v>
      </c>
      <c r="O86" s="63">
        <v>180</v>
      </c>
      <c r="P86" s="65">
        <f t="shared" si="36"/>
        <v>0.49036144578313257</v>
      </c>
      <c r="Q86" s="65">
        <f t="shared" si="37"/>
        <v>0.46252795180722889</v>
      </c>
      <c r="R86" s="63">
        <f t="shared" si="38"/>
        <v>30388.086433734938</v>
      </c>
      <c r="S86" s="70">
        <f t="shared" si="39"/>
        <v>18232.85186024096</v>
      </c>
      <c r="T86" s="71">
        <f t="shared" si="40"/>
        <v>99</v>
      </c>
      <c r="U86" s="69">
        <f t="shared" si="41"/>
        <v>207.5</v>
      </c>
      <c r="V86" s="69">
        <f t="shared" si="42"/>
        <v>78.25</v>
      </c>
      <c r="W86">
        <f t="shared" si="43"/>
        <v>-131.09679049785191</v>
      </c>
      <c r="X86" s="69">
        <f t="shared" si="44"/>
        <v>150.63592999747283</v>
      </c>
      <c r="Y86" s="69">
        <f t="shared" si="45"/>
        <v>150.63592999747283</v>
      </c>
      <c r="Z86" s="72">
        <f t="shared" si="46"/>
        <v>0.34884785540950763</v>
      </c>
      <c r="AA86" s="72">
        <f t="shared" si="47"/>
        <v>0.57452180722891566</v>
      </c>
      <c r="AB86" s="69">
        <f t="shared" si="48"/>
        <v>31588.423758551129</v>
      </c>
      <c r="AC86" s="73">
        <f t="shared" si="49"/>
        <v>18953.054255130675</v>
      </c>
      <c r="AD86" s="69">
        <f t="shared" si="50"/>
        <v>8173.2</v>
      </c>
      <c r="AE86" s="4"/>
      <c r="AF86"/>
      <c r="AG86" s="74">
        <f t="shared" si="51"/>
        <v>6990.015321285141</v>
      </c>
      <c r="AH86" s="74">
        <f t="shared" si="52"/>
        <v>-40590.015321285144</v>
      </c>
      <c r="AI86" s="75">
        <f t="shared" si="53"/>
        <v>-16590.01532128514</v>
      </c>
      <c r="AJ86" s="75">
        <f t="shared" si="54"/>
        <v>-16590.01532128514</v>
      </c>
      <c r="AK86" s="75">
        <f t="shared" si="55"/>
        <v>-22590.01532128514</v>
      </c>
      <c r="AL86" s="75">
        <f t="shared" si="56"/>
        <v>-29810.161066154469</v>
      </c>
      <c r="AM86" s="75">
        <f t="shared" si="57"/>
        <v>-5810.1610661544655</v>
      </c>
      <c r="AN86" s="75">
        <f t="shared" si="58"/>
        <v>-5810.1610661544655</v>
      </c>
      <c r="AO86" s="75">
        <f t="shared" si="59"/>
        <v>-11810.161066154466</v>
      </c>
    </row>
    <row r="87" spans="1:41" hidden="1" x14ac:dyDescent="0.3">
      <c r="A87" s="62" t="s">
        <v>181</v>
      </c>
      <c r="B87" s="62" t="s">
        <v>97</v>
      </c>
      <c r="C87" s="62">
        <v>2</v>
      </c>
      <c r="D87" s="63">
        <v>900</v>
      </c>
      <c r="E87" s="62">
        <f t="shared" si="30"/>
        <v>0.97299999999999998</v>
      </c>
      <c r="F87" s="64">
        <f t="shared" si="31"/>
        <v>10508.4</v>
      </c>
      <c r="G87" s="63">
        <v>230</v>
      </c>
      <c r="H87" s="65">
        <v>0.52049999999999996</v>
      </c>
      <c r="I87" s="63">
        <v>154</v>
      </c>
      <c r="J87" s="66">
        <v>286</v>
      </c>
      <c r="K87" s="67">
        <f t="shared" si="32"/>
        <v>132</v>
      </c>
      <c r="L87" s="67">
        <f t="shared" si="33"/>
        <v>76</v>
      </c>
      <c r="M87" s="65">
        <f t="shared" si="34"/>
        <v>0.56060606060606066</v>
      </c>
      <c r="N87" s="68">
        <f t="shared" si="35"/>
        <v>0.52049999999999996</v>
      </c>
      <c r="O87" s="63">
        <v>230</v>
      </c>
      <c r="P87" s="65">
        <f t="shared" si="36"/>
        <v>0.56060606060606066</v>
      </c>
      <c r="Q87" s="65">
        <f t="shared" si="37"/>
        <v>0.4069363636363636</v>
      </c>
      <c r="R87" s="63">
        <f t="shared" si="38"/>
        <v>34162.307727272724</v>
      </c>
      <c r="S87" s="70">
        <f t="shared" si="39"/>
        <v>20497.384636363633</v>
      </c>
      <c r="T87" s="71">
        <f t="shared" si="40"/>
        <v>154</v>
      </c>
      <c r="U87" s="69">
        <f t="shared" si="41"/>
        <v>165</v>
      </c>
      <c r="V87" s="69">
        <f t="shared" si="42"/>
        <v>137.5</v>
      </c>
      <c r="W87">
        <f t="shared" si="43"/>
        <v>-104.24564063684609</v>
      </c>
      <c r="X87" s="69">
        <f t="shared" si="44"/>
        <v>157.42134192570128</v>
      </c>
      <c r="Y87" s="69">
        <f t="shared" si="45"/>
        <v>157.42134192570128</v>
      </c>
      <c r="Z87" s="72">
        <f t="shared" si="46"/>
        <v>0.12073540561031082</v>
      </c>
      <c r="AA87" s="72">
        <f t="shared" si="47"/>
        <v>0.75505</v>
      </c>
      <c r="AB87" s="69">
        <f t="shared" si="48"/>
        <v>43384.259240665277</v>
      </c>
      <c r="AC87" s="73">
        <f t="shared" si="49"/>
        <v>26030.555544399165</v>
      </c>
      <c r="AD87" s="69">
        <f t="shared" si="50"/>
        <v>10508.4</v>
      </c>
      <c r="AE87" s="4"/>
      <c r="AF87"/>
      <c r="AG87" s="74">
        <f t="shared" si="51"/>
        <v>9186.4416666666675</v>
      </c>
      <c r="AH87" s="74">
        <f t="shared" si="52"/>
        <v>-42786.441666666666</v>
      </c>
      <c r="AI87" s="75">
        <f t="shared" si="53"/>
        <v>-18786.441666666666</v>
      </c>
      <c r="AJ87" s="75">
        <f t="shared" si="54"/>
        <v>-18786.441666666666</v>
      </c>
      <c r="AK87" s="75">
        <f t="shared" si="55"/>
        <v>-24786.441666666666</v>
      </c>
      <c r="AL87" s="75">
        <f t="shared" si="56"/>
        <v>-27264.286122267498</v>
      </c>
      <c r="AM87" s="75">
        <f t="shared" si="57"/>
        <v>-3264.2861222675001</v>
      </c>
      <c r="AN87" s="75">
        <f t="shared" si="58"/>
        <v>-3264.2861222675001</v>
      </c>
      <c r="AO87" s="75">
        <f t="shared" si="59"/>
        <v>-9264.2861222675001</v>
      </c>
    </row>
    <row r="88" spans="1:41" hidden="1" x14ac:dyDescent="0.3">
      <c r="A88" s="62" t="s">
        <v>182</v>
      </c>
      <c r="B88" s="62" t="s">
        <v>103</v>
      </c>
      <c r="C88" s="62">
        <v>1</v>
      </c>
      <c r="D88" s="63">
        <v>1000</v>
      </c>
      <c r="E88" s="62">
        <f t="shared" si="30"/>
        <v>0.97299999999999998</v>
      </c>
      <c r="F88" s="64">
        <f t="shared" si="31"/>
        <v>11676</v>
      </c>
      <c r="G88" s="63">
        <v>221</v>
      </c>
      <c r="H88" s="65">
        <v>0.63009999999999999</v>
      </c>
      <c r="I88" s="63">
        <v>190</v>
      </c>
      <c r="J88" s="66">
        <v>462</v>
      </c>
      <c r="K88" s="67">
        <f t="shared" si="32"/>
        <v>272</v>
      </c>
      <c r="L88" s="67">
        <f t="shared" si="33"/>
        <v>31</v>
      </c>
      <c r="M88" s="65">
        <f t="shared" si="34"/>
        <v>0.19117647058823531</v>
      </c>
      <c r="N88" s="68">
        <f t="shared" si="35"/>
        <v>0.63009999999999999</v>
      </c>
      <c r="O88" s="63">
        <v>221</v>
      </c>
      <c r="P88" s="65">
        <f t="shared" si="36"/>
        <v>0.19117647058823531</v>
      </c>
      <c r="Q88" s="65">
        <f t="shared" si="37"/>
        <v>0.69930294117647063</v>
      </c>
      <c r="R88" s="63">
        <f t="shared" si="38"/>
        <v>56409.27175</v>
      </c>
      <c r="S88" s="70">
        <f t="shared" si="39"/>
        <v>33845.563049999997</v>
      </c>
      <c r="T88" s="71">
        <f t="shared" si="40"/>
        <v>190</v>
      </c>
      <c r="U88" s="69">
        <f t="shared" si="41"/>
        <v>340</v>
      </c>
      <c r="V88" s="69">
        <f t="shared" si="42"/>
        <v>156</v>
      </c>
      <c r="W88">
        <f t="shared" si="43"/>
        <v>-214.8091988880465</v>
      </c>
      <c r="X88" s="69">
        <f t="shared" si="44"/>
        <v>260.71670457417235</v>
      </c>
      <c r="Y88" s="69">
        <f t="shared" si="45"/>
        <v>260.71670457417235</v>
      </c>
      <c r="Z88" s="72">
        <f t="shared" si="46"/>
        <v>0.30799030757109513</v>
      </c>
      <c r="AA88" s="72">
        <f t="shared" si="47"/>
        <v>0.60685647058823533</v>
      </c>
      <c r="AB88" s="69">
        <f t="shared" si="48"/>
        <v>57749.430993866423</v>
      </c>
      <c r="AC88" s="73">
        <f t="shared" si="49"/>
        <v>34649.658596319852</v>
      </c>
      <c r="AD88" s="69">
        <f t="shared" si="50"/>
        <v>11676</v>
      </c>
      <c r="AE88" s="4"/>
      <c r="AF88"/>
      <c r="AG88" s="74">
        <f t="shared" si="51"/>
        <v>7383.4203921568633</v>
      </c>
      <c r="AH88" s="74">
        <f t="shared" si="52"/>
        <v>-40983.420392156862</v>
      </c>
      <c r="AI88" s="75">
        <f t="shared" si="53"/>
        <v>-16983.420392156862</v>
      </c>
      <c r="AJ88" s="75">
        <f t="shared" si="54"/>
        <v>-16983.420392156862</v>
      </c>
      <c r="AK88" s="75">
        <f t="shared" si="55"/>
        <v>-22983.420392156862</v>
      </c>
      <c r="AL88" s="75">
        <f t="shared" si="56"/>
        <v>-18009.76179583701</v>
      </c>
      <c r="AM88" s="75">
        <f t="shared" si="57"/>
        <v>5990.2382041629899</v>
      </c>
      <c r="AN88" s="75">
        <f t="shared" si="58"/>
        <v>5990.2382041629899</v>
      </c>
      <c r="AO88" s="75">
        <f t="shared" si="59"/>
        <v>-9.7617958370101405</v>
      </c>
    </row>
    <row r="89" spans="1:41" hidden="1" x14ac:dyDescent="0.3">
      <c r="A89" s="62" t="s">
        <v>183</v>
      </c>
      <c r="B89" s="62" t="s">
        <v>103</v>
      </c>
      <c r="C89" s="62">
        <v>2</v>
      </c>
      <c r="D89" s="63">
        <v>1200</v>
      </c>
      <c r="E89" s="62">
        <f t="shared" si="30"/>
        <v>0.97299999999999998</v>
      </c>
      <c r="F89" s="64">
        <f t="shared" si="31"/>
        <v>14011.199999999999</v>
      </c>
      <c r="G89" s="63">
        <v>316</v>
      </c>
      <c r="H89" s="65">
        <v>0.36990000000000001</v>
      </c>
      <c r="I89" s="63">
        <v>205</v>
      </c>
      <c r="J89" s="66">
        <v>411</v>
      </c>
      <c r="K89" s="67">
        <f t="shared" si="32"/>
        <v>206</v>
      </c>
      <c r="L89" s="67">
        <f t="shared" si="33"/>
        <v>111</v>
      </c>
      <c r="M89" s="65">
        <f t="shared" si="34"/>
        <v>0.53106796116504862</v>
      </c>
      <c r="N89" s="68">
        <f t="shared" si="35"/>
        <v>0.36990000000000001</v>
      </c>
      <c r="O89" s="63">
        <v>316</v>
      </c>
      <c r="P89" s="65">
        <f t="shared" si="36"/>
        <v>0.53106796116504862</v>
      </c>
      <c r="Q89" s="65">
        <f t="shared" si="37"/>
        <v>0.43031281553398054</v>
      </c>
      <c r="R89" s="63">
        <f t="shared" si="38"/>
        <v>49632.280143689313</v>
      </c>
      <c r="S89" s="70">
        <f t="shared" si="39"/>
        <v>29779.368086213588</v>
      </c>
      <c r="T89" s="71">
        <f t="shared" si="40"/>
        <v>205</v>
      </c>
      <c r="U89" s="69">
        <f t="shared" si="41"/>
        <v>257.5</v>
      </c>
      <c r="V89" s="69">
        <f t="shared" si="42"/>
        <v>179.25</v>
      </c>
      <c r="W89">
        <f t="shared" si="43"/>
        <v>-162.68637856962346</v>
      </c>
      <c r="X89" s="69">
        <f t="shared" si="44"/>
        <v>228.0060336113217</v>
      </c>
      <c r="Y89" s="69">
        <f t="shared" si="45"/>
        <v>228.0060336113217</v>
      </c>
      <c r="Z89" s="72">
        <f t="shared" si="46"/>
        <v>0.18934381984979301</v>
      </c>
      <c r="AA89" s="72">
        <f t="shared" si="47"/>
        <v>0.70075330097087385</v>
      </c>
      <c r="AB89" s="69">
        <f t="shared" si="48"/>
        <v>58318.232953459534</v>
      </c>
      <c r="AC89" s="73">
        <f t="shared" si="49"/>
        <v>34990.939772075719</v>
      </c>
      <c r="AD89" s="69">
        <f t="shared" si="50"/>
        <v>14011.199999999999</v>
      </c>
      <c r="AE89" s="4"/>
      <c r="AF89"/>
      <c r="AG89" s="74">
        <f t="shared" si="51"/>
        <v>8525.8318284789657</v>
      </c>
      <c r="AH89" s="74">
        <f t="shared" si="52"/>
        <v>-42125.831828478964</v>
      </c>
      <c r="AI89" s="75">
        <f t="shared" si="53"/>
        <v>-18125.831828478964</v>
      </c>
      <c r="AJ89" s="75">
        <f t="shared" si="54"/>
        <v>-18125.831828478964</v>
      </c>
      <c r="AK89" s="75">
        <f t="shared" si="55"/>
        <v>-24125.831828478964</v>
      </c>
      <c r="AL89" s="75">
        <f t="shared" si="56"/>
        <v>-21146.092056403242</v>
      </c>
      <c r="AM89" s="75">
        <f t="shared" si="57"/>
        <v>2853.9079435967578</v>
      </c>
      <c r="AN89" s="75">
        <f t="shared" si="58"/>
        <v>2853.9079435967578</v>
      </c>
      <c r="AO89" s="75">
        <f t="shared" si="59"/>
        <v>-3146.0920564032422</v>
      </c>
    </row>
    <row r="90" spans="1:41" hidden="1" x14ac:dyDescent="0.3">
      <c r="A90" s="62" t="s">
        <v>184</v>
      </c>
      <c r="B90" s="62" t="s">
        <v>97</v>
      </c>
      <c r="C90" s="62">
        <v>1</v>
      </c>
      <c r="D90" s="63">
        <v>700</v>
      </c>
      <c r="E90" s="62">
        <f t="shared" si="30"/>
        <v>0.97299999999999998</v>
      </c>
      <c r="F90" s="64">
        <f t="shared" si="31"/>
        <v>8173.2</v>
      </c>
      <c r="G90" s="63">
        <v>245</v>
      </c>
      <c r="H90" s="65">
        <v>0.56989999999999996</v>
      </c>
      <c r="I90" s="63">
        <v>192</v>
      </c>
      <c r="J90" s="66">
        <v>313</v>
      </c>
      <c r="K90" s="67">
        <f t="shared" si="32"/>
        <v>121</v>
      </c>
      <c r="L90" s="67">
        <f t="shared" si="33"/>
        <v>53</v>
      </c>
      <c r="M90" s="65">
        <f t="shared" si="34"/>
        <v>0.45041322314049592</v>
      </c>
      <c r="N90" s="68">
        <f t="shared" si="35"/>
        <v>0.56989999999999996</v>
      </c>
      <c r="O90" s="63">
        <v>245</v>
      </c>
      <c r="P90" s="65">
        <f t="shared" si="36"/>
        <v>0.45041322314049592</v>
      </c>
      <c r="Q90" s="65">
        <f t="shared" si="37"/>
        <v>0.49414297520661155</v>
      </c>
      <c r="R90" s="63">
        <f t="shared" si="38"/>
        <v>44188.735557851236</v>
      </c>
      <c r="S90" s="70">
        <f t="shared" si="39"/>
        <v>26513.241334710739</v>
      </c>
      <c r="T90" s="71">
        <f t="shared" si="40"/>
        <v>192</v>
      </c>
      <c r="U90" s="69">
        <f t="shared" si="41"/>
        <v>151.25</v>
      </c>
      <c r="V90" s="69">
        <f t="shared" si="42"/>
        <v>176.875</v>
      </c>
      <c r="W90">
        <f t="shared" si="43"/>
        <v>-95.558503917108922</v>
      </c>
      <c r="X90" s="69">
        <f t="shared" si="44"/>
        <v>169.71956343189285</v>
      </c>
      <c r="Y90" s="69">
        <f t="shared" si="45"/>
        <v>192</v>
      </c>
      <c r="Z90" s="72">
        <f t="shared" si="46"/>
        <v>0.1</v>
      </c>
      <c r="AA90" s="72">
        <f t="shared" si="47"/>
        <v>0.77146000000000003</v>
      </c>
      <c r="AB90" s="69">
        <f t="shared" si="48"/>
        <v>54063.916799999999</v>
      </c>
      <c r="AC90" s="73">
        <f t="shared" si="49"/>
        <v>32438.350079999997</v>
      </c>
      <c r="AD90" s="69">
        <f t="shared" si="50"/>
        <v>8173.2</v>
      </c>
      <c r="AE90" s="4"/>
      <c r="AF90"/>
      <c r="AG90" s="74">
        <f t="shared" si="51"/>
        <v>9386.0966666666664</v>
      </c>
      <c r="AH90" s="74">
        <f t="shared" si="52"/>
        <v>-42986.096666666665</v>
      </c>
      <c r="AI90" s="75">
        <f t="shared" si="53"/>
        <v>-18986.096666666665</v>
      </c>
      <c r="AJ90" s="75">
        <f t="shared" si="54"/>
        <v>-18986.096666666665</v>
      </c>
      <c r="AK90" s="75">
        <f t="shared" si="55"/>
        <v>-24986.096666666665</v>
      </c>
      <c r="AL90" s="75">
        <f t="shared" si="56"/>
        <v>-18720.946586666669</v>
      </c>
      <c r="AM90" s="75">
        <f t="shared" si="57"/>
        <v>5279.0534133333313</v>
      </c>
      <c r="AN90" s="75">
        <f t="shared" si="58"/>
        <v>5279.0534133333313</v>
      </c>
      <c r="AO90" s="75">
        <f t="shared" si="59"/>
        <v>-720.94658666666874</v>
      </c>
    </row>
    <row r="91" spans="1:41" hidden="1" x14ac:dyDescent="0.3">
      <c r="A91" s="62" t="s">
        <v>185</v>
      </c>
      <c r="B91" s="62" t="s">
        <v>97</v>
      </c>
      <c r="C91" s="62">
        <v>2</v>
      </c>
      <c r="D91" s="63">
        <v>1000</v>
      </c>
      <c r="E91" s="62">
        <f t="shared" si="30"/>
        <v>0.97299999999999998</v>
      </c>
      <c r="F91" s="64">
        <f t="shared" si="31"/>
        <v>11676</v>
      </c>
      <c r="G91" s="63">
        <v>266</v>
      </c>
      <c r="H91" s="65">
        <v>0.41920000000000002</v>
      </c>
      <c r="I91" s="63">
        <v>192</v>
      </c>
      <c r="J91" s="66">
        <v>357</v>
      </c>
      <c r="K91" s="67">
        <f t="shared" si="32"/>
        <v>165</v>
      </c>
      <c r="L91" s="67">
        <f t="shared" si="33"/>
        <v>74</v>
      </c>
      <c r="M91" s="65">
        <f t="shared" si="34"/>
        <v>0.45878787878787886</v>
      </c>
      <c r="N91" s="68">
        <f t="shared" si="35"/>
        <v>0.41920000000000002</v>
      </c>
      <c r="O91" s="63">
        <v>266</v>
      </c>
      <c r="P91" s="65">
        <f t="shared" si="36"/>
        <v>0.45878787878787886</v>
      </c>
      <c r="Q91" s="65">
        <f t="shared" si="37"/>
        <v>0.48751527272727269</v>
      </c>
      <c r="R91" s="63">
        <f t="shared" si="38"/>
        <v>47332.857829090906</v>
      </c>
      <c r="S91" s="70">
        <f t="shared" si="39"/>
        <v>28399.714697454543</v>
      </c>
      <c r="T91" s="71">
        <f t="shared" si="40"/>
        <v>192</v>
      </c>
      <c r="U91" s="69">
        <f t="shared" si="41"/>
        <v>206.25</v>
      </c>
      <c r="V91" s="69">
        <f t="shared" si="42"/>
        <v>171.375</v>
      </c>
      <c r="W91">
        <f t="shared" si="43"/>
        <v>-130.30705079605761</v>
      </c>
      <c r="X91" s="69">
        <f t="shared" si="44"/>
        <v>196.52667740712661</v>
      </c>
      <c r="Y91" s="69">
        <f t="shared" si="45"/>
        <v>196.52667740712661</v>
      </c>
      <c r="Z91" s="72">
        <f t="shared" si="46"/>
        <v>0.12194752682243207</v>
      </c>
      <c r="AA91" s="72">
        <f t="shared" si="47"/>
        <v>0.7540907272727273</v>
      </c>
      <c r="AB91" s="69">
        <f t="shared" si="48"/>
        <v>54092.614959467959</v>
      </c>
      <c r="AC91" s="73">
        <f t="shared" si="49"/>
        <v>32455.568975680773</v>
      </c>
      <c r="AD91" s="69">
        <f t="shared" si="50"/>
        <v>11676</v>
      </c>
      <c r="AE91" s="4"/>
      <c r="AF91"/>
      <c r="AG91" s="74">
        <f t="shared" si="51"/>
        <v>9174.7705151515165</v>
      </c>
      <c r="AH91" s="74">
        <f t="shared" si="52"/>
        <v>-42774.770515151518</v>
      </c>
      <c r="AI91" s="75">
        <f t="shared" si="53"/>
        <v>-18774.770515151518</v>
      </c>
      <c r="AJ91" s="75">
        <f t="shared" si="54"/>
        <v>-18774.770515151518</v>
      </c>
      <c r="AK91" s="75">
        <f t="shared" si="55"/>
        <v>-24774.770515151518</v>
      </c>
      <c r="AL91" s="75">
        <f t="shared" si="56"/>
        <v>-21995.201539470745</v>
      </c>
      <c r="AM91" s="75">
        <f t="shared" si="57"/>
        <v>2004.798460529255</v>
      </c>
      <c r="AN91" s="75">
        <f t="shared" si="58"/>
        <v>2004.798460529255</v>
      </c>
      <c r="AO91" s="75">
        <f t="shared" si="59"/>
        <v>-3995.201539470745</v>
      </c>
    </row>
    <row r="92" spans="1:41" hidden="1" x14ac:dyDescent="0.3">
      <c r="A92" s="62" t="s">
        <v>186</v>
      </c>
      <c r="B92" s="62" t="s">
        <v>103</v>
      </c>
      <c r="C92" s="62">
        <v>1</v>
      </c>
      <c r="D92" s="63">
        <v>800</v>
      </c>
      <c r="E92" s="62">
        <f t="shared" si="30"/>
        <v>0.97299999999999998</v>
      </c>
      <c r="F92" s="64">
        <f t="shared" si="31"/>
        <v>9340.7999999999993</v>
      </c>
      <c r="G92" s="63">
        <v>325</v>
      </c>
      <c r="H92" s="65">
        <v>0.45479999999999998</v>
      </c>
      <c r="I92" s="63">
        <v>186</v>
      </c>
      <c r="J92" s="66">
        <v>465</v>
      </c>
      <c r="K92" s="67">
        <f t="shared" si="32"/>
        <v>279</v>
      </c>
      <c r="L92" s="67">
        <f t="shared" si="33"/>
        <v>139</v>
      </c>
      <c r="M92" s="65">
        <f t="shared" si="34"/>
        <v>0.49856630824372761</v>
      </c>
      <c r="N92" s="68">
        <f t="shared" si="35"/>
        <v>0.45479999999999998</v>
      </c>
      <c r="O92" s="63">
        <v>325</v>
      </c>
      <c r="P92" s="65">
        <f t="shared" si="36"/>
        <v>0.49856630824372761</v>
      </c>
      <c r="Q92" s="65">
        <f t="shared" si="37"/>
        <v>0.45603462365591402</v>
      </c>
      <c r="R92" s="63">
        <f t="shared" si="38"/>
        <v>54097.107231182803</v>
      </c>
      <c r="S92" s="70">
        <f t="shared" si="39"/>
        <v>32458.26433870968</v>
      </c>
      <c r="T92" s="71">
        <f t="shared" si="40"/>
        <v>186</v>
      </c>
      <c r="U92" s="69">
        <f t="shared" si="41"/>
        <v>348.75</v>
      </c>
      <c r="V92" s="69">
        <f t="shared" si="42"/>
        <v>151.125</v>
      </c>
      <c r="W92">
        <f t="shared" si="43"/>
        <v>-220.33737680060653</v>
      </c>
      <c r="X92" s="69">
        <f t="shared" si="44"/>
        <v>262.98147270659592</v>
      </c>
      <c r="Y92" s="69">
        <f t="shared" si="45"/>
        <v>262.98147270659592</v>
      </c>
      <c r="Z92" s="72">
        <f t="shared" si="46"/>
        <v>0.32073540561031089</v>
      </c>
      <c r="AA92" s="72">
        <f t="shared" si="47"/>
        <v>0.59677000000000002</v>
      </c>
      <c r="AB92" s="69">
        <f t="shared" si="48"/>
        <v>57282.900515497065</v>
      </c>
      <c r="AC92" s="73">
        <f t="shared" si="49"/>
        <v>34369.740309298235</v>
      </c>
      <c r="AD92" s="69">
        <f t="shared" si="50"/>
        <v>9340.7999999999993</v>
      </c>
      <c r="AE92" s="4"/>
      <c r="AF92"/>
      <c r="AG92" s="74">
        <f t="shared" si="51"/>
        <v>7260.7016666666668</v>
      </c>
      <c r="AH92" s="74">
        <f t="shared" si="52"/>
        <v>-40860.701666666668</v>
      </c>
      <c r="AI92" s="75">
        <f t="shared" si="53"/>
        <v>-16860.701666666668</v>
      </c>
      <c r="AJ92" s="75">
        <f t="shared" si="54"/>
        <v>-16860.701666666668</v>
      </c>
      <c r="AK92" s="75">
        <f t="shared" si="55"/>
        <v>-22860.701666666668</v>
      </c>
      <c r="AL92" s="75">
        <f t="shared" si="56"/>
        <v>-15831.761357368432</v>
      </c>
      <c r="AM92" s="75">
        <f t="shared" si="57"/>
        <v>8168.2386426315679</v>
      </c>
      <c r="AN92" s="75">
        <f t="shared" si="58"/>
        <v>8168.2386426315679</v>
      </c>
      <c r="AO92" s="75">
        <f t="shared" si="59"/>
        <v>2168.2386426315679</v>
      </c>
    </row>
    <row r="93" spans="1:41" hidden="1" x14ac:dyDescent="0.3">
      <c r="A93" s="62" t="s">
        <v>187</v>
      </c>
      <c r="B93" s="62" t="s">
        <v>103</v>
      </c>
      <c r="C93" s="62">
        <v>1</v>
      </c>
      <c r="D93" s="63">
        <v>2500</v>
      </c>
      <c r="E93" s="62">
        <f t="shared" si="30"/>
        <v>0.97299999999999998</v>
      </c>
      <c r="F93" s="64">
        <f t="shared" si="31"/>
        <v>29190</v>
      </c>
      <c r="G93" s="63">
        <v>393</v>
      </c>
      <c r="H93" s="65">
        <v>0.62190000000000001</v>
      </c>
      <c r="I93" s="63">
        <v>189</v>
      </c>
      <c r="J93" s="66">
        <v>588</v>
      </c>
      <c r="K93" s="67">
        <f t="shared" si="32"/>
        <v>399</v>
      </c>
      <c r="L93" s="67">
        <f t="shared" si="33"/>
        <v>204</v>
      </c>
      <c r="M93" s="65">
        <f t="shared" si="34"/>
        <v>0.50902255639097749</v>
      </c>
      <c r="N93" s="68">
        <f t="shared" si="35"/>
        <v>0.62190000000000001</v>
      </c>
      <c r="O93" s="63">
        <v>393</v>
      </c>
      <c r="P93" s="65">
        <f t="shared" si="36"/>
        <v>0.50902255639097749</v>
      </c>
      <c r="Q93" s="65">
        <f t="shared" si="37"/>
        <v>0.44775954887218045</v>
      </c>
      <c r="R93" s="63">
        <f t="shared" si="38"/>
        <v>64228.868487969921</v>
      </c>
      <c r="S93" s="70">
        <f t="shared" si="39"/>
        <v>38537.321092781953</v>
      </c>
      <c r="T93" s="71">
        <f t="shared" si="40"/>
        <v>189</v>
      </c>
      <c r="U93" s="69">
        <f t="shared" si="41"/>
        <v>498.75</v>
      </c>
      <c r="V93" s="69">
        <f t="shared" si="42"/>
        <v>139.125</v>
      </c>
      <c r="W93">
        <f t="shared" si="43"/>
        <v>-315.10614101592114</v>
      </c>
      <c r="X93" s="69">
        <f t="shared" si="44"/>
        <v>337.59178354814253</v>
      </c>
      <c r="Y93" s="69">
        <f t="shared" si="45"/>
        <v>337.59178354814253</v>
      </c>
      <c r="Z93" s="72">
        <f t="shared" si="46"/>
        <v>0.3979283880664512</v>
      </c>
      <c r="AA93" s="72">
        <f t="shared" si="47"/>
        <v>0.53567947368421054</v>
      </c>
      <c r="AB93" s="69">
        <f t="shared" si="48"/>
        <v>66006.960959881762</v>
      </c>
      <c r="AC93" s="73">
        <f t="shared" si="49"/>
        <v>39604.176575929057</v>
      </c>
      <c r="AD93" s="69">
        <f t="shared" si="50"/>
        <v>29190</v>
      </c>
      <c r="AE93" s="4"/>
      <c r="AF93"/>
      <c r="AG93" s="74">
        <f t="shared" si="51"/>
        <v>6517.4335964912289</v>
      </c>
      <c r="AH93" s="74">
        <f t="shared" si="52"/>
        <v>-40117.433596491232</v>
      </c>
      <c r="AI93" s="75">
        <f t="shared" si="53"/>
        <v>-16117.433596491228</v>
      </c>
      <c r="AJ93" s="75">
        <f t="shared" si="54"/>
        <v>-16117.433596491228</v>
      </c>
      <c r="AK93" s="75">
        <f t="shared" si="55"/>
        <v>-22117.433596491228</v>
      </c>
      <c r="AL93" s="75">
        <f t="shared" si="56"/>
        <v>-29703.257020562174</v>
      </c>
      <c r="AM93" s="75">
        <f t="shared" si="57"/>
        <v>-5703.2570205621705</v>
      </c>
      <c r="AN93" s="75">
        <f t="shared" si="58"/>
        <v>-5703.2570205621705</v>
      </c>
      <c r="AO93" s="75">
        <f t="shared" si="59"/>
        <v>-11703.257020562171</v>
      </c>
    </row>
    <row r="94" spans="1:41" hidden="1" x14ac:dyDescent="0.3">
      <c r="A94" s="62" t="s">
        <v>188</v>
      </c>
      <c r="B94" s="62" t="s">
        <v>103</v>
      </c>
      <c r="C94" s="62">
        <v>2</v>
      </c>
      <c r="D94" s="63">
        <v>900</v>
      </c>
      <c r="E94" s="62">
        <f t="shared" si="30"/>
        <v>0.97299999999999998</v>
      </c>
      <c r="F94" s="64">
        <f t="shared" si="31"/>
        <v>10508.4</v>
      </c>
      <c r="G94" s="63">
        <v>256</v>
      </c>
      <c r="H94" s="65">
        <v>0.70960000000000001</v>
      </c>
      <c r="I94" s="63">
        <v>209</v>
      </c>
      <c r="J94" s="66">
        <v>358</v>
      </c>
      <c r="K94" s="67">
        <f t="shared" si="32"/>
        <v>149</v>
      </c>
      <c r="L94" s="67">
        <f t="shared" si="33"/>
        <v>47</v>
      </c>
      <c r="M94" s="65">
        <f t="shared" si="34"/>
        <v>0.3523489932885906</v>
      </c>
      <c r="N94" s="68">
        <f t="shared" si="35"/>
        <v>0.70960000000000001</v>
      </c>
      <c r="O94" s="63">
        <v>256</v>
      </c>
      <c r="P94" s="65">
        <f t="shared" si="36"/>
        <v>0.3523489932885906</v>
      </c>
      <c r="Q94" s="65">
        <f t="shared" si="37"/>
        <v>0.57175100671140944</v>
      </c>
      <c r="R94" s="63">
        <f t="shared" si="38"/>
        <v>53424.414067114099</v>
      </c>
      <c r="S94" s="70">
        <f t="shared" si="39"/>
        <v>32054.648440268458</v>
      </c>
      <c r="T94" s="71">
        <f t="shared" si="40"/>
        <v>209</v>
      </c>
      <c r="U94" s="69">
        <f t="shared" si="41"/>
        <v>186.25</v>
      </c>
      <c r="V94" s="69">
        <f t="shared" si="42"/>
        <v>190.375</v>
      </c>
      <c r="W94">
        <f t="shared" si="43"/>
        <v>-117.67121556734901</v>
      </c>
      <c r="X94" s="69">
        <f t="shared" si="44"/>
        <v>195.27863596158707</v>
      </c>
      <c r="Y94" s="69">
        <f t="shared" si="45"/>
        <v>209</v>
      </c>
      <c r="Z94" s="72">
        <f t="shared" si="46"/>
        <v>0.1</v>
      </c>
      <c r="AA94" s="72">
        <f t="shared" si="47"/>
        <v>0.77146000000000003</v>
      </c>
      <c r="AB94" s="69">
        <f t="shared" si="48"/>
        <v>58850.826100000006</v>
      </c>
      <c r="AC94" s="73">
        <f t="shared" si="49"/>
        <v>35310.49566</v>
      </c>
      <c r="AD94" s="69">
        <f t="shared" si="50"/>
        <v>10508.4</v>
      </c>
      <c r="AE94" s="4"/>
      <c r="AF94"/>
      <c r="AG94" s="74">
        <f t="shared" si="51"/>
        <v>9386.0966666666664</v>
      </c>
      <c r="AH94" s="74">
        <f t="shared" si="52"/>
        <v>-42986.096666666665</v>
      </c>
      <c r="AI94" s="75">
        <f t="shared" si="53"/>
        <v>-18986.096666666665</v>
      </c>
      <c r="AJ94" s="75">
        <f t="shared" si="54"/>
        <v>-18986.096666666665</v>
      </c>
      <c r="AK94" s="75">
        <f t="shared" si="55"/>
        <v>-24986.096666666665</v>
      </c>
      <c r="AL94" s="75">
        <f t="shared" si="56"/>
        <v>-18184.001006666665</v>
      </c>
      <c r="AM94" s="75">
        <f t="shared" si="57"/>
        <v>5815.9989933333345</v>
      </c>
      <c r="AN94" s="75">
        <f t="shared" si="58"/>
        <v>5815.9989933333345</v>
      </c>
      <c r="AO94" s="75">
        <f t="shared" si="59"/>
        <v>-184.00100666666549</v>
      </c>
    </row>
    <row r="95" spans="1:41" hidden="1" x14ac:dyDescent="0.3">
      <c r="A95" s="62" t="s">
        <v>189</v>
      </c>
      <c r="B95" s="62" t="s">
        <v>97</v>
      </c>
      <c r="C95" s="62">
        <v>1</v>
      </c>
      <c r="D95" s="63">
        <v>700</v>
      </c>
      <c r="E95" s="62">
        <f t="shared" si="30"/>
        <v>0.97299999999999998</v>
      </c>
      <c r="F95" s="64">
        <f t="shared" si="31"/>
        <v>8173.2</v>
      </c>
      <c r="G95" s="63">
        <v>184</v>
      </c>
      <c r="H95" s="65">
        <v>0.30959999999999999</v>
      </c>
      <c r="I95" s="63">
        <v>42</v>
      </c>
      <c r="J95" s="66">
        <v>252</v>
      </c>
      <c r="K95" s="67">
        <f t="shared" si="32"/>
        <v>210</v>
      </c>
      <c r="L95" s="67">
        <f t="shared" si="33"/>
        <v>142</v>
      </c>
      <c r="M95" s="65">
        <f t="shared" si="34"/>
        <v>0.64095238095238094</v>
      </c>
      <c r="N95" s="68">
        <f t="shared" si="35"/>
        <v>0.30959999999999999</v>
      </c>
      <c r="O95" s="63">
        <v>184</v>
      </c>
      <c r="P95" s="65">
        <f t="shared" si="36"/>
        <v>0.64095238095238094</v>
      </c>
      <c r="Q95" s="65">
        <f t="shared" si="37"/>
        <v>0.34335028571428572</v>
      </c>
      <c r="R95" s="63">
        <f t="shared" si="38"/>
        <v>23059.405188571429</v>
      </c>
      <c r="S95" s="70">
        <f t="shared" si="39"/>
        <v>13835.643113142856</v>
      </c>
      <c r="T95" s="71">
        <f t="shared" si="40"/>
        <v>42</v>
      </c>
      <c r="U95" s="69">
        <f t="shared" si="41"/>
        <v>262.5</v>
      </c>
      <c r="V95" s="69">
        <f t="shared" si="42"/>
        <v>15.75</v>
      </c>
      <c r="W95">
        <f t="shared" si="43"/>
        <v>-165.84533737680061</v>
      </c>
      <c r="X95" s="69">
        <f t="shared" si="44"/>
        <v>148.94304397270659</v>
      </c>
      <c r="Y95" s="69">
        <f t="shared" si="45"/>
        <v>148.94304397270659</v>
      </c>
      <c r="Z95" s="72">
        <f t="shared" si="46"/>
        <v>0.50740207227697753</v>
      </c>
      <c r="AA95" s="72">
        <f t="shared" si="47"/>
        <v>0.449042</v>
      </c>
      <c r="AB95" s="69">
        <f t="shared" si="48"/>
        <v>24411.814058331121</v>
      </c>
      <c r="AC95" s="73">
        <f t="shared" si="49"/>
        <v>14647.088434998672</v>
      </c>
      <c r="AD95" s="69">
        <f t="shared" si="50"/>
        <v>8173.2</v>
      </c>
      <c r="AE95" s="4"/>
      <c r="AF95"/>
      <c r="AG95" s="74">
        <f t="shared" si="51"/>
        <v>5463.3443333333335</v>
      </c>
      <c r="AH95" s="74">
        <f t="shared" si="52"/>
        <v>-39063.344333333334</v>
      </c>
      <c r="AI95" s="75">
        <f t="shared" si="53"/>
        <v>-15063.344333333334</v>
      </c>
      <c r="AJ95" s="75">
        <f t="shared" si="54"/>
        <v>-15063.344333333334</v>
      </c>
      <c r="AK95" s="75">
        <f t="shared" si="55"/>
        <v>-21063.344333333334</v>
      </c>
      <c r="AL95" s="75">
        <f t="shared" si="56"/>
        <v>-32589.455898334661</v>
      </c>
      <c r="AM95" s="75">
        <f t="shared" si="57"/>
        <v>-8589.4558983346615</v>
      </c>
      <c r="AN95" s="75">
        <f t="shared" si="58"/>
        <v>-8589.4558983346615</v>
      </c>
      <c r="AO95" s="75">
        <f t="shared" si="59"/>
        <v>-14589.455898334661</v>
      </c>
    </row>
    <row r="96" spans="1:41" hidden="1" x14ac:dyDescent="0.3">
      <c r="A96" s="62" t="s">
        <v>190</v>
      </c>
      <c r="B96" s="62" t="s">
        <v>97</v>
      </c>
      <c r="C96" s="62">
        <v>2</v>
      </c>
      <c r="D96" s="63">
        <v>1000</v>
      </c>
      <c r="E96" s="62">
        <f t="shared" si="30"/>
        <v>0.97299999999999998</v>
      </c>
      <c r="F96" s="64">
        <f t="shared" si="31"/>
        <v>11676</v>
      </c>
      <c r="G96" s="63">
        <v>427</v>
      </c>
      <c r="H96" s="65">
        <v>0.24110000000000001</v>
      </c>
      <c r="I96" s="63">
        <v>94</v>
      </c>
      <c r="J96" s="66">
        <v>531</v>
      </c>
      <c r="K96" s="67">
        <f t="shared" si="32"/>
        <v>437</v>
      </c>
      <c r="L96" s="67">
        <f t="shared" si="33"/>
        <v>333</v>
      </c>
      <c r="M96" s="65">
        <f t="shared" si="34"/>
        <v>0.70961098398169342</v>
      </c>
      <c r="N96" s="68">
        <f t="shared" si="35"/>
        <v>0.24110000000000001</v>
      </c>
      <c r="O96" s="63">
        <v>427</v>
      </c>
      <c r="P96" s="65">
        <f t="shared" si="36"/>
        <v>0.70961098398169342</v>
      </c>
      <c r="Q96" s="65">
        <f t="shared" si="37"/>
        <v>0.28901386727688783</v>
      </c>
      <c r="R96" s="63">
        <f t="shared" si="38"/>
        <v>45044.256284439354</v>
      </c>
      <c r="S96" s="70">
        <f t="shared" si="39"/>
        <v>27026.553770663613</v>
      </c>
      <c r="T96" s="71">
        <f t="shared" si="40"/>
        <v>94</v>
      </c>
      <c r="U96" s="69">
        <f t="shared" si="41"/>
        <v>546.25</v>
      </c>
      <c r="V96" s="69">
        <f t="shared" si="42"/>
        <v>39.375</v>
      </c>
      <c r="W96">
        <f t="shared" si="43"/>
        <v>-345.1162496841041</v>
      </c>
      <c r="X96" s="69">
        <f t="shared" si="44"/>
        <v>313.24338198129897</v>
      </c>
      <c r="Y96" s="69">
        <f t="shared" si="45"/>
        <v>313.24338198129897</v>
      </c>
      <c r="Z96" s="72">
        <f t="shared" si="46"/>
        <v>0.50136088234562737</v>
      </c>
      <c r="AA96" s="72">
        <f t="shared" si="47"/>
        <v>0.45382299771167051</v>
      </c>
      <c r="AB96" s="69">
        <f t="shared" si="48"/>
        <v>51887.323477794664</v>
      </c>
      <c r="AC96" s="73">
        <f t="shared" si="49"/>
        <v>31132.394086676795</v>
      </c>
      <c r="AD96" s="69">
        <f t="shared" si="50"/>
        <v>11676</v>
      </c>
      <c r="AE96" s="4"/>
      <c r="AF96"/>
      <c r="AG96" s="74">
        <f t="shared" si="51"/>
        <v>5521.5131388253239</v>
      </c>
      <c r="AH96" s="74">
        <f t="shared" si="52"/>
        <v>-39121.513138825321</v>
      </c>
      <c r="AI96" s="75">
        <f t="shared" si="53"/>
        <v>-15121.513138825325</v>
      </c>
      <c r="AJ96" s="75">
        <f t="shared" si="54"/>
        <v>-15121.513138825325</v>
      </c>
      <c r="AK96" s="75">
        <f t="shared" si="55"/>
        <v>-21121.513138825325</v>
      </c>
      <c r="AL96" s="75">
        <f t="shared" si="56"/>
        <v>-19665.119052148526</v>
      </c>
      <c r="AM96" s="75">
        <f t="shared" si="57"/>
        <v>4334.8809478514704</v>
      </c>
      <c r="AN96" s="75">
        <f t="shared" si="58"/>
        <v>4334.8809478514704</v>
      </c>
      <c r="AO96" s="75">
        <f t="shared" si="59"/>
        <v>-1665.1190521485296</v>
      </c>
    </row>
    <row r="97" spans="1:41" hidden="1" x14ac:dyDescent="0.3">
      <c r="A97" s="62" t="s">
        <v>191</v>
      </c>
      <c r="B97" s="62" t="s">
        <v>103</v>
      </c>
      <c r="C97" s="62">
        <v>1</v>
      </c>
      <c r="D97" s="63">
        <v>900</v>
      </c>
      <c r="E97" s="62">
        <f t="shared" si="30"/>
        <v>0.97299999999999998</v>
      </c>
      <c r="F97" s="64">
        <f t="shared" si="31"/>
        <v>10508.4</v>
      </c>
      <c r="G97" s="63">
        <v>418</v>
      </c>
      <c r="H97" s="65">
        <v>4.6600000000000003E-2</v>
      </c>
      <c r="I97" s="63">
        <v>86</v>
      </c>
      <c r="J97" s="66">
        <v>488</v>
      </c>
      <c r="K97" s="67">
        <f t="shared" si="32"/>
        <v>402</v>
      </c>
      <c r="L97" s="67">
        <f t="shared" si="33"/>
        <v>332</v>
      </c>
      <c r="M97" s="65">
        <f t="shared" si="34"/>
        <v>0.76069651741293531</v>
      </c>
      <c r="N97" s="68">
        <f t="shared" si="35"/>
        <v>4.6600000000000003E-2</v>
      </c>
      <c r="O97" s="63">
        <v>418</v>
      </c>
      <c r="P97" s="65">
        <f t="shared" si="36"/>
        <v>0.76069651741293531</v>
      </c>
      <c r="Q97" s="65">
        <f t="shared" si="37"/>
        <v>0.24858477611940299</v>
      </c>
      <c r="R97" s="63">
        <f t="shared" si="38"/>
        <v>37926.579292537317</v>
      </c>
      <c r="S97" s="70">
        <f t="shared" si="39"/>
        <v>22755.94757552239</v>
      </c>
      <c r="T97" s="71">
        <f t="shared" si="40"/>
        <v>86</v>
      </c>
      <c r="U97" s="69">
        <f t="shared" si="41"/>
        <v>502.5</v>
      </c>
      <c r="V97" s="69">
        <f t="shared" si="42"/>
        <v>35.75</v>
      </c>
      <c r="W97">
        <f t="shared" si="43"/>
        <v>-317.47536012130399</v>
      </c>
      <c r="X97" s="69">
        <f t="shared" si="44"/>
        <v>287.91954131918118</v>
      </c>
      <c r="Y97" s="69">
        <f t="shared" si="45"/>
        <v>287.91954131918118</v>
      </c>
      <c r="Z97" s="72">
        <f t="shared" si="46"/>
        <v>0.50182993297349487</v>
      </c>
      <c r="AA97" s="72">
        <f t="shared" si="47"/>
        <v>0.45345179104477618</v>
      </c>
      <c r="AB97" s="69">
        <f t="shared" si="48"/>
        <v>47653.5355661102</v>
      </c>
      <c r="AC97" s="73">
        <f t="shared" si="49"/>
        <v>28592.121339666119</v>
      </c>
      <c r="AD97" s="69">
        <f t="shared" si="50"/>
        <v>10508.4</v>
      </c>
      <c r="AE97" s="4"/>
      <c r="AF97"/>
      <c r="AG97" s="74">
        <f t="shared" si="51"/>
        <v>5516.9967910447776</v>
      </c>
      <c r="AH97" s="74">
        <f t="shared" si="52"/>
        <v>-39116.996791044774</v>
      </c>
      <c r="AI97" s="75">
        <f t="shared" si="53"/>
        <v>-15116.996791044778</v>
      </c>
      <c r="AJ97" s="75">
        <f t="shared" si="54"/>
        <v>-15116.996791044778</v>
      </c>
      <c r="AK97" s="75">
        <f t="shared" si="55"/>
        <v>-21116.996791044778</v>
      </c>
      <c r="AL97" s="75">
        <f t="shared" si="56"/>
        <v>-21033.275451378657</v>
      </c>
      <c r="AM97" s="75">
        <f t="shared" si="57"/>
        <v>2966.7245486213396</v>
      </c>
      <c r="AN97" s="75">
        <f t="shared" si="58"/>
        <v>2966.7245486213396</v>
      </c>
      <c r="AO97" s="75">
        <f t="shared" si="59"/>
        <v>-3033.2754513786604</v>
      </c>
    </row>
    <row r="98" spans="1:41" hidden="1" x14ac:dyDescent="0.3">
      <c r="A98" s="62" t="s">
        <v>192</v>
      </c>
      <c r="B98" s="62" t="s">
        <v>103</v>
      </c>
      <c r="C98" s="62">
        <v>2</v>
      </c>
      <c r="D98" s="63">
        <v>1200</v>
      </c>
      <c r="E98" s="62">
        <f t="shared" si="30"/>
        <v>0.97299999999999998</v>
      </c>
      <c r="F98" s="64">
        <f t="shared" si="31"/>
        <v>14011.199999999999</v>
      </c>
      <c r="G98" s="63">
        <v>219</v>
      </c>
      <c r="H98" s="65">
        <v>0.63560000000000005</v>
      </c>
      <c r="I98" s="63">
        <v>83</v>
      </c>
      <c r="J98" s="66">
        <v>556</v>
      </c>
      <c r="K98" s="67">
        <f t="shared" si="32"/>
        <v>473</v>
      </c>
      <c r="L98" s="67">
        <f t="shared" si="33"/>
        <v>136</v>
      </c>
      <c r="M98" s="65">
        <f t="shared" si="34"/>
        <v>0.33002114164904867</v>
      </c>
      <c r="N98" s="68">
        <f t="shared" si="35"/>
        <v>0.63560000000000005</v>
      </c>
      <c r="O98" s="63">
        <v>219</v>
      </c>
      <c r="P98" s="65">
        <f t="shared" si="36"/>
        <v>0.33002114164904867</v>
      </c>
      <c r="Q98" s="65">
        <f t="shared" si="37"/>
        <v>0.58942126849894283</v>
      </c>
      <c r="R98" s="63">
        <f t="shared" si="38"/>
        <v>47115.389097462998</v>
      </c>
      <c r="S98" s="70">
        <f t="shared" si="39"/>
        <v>28269.233458477796</v>
      </c>
      <c r="T98" s="71">
        <f t="shared" si="40"/>
        <v>83</v>
      </c>
      <c r="U98" s="69">
        <f t="shared" si="41"/>
        <v>591.25</v>
      </c>
      <c r="V98" s="69">
        <f t="shared" si="42"/>
        <v>23.875</v>
      </c>
      <c r="W98">
        <f t="shared" si="43"/>
        <v>-373.54687894869852</v>
      </c>
      <c r="X98" s="69">
        <f t="shared" si="44"/>
        <v>329.67647523376297</v>
      </c>
      <c r="Y98" s="69">
        <f t="shared" si="45"/>
        <v>329.67647523376297</v>
      </c>
      <c r="Z98" s="72">
        <f t="shared" si="46"/>
        <v>0.51721179743553991</v>
      </c>
      <c r="AA98" s="72">
        <f t="shared" si="47"/>
        <v>0.44127858350951377</v>
      </c>
      <c r="AB98" s="69">
        <f t="shared" si="48"/>
        <v>53099.896322760942</v>
      </c>
      <c r="AC98" s="73">
        <f t="shared" si="49"/>
        <v>31859.937793656565</v>
      </c>
      <c r="AD98" s="69">
        <f t="shared" si="50"/>
        <v>14011.199999999999</v>
      </c>
      <c r="AE98" s="4"/>
      <c r="AF98"/>
      <c r="AG98" s="74">
        <f t="shared" si="51"/>
        <v>5368.889432699084</v>
      </c>
      <c r="AH98" s="74">
        <f t="shared" si="52"/>
        <v>-38968.889432699085</v>
      </c>
      <c r="AI98" s="75">
        <f t="shared" si="53"/>
        <v>-14968.889432699085</v>
      </c>
      <c r="AJ98" s="75">
        <f t="shared" si="54"/>
        <v>-14968.889432699085</v>
      </c>
      <c r="AK98" s="75">
        <f t="shared" si="55"/>
        <v>-20968.889432699085</v>
      </c>
      <c r="AL98" s="75">
        <f t="shared" si="56"/>
        <v>-21120.151639042517</v>
      </c>
      <c r="AM98" s="75">
        <f t="shared" si="57"/>
        <v>2879.8483609574832</v>
      </c>
      <c r="AN98" s="75">
        <f t="shared" si="58"/>
        <v>2879.8483609574832</v>
      </c>
      <c r="AO98" s="75">
        <f t="shared" si="59"/>
        <v>-3120.1516390425168</v>
      </c>
    </row>
    <row r="99" spans="1:41" hidden="1" x14ac:dyDescent="0.3">
      <c r="A99" s="62" t="s">
        <v>193</v>
      </c>
      <c r="B99" s="62" t="s">
        <v>97</v>
      </c>
      <c r="C99" s="62">
        <v>1</v>
      </c>
      <c r="D99" s="63">
        <v>1100</v>
      </c>
      <c r="E99" s="62">
        <f t="shared" si="30"/>
        <v>0.97299999999999998</v>
      </c>
      <c r="F99" s="64">
        <f t="shared" si="31"/>
        <v>12843.6</v>
      </c>
      <c r="G99" s="63">
        <v>220</v>
      </c>
      <c r="H99" s="65">
        <v>0.43009999999999998</v>
      </c>
      <c r="I99" s="63">
        <v>84</v>
      </c>
      <c r="J99" s="66">
        <v>301</v>
      </c>
      <c r="K99" s="67">
        <f t="shared" si="32"/>
        <v>217</v>
      </c>
      <c r="L99" s="67">
        <f t="shared" si="33"/>
        <v>136</v>
      </c>
      <c r="M99" s="65">
        <f t="shared" si="34"/>
        <v>0.60138248847926268</v>
      </c>
      <c r="N99" s="68">
        <f t="shared" si="35"/>
        <v>0.43009999999999998</v>
      </c>
      <c r="O99" s="63">
        <v>220</v>
      </c>
      <c r="P99" s="65">
        <f t="shared" si="36"/>
        <v>0.60138248847926268</v>
      </c>
      <c r="Q99" s="65">
        <f t="shared" si="37"/>
        <v>0.37466589861751154</v>
      </c>
      <c r="R99" s="63">
        <f t="shared" si="38"/>
        <v>30085.671658986175</v>
      </c>
      <c r="S99" s="70">
        <f t="shared" si="39"/>
        <v>18051.402995391705</v>
      </c>
      <c r="T99" s="71">
        <f t="shared" si="40"/>
        <v>84</v>
      </c>
      <c r="U99" s="69">
        <f t="shared" si="41"/>
        <v>271.25</v>
      </c>
      <c r="V99" s="69">
        <f t="shared" si="42"/>
        <v>56.875</v>
      </c>
      <c r="W99">
        <f t="shared" si="43"/>
        <v>-171.37351528936063</v>
      </c>
      <c r="X99" s="69">
        <f t="shared" si="44"/>
        <v>174.20781210513016</v>
      </c>
      <c r="Y99" s="69">
        <f t="shared" si="45"/>
        <v>174.20781210513016</v>
      </c>
      <c r="Z99" s="72">
        <f t="shared" si="46"/>
        <v>0.43256336259955819</v>
      </c>
      <c r="AA99" s="72">
        <f t="shared" si="47"/>
        <v>0.50826935483870961</v>
      </c>
      <c r="AB99" s="69">
        <f t="shared" si="48"/>
        <v>32318.739677286241</v>
      </c>
      <c r="AC99" s="73">
        <f t="shared" si="49"/>
        <v>19391.243806371745</v>
      </c>
      <c r="AD99" s="69">
        <f t="shared" si="50"/>
        <v>12843.6</v>
      </c>
      <c r="AE99" s="4"/>
      <c r="AF99"/>
      <c r="AG99" s="74">
        <f t="shared" si="51"/>
        <v>6183.9438172043001</v>
      </c>
      <c r="AH99" s="74">
        <f t="shared" si="52"/>
        <v>-39783.943817204301</v>
      </c>
      <c r="AI99" s="75">
        <f t="shared" si="53"/>
        <v>-15783.943817204301</v>
      </c>
      <c r="AJ99" s="75">
        <f t="shared" si="54"/>
        <v>-15783.943817204301</v>
      </c>
      <c r="AK99" s="75">
        <f t="shared" si="55"/>
        <v>-21783.943817204301</v>
      </c>
      <c r="AL99" s="75">
        <f t="shared" si="56"/>
        <v>-33236.300010832558</v>
      </c>
      <c r="AM99" s="75">
        <f t="shared" si="57"/>
        <v>-9236.3000108325559</v>
      </c>
      <c r="AN99" s="75">
        <f t="shared" si="58"/>
        <v>-9236.3000108325559</v>
      </c>
      <c r="AO99" s="75">
        <f t="shared" si="59"/>
        <v>-15236.300010832556</v>
      </c>
    </row>
    <row r="100" spans="1:41" hidden="1" x14ac:dyDescent="0.3">
      <c r="A100" s="62" t="s">
        <v>194</v>
      </c>
      <c r="B100" s="62" t="s">
        <v>97</v>
      </c>
      <c r="C100" s="62">
        <v>2</v>
      </c>
      <c r="D100" s="63">
        <v>1400</v>
      </c>
      <c r="E100" s="62">
        <f t="shared" si="30"/>
        <v>0.97299999999999998</v>
      </c>
      <c r="F100" s="64">
        <f t="shared" si="31"/>
        <v>16346.4</v>
      </c>
      <c r="G100" s="63">
        <v>481</v>
      </c>
      <c r="H100" s="65">
        <v>0.38080000000000003</v>
      </c>
      <c r="I100" s="63">
        <v>134</v>
      </c>
      <c r="J100" s="66">
        <v>568</v>
      </c>
      <c r="K100" s="67">
        <f t="shared" si="32"/>
        <v>434</v>
      </c>
      <c r="L100" s="67">
        <f t="shared" si="33"/>
        <v>347</v>
      </c>
      <c r="M100" s="65">
        <f t="shared" si="34"/>
        <v>0.73963133640553003</v>
      </c>
      <c r="N100" s="68">
        <f t="shared" si="35"/>
        <v>0.38080000000000003</v>
      </c>
      <c r="O100" s="63">
        <v>481</v>
      </c>
      <c r="P100" s="65">
        <f t="shared" si="36"/>
        <v>0.73963133640553003</v>
      </c>
      <c r="Q100" s="65">
        <f t="shared" si="37"/>
        <v>0.26525576036866361</v>
      </c>
      <c r="R100" s="63">
        <f t="shared" si="38"/>
        <v>46569.627569124423</v>
      </c>
      <c r="S100" s="70">
        <f t="shared" si="39"/>
        <v>27941.776541474654</v>
      </c>
      <c r="T100" s="71">
        <f t="shared" si="40"/>
        <v>134</v>
      </c>
      <c r="U100" s="69">
        <f t="shared" si="41"/>
        <v>542.5</v>
      </c>
      <c r="V100" s="69">
        <f t="shared" si="42"/>
        <v>79.75</v>
      </c>
      <c r="W100">
        <f t="shared" si="43"/>
        <v>-342.74703057872125</v>
      </c>
      <c r="X100" s="69">
        <f t="shared" si="44"/>
        <v>331.41562421026032</v>
      </c>
      <c r="Y100" s="69">
        <f t="shared" si="45"/>
        <v>331.41562421026032</v>
      </c>
      <c r="Z100" s="72">
        <f t="shared" si="46"/>
        <v>0.46389976812951211</v>
      </c>
      <c r="AA100" s="72">
        <f t="shared" si="47"/>
        <v>0.48346972350230416</v>
      </c>
      <c r="AB100" s="69">
        <f t="shared" si="48"/>
        <v>58483.738373466505</v>
      </c>
      <c r="AC100" s="73">
        <f t="shared" si="49"/>
        <v>35090.2430240799</v>
      </c>
      <c r="AD100" s="69">
        <f t="shared" si="50"/>
        <v>16346.4</v>
      </c>
      <c r="AE100" s="4"/>
      <c r="AF100"/>
      <c r="AG100" s="74">
        <f t="shared" si="51"/>
        <v>5882.214969278034</v>
      </c>
      <c r="AH100" s="74">
        <f t="shared" si="52"/>
        <v>-39482.214969278037</v>
      </c>
      <c r="AI100" s="75">
        <f t="shared" si="53"/>
        <v>-15482.214969278033</v>
      </c>
      <c r="AJ100" s="75">
        <f t="shared" si="54"/>
        <v>-15482.214969278033</v>
      </c>
      <c r="AK100" s="75">
        <f t="shared" si="55"/>
        <v>-21482.214969278033</v>
      </c>
      <c r="AL100" s="75">
        <f t="shared" si="56"/>
        <v>-20738.371945198138</v>
      </c>
      <c r="AM100" s="75">
        <f t="shared" si="57"/>
        <v>3261.6280548018658</v>
      </c>
      <c r="AN100" s="75">
        <f t="shared" si="58"/>
        <v>3261.6280548018658</v>
      </c>
      <c r="AO100" s="75">
        <f t="shared" si="59"/>
        <v>-2738.3719451981342</v>
      </c>
    </row>
    <row r="101" spans="1:41" hidden="1" x14ac:dyDescent="0.3">
      <c r="A101" s="62" t="s">
        <v>195</v>
      </c>
      <c r="B101" s="62" t="s">
        <v>103</v>
      </c>
      <c r="C101" s="62">
        <v>1</v>
      </c>
      <c r="D101" s="63">
        <v>1300</v>
      </c>
      <c r="E101" s="62">
        <f t="shared" si="30"/>
        <v>0.97299999999999998</v>
      </c>
      <c r="F101" s="64">
        <f t="shared" si="31"/>
        <v>15178.8</v>
      </c>
      <c r="G101" s="63">
        <v>280</v>
      </c>
      <c r="H101" s="65">
        <v>0.45750000000000002</v>
      </c>
      <c r="I101" s="63">
        <v>109</v>
      </c>
      <c r="J101" s="66">
        <v>615</v>
      </c>
      <c r="K101" s="67">
        <f t="shared" si="32"/>
        <v>506</v>
      </c>
      <c r="L101" s="67">
        <f t="shared" si="33"/>
        <v>171</v>
      </c>
      <c r="M101" s="65">
        <f t="shared" si="34"/>
        <v>0.37035573122529653</v>
      </c>
      <c r="N101" s="68">
        <f t="shared" si="35"/>
        <v>0.45750000000000002</v>
      </c>
      <c r="O101" s="63">
        <v>280</v>
      </c>
      <c r="P101" s="65">
        <f t="shared" si="36"/>
        <v>0.37035573122529653</v>
      </c>
      <c r="Q101" s="65">
        <f t="shared" si="37"/>
        <v>0.5575004743083003</v>
      </c>
      <c r="R101" s="63">
        <f t="shared" si="38"/>
        <v>56976.548474308292</v>
      </c>
      <c r="S101" s="70">
        <f t="shared" si="39"/>
        <v>34185.929084584975</v>
      </c>
      <c r="T101" s="71">
        <f t="shared" si="40"/>
        <v>109</v>
      </c>
      <c r="U101" s="69">
        <f t="shared" si="41"/>
        <v>632.5</v>
      </c>
      <c r="V101" s="69">
        <f t="shared" si="42"/>
        <v>45.75</v>
      </c>
      <c r="W101">
        <f t="shared" si="43"/>
        <v>-399.60828910791002</v>
      </c>
      <c r="X101" s="69">
        <f t="shared" si="44"/>
        <v>362.78181071518827</v>
      </c>
      <c r="Y101" s="69">
        <f t="shared" si="45"/>
        <v>362.78181071518827</v>
      </c>
      <c r="Z101" s="72">
        <f t="shared" si="46"/>
        <v>0.50123606437183921</v>
      </c>
      <c r="AA101" s="72">
        <f t="shared" si="47"/>
        <v>0.45392177865612648</v>
      </c>
      <c r="AB101" s="69">
        <f t="shared" si="48"/>
        <v>60106.216146133884</v>
      </c>
      <c r="AC101" s="73">
        <f t="shared" si="49"/>
        <v>36063.72968768033</v>
      </c>
      <c r="AD101" s="69">
        <f t="shared" si="50"/>
        <v>15178.8</v>
      </c>
      <c r="AE101" s="4"/>
      <c r="AF101"/>
      <c r="AG101" s="74">
        <f t="shared" si="51"/>
        <v>5522.7149736495394</v>
      </c>
      <c r="AH101" s="74">
        <f t="shared" si="52"/>
        <v>-39122.714973649541</v>
      </c>
      <c r="AI101" s="75">
        <f t="shared" si="53"/>
        <v>-15122.714973649539</v>
      </c>
      <c r="AJ101" s="75">
        <f t="shared" si="54"/>
        <v>-15122.714973649539</v>
      </c>
      <c r="AK101" s="75">
        <f t="shared" si="55"/>
        <v>-21122.714973649541</v>
      </c>
      <c r="AL101" s="75">
        <f t="shared" si="56"/>
        <v>-18237.78528596921</v>
      </c>
      <c r="AM101" s="75">
        <f t="shared" si="57"/>
        <v>5762.2147140307916</v>
      </c>
      <c r="AN101" s="75">
        <f t="shared" si="58"/>
        <v>5762.2147140307916</v>
      </c>
      <c r="AO101" s="75">
        <f t="shared" si="59"/>
        <v>-237.78528596921024</v>
      </c>
    </row>
    <row r="102" spans="1:41" hidden="1" x14ac:dyDescent="0.3">
      <c r="A102" s="62" t="s">
        <v>196</v>
      </c>
      <c r="B102" s="62" t="s">
        <v>103</v>
      </c>
      <c r="C102" s="62">
        <v>2</v>
      </c>
      <c r="D102" s="63">
        <v>2800</v>
      </c>
      <c r="E102" s="62">
        <f t="shared" si="30"/>
        <v>0.97299999999999998</v>
      </c>
      <c r="F102" s="64">
        <f t="shared" si="31"/>
        <v>32692.799999999999</v>
      </c>
      <c r="G102" s="63">
        <v>556</v>
      </c>
      <c r="H102" s="65">
        <v>0.29859999999999998</v>
      </c>
      <c r="I102" s="63">
        <v>191</v>
      </c>
      <c r="J102" s="66">
        <v>826</v>
      </c>
      <c r="K102" s="67">
        <f t="shared" si="32"/>
        <v>635</v>
      </c>
      <c r="L102" s="67">
        <f t="shared" si="33"/>
        <v>365</v>
      </c>
      <c r="M102" s="65">
        <f t="shared" si="34"/>
        <v>0.5598425196850394</v>
      </c>
      <c r="N102" s="68">
        <f t="shared" si="35"/>
        <v>0.29859999999999998</v>
      </c>
      <c r="O102" s="63">
        <v>556</v>
      </c>
      <c r="P102" s="65">
        <f t="shared" si="36"/>
        <v>0.5598425196850394</v>
      </c>
      <c r="Q102" s="65">
        <f t="shared" si="37"/>
        <v>0.40754062992125983</v>
      </c>
      <c r="R102" s="63">
        <f t="shared" si="38"/>
        <v>82706.295436220476</v>
      </c>
      <c r="S102" s="70">
        <f t="shared" si="39"/>
        <v>49623.777261732284</v>
      </c>
      <c r="T102" s="71">
        <f t="shared" si="40"/>
        <v>191</v>
      </c>
      <c r="U102" s="69">
        <f t="shared" si="41"/>
        <v>793.75</v>
      </c>
      <c r="V102" s="69">
        <f t="shared" si="42"/>
        <v>111.625</v>
      </c>
      <c r="W102">
        <f t="shared" si="43"/>
        <v>-501.48471063937325</v>
      </c>
      <c r="X102" s="69">
        <f t="shared" si="44"/>
        <v>482.37539486985088</v>
      </c>
      <c r="Y102" s="69">
        <f t="shared" si="45"/>
        <v>482.37539486985088</v>
      </c>
      <c r="Z102" s="72">
        <f t="shared" si="46"/>
        <v>0.46708711164705624</v>
      </c>
      <c r="AA102" s="72">
        <f t="shared" si="47"/>
        <v>0.48094725984251974</v>
      </c>
      <c r="AB102" s="69">
        <f t="shared" si="48"/>
        <v>84678.950398009503</v>
      </c>
      <c r="AC102" s="73">
        <f t="shared" si="49"/>
        <v>50807.370238805699</v>
      </c>
      <c r="AD102" s="69">
        <f t="shared" si="50"/>
        <v>32692.799999999999</v>
      </c>
      <c r="AE102" s="4"/>
      <c r="AF102"/>
      <c r="AG102" s="74">
        <f t="shared" si="51"/>
        <v>5851.5249947506572</v>
      </c>
      <c r="AH102" s="74">
        <f t="shared" si="52"/>
        <v>-39451.52499475066</v>
      </c>
      <c r="AI102" s="75">
        <f t="shared" si="53"/>
        <v>-15451.524994750656</v>
      </c>
      <c r="AJ102" s="75">
        <f t="shared" si="54"/>
        <v>-15451.524994750656</v>
      </c>
      <c r="AK102" s="75">
        <f t="shared" si="55"/>
        <v>-21451.524994750656</v>
      </c>
      <c r="AL102" s="75">
        <f t="shared" si="56"/>
        <v>-21336.95475594496</v>
      </c>
      <c r="AM102" s="75">
        <f t="shared" si="57"/>
        <v>2663.0452440550434</v>
      </c>
      <c r="AN102" s="75">
        <f t="shared" si="58"/>
        <v>2663.0452440550434</v>
      </c>
      <c r="AO102" s="75">
        <f t="shared" si="59"/>
        <v>-3336.9547559449566</v>
      </c>
    </row>
    <row r="103" spans="1:41" hidden="1" x14ac:dyDescent="0.3">
      <c r="A103" s="62" t="s">
        <v>197</v>
      </c>
      <c r="B103" s="62" t="s">
        <v>103</v>
      </c>
      <c r="C103" s="62">
        <v>1</v>
      </c>
      <c r="D103" s="63">
        <v>1300</v>
      </c>
      <c r="E103" s="62">
        <f t="shared" si="30"/>
        <v>0.97299999999999998</v>
      </c>
      <c r="F103" s="64">
        <f t="shared" si="31"/>
        <v>15178.8</v>
      </c>
      <c r="G103" s="63">
        <v>318</v>
      </c>
      <c r="H103" s="65">
        <v>0.39179999999999998</v>
      </c>
      <c r="I103" s="63">
        <v>157</v>
      </c>
      <c r="J103" s="66">
        <v>471</v>
      </c>
      <c r="K103" s="67">
        <f t="shared" si="32"/>
        <v>314</v>
      </c>
      <c r="L103" s="67">
        <f t="shared" si="33"/>
        <v>161</v>
      </c>
      <c r="M103" s="65">
        <f t="shared" si="34"/>
        <v>0.51019108280254777</v>
      </c>
      <c r="N103" s="68">
        <f t="shared" si="35"/>
        <v>0.39179999999999998</v>
      </c>
      <c r="O103" s="63">
        <v>318</v>
      </c>
      <c r="P103" s="65">
        <f t="shared" si="36"/>
        <v>0.51019108280254777</v>
      </c>
      <c r="Q103" s="65">
        <f t="shared" si="37"/>
        <v>0.44683477707006375</v>
      </c>
      <c r="R103" s="63">
        <f t="shared" si="38"/>
        <v>51864.112574522296</v>
      </c>
      <c r="S103" s="70">
        <f t="shared" si="39"/>
        <v>31118.467544713378</v>
      </c>
      <c r="T103" s="71">
        <f t="shared" si="40"/>
        <v>157</v>
      </c>
      <c r="U103" s="69">
        <f t="shared" si="41"/>
        <v>392.5</v>
      </c>
      <c r="V103" s="69">
        <f t="shared" si="42"/>
        <v>117.75</v>
      </c>
      <c r="W103">
        <f t="shared" si="43"/>
        <v>-247.97826636340662</v>
      </c>
      <c r="X103" s="69">
        <f t="shared" si="44"/>
        <v>269.80531336871366</v>
      </c>
      <c r="Y103" s="69">
        <f t="shared" si="45"/>
        <v>269.80531336871366</v>
      </c>
      <c r="Z103" s="72">
        <f t="shared" si="46"/>
        <v>0.38740207227697748</v>
      </c>
      <c r="AA103" s="72">
        <f t="shared" si="47"/>
        <v>0.5440100000000001</v>
      </c>
      <c r="AB103" s="69">
        <f t="shared" si="48"/>
        <v>53573.527811885586</v>
      </c>
      <c r="AC103" s="73">
        <f t="shared" si="49"/>
        <v>32144.116687131351</v>
      </c>
      <c r="AD103" s="69">
        <f t="shared" si="50"/>
        <v>15178.8</v>
      </c>
      <c r="AE103" s="4"/>
      <c r="AF103"/>
      <c r="AG103" s="74">
        <f t="shared" si="51"/>
        <v>6618.7883333333348</v>
      </c>
      <c r="AH103" s="74">
        <f t="shared" si="52"/>
        <v>-40218.788333333338</v>
      </c>
      <c r="AI103" s="75">
        <f t="shared" si="53"/>
        <v>-16218.788333333334</v>
      </c>
      <c r="AJ103" s="75">
        <f t="shared" si="54"/>
        <v>-16218.788333333334</v>
      </c>
      <c r="AK103" s="75">
        <f t="shared" si="55"/>
        <v>-22218.788333333334</v>
      </c>
      <c r="AL103" s="75">
        <f t="shared" si="56"/>
        <v>-23253.471646201986</v>
      </c>
      <c r="AM103" s="75">
        <f t="shared" si="57"/>
        <v>746.52835379801763</v>
      </c>
      <c r="AN103" s="75">
        <f t="shared" si="58"/>
        <v>746.52835379801763</v>
      </c>
      <c r="AO103" s="75">
        <f t="shared" si="59"/>
        <v>-5253.4716462019824</v>
      </c>
    </row>
    <row r="104" spans="1:41" x14ac:dyDescent="0.3">
      <c r="A104" s="62" t="s">
        <v>198</v>
      </c>
      <c r="B104" s="62" t="s">
        <v>103</v>
      </c>
      <c r="C104" s="62">
        <v>2</v>
      </c>
      <c r="D104" s="63">
        <v>1600</v>
      </c>
      <c r="E104" s="62">
        <f t="shared" si="30"/>
        <v>0.97299999999999998</v>
      </c>
      <c r="F104" s="64">
        <f t="shared" si="31"/>
        <v>18681.599999999999</v>
      </c>
      <c r="G104" s="63">
        <v>680</v>
      </c>
      <c r="H104" s="65">
        <v>0.38629999999999998</v>
      </c>
      <c r="I104" s="63">
        <v>253</v>
      </c>
      <c r="J104" s="66">
        <v>886</v>
      </c>
      <c r="K104" s="67">
        <f t="shared" si="32"/>
        <v>633</v>
      </c>
      <c r="L104" s="67">
        <f t="shared" si="33"/>
        <v>427</v>
      </c>
      <c r="M104" s="65">
        <f t="shared" si="34"/>
        <v>0.63965244865718796</v>
      </c>
      <c r="N104" s="68">
        <f t="shared" si="35"/>
        <v>0.38629999999999998</v>
      </c>
      <c r="O104" s="63">
        <v>680</v>
      </c>
      <c r="P104" s="65">
        <f t="shared" si="36"/>
        <v>0.63965244865718796</v>
      </c>
      <c r="Q104" s="65">
        <f t="shared" si="37"/>
        <v>0.34437905213270148</v>
      </c>
      <c r="R104" s="63">
        <f t="shared" si="38"/>
        <v>85474.880739336513</v>
      </c>
      <c r="S104" s="70">
        <f t="shared" si="39"/>
        <v>51284.928443601908</v>
      </c>
      <c r="T104" s="71">
        <f t="shared" si="40"/>
        <v>253</v>
      </c>
      <c r="U104" s="69">
        <f t="shared" si="41"/>
        <v>791.25</v>
      </c>
      <c r="V104" s="69">
        <f t="shared" si="42"/>
        <v>173.875</v>
      </c>
      <c r="W104">
        <f t="shared" si="43"/>
        <v>-499.9052312357847</v>
      </c>
      <c r="X104" s="69">
        <f t="shared" si="44"/>
        <v>512.15688968915856</v>
      </c>
      <c r="Y104" s="69">
        <f t="shared" si="45"/>
        <v>512.15688968915856</v>
      </c>
      <c r="Z104" s="72">
        <f t="shared" si="46"/>
        <v>0.42752845458345473</v>
      </c>
      <c r="AA104" s="72">
        <f t="shared" si="47"/>
        <v>0.51225398104265396</v>
      </c>
      <c r="AB104" s="69">
        <f t="shared" si="48"/>
        <v>95759.358066518631</v>
      </c>
      <c r="AC104" s="73">
        <f t="shared" si="49"/>
        <v>57455.614839911177</v>
      </c>
      <c r="AD104" s="69">
        <f t="shared" si="50"/>
        <v>18681.599999999999</v>
      </c>
      <c r="AE104" s="4"/>
      <c r="AF104"/>
      <c r="AG104" s="74">
        <f t="shared" si="51"/>
        <v>6232.4234360189566</v>
      </c>
      <c r="AH104" s="74">
        <f t="shared" si="52"/>
        <v>-39832.423436018958</v>
      </c>
      <c r="AI104" s="75">
        <f t="shared" si="53"/>
        <v>-15832.423436018957</v>
      </c>
      <c r="AJ104" s="75">
        <f t="shared" si="54"/>
        <v>-15832.423436018957</v>
      </c>
      <c r="AK104" s="75">
        <f t="shared" si="55"/>
        <v>-21832.423436018958</v>
      </c>
      <c r="AL104" s="75">
        <f t="shared" si="56"/>
        <v>-1058.4085961077799</v>
      </c>
      <c r="AM104" s="75">
        <f t="shared" si="57"/>
        <v>22941.59140389222</v>
      </c>
      <c r="AN104" s="75">
        <f t="shared" si="58"/>
        <v>22941.59140389222</v>
      </c>
      <c r="AO104" s="75">
        <f t="shared" si="59"/>
        <v>16941.59140389222</v>
      </c>
    </row>
    <row r="105" spans="1:41" hidden="1" x14ac:dyDescent="0.3">
      <c r="A105" s="62" t="s">
        <v>199</v>
      </c>
      <c r="B105" s="62" t="s">
        <v>97</v>
      </c>
      <c r="C105" s="62">
        <v>1</v>
      </c>
      <c r="D105" s="63">
        <v>1400</v>
      </c>
      <c r="E105" s="62">
        <f t="shared" si="30"/>
        <v>0.97299999999999998</v>
      </c>
      <c r="F105" s="64">
        <f t="shared" si="31"/>
        <v>16346.4</v>
      </c>
      <c r="G105" s="63">
        <v>202</v>
      </c>
      <c r="H105" s="65">
        <v>0.48770000000000002</v>
      </c>
      <c r="I105" s="63">
        <v>76</v>
      </c>
      <c r="J105" s="66">
        <v>342</v>
      </c>
      <c r="K105" s="67">
        <f t="shared" si="32"/>
        <v>266</v>
      </c>
      <c r="L105" s="67">
        <f t="shared" si="33"/>
        <v>126</v>
      </c>
      <c r="M105" s="65">
        <f t="shared" si="34"/>
        <v>0.47894736842105268</v>
      </c>
      <c r="N105" s="68">
        <f t="shared" si="35"/>
        <v>0.48770000000000002</v>
      </c>
      <c r="O105" s="63">
        <v>202</v>
      </c>
      <c r="P105" s="65">
        <f t="shared" si="36"/>
        <v>0.47894736842105268</v>
      </c>
      <c r="Q105" s="65">
        <f t="shared" si="37"/>
        <v>0.47156105263157894</v>
      </c>
      <c r="R105" s="63">
        <f t="shared" si="38"/>
        <v>34768.196410526318</v>
      </c>
      <c r="S105" s="70">
        <f t="shared" si="39"/>
        <v>20860.917846315791</v>
      </c>
      <c r="T105" s="71">
        <f t="shared" si="40"/>
        <v>76</v>
      </c>
      <c r="U105" s="69">
        <f t="shared" si="41"/>
        <v>332.5</v>
      </c>
      <c r="V105" s="69">
        <f t="shared" si="42"/>
        <v>42.75</v>
      </c>
      <c r="W105">
        <f t="shared" si="43"/>
        <v>-210.07076067728076</v>
      </c>
      <c r="X105" s="69">
        <f t="shared" si="44"/>
        <v>200.06118903209503</v>
      </c>
      <c r="Y105" s="69">
        <f t="shared" si="45"/>
        <v>200.06118903209503</v>
      </c>
      <c r="Z105" s="72">
        <f t="shared" si="46"/>
        <v>0.47311635799126323</v>
      </c>
      <c r="AA105" s="72">
        <f t="shared" si="47"/>
        <v>0.47617571428571431</v>
      </c>
      <c r="AB105" s="69">
        <f t="shared" si="48"/>
        <v>34771.462049695619</v>
      </c>
      <c r="AC105" s="73">
        <f t="shared" si="49"/>
        <v>20862.877229817372</v>
      </c>
      <c r="AD105" s="69">
        <f t="shared" si="50"/>
        <v>16346.4</v>
      </c>
      <c r="AE105" s="4"/>
      <c r="AF105"/>
      <c r="AG105" s="74">
        <f t="shared" si="51"/>
        <v>5793.4711904761916</v>
      </c>
      <c r="AH105" s="74">
        <f t="shared" si="52"/>
        <v>-39393.471190476193</v>
      </c>
      <c r="AI105" s="75">
        <f t="shared" si="53"/>
        <v>-15393.471190476192</v>
      </c>
      <c r="AJ105" s="75">
        <f t="shared" si="54"/>
        <v>-15393.471190476192</v>
      </c>
      <c r="AK105" s="75">
        <f t="shared" si="55"/>
        <v>-21393.471190476193</v>
      </c>
      <c r="AL105" s="75">
        <f t="shared" si="56"/>
        <v>-34876.993960658823</v>
      </c>
      <c r="AM105" s="75">
        <f t="shared" si="57"/>
        <v>-10876.99396065882</v>
      </c>
      <c r="AN105" s="75">
        <f t="shared" si="58"/>
        <v>-10876.99396065882</v>
      </c>
      <c r="AO105" s="75">
        <f t="shared" si="59"/>
        <v>-16876.993960658823</v>
      </c>
    </row>
    <row r="106" spans="1:41" hidden="1" x14ac:dyDescent="0.3">
      <c r="A106" s="62" t="s">
        <v>200</v>
      </c>
      <c r="B106" s="62" t="s">
        <v>97</v>
      </c>
      <c r="C106" s="62">
        <v>2</v>
      </c>
      <c r="D106" s="63">
        <v>2000</v>
      </c>
      <c r="E106" s="62">
        <f t="shared" si="30"/>
        <v>0.97299999999999998</v>
      </c>
      <c r="F106" s="64">
        <f t="shared" si="31"/>
        <v>23352</v>
      </c>
      <c r="G106" s="63">
        <v>579</v>
      </c>
      <c r="H106" s="65">
        <v>0.41099999999999998</v>
      </c>
      <c r="I106" s="63">
        <v>107</v>
      </c>
      <c r="J106" s="66">
        <v>781</v>
      </c>
      <c r="K106" s="67">
        <f t="shared" si="32"/>
        <v>674</v>
      </c>
      <c r="L106" s="67">
        <f t="shared" si="33"/>
        <v>472</v>
      </c>
      <c r="M106" s="65">
        <f t="shared" si="34"/>
        <v>0.66023738872403559</v>
      </c>
      <c r="N106" s="68">
        <f t="shared" si="35"/>
        <v>0.41099999999999998</v>
      </c>
      <c r="O106" s="63">
        <v>579</v>
      </c>
      <c r="P106" s="65">
        <f t="shared" si="36"/>
        <v>0.66023738872403559</v>
      </c>
      <c r="Q106" s="65">
        <f t="shared" si="37"/>
        <v>0.32808813056379826</v>
      </c>
      <c r="R106" s="63">
        <f t="shared" si="38"/>
        <v>69336.505072700311</v>
      </c>
      <c r="S106" s="70">
        <f t="shared" si="39"/>
        <v>41601.903043620187</v>
      </c>
      <c r="T106" s="71">
        <f t="shared" si="40"/>
        <v>107</v>
      </c>
      <c r="U106" s="69">
        <f t="shared" si="41"/>
        <v>842.5</v>
      </c>
      <c r="V106" s="69">
        <f t="shared" si="42"/>
        <v>22.75</v>
      </c>
      <c r="W106">
        <f t="shared" si="43"/>
        <v>-532.28455900935057</v>
      </c>
      <c r="X106" s="69">
        <f t="shared" si="44"/>
        <v>464.13624589335359</v>
      </c>
      <c r="Y106" s="69">
        <f t="shared" si="45"/>
        <v>464.13624589335359</v>
      </c>
      <c r="Z106" s="72">
        <f t="shared" si="46"/>
        <v>0.52390058859745237</v>
      </c>
      <c r="AA106" s="72">
        <f t="shared" si="47"/>
        <v>0.43598507418397625</v>
      </c>
      <c r="AB106" s="69">
        <f t="shared" si="48"/>
        <v>73860.113593009388</v>
      </c>
      <c r="AC106" s="73">
        <f t="shared" si="49"/>
        <v>44316.068155805631</v>
      </c>
      <c r="AD106" s="69">
        <f t="shared" si="50"/>
        <v>23352</v>
      </c>
      <c r="AE106" s="4"/>
      <c r="AF106"/>
      <c r="AG106" s="74">
        <f t="shared" si="51"/>
        <v>5304.4850692383779</v>
      </c>
      <c r="AH106" s="74">
        <f t="shared" si="52"/>
        <v>-38904.485069238377</v>
      </c>
      <c r="AI106" s="75">
        <f t="shared" si="53"/>
        <v>-14904.485069238377</v>
      </c>
      <c r="AJ106" s="75">
        <f t="shared" si="54"/>
        <v>-14904.485069238377</v>
      </c>
      <c r="AK106" s="75">
        <f t="shared" si="55"/>
        <v>-20904.485069238377</v>
      </c>
      <c r="AL106" s="75">
        <f t="shared" si="56"/>
        <v>-17940.416913432746</v>
      </c>
      <c r="AM106" s="75">
        <f t="shared" si="57"/>
        <v>6059.5830865672542</v>
      </c>
      <c r="AN106" s="75">
        <f t="shared" si="58"/>
        <v>6059.5830865672542</v>
      </c>
      <c r="AO106" s="75">
        <f t="shared" si="59"/>
        <v>59.583086567254213</v>
      </c>
    </row>
    <row r="107" spans="1:41" hidden="1" x14ac:dyDescent="0.3">
      <c r="A107" s="62" t="s">
        <v>201</v>
      </c>
      <c r="B107" s="62" t="s">
        <v>103</v>
      </c>
      <c r="C107" s="62">
        <v>1</v>
      </c>
      <c r="D107" s="63">
        <v>1700</v>
      </c>
      <c r="E107" s="62">
        <f t="shared" si="30"/>
        <v>0.97299999999999998</v>
      </c>
      <c r="F107" s="64">
        <f t="shared" si="31"/>
        <v>19849.2</v>
      </c>
      <c r="G107" s="63">
        <v>524</v>
      </c>
      <c r="H107" s="65">
        <v>0.50409999999999999</v>
      </c>
      <c r="I107" s="63">
        <v>162</v>
      </c>
      <c r="J107" s="66">
        <v>614</v>
      </c>
      <c r="K107" s="67">
        <f t="shared" si="32"/>
        <v>452</v>
      </c>
      <c r="L107" s="67">
        <f t="shared" si="33"/>
        <v>362</v>
      </c>
      <c r="M107" s="65">
        <f t="shared" si="34"/>
        <v>0.74070796460176991</v>
      </c>
      <c r="N107" s="68">
        <f t="shared" si="35"/>
        <v>0.50409999999999999</v>
      </c>
      <c r="O107" s="63">
        <v>524</v>
      </c>
      <c r="P107" s="65">
        <f t="shared" si="36"/>
        <v>0.74070796460176991</v>
      </c>
      <c r="Q107" s="65">
        <f t="shared" si="37"/>
        <v>0.26440371681415931</v>
      </c>
      <c r="R107" s="63">
        <f t="shared" si="38"/>
        <v>50569.854877876111</v>
      </c>
      <c r="S107" s="70">
        <f t="shared" si="39"/>
        <v>30341.912926725665</v>
      </c>
      <c r="T107" s="71">
        <f t="shared" si="40"/>
        <v>162</v>
      </c>
      <c r="U107" s="69">
        <f t="shared" si="41"/>
        <v>565</v>
      </c>
      <c r="V107" s="69">
        <f t="shared" si="42"/>
        <v>105.5</v>
      </c>
      <c r="W107">
        <f t="shared" si="43"/>
        <v>-356.96234521101843</v>
      </c>
      <c r="X107" s="69">
        <f t="shared" si="44"/>
        <v>356.38217083649226</v>
      </c>
      <c r="Y107" s="69">
        <f t="shared" si="45"/>
        <v>356.38217083649226</v>
      </c>
      <c r="Z107" s="72">
        <f t="shared" si="46"/>
        <v>0.4440392404185704</v>
      </c>
      <c r="AA107" s="72">
        <f t="shared" si="47"/>
        <v>0.49918734513274343</v>
      </c>
      <c r="AB107" s="69">
        <f t="shared" si="48"/>
        <v>64934.036445067024</v>
      </c>
      <c r="AC107" s="73">
        <f t="shared" si="49"/>
        <v>38960.421867040212</v>
      </c>
      <c r="AD107" s="69">
        <f t="shared" si="50"/>
        <v>19849.2</v>
      </c>
      <c r="AE107" s="4"/>
      <c r="AF107"/>
      <c r="AG107" s="74">
        <f t="shared" si="51"/>
        <v>6073.446032448378</v>
      </c>
      <c r="AH107" s="74">
        <f t="shared" si="52"/>
        <v>-39673.446032448381</v>
      </c>
      <c r="AI107" s="75">
        <f t="shared" si="53"/>
        <v>-15673.446032448377</v>
      </c>
      <c r="AJ107" s="75">
        <f t="shared" si="54"/>
        <v>-15673.446032448377</v>
      </c>
      <c r="AK107" s="75">
        <f t="shared" si="55"/>
        <v>-21673.446032448377</v>
      </c>
      <c r="AL107" s="75">
        <f t="shared" si="56"/>
        <v>-20562.22416540817</v>
      </c>
      <c r="AM107" s="75">
        <f t="shared" si="57"/>
        <v>3437.7758345918337</v>
      </c>
      <c r="AN107" s="75">
        <f t="shared" si="58"/>
        <v>3437.7758345918337</v>
      </c>
      <c r="AO107" s="75">
        <f t="shared" si="59"/>
        <v>-2562.2241654081663</v>
      </c>
    </row>
    <row r="108" spans="1:41" hidden="1" x14ac:dyDescent="0.3">
      <c r="A108" s="62" t="s">
        <v>202</v>
      </c>
      <c r="B108" s="62" t="s">
        <v>103</v>
      </c>
      <c r="C108" s="62">
        <v>2</v>
      </c>
      <c r="D108" s="63">
        <v>2500</v>
      </c>
      <c r="E108" s="62">
        <f t="shared" si="30"/>
        <v>0.97299999999999998</v>
      </c>
      <c r="F108" s="64">
        <f t="shared" si="31"/>
        <v>29190</v>
      </c>
      <c r="G108" s="63">
        <v>560</v>
      </c>
      <c r="H108" s="65">
        <v>0.2767</v>
      </c>
      <c r="I108" s="63">
        <v>158</v>
      </c>
      <c r="J108" s="66">
        <v>906</v>
      </c>
      <c r="K108" s="67">
        <f t="shared" si="32"/>
        <v>748</v>
      </c>
      <c r="L108" s="67">
        <f t="shared" si="33"/>
        <v>402</v>
      </c>
      <c r="M108" s="65">
        <f t="shared" si="34"/>
        <v>0.5299465240641712</v>
      </c>
      <c r="N108" s="68">
        <f t="shared" si="35"/>
        <v>0.2767</v>
      </c>
      <c r="O108" s="63">
        <v>560</v>
      </c>
      <c r="P108" s="65">
        <f t="shared" si="36"/>
        <v>0.5299465240641712</v>
      </c>
      <c r="Q108" s="65">
        <f t="shared" si="37"/>
        <v>0.43120032085561494</v>
      </c>
      <c r="R108" s="63">
        <f t="shared" si="38"/>
        <v>88137.34558288769</v>
      </c>
      <c r="S108" s="70">
        <f t="shared" si="39"/>
        <v>52882.40734973261</v>
      </c>
      <c r="T108" s="71">
        <f t="shared" si="40"/>
        <v>158</v>
      </c>
      <c r="U108" s="69">
        <f t="shared" si="41"/>
        <v>935</v>
      </c>
      <c r="V108" s="69">
        <f t="shared" si="42"/>
        <v>64.5</v>
      </c>
      <c r="W108">
        <f t="shared" si="43"/>
        <v>-590.7252969421279</v>
      </c>
      <c r="X108" s="69">
        <f t="shared" si="44"/>
        <v>534.72093757897403</v>
      </c>
      <c r="Y108" s="69">
        <f t="shared" si="45"/>
        <v>534.72093757897403</v>
      </c>
      <c r="Z108" s="72">
        <f t="shared" si="46"/>
        <v>0.50291009366735195</v>
      </c>
      <c r="AA108" s="72">
        <f t="shared" si="47"/>
        <v>0.45259695187165772</v>
      </c>
      <c r="AB108" s="69">
        <f t="shared" si="48"/>
        <v>88334.769254322498</v>
      </c>
      <c r="AC108" s="73">
        <f t="shared" si="49"/>
        <v>53000.861552593495</v>
      </c>
      <c r="AD108" s="69">
        <f t="shared" si="50"/>
        <v>29190</v>
      </c>
      <c r="AE108" s="4"/>
      <c r="AF108"/>
      <c r="AG108" s="74">
        <f t="shared" si="51"/>
        <v>5506.5962477718358</v>
      </c>
      <c r="AH108" s="74">
        <f t="shared" si="52"/>
        <v>-39106.596247771835</v>
      </c>
      <c r="AI108" s="75">
        <f t="shared" si="53"/>
        <v>-15106.596247771835</v>
      </c>
      <c r="AJ108" s="75">
        <f t="shared" si="54"/>
        <v>-15106.596247771835</v>
      </c>
      <c r="AK108" s="75">
        <f t="shared" si="55"/>
        <v>-21106.596247771835</v>
      </c>
      <c r="AL108" s="75">
        <f t="shared" si="56"/>
        <v>-15295.73469517834</v>
      </c>
      <c r="AM108" s="75">
        <f t="shared" si="57"/>
        <v>8704.2653048216598</v>
      </c>
      <c r="AN108" s="75">
        <f t="shared" si="58"/>
        <v>8704.2653048216598</v>
      </c>
      <c r="AO108" s="75">
        <f t="shared" si="59"/>
        <v>2704.2653048216598</v>
      </c>
    </row>
    <row r="109" spans="1:41" hidden="1" x14ac:dyDescent="0.3">
      <c r="A109" s="62" t="s">
        <v>203</v>
      </c>
      <c r="B109" s="62" t="s">
        <v>97</v>
      </c>
      <c r="C109" s="62">
        <v>1</v>
      </c>
      <c r="D109" s="63">
        <v>1800</v>
      </c>
      <c r="E109" s="62">
        <f t="shared" si="30"/>
        <v>0.97299999999999998</v>
      </c>
      <c r="F109" s="64">
        <f t="shared" si="31"/>
        <v>21016.799999999999</v>
      </c>
      <c r="G109" s="63">
        <v>362</v>
      </c>
      <c r="H109" s="65">
        <v>0.32879999999999998</v>
      </c>
      <c r="I109" s="63">
        <v>199</v>
      </c>
      <c r="J109" s="66">
        <v>432</v>
      </c>
      <c r="K109" s="67">
        <f t="shared" si="32"/>
        <v>233</v>
      </c>
      <c r="L109" s="67">
        <f t="shared" si="33"/>
        <v>163</v>
      </c>
      <c r="M109" s="65">
        <f t="shared" si="34"/>
        <v>0.65965665236051507</v>
      </c>
      <c r="N109" s="68">
        <f t="shared" si="35"/>
        <v>0.32879999999999998</v>
      </c>
      <c r="O109" s="63">
        <v>362</v>
      </c>
      <c r="P109" s="65">
        <f t="shared" si="36"/>
        <v>0.65965665236051507</v>
      </c>
      <c r="Q109" s="65">
        <f t="shared" si="37"/>
        <v>0.32854772532188836</v>
      </c>
      <c r="R109" s="63">
        <f t="shared" si="38"/>
        <v>43411.010946781113</v>
      </c>
      <c r="S109" s="70">
        <f t="shared" si="39"/>
        <v>26046.606568068666</v>
      </c>
      <c r="T109" s="71">
        <f t="shared" si="40"/>
        <v>199</v>
      </c>
      <c r="U109" s="69">
        <f t="shared" si="41"/>
        <v>291.25</v>
      </c>
      <c r="V109" s="69">
        <f t="shared" si="42"/>
        <v>169.875</v>
      </c>
      <c r="W109">
        <f t="shared" si="43"/>
        <v>-184.00935051806925</v>
      </c>
      <c r="X109" s="69">
        <f t="shared" si="44"/>
        <v>241.45585355066973</v>
      </c>
      <c r="Y109" s="69">
        <f t="shared" si="45"/>
        <v>241.45585355066973</v>
      </c>
      <c r="Z109" s="72">
        <f t="shared" si="46"/>
        <v>0.24577117098942397</v>
      </c>
      <c r="AA109" s="72">
        <f t="shared" si="47"/>
        <v>0.65609669527896985</v>
      </c>
      <c r="AB109" s="69">
        <f t="shared" si="48"/>
        <v>57822.711463180422</v>
      </c>
      <c r="AC109" s="73">
        <f t="shared" si="49"/>
        <v>34693.626877908253</v>
      </c>
      <c r="AD109" s="69">
        <f t="shared" si="50"/>
        <v>21016.799999999999</v>
      </c>
      <c r="AE109" s="4"/>
      <c r="AF109"/>
      <c r="AG109" s="74">
        <f t="shared" si="51"/>
        <v>7982.5097925608006</v>
      </c>
      <c r="AH109" s="74">
        <f t="shared" si="52"/>
        <v>-41582.509792560799</v>
      </c>
      <c r="AI109" s="75">
        <f t="shared" si="53"/>
        <v>-17582.509792560799</v>
      </c>
      <c r="AJ109" s="75">
        <f t="shared" si="54"/>
        <v>-17582.509792560799</v>
      </c>
      <c r="AK109" s="75">
        <f t="shared" si="55"/>
        <v>-23582.509792560799</v>
      </c>
      <c r="AL109" s="75">
        <f t="shared" si="56"/>
        <v>-27905.682914652545</v>
      </c>
      <c r="AM109" s="75">
        <f t="shared" si="57"/>
        <v>-3905.6829146525452</v>
      </c>
      <c r="AN109" s="75">
        <f t="shared" si="58"/>
        <v>-3905.6829146525452</v>
      </c>
      <c r="AO109" s="75">
        <f t="shared" si="59"/>
        <v>-9905.6829146525452</v>
      </c>
    </row>
    <row r="110" spans="1:41" x14ac:dyDescent="0.3">
      <c r="A110" s="62" t="s">
        <v>204</v>
      </c>
      <c r="B110" s="62" t="s">
        <v>97</v>
      </c>
      <c r="C110" s="62">
        <v>2</v>
      </c>
      <c r="D110" s="63">
        <v>2600</v>
      </c>
      <c r="E110" s="62">
        <f t="shared" si="30"/>
        <v>0.97299999999999998</v>
      </c>
      <c r="F110" s="64">
        <f t="shared" si="31"/>
        <v>30357.599999999999</v>
      </c>
      <c r="G110" s="63">
        <v>417</v>
      </c>
      <c r="H110" s="65">
        <v>0.53149999999999997</v>
      </c>
      <c r="I110" s="63">
        <v>366</v>
      </c>
      <c r="J110" s="66">
        <v>594</v>
      </c>
      <c r="K110" s="67">
        <f t="shared" si="32"/>
        <v>228</v>
      </c>
      <c r="L110" s="67">
        <f t="shared" si="33"/>
        <v>51</v>
      </c>
      <c r="M110" s="65">
        <f t="shared" si="34"/>
        <v>0.27894736842105267</v>
      </c>
      <c r="N110" s="68">
        <f t="shared" si="35"/>
        <v>0.53149999999999997</v>
      </c>
      <c r="O110" s="63">
        <v>417</v>
      </c>
      <c r="P110" s="65">
        <f t="shared" si="36"/>
        <v>0.27894736842105267</v>
      </c>
      <c r="Q110" s="65">
        <f t="shared" si="37"/>
        <v>0.62984105263157897</v>
      </c>
      <c r="R110" s="63">
        <f t="shared" si="38"/>
        <v>95864.957415789482</v>
      </c>
      <c r="S110" s="70">
        <f t="shared" si="39"/>
        <v>57518.974449473688</v>
      </c>
      <c r="T110" s="71">
        <f t="shared" si="40"/>
        <v>366</v>
      </c>
      <c r="U110" s="69">
        <f t="shared" si="41"/>
        <v>285</v>
      </c>
      <c r="V110" s="69">
        <f t="shared" si="42"/>
        <v>337.5</v>
      </c>
      <c r="W110">
        <f t="shared" si="43"/>
        <v>-180.06065200909779</v>
      </c>
      <c r="X110" s="69">
        <f t="shared" si="44"/>
        <v>321.90959059893856</v>
      </c>
      <c r="Y110" s="69">
        <f t="shared" si="45"/>
        <v>366</v>
      </c>
      <c r="Z110" s="72">
        <f t="shared" si="46"/>
        <v>0.1</v>
      </c>
      <c r="AA110" s="72">
        <f t="shared" si="47"/>
        <v>0.77146000000000003</v>
      </c>
      <c r="AB110" s="69">
        <f t="shared" si="48"/>
        <v>103059.3414</v>
      </c>
      <c r="AC110" s="73">
        <f t="shared" si="49"/>
        <v>61835.60484</v>
      </c>
      <c r="AD110" s="69">
        <f t="shared" si="50"/>
        <v>30357.599999999999</v>
      </c>
      <c r="AE110" s="4"/>
      <c r="AF110"/>
      <c r="AG110" s="74">
        <f t="shared" si="51"/>
        <v>9386.0966666666664</v>
      </c>
      <c r="AH110" s="74">
        <f t="shared" si="52"/>
        <v>-42986.096666666665</v>
      </c>
      <c r="AI110" s="75">
        <f t="shared" si="53"/>
        <v>-18986.096666666665</v>
      </c>
      <c r="AJ110" s="75">
        <f t="shared" si="54"/>
        <v>-18986.096666666665</v>
      </c>
      <c r="AK110" s="75">
        <f t="shared" si="55"/>
        <v>-24986.096666666665</v>
      </c>
      <c r="AL110" s="75">
        <f t="shared" si="56"/>
        <v>-11508.091826666663</v>
      </c>
      <c r="AM110" s="75">
        <f t="shared" si="57"/>
        <v>12491.908173333337</v>
      </c>
      <c r="AN110" s="75">
        <f t="shared" si="58"/>
        <v>12491.908173333337</v>
      </c>
      <c r="AO110" s="75">
        <f t="shared" si="59"/>
        <v>6491.9081733333369</v>
      </c>
    </row>
    <row r="111" spans="1:41" hidden="1" x14ac:dyDescent="0.3">
      <c r="A111" s="62" t="s">
        <v>205</v>
      </c>
      <c r="B111" s="62" t="s">
        <v>103</v>
      </c>
      <c r="C111" s="62">
        <v>1</v>
      </c>
      <c r="D111" s="63">
        <v>2500</v>
      </c>
      <c r="E111" s="62">
        <f t="shared" si="30"/>
        <v>0.97299999999999998</v>
      </c>
      <c r="F111" s="64">
        <f t="shared" si="31"/>
        <v>29190</v>
      </c>
      <c r="G111" s="63">
        <v>474</v>
      </c>
      <c r="H111" s="65">
        <v>0.4274</v>
      </c>
      <c r="I111" s="63">
        <v>333</v>
      </c>
      <c r="J111" s="66">
        <v>665</v>
      </c>
      <c r="K111" s="67">
        <f t="shared" si="32"/>
        <v>332</v>
      </c>
      <c r="L111" s="67">
        <f t="shared" si="33"/>
        <v>141</v>
      </c>
      <c r="M111" s="65">
        <f t="shared" si="34"/>
        <v>0.43975903614457834</v>
      </c>
      <c r="N111" s="68">
        <f t="shared" si="35"/>
        <v>0.4274</v>
      </c>
      <c r="O111" s="63">
        <v>474</v>
      </c>
      <c r="P111" s="65">
        <f t="shared" si="36"/>
        <v>0.43975903614457834</v>
      </c>
      <c r="Q111" s="65">
        <f t="shared" si="37"/>
        <v>0.50257469879518069</v>
      </c>
      <c r="R111" s="63">
        <f t="shared" si="38"/>
        <v>86950.448638554211</v>
      </c>
      <c r="S111" s="70">
        <f t="shared" si="39"/>
        <v>52170.269183132528</v>
      </c>
      <c r="T111" s="71">
        <f t="shared" si="40"/>
        <v>333</v>
      </c>
      <c r="U111" s="69">
        <f t="shared" si="41"/>
        <v>415</v>
      </c>
      <c r="V111" s="69">
        <f t="shared" si="42"/>
        <v>291.5</v>
      </c>
      <c r="W111">
        <f t="shared" si="43"/>
        <v>-262.19358099570383</v>
      </c>
      <c r="X111" s="69">
        <f t="shared" si="44"/>
        <v>368.77185999494566</v>
      </c>
      <c r="Y111" s="69">
        <f t="shared" si="45"/>
        <v>368.77185999494566</v>
      </c>
      <c r="Z111" s="72">
        <f t="shared" si="46"/>
        <v>0.18619725299986906</v>
      </c>
      <c r="AA111" s="72">
        <f t="shared" si="47"/>
        <v>0.70324349397590369</v>
      </c>
      <c r="AB111" s="69">
        <f t="shared" si="48"/>
        <v>94657.79012553599</v>
      </c>
      <c r="AC111" s="73">
        <f t="shared" si="49"/>
        <v>56794.674075321593</v>
      </c>
      <c r="AD111" s="69">
        <f t="shared" si="50"/>
        <v>29190</v>
      </c>
      <c r="AE111" s="4"/>
      <c r="AF111"/>
      <c r="AG111" s="74">
        <f t="shared" si="51"/>
        <v>8556.1291767068287</v>
      </c>
      <c r="AH111" s="74">
        <f t="shared" si="52"/>
        <v>-42156.129176706832</v>
      </c>
      <c r="AI111" s="75">
        <f t="shared" si="53"/>
        <v>-18156.129176706829</v>
      </c>
      <c r="AJ111" s="75">
        <f t="shared" si="54"/>
        <v>-18156.129176706829</v>
      </c>
      <c r="AK111" s="75">
        <f t="shared" si="55"/>
        <v>-24156.129176706829</v>
      </c>
      <c r="AL111" s="75">
        <f t="shared" si="56"/>
        <v>-14551.45510138524</v>
      </c>
      <c r="AM111" s="75">
        <f t="shared" si="57"/>
        <v>9448.544898614764</v>
      </c>
      <c r="AN111" s="75">
        <f t="shared" si="58"/>
        <v>9448.544898614764</v>
      </c>
      <c r="AO111" s="75">
        <f t="shared" si="59"/>
        <v>3448.544898614764</v>
      </c>
    </row>
    <row r="112" spans="1:41" hidden="1" x14ac:dyDescent="0.3">
      <c r="A112" s="62" t="s">
        <v>206</v>
      </c>
      <c r="B112" s="62" t="s">
        <v>103</v>
      </c>
      <c r="C112" s="62">
        <v>1</v>
      </c>
      <c r="D112" s="63">
        <v>1500</v>
      </c>
      <c r="E112" s="62">
        <f t="shared" si="30"/>
        <v>0.97299999999999998</v>
      </c>
      <c r="F112" s="64">
        <f t="shared" si="31"/>
        <v>17514</v>
      </c>
      <c r="G112" s="63">
        <v>146</v>
      </c>
      <c r="H112" s="65">
        <v>0.24110000000000001</v>
      </c>
      <c r="I112" s="63">
        <v>81</v>
      </c>
      <c r="J112" s="66">
        <v>205</v>
      </c>
      <c r="K112" s="67">
        <f t="shared" si="32"/>
        <v>124</v>
      </c>
      <c r="L112" s="67">
        <f t="shared" si="33"/>
        <v>65</v>
      </c>
      <c r="M112" s="65">
        <f t="shared" si="34"/>
        <v>0.51935483870967747</v>
      </c>
      <c r="N112" s="68">
        <f t="shared" si="35"/>
        <v>0.24110000000000001</v>
      </c>
      <c r="O112" s="63">
        <v>146</v>
      </c>
      <c r="P112" s="65">
        <f t="shared" si="36"/>
        <v>0.51935483870967747</v>
      </c>
      <c r="Q112" s="65">
        <f t="shared" si="37"/>
        <v>0.43958258064516126</v>
      </c>
      <c r="R112" s="63">
        <f t="shared" si="38"/>
        <v>23425.355722580643</v>
      </c>
      <c r="S112" s="70">
        <f t="shared" si="39"/>
        <v>14055.213433548386</v>
      </c>
      <c r="T112" s="71">
        <f t="shared" si="40"/>
        <v>81</v>
      </c>
      <c r="U112" s="69">
        <f t="shared" si="41"/>
        <v>155</v>
      </c>
      <c r="V112" s="69">
        <f t="shared" si="42"/>
        <v>65.5</v>
      </c>
      <c r="W112">
        <f t="shared" si="43"/>
        <v>-97.92772302249179</v>
      </c>
      <c r="X112" s="69">
        <f t="shared" si="44"/>
        <v>116.04732120293151</v>
      </c>
      <c r="Y112" s="69">
        <f t="shared" si="45"/>
        <v>116.04732120293151</v>
      </c>
      <c r="Z112" s="72">
        <f t="shared" si="46"/>
        <v>0.32611174969633233</v>
      </c>
      <c r="AA112" s="72">
        <f t="shared" si="47"/>
        <v>0.59251516129032256</v>
      </c>
      <c r="AB112" s="69">
        <f t="shared" si="48"/>
        <v>25097.325992550665</v>
      </c>
      <c r="AC112" s="73">
        <f t="shared" si="49"/>
        <v>15058.395595530397</v>
      </c>
      <c r="AD112" s="69">
        <f t="shared" si="50"/>
        <v>17514</v>
      </c>
      <c r="AE112" s="4"/>
      <c r="AF112"/>
      <c r="AG112" s="74">
        <f t="shared" si="51"/>
        <v>7208.9344623655916</v>
      </c>
      <c r="AH112" s="74">
        <f t="shared" si="52"/>
        <v>-40808.934462365592</v>
      </c>
      <c r="AI112" s="75">
        <f t="shared" si="53"/>
        <v>-16808.934462365592</v>
      </c>
      <c r="AJ112" s="75">
        <f t="shared" si="54"/>
        <v>-16808.934462365592</v>
      </c>
      <c r="AK112" s="75">
        <f t="shared" si="55"/>
        <v>-22808.934462365592</v>
      </c>
      <c r="AL112" s="75">
        <f t="shared" si="56"/>
        <v>-43264.538866835195</v>
      </c>
      <c r="AM112" s="75">
        <f t="shared" si="57"/>
        <v>-19264.538866835195</v>
      </c>
      <c r="AN112" s="75">
        <f t="shared" si="58"/>
        <v>-19264.538866835195</v>
      </c>
      <c r="AO112" s="75">
        <f t="shared" si="59"/>
        <v>-25264.538866835195</v>
      </c>
    </row>
    <row r="113" spans="1:41" x14ac:dyDescent="0.3">
      <c r="A113" s="62" t="s">
        <v>207</v>
      </c>
      <c r="B113" s="62" t="s">
        <v>103</v>
      </c>
      <c r="C113" s="62">
        <v>2</v>
      </c>
      <c r="D113" s="63">
        <v>1900</v>
      </c>
      <c r="E113" s="62">
        <f t="shared" si="30"/>
        <v>0.97299999999999998</v>
      </c>
      <c r="F113" s="64">
        <f t="shared" si="31"/>
        <v>22184.399999999998</v>
      </c>
      <c r="G113" s="63">
        <v>568</v>
      </c>
      <c r="H113" s="65">
        <v>0.189</v>
      </c>
      <c r="I113" s="63">
        <v>227</v>
      </c>
      <c r="J113" s="66">
        <v>861</v>
      </c>
      <c r="K113" s="67">
        <f t="shared" si="32"/>
        <v>634</v>
      </c>
      <c r="L113" s="67">
        <f t="shared" si="33"/>
        <v>341</v>
      </c>
      <c r="M113" s="65">
        <f t="shared" si="34"/>
        <v>0.53028391167192435</v>
      </c>
      <c r="N113" s="68">
        <f t="shared" si="35"/>
        <v>0.189</v>
      </c>
      <c r="O113" s="63">
        <v>568</v>
      </c>
      <c r="P113" s="65">
        <f t="shared" si="36"/>
        <v>0.53028391167192435</v>
      </c>
      <c r="Q113" s="65">
        <f t="shared" si="37"/>
        <v>0.4309333123028391</v>
      </c>
      <c r="R113" s="63">
        <f t="shared" si="38"/>
        <v>89341.094306624596</v>
      </c>
      <c r="S113" s="70">
        <f t="shared" si="39"/>
        <v>53604.656583974756</v>
      </c>
      <c r="T113" s="71">
        <f t="shared" si="40"/>
        <v>227</v>
      </c>
      <c r="U113" s="69">
        <f t="shared" si="41"/>
        <v>792.5</v>
      </c>
      <c r="V113" s="69">
        <f t="shared" si="42"/>
        <v>147.75</v>
      </c>
      <c r="W113">
        <f t="shared" si="43"/>
        <v>-500.694970937579</v>
      </c>
      <c r="X113" s="69">
        <f t="shared" si="44"/>
        <v>499.76614227950472</v>
      </c>
      <c r="Y113" s="69">
        <f t="shared" si="45"/>
        <v>499.76614227950472</v>
      </c>
      <c r="Z113" s="72">
        <f t="shared" si="46"/>
        <v>0.44418440666183562</v>
      </c>
      <c r="AA113" s="72">
        <f t="shared" si="47"/>
        <v>0.49907246056782334</v>
      </c>
      <c r="AB113" s="69">
        <f t="shared" si="48"/>
        <v>91038.124192611285</v>
      </c>
      <c r="AC113" s="73">
        <f t="shared" si="49"/>
        <v>54622.874515566771</v>
      </c>
      <c r="AD113" s="69">
        <f t="shared" si="50"/>
        <v>22184.399999999998</v>
      </c>
      <c r="AE113" s="4"/>
      <c r="AF113"/>
      <c r="AG113" s="74">
        <f t="shared" si="51"/>
        <v>6072.0482702418503</v>
      </c>
      <c r="AH113" s="74">
        <f t="shared" si="52"/>
        <v>-39672.048270241852</v>
      </c>
      <c r="AI113" s="75">
        <f t="shared" si="53"/>
        <v>-15672.04827024185</v>
      </c>
      <c r="AJ113" s="75">
        <f t="shared" si="54"/>
        <v>-15672.04827024185</v>
      </c>
      <c r="AK113" s="75">
        <f t="shared" si="55"/>
        <v>-21672.048270241852</v>
      </c>
      <c r="AL113" s="75">
        <f t="shared" si="56"/>
        <v>-7233.5737546750788</v>
      </c>
      <c r="AM113" s="75">
        <f t="shared" si="57"/>
        <v>16766.426245324925</v>
      </c>
      <c r="AN113" s="75">
        <f t="shared" si="58"/>
        <v>16766.426245324925</v>
      </c>
      <c r="AO113" s="75">
        <f t="shared" si="59"/>
        <v>10766.426245324921</v>
      </c>
    </row>
    <row r="114" spans="1:41" hidden="1" x14ac:dyDescent="0.3">
      <c r="A114" s="62" t="s">
        <v>208</v>
      </c>
      <c r="B114" s="62" t="s">
        <v>97</v>
      </c>
      <c r="C114" s="62">
        <v>1</v>
      </c>
      <c r="D114" s="63">
        <v>900</v>
      </c>
      <c r="E114" s="62">
        <f t="shared" si="30"/>
        <v>0.97299999999999998</v>
      </c>
      <c r="F114" s="64">
        <f t="shared" si="31"/>
        <v>10508.4</v>
      </c>
      <c r="G114" s="63">
        <v>318</v>
      </c>
      <c r="H114" s="65">
        <v>0.29039999999999999</v>
      </c>
      <c r="I114" s="63">
        <v>176</v>
      </c>
      <c r="J114" s="66">
        <v>440</v>
      </c>
      <c r="K114" s="67">
        <f t="shared" si="32"/>
        <v>264</v>
      </c>
      <c r="L114" s="67">
        <f t="shared" si="33"/>
        <v>142</v>
      </c>
      <c r="M114" s="65">
        <f t="shared" si="34"/>
        <v>0.53030303030303039</v>
      </c>
      <c r="N114" s="68">
        <f t="shared" si="35"/>
        <v>0.29039999999999999</v>
      </c>
      <c r="O114" s="63">
        <v>318</v>
      </c>
      <c r="P114" s="65">
        <f t="shared" si="36"/>
        <v>0.53030303030303039</v>
      </c>
      <c r="Q114" s="65">
        <f t="shared" si="37"/>
        <v>0.43091818181818176</v>
      </c>
      <c r="R114" s="63">
        <f t="shared" si="38"/>
        <v>50016.673363636357</v>
      </c>
      <c r="S114" s="70">
        <f t="shared" si="39"/>
        <v>30010.004018181811</v>
      </c>
      <c r="T114" s="71">
        <f t="shared" si="40"/>
        <v>176</v>
      </c>
      <c r="U114" s="69">
        <f t="shared" si="41"/>
        <v>330</v>
      </c>
      <c r="V114" s="69">
        <f t="shared" si="42"/>
        <v>143</v>
      </c>
      <c r="W114">
        <f t="shared" si="43"/>
        <v>-208.49128127369218</v>
      </c>
      <c r="X114" s="69">
        <f t="shared" si="44"/>
        <v>248.84268385140257</v>
      </c>
      <c r="Y114" s="69">
        <f t="shared" si="45"/>
        <v>248.84268385140257</v>
      </c>
      <c r="Z114" s="72">
        <f t="shared" si="46"/>
        <v>0.32073540561031083</v>
      </c>
      <c r="AA114" s="72">
        <f t="shared" si="47"/>
        <v>0.59677000000000002</v>
      </c>
      <c r="AB114" s="69">
        <f t="shared" si="48"/>
        <v>54203.174681330558</v>
      </c>
      <c r="AC114" s="73">
        <f t="shared" si="49"/>
        <v>32521.904808798332</v>
      </c>
      <c r="AD114" s="69">
        <f t="shared" si="50"/>
        <v>10508.4</v>
      </c>
      <c r="AE114" s="4"/>
      <c r="AF114"/>
      <c r="AG114" s="74">
        <f t="shared" si="51"/>
        <v>7260.7016666666668</v>
      </c>
      <c r="AH114" s="74">
        <f t="shared" si="52"/>
        <v>-40860.701666666668</v>
      </c>
      <c r="AI114" s="75">
        <f t="shared" si="53"/>
        <v>-16860.701666666668</v>
      </c>
      <c r="AJ114" s="75">
        <f t="shared" si="54"/>
        <v>-16860.701666666668</v>
      </c>
      <c r="AK114" s="75">
        <f t="shared" si="55"/>
        <v>-22860.701666666668</v>
      </c>
      <c r="AL114" s="75">
        <f t="shared" si="56"/>
        <v>-18847.196857868337</v>
      </c>
      <c r="AM114" s="75">
        <f t="shared" si="57"/>
        <v>5152.8031421316628</v>
      </c>
      <c r="AN114" s="75">
        <f t="shared" si="58"/>
        <v>5152.8031421316628</v>
      </c>
      <c r="AO114" s="75">
        <f t="shared" si="59"/>
        <v>-847.19685786833725</v>
      </c>
    </row>
    <row r="115" spans="1:41" x14ac:dyDescent="0.3">
      <c r="A115" s="62" t="s">
        <v>209</v>
      </c>
      <c r="B115" s="62" t="s">
        <v>97</v>
      </c>
      <c r="C115" s="62">
        <v>2</v>
      </c>
      <c r="D115" s="63">
        <v>1100</v>
      </c>
      <c r="E115" s="62">
        <f t="shared" si="30"/>
        <v>0.97299999999999998</v>
      </c>
      <c r="F115" s="64">
        <f t="shared" si="31"/>
        <v>12843.6</v>
      </c>
      <c r="G115" s="63">
        <v>538</v>
      </c>
      <c r="H115" s="65">
        <v>0.58079999999999998</v>
      </c>
      <c r="I115" s="63">
        <v>225</v>
      </c>
      <c r="J115" s="66">
        <v>1033</v>
      </c>
      <c r="K115" s="67">
        <f t="shared" si="32"/>
        <v>808</v>
      </c>
      <c r="L115" s="67">
        <f t="shared" si="33"/>
        <v>313</v>
      </c>
      <c r="M115" s="65">
        <f t="shared" si="34"/>
        <v>0.40990099009900993</v>
      </c>
      <c r="N115" s="68">
        <f t="shared" si="35"/>
        <v>0.58079999999999998</v>
      </c>
      <c r="O115" s="63">
        <v>538</v>
      </c>
      <c r="P115" s="65">
        <f t="shared" si="36"/>
        <v>0.40990099009900993</v>
      </c>
      <c r="Q115" s="65">
        <f t="shared" si="37"/>
        <v>0.52620435643564356</v>
      </c>
      <c r="R115" s="63">
        <f t="shared" si="38"/>
        <v>103330.74947326732</v>
      </c>
      <c r="S115" s="70">
        <f t="shared" si="39"/>
        <v>61998.449683960389</v>
      </c>
      <c r="T115" s="71">
        <f t="shared" si="40"/>
        <v>225</v>
      </c>
      <c r="U115" s="69">
        <f t="shared" si="41"/>
        <v>1010</v>
      </c>
      <c r="V115" s="69">
        <f t="shared" si="42"/>
        <v>124</v>
      </c>
      <c r="W115">
        <f t="shared" si="43"/>
        <v>-638.1096790497852</v>
      </c>
      <c r="X115" s="69">
        <f t="shared" si="44"/>
        <v>604.77609299974733</v>
      </c>
      <c r="Y115" s="69">
        <f t="shared" si="45"/>
        <v>604.77609299974733</v>
      </c>
      <c r="Z115" s="72">
        <f t="shared" si="46"/>
        <v>0.47601593366311618</v>
      </c>
      <c r="AA115" s="72">
        <f t="shared" si="47"/>
        <v>0.47388099009900986</v>
      </c>
      <c r="AB115" s="69">
        <f t="shared" si="48"/>
        <v>104606.04121470985</v>
      </c>
      <c r="AC115" s="73">
        <f t="shared" si="49"/>
        <v>62763.624728825911</v>
      </c>
      <c r="AD115" s="69">
        <f t="shared" si="50"/>
        <v>12843.6</v>
      </c>
      <c r="AE115" s="4"/>
      <c r="AF115"/>
      <c r="AG115" s="74">
        <f t="shared" si="51"/>
        <v>5765.5520462046206</v>
      </c>
      <c r="AH115" s="74">
        <f t="shared" si="52"/>
        <v>-39365.552046204619</v>
      </c>
      <c r="AI115" s="75">
        <f t="shared" si="53"/>
        <v>-15365.552046204621</v>
      </c>
      <c r="AJ115" s="75">
        <f t="shared" si="54"/>
        <v>-15365.552046204621</v>
      </c>
      <c r="AK115" s="75">
        <f t="shared" si="55"/>
        <v>-21365.552046204619</v>
      </c>
      <c r="AL115" s="75">
        <f t="shared" si="56"/>
        <v>10554.472682621294</v>
      </c>
      <c r="AM115" s="75">
        <f t="shared" si="57"/>
        <v>34554.472682621294</v>
      </c>
      <c r="AN115" s="75">
        <f t="shared" si="58"/>
        <v>34554.472682621294</v>
      </c>
      <c r="AO115" s="75">
        <f t="shared" si="59"/>
        <v>28554.472682621294</v>
      </c>
    </row>
    <row r="116" spans="1:41" hidden="1" x14ac:dyDescent="0.3">
      <c r="A116" s="62" t="s">
        <v>210</v>
      </c>
      <c r="B116" s="62" t="s">
        <v>97</v>
      </c>
      <c r="C116" s="62">
        <v>1</v>
      </c>
      <c r="D116" s="63">
        <v>1700</v>
      </c>
      <c r="E116" s="62">
        <f t="shared" si="30"/>
        <v>0.97299999999999998</v>
      </c>
      <c r="F116" s="64">
        <f t="shared" si="31"/>
        <v>19849.2</v>
      </c>
      <c r="G116" s="63">
        <v>312</v>
      </c>
      <c r="H116" s="65">
        <v>0.41099999999999998</v>
      </c>
      <c r="I116" s="63">
        <v>106</v>
      </c>
      <c r="J116" s="66">
        <v>465</v>
      </c>
      <c r="K116" s="67">
        <f t="shared" si="32"/>
        <v>359</v>
      </c>
      <c r="L116" s="67">
        <f t="shared" si="33"/>
        <v>206</v>
      </c>
      <c r="M116" s="65">
        <f t="shared" si="34"/>
        <v>0.55905292479108637</v>
      </c>
      <c r="N116" s="68">
        <f t="shared" si="35"/>
        <v>0.41099999999999998</v>
      </c>
      <c r="O116" s="63">
        <v>312</v>
      </c>
      <c r="P116" s="65">
        <f t="shared" si="36"/>
        <v>0.55905292479108637</v>
      </c>
      <c r="Q116" s="65">
        <f t="shared" si="37"/>
        <v>0.40816551532033429</v>
      </c>
      <c r="R116" s="63">
        <f t="shared" si="38"/>
        <v>46481.888884679669</v>
      </c>
      <c r="S116" s="70">
        <f t="shared" si="39"/>
        <v>27889.133330807799</v>
      </c>
      <c r="T116" s="71">
        <f t="shared" si="40"/>
        <v>106</v>
      </c>
      <c r="U116" s="69">
        <f t="shared" si="41"/>
        <v>448.75</v>
      </c>
      <c r="V116" s="69">
        <f t="shared" si="42"/>
        <v>61.125</v>
      </c>
      <c r="W116">
        <f t="shared" si="43"/>
        <v>-283.51655294414962</v>
      </c>
      <c r="X116" s="69">
        <f t="shared" si="44"/>
        <v>271.72167993429366</v>
      </c>
      <c r="Y116" s="69">
        <f t="shared" si="45"/>
        <v>271.72167993429366</v>
      </c>
      <c r="Z116" s="72">
        <f t="shared" si="46"/>
        <v>0.46929622269480481</v>
      </c>
      <c r="AA116" s="72">
        <f t="shared" si="47"/>
        <v>0.47919896935933148</v>
      </c>
      <c r="AB116" s="69">
        <f t="shared" si="48"/>
        <v>47526.193376641379</v>
      </c>
      <c r="AC116" s="73">
        <f t="shared" si="49"/>
        <v>28515.716025984828</v>
      </c>
      <c r="AD116" s="69">
        <f t="shared" si="50"/>
        <v>19849.2</v>
      </c>
      <c r="AE116" s="4"/>
      <c r="AF116"/>
      <c r="AG116" s="74">
        <f t="shared" si="51"/>
        <v>5830.2541272051994</v>
      </c>
      <c r="AH116" s="74">
        <f t="shared" si="52"/>
        <v>-39430.254127205197</v>
      </c>
      <c r="AI116" s="75">
        <f t="shared" si="53"/>
        <v>-15430.2541272052</v>
      </c>
      <c r="AJ116" s="75">
        <f t="shared" si="54"/>
        <v>-15430.2541272052</v>
      </c>
      <c r="AK116" s="75">
        <f t="shared" si="55"/>
        <v>-21430.2541272052</v>
      </c>
      <c r="AL116" s="75">
        <f t="shared" si="56"/>
        <v>-30763.73810122037</v>
      </c>
      <c r="AM116" s="75">
        <f t="shared" si="57"/>
        <v>-6763.7381012203732</v>
      </c>
      <c r="AN116" s="75">
        <f t="shared" si="58"/>
        <v>-6763.7381012203732</v>
      </c>
      <c r="AO116" s="75">
        <f t="shared" si="59"/>
        <v>-12763.738101220373</v>
      </c>
    </row>
    <row r="117" spans="1:41" hidden="1" x14ac:dyDescent="0.3">
      <c r="A117" s="62" t="s">
        <v>211</v>
      </c>
      <c r="B117" s="62" t="s">
        <v>103</v>
      </c>
      <c r="C117" s="62">
        <v>2</v>
      </c>
      <c r="D117" s="63">
        <v>3600</v>
      </c>
      <c r="E117" s="62">
        <f t="shared" si="30"/>
        <v>0.97299999999999998</v>
      </c>
      <c r="F117" s="64">
        <f t="shared" si="31"/>
        <v>42033.599999999999</v>
      </c>
      <c r="G117" s="63">
        <v>491</v>
      </c>
      <c r="H117" s="65">
        <v>0.39729999999999999</v>
      </c>
      <c r="I117" s="63">
        <v>336</v>
      </c>
      <c r="J117" s="66">
        <v>624</v>
      </c>
      <c r="K117" s="67">
        <f t="shared" si="32"/>
        <v>288</v>
      </c>
      <c r="L117" s="67">
        <f t="shared" si="33"/>
        <v>155</v>
      </c>
      <c r="M117" s="65">
        <f t="shared" si="34"/>
        <v>0.53055555555555556</v>
      </c>
      <c r="N117" s="68">
        <f t="shared" si="35"/>
        <v>0.39729999999999999</v>
      </c>
      <c r="O117" s="63">
        <v>491</v>
      </c>
      <c r="P117" s="65">
        <f t="shared" si="36"/>
        <v>0.53055555555555556</v>
      </c>
      <c r="Q117" s="65">
        <f t="shared" si="37"/>
        <v>0.43071833333333337</v>
      </c>
      <c r="R117" s="63">
        <f t="shared" si="38"/>
        <v>77191.186108333335</v>
      </c>
      <c r="S117" s="70">
        <f t="shared" si="39"/>
        <v>46314.711665000003</v>
      </c>
      <c r="T117" s="71">
        <f t="shared" si="40"/>
        <v>336</v>
      </c>
      <c r="U117" s="69">
        <f t="shared" si="41"/>
        <v>360</v>
      </c>
      <c r="V117" s="69">
        <f t="shared" si="42"/>
        <v>300</v>
      </c>
      <c r="W117">
        <f t="shared" si="43"/>
        <v>-227.44503411675512</v>
      </c>
      <c r="X117" s="69">
        <f t="shared" si="44"/>
        <v>343.46474601971192</v>
      </c>
      <c r="Y117" s="69">
        <f t="shared" si="45"/>
        <v>343.46474601971192</v>
      </c>
      <c r="Z117" s="72">
        <f t="shared" si="46"/>
        <v>0.1207354056103109</v>
      </c>
      <c r="AA117" s="72">
        <f t="shared" si="47"/>
        <v>0.75505</v>
      </c>
      <c r="AB117" s="69">
        <f t="shared" si="48"/>
        <v>94656.56561599698</v>
      </c>
      <c r="AC117" s="73">
        <f t="shared" si="49"/>
        <v>56793.939369598185</v>
      </c>
      <c r="AD117" s="69">
        <f t="shared" si="50"/>
        <v>42033.599999999999</v>
      </c>
      <c r="AE117" s="4"/>
      <c r="AF117"/>
      <c r="AG117" s="74">
        <f t="shared" si="51"/>
        <v>9186.4416666666675</v>
      </c>
      <c r="AH117" s="74">
        <f t="shared" si="52"/>
        <v>-42786.441666666666</v>
      </c>
      <c r="AI117" s="75">
        <f t="shared" si="53"/>
        <v>-18786.441666666666</v>
      </c>
      <c r="AJ117" s="75">
        <f t="shared" si="54"/>
        <v>-18786.441666666666</v>
      </c>
      <c r="AK117" s="75">
        <f t="shared" si="55"/>
        <v>-24786.441666666666</v>
      </c>
      <c r="AL117" s="75">
        <f t="shared" si="56"/>
        <v>-28026.102297068479</v>
      </c>
      <c r="AM117" s="75">
        <f t="shared" si="57"/>
        <v>-4026.1022970684789</v>
      </c>
      <c r="AN117" s="75">
        <f t="shared" si="58"/>
        <v>-4026.1022970684789</v>
      </c>
      <c r="AO117" s="75">
        <f t="shared" si="59"/>
        <v>-10026.102297068479</v>
      </c>
    </row>
    <row r="118" spans="1:41" hidden="1" x14ac:dyDescent="0.3">
      <c r="A118" s="62" t="s">
        <v>212</v>
      </c>
      <c r="B118" s="62" t="s">
        <v>97</v>
      </c>
      <c r="C118" s="62">
        <v>1</v>
      </c>
      <c r="D118" s="63">
        <v>1200</v>
      </c>
      <c r="E118" s="62">
        <f t="shared" si="30"/>
        <v>0.97299999999999998</v>
      </c>
      <c r="F118" s="64">
        <f t="shared" si="31"/>
        <v>14011.199999999999</v>
      </c>
      <c r="G118" s="63">
        <v>204</v>
      </c>
      <c r="H118" s="65">
        <v>0.79730000000000001</v>
      </c>
      <c r="I118" s="63">
        <v>173</v>
      </c>
      <c r="J118" s="66">
        <v>395</v>
      </c>
      <c r="K118" s="67">
        <f t="shared" si="32"/>
        <v>222</v>
      </c>
      <c r="L118" s="67">
        <f t="shared" si="33"/>
        <v>31</v>
      </c>
      <c r="M118" s="65">
        <f t="shared" si="34"/>
        <v>0.21171171171171171</v>
      </c>
      <c r="N118" s="68">
        <f t="shared" si="35"/>
        <v>0.79730000000000001</v>
      </c>
      <c r="O118" s="63">
        <v>204</v>
      </c>
      <c r="P118" s="65">
        <f t="shared" si="36"/>
        <v>0.21171171171171171</v>
      </c>
      <c r="Q118" s="65">
        <f t="shared" si="37"/>
        <v>0.68305135135135142</v>
      </c>
      <c r="R118" s="63">
        <f t="shared" si="38"/>
        <v>50860.003621621625</v>
      </c>
      <c r="S118" s="70">
        <f t="shared" si="39"/>
        <v>30516.002172972974</v>
      </c>
      <c r="T118" s="71">
        <f t="shared" si="40"/>
        <v>173</v>
      </c>
      <c r="U118" s="69">
        <f t="shared" si="41"/>
        <v>277.5</v>
      </c>
      <c r="V118" s="69">
        <f t="shared" si="42"/>
        <v>145.25</v>
      </c>
      <c r="W118">
        <f t="shared" si="43"/>
        <v>-175.32221379833206</v>
      </c>
      <c r="X118" s="69">
        <f t="shared" si="44"/>
        <v>221.75407505686127</v>
      </c>
      <c r="Y118" s="69">
        <f t="shared" si="45"/>
        <v>221.75407505686127</v>
      </c>
      <c r="Z118" s="72">
        <f t="shared" si="46"/>
        <v>0.27569036056526586</v>
      </c>
      <c r="AA118" s="72">
        <f t="shared" si="47"/>
        <v>0.63241864864864861</v>
      </c>
      <c r="AB118" s="69">
        <f t="shared" si="48"/>
        <v>51188.115555123783</v>
      </c>
      <c r="AC118" s="73">
        <f t="shared" si="49"/>
        <v>30712.869333074268</v>
      </c>
      <c r="AD118" s="69">
        <f t="shared" si="50"/>
        <v>14011.199999999999</v>
      </c>
      <c r="AE118" s="4"/>
      <c r="AF118"/>
      <c r="AG118" s="74">
        <f t="shared" si="51"/>
        <v>7694.4268918918924</v>
      </c>
      <c r="AH118" s="74">
        <f t="shared" si="52"/>
        <v>-41294.42689189189</v>
      </c>
      <c r="AI118" s="75">
        <f t="shared" si="53"/>
        <v>-17294.426891891893</v>
      </c>
      <c r="AJ118" s="75">
        <f t="shared" si="54"/>
        <v>-17294.426891891893</v>
      </c>
      <c r="AK118" s="75">
        <f t="shared" si="55"/>
        <v>-23294.426891891893</v>
      </c>
      <c r="AL118" s="75">
        <f t="shared" si="56"/>
        <v>-24592.757558817619</v>
      </c>
      <c r="AM118" s="75">
        <f t="shared" si="57"/>
        <v>-592.75755881762234</v>
      </c>
      <c r="AN118" s="75">
        <f t="shared" si="58"/>
        <v>-592.75755881762234</v>
      </c>
      <c r="AO118" s="75">
        <f t="shared" si="59"/>
        <v>-6592.7575588176223</v>
      </c>
    </row>
    <row r="119" spans="1:41" hidden="1" x14ac:dyDescent="0.3">
      <c r="A119" s="62" t="s">
        <v>213</v>
      </c>
      <c r="B119" s="62" t="s">
        <v>97</v>
      </c>
      <c r="C119" s="62">
        <v>2</v>
      </c>
      <c r="D119" s="63">
        <v>1600</v>
      </c>
      <c r="E119" s="62">
        <f t="shared" si="30"/>
        <v>0.97299999999999998</v>
      </c>
      <c r="F119" s="64">
        <f t="shared" si="31"/>
        <v>18681.599999999999</v>
      </c>
      <c r="G119" s="63">
        <v>245</v>
      </c>
      <c r="H119" s="65">
        <v>0.68769999999999998</v>
      </c>
      <c r="I119" s="63">
        <v>228</v>
      </c>
      <c r="J119" s="66">
        <v>456</v>
      </c>
      <c r="K119" s="67">
        <f t="shared" si="32"/>
        <v>228</v>
      </c>
      <c r="L119" s="67">
        <f t="shared" si="33"/>
        <v>17</v>
      </c>
      <c r="M119" s="65">
        <f t="shared" si="34"/>
        <v>0.15964912280701754</v>
      </c>
      <c r="N119" s="68">
        <f t="shared" si="35"/>
        <v>0.68769999999999998</v>
      </c>
      <c r="O119" s="63">
        <v>245</v>
      </c>
      <c r="P119" s="65">
        <f t="shared" si="36"/>
        <v>0.15964912280701754</v>
      </c>
      <c r="Q119" s="65">
        <f t="shared" si="37"/>
        <v>0.72425368421052638</v>
      </c>
      <c r="R119" s="63">
        <f t="shared" si="38"/>
        <v>64766.385710526323</v>
      </c>
      <c r="S119" s="70">
        <f t="shared" si="39"/>
        <v>38859.831426315795</v>
      </c>
      <c r="T119" s="71">
        <f t="shared" si="40"/>
        <v>228</v>
      </c>
      <c r="U119" s="69">
        <f t="shared" si="41"/>
        <v>285</v>
      </c>
      <c r="V119" s="69">
        <f t="shared" si="42"/>
        <v>199.5</v>
      </c>
      <c r="W119">
        <f t="shared" si="43"/>
        <v>-180.06065200909779</v>
      </c>
      <c r="X119" s="69">
        <f t="shared" si="44"/>
        <v>252.90959059893862</v>
      </c>
      <c r="Y119" s="69">
        <f t="shared" si="45"/>
        <v>252.90959059893862</v>
      </c>
      <c r="Z119" s="72">
        <f t="shared" si="46"/>
        <v>0.18740207227697761</v>
      </c>
      <c r="AA119" s="72">
        <f t="shared" si="47"/>
        <v>0.70228999999999997</v>
      </c>
      <c r="AB119" s="69">
        <f t="shared" si="48"/>
        <v>64829.794879330933</v>
      </c>
      <c r="AC119" s="73">
        <f t="shared" si="49"/>
        <v>38897.876927598561</v>
      </c>
      <c r="AD119" s="69">
        <f t="shared" si="50"/>
        <v>18681.599999999999</v>
      </c>
      <c r="AE119" s="4"/>
      <c r="AF119"/>
      <c r="AG119" s="74">
        <f t="shared" si="51"/>
        <v>8544.5283333333336</v>
      </c>
      <c r="AH119" s="74">
        <f t="shared" si="52"/>
        <v>-42144.528333333335</v>
      </c>
      <c r="AI119" s="75">
        <f t="shared" si="53"/>
        <v>-18144.528333333335</v>
      </c>
      <c r="AJ119" s="75">
        <f t="shared" si="54"/>
        <v>-18144.528333333335</v>
      </c>
      <c r="AK119" s="75">
        <f t="shared" si="55"/>
        <v>-24144.528333333335</v>
      </c>
      <c r="AL119" s="75">
        <f t="shared" si="56"/>
        <v>-21928.251405734773</v>
      </c>
      <c r="AM119" s="75">
        <f t="shared" si="57"/>
        <v>2071.7485942652274</v>
      </c>
      <c r="AN119" s="75">
        <f t="shared" si="58"/>
        <v>2071.7485942652274</v>
      </c>
      <c r="AO119" s="75">
        <f t="shared" si="59"/>
        <v>-3928.2514057347726</v>
      </c>
    </row>
    <row r="120" spans="1:41" hidden="1" x14ac:dyDescent="0.3">
      <c r="A120" s="62" t="s">
        <v>214</v>
      </c>
      <c r="B120" s="62" t="s">
        <v>103</v>
      </c>
      <c r="C120" s="62">
        <v>1</v>
      </c>
      <c r="D120" s="63">
        <v>1000</v>
      </c>
      <c r="E120" s="62">
        <f t="shared" si="30"/>
        <v>0.97299999999999998</v>
      </c>
      <c r="F120" s="64">
        <f t="shared" si="31"/>
        <v>11676</v>
      </c>
      <c r="G120" s="63">
        <v>197</v>
      </c>
      <c r="H120" s="65">
        <v>0.58899999999999997</v>
      </c>
      <c r="I120" s="63">
        <v>155</v>
      </c>
      <c r="J120" s="66">
        <v>252</v>
      </c>
      <c r="K120" s="67">
        <f t="shared" si="32"/>
        <v>97</v>
      </c>
      <c r="L120" s="67">
        <f t="shared" si="33"/>
        <v>42</v>
      </c>
      <c r="M120" s="65">
        <f t="shared" si="34"/>
        <v>0.44639175257731956</v>
      </c>
      <c r="N120" s="68">
        <f t="shared" si="35"/>
        <v>0.58899999999999997</v>
      </c>
      <c r="O120" s="63">
        <v>197</v>
      </c>
      <c r="P120" s="65">
        <f t="shared" si="36"/>
        <v>0.44639175257731956</v>
      </c>
      <c r="Q120" s="65">
        <f t="shared" si="37"/>
        <v>0.49732556701030933</v>
      </c>
      <c r="R120" s="63">
        <f t="shared" si="38"/>
        <v>35760.194895876295</v>
      </c>
      <c r="S120" s="70">
        <f t="shared" si="39"/>
        <v>21456.116937525778</v>
      </c>
      <c r="T120" s="71">
        <f t="shared" si="40"/>
        <v>155</v>
      </c>
      <c r="U120" s="69">
        <f t="shared" si="41"/>
        <v>121.25</v>
      </c>
      <c r="V120" s="69">
        <f t="shared" si="42"/>
        <v>142.875</v>
      </c>
      <c r="W120">
        <f t="shared" si="43"/>
        <v>-76.604751074045993</v>
      </c>
      <c r="X120" s="69">
        <f t="shared" si="44"/>
        <v>136.59750126358352</v>
      </c>
      <c r="Y120" s="69">
        <f t="shared" si="45"/>
        <v>155</v>
      </c>
      <c r="Z120" s="72">
        <f t="shared" si="46"/>
        <v>0.1</v>
      </c>
      <c r="AA120" s="72">
        <f t="shared" si="47"/>
        <v>0.77146000000000003</v>
      </c>
      <c r="AB120" s="69">
        <f t="shared" si="48"/>
        <v>43645.349500000004</v>
      </c>
      <c r="AC120" s="73">
        <f t="shared" si="49"/>
        <v>26187.209700000003</v>
      </c>
      <c r="AD120" s="69">
        <f t="shared" si="50"/>
        <v>11676</v>
      </c>
      <c r="AE120" s="4"/>
      <c r="AF120"/>
      <c r="AG120" s="74">
        <f t="shared" si="51"/>
        <v>9386.0966666666664</v>
      </c>
      <c r="AH120" s="74">
        <f t="shared" si="52"/>
        <v>-42986.096666666665</v>
      </c>
      <c r="AI120" s="75">
        <f t="shared" si="53"/>
        <v>-18986.096666666665</v>
      </c>
      <c r="AJ120" s="75">
        <f t="shared" si="54"/>
        <v>-18986.096666666665</v>
      </c>
      <c r="AK120" s="75">
        <f t="shared" si="55"/>
        <v>-24986.096666666665</v>
      </c>
      <c r="AL120" s="75">
        <f t="shared" si="56"/>
        <v>-28474.886966666661</v>
      </c>
      <c r="AM120" s="75">
        <f t="shared" si="57"/>
        <v>-4474.8869666666615</v>
      </c>
      <c r="AN120" s="75">
        <f t="shared" si="58"/>
        <v>-4474.8869666666615</v>
      </c>
      <c r="AO120" s="75">
        <f t="shared" si="59"/>
        <v>-10474.886966666661</v>
      </c>
    </row>
    <row r="121" spans="1:41" hidden="1" x14ac:dyDescent="0.3">
      <c r="A121" s="62" t="s">
        <v>215</v>
      </c>
      <c r="B121" s="62" t="s">
        <v>103</v>
      </c>
      <c r="C121" s="62">
        <v>2</v>
      </c>
      <c r="D121" s="63">
        <v>1500</v>
      </c>
      <c r="E121" s="62">
        <f t="shared" si="30"/>
        <v>0.97299999999999998</v>
      </c>
      <c r="F121" s="64">
        <f t="shared" si="31"/>
        <v>17514</v>
      </c>
      <c r="G121" s="63">
        <v>195</v>
      </c>
      <c r="H121" s="65">
        <v>0.61919999999999997</v>
      </c>
      <c r="I121" s="63">
        <v>158</v>
      </c>
      <c r="J121" s="66">
        <v>236</v>
      </c>
      <c r="K121" s="67">
        <f t="shared" si="32"/>
        <v>78</v>
      </c>
      <c r="L121" s="67">
        <f t="shared" si="33"/>
        <v>37</v>
      </c>
      <c r="M121" s="65">
        <f t="shared" si="34"/>
        <v>0.47948717948717956</v>
      </c>
      <c r="N121" s="68">
        <f t="shared" si="35"/>
        <v>0.61919999999999997</v>
      </c>
      <c r="O121" s="63">
        <v>195</v>
      </c>
      <c r="P121" s="65">
        <f t="shared" si="36"/>
        <v>0.47948717948717956</v>
      </c>
      <c r="Q121" s="65">
        <f t="shared" si="37"/>
        <v>0.47113384615384613</v>
      </c>
      <c r="R121" s="63">
        <f t="shared" si="38"/>
        <v>33532.951499999996</v>
      </c>
      <c r="S121" s="70">
        <f t="shared" si="39"/>
        <v>20119.770899999996</v>
      </c>
      <c r="T121" s="71">
        <f t="shared" si="40"/>
        <v>158</v>
      </c>
      <c r="U121" s="69">
        <f t="shared" si="41"/>
        <v>97.5</v>
      </c>
      <c r="V121" s="69">
        <f t="shared" si="42"/>
        <v>148.25</v>
      </c>
      <c r="W121">
        <f t="shared" si="43"/>
        <v>-61.59969673995451</v>
      </c>
      <c r="X121" s="69">
        <f t="shared" si="44"/>
        <v>126.52170204700532</v>
      </c>
      <c r="Y121" s="69">
        <f t="shared" si="45"/>
        <v>158</v>
      </c>
      <c r="Z121" s="72">
        <f t="shared" si="46"/>
        <v>0.1</v>
      </c>
      <c r="AA121" s="72">
        <f t="shared" si="47"/>
        <v>0.77146000000000003</v>
      </c>
      <c r="AB121" s="69">
        <f t="shared" si="48"/>
        <v>44490.0982</v>
      </c>
      <c r="AC121" s="73">
        <f t="shared" si="49"/>
        <v>26694.058919999999</v>
      </c>
      <c r="AD121" s="69">
        <f t="shared" si="50"/>
        <v>17514</v>
      </c>
      <c r="AE121" s="4"/>
      <c r="AF121"/>
      <c r="AG121" s="74">
        <f t="shared" si="51"/>
        <v>9386.0966666666664</v>
      </c>
      <c r="AH121" s="74">
        <f t="shared" si="52"/>
        <v>-42986.096666666665</v>
      </c>
      <c r="AI121" s="75">
        <f t="shared" si="53"/>
        <v>-18986.096666666665</v>
      </c>
      <c r="AJ121" s="75">
        <f t="shared" si="54"/>
        <v>-18986.096666666665</v>
      </c>
      <c r="AK121" s="75">
        <f t="shared" si="55"/>
        <v>-24986.096666666665</v>
      </c>
      <c r="AL121" s="75">
        <f t="shared" si="56"/>
        <v>-33806.037746666669</v>
      </c>
      <c r="AM121" s="75">
        <f t="shared" si="57"/>
        <v>-9806.037746666665</v>
      </c>
      <c r="AN121" s="75">
        <f t="shared" si="58"/>
        <v>-9806.037746666665</v>
      </c>
      <c r="AO121" s="75">
        <f t="shared" si="59"/>
        <v>-15806.037746666665</v>
      </c>
    </row>
    <row r="122" spans="1:41" hidden="1" x14ac:dyDescent="0.3">
      <c r="A122" s="62" t="s">
        <v>216</v>
      </c>
      <c r="B122" s="62" t="s">
        <v>97</v>
      </c>
      <c r="C122" s="62">
        <v>1</v>
      </c>
      <c r="D122" s="63">
        <v>750</v>
      </c>
      <c r="E122" s="62">
        <f t="shared" si="30"/>
        <v>0.97299999999999998</v>
      </c>
      <c r="F122" s="64">
        <f t="shared" si="31"/>
        <v>8757</v>
      </c>
      <c r="G122" s="63">
        <v>124</v>
      </c>
      <c r="H122" s="65">
        <v>0.45479999999999998</v>
      </c>
      <c r="I122" s="63">
        <v>89</v>
      </c>
      <c r="J122" s="66">
        <v>155</v>
      </c>
      <c r="K122" s="67">
        <f t="shared" si="32"/>
        <v>66</v>
      </c>
      <c r="L122" s="67">
        <f t="shared" si="33"/>
        <v>35</v>
      </c>
      <c r="M122" s="65">
        <f t="shared" si="34"/>
        <v>0.52424242424242429</v>
      </c>
      <c r="N122" s="68">
        <f t="shared" si="35"/>
        <v>0.45479999999999998</v>
      </c>
      <c r="O122" s="63">
        <v>124</v>
      </c>
      <c r="P122" s="65">
        <f t="shared" si="36"/>
        <v>0.52424242424242429</v>
      </c>
      <c r="Q122" s="65">
        <f t="shared" si="37"/>
        <v>0.43571454545454547</v>
      </c>
      <c r="R122" s="63">
        <f t="shared" si="38"/>
        <v>19720.440327272729</v>
      </c>
      <c r="S122" s="70">
        <f t="shared" si="39"/>
        <v>11832.264196363636</v>
      </c>
      <c r="T122" s="71">
        <f t="shared" si="40"/>
        <v>89</v>
      </c>
      <c r="U122" s="69">
        <f t="shared" si="41"/>
        <v>82.5</v>
      </c>
      <c r="V122" s="69">
        <f t="shared" si="42"/>
        <v>80.75</v>
      </c>
      <c r="W122">
        <f t="shared" si="43"/>
        <v>-52.122820318423045</v>
      </c>
      <c r="X122" s="69">
        <f t="shared" si="44"/>
        <v>84.710670962850642</v>
      </c>
      <c r="Y122" s="69">
        <f t="shared" si="45"/>
        <v>89</v>
      </c>
      <c r="Z122" s="72">
        <f t="shared" si="46"/>
        <v>0.1</v>
      </c>
      <c r="AA122" s="72">
        <f t="shared" si="47"/>
        <v>0.77146000000000003</v>
      </c>
      <c r="AB122" s="69">
        <f t="shared" si="48"/>
        <v>25060.878100000002</v>
      </c>
      <c r="AC122" s="73">
        <f t="shared" si="49"/>
        <v>15036.52686</v>
      </c>
      <c r="AD122" s="69">
        <f t="shared" si="50"/>
        <v>8757</v>
      </c>
      <c r="AE122" s="4"/>
      <c r="AF122"/>
      <c r="AG122" s="74">
        <f t="shared" si="51"/>
        <v>9386.0966666666664</v>
      </c>
      <c r="AH122" s="74">
        <f t="shared" si="52"/>
        <v>-42986.096666666665</v>
      </c>
      <c r="AI122" s="75">
        <f t="shared" si="53"/>
        <v>-18986.096666666665</v>
      </c>
      <c r="AJ122" s="75">
        <f t="shared" si="54"/>
        <v>-18986.096666666665</v>
      </c>
      <c r="AK122" s="75">
        <f t="shared" si="55"/>
        <v>-24986.096666666665</v>
      </c>
      <c r="AL122" s="75">
        <f t="shared" si="56"/>
        <v>-36706.569806666666</v>
      </c>
      <c r="AM122" s="75">
        <f t="shared" si="57"/>
        <v>-12706.569806666665</v>
      </c>
      <c r="AN122" s="75">
        <f t="shared" si="58"/>
        <v>-12706.569806666665</v>
      </c>
      <c r="AO122" s="75">
        <f t="shared" si="59"/>
        <v>-18706.569806666666</v>
      </c>
    </row>
    <row r="123" spans="1:41" hidden="1" x14ac:dyDescent="0.3">
      <c r="A123" s="62" t="s">
        <v>217</v>
      </c>
      <c r="B123" s="62" t="s">
        <v>97</v>
      </c>
      <c r="C123" s="62">
        <v>2</v>
      </c>
      <c r="D123" s="63">
        <v>1040</v>
      </c>
      <c r="E123" s="62">
        <f t="shared" si="30"/>
        <v>0.97299999999999998</v>
      </c>
      <c r="F123" s="64">
        <f t="shared" si="31"/>
        <v>12143.039999999999</v>
      </c>
      <c r="G123" s="63">
        <v>156</v>
      </c>
      <c r="H123" s="65">
        <v>0.48770000000000002</v>
      </c>
      <c r="I123" s="63">
        <v>115</v>
      </c>
      <c r="J123" s="66">
        <v>179</v>
      </c>
      <c r="K123" s="67">
        <f t="shared" si="32"/>
        <v>64</v>
      </c>
      <c r="L123" s="67">
        <f t="shared" si="33"/>
        <v>41</v>
      </c>
      <c r="M123" s="65">
        <f t="shared" si="34"/>
        <v>0.61250000000000004</v>
      </c>
      <c r="N123" s="68">
        <f t="shared" si="35"/>
        <v>0.48770000000000002</v>
      </c>
      <c r="O123" s="63">
        <v>156</v>
      </c>
      <c r="P123" s="65">
        <f t="shared" si="36"/>
        <v>0.61250000000000004</v>
      </c>
      <c r="Q123" s="65">
        <f t="shared" si="37"/>
        <v>0.36586750000000001</v>
      </c>
      <c r="R123" s="63">
        <f t="shared" si="38"/>
        <v>20832.495450000002</v>
      </c>
      <c r="S123" s="70">
        <f t="shared" si="39"/>
        <v>12499.497270000002</v>
      </c>
      <c r="T123" s="71">
        <f t="shared" si="40"/>
        <v>115</v>
      </c>
      <c r="U123" s="69">
        <f t="shared" si="41"/>
        <v>80</v>
      </c>
      <c r="V123" s="69">
        <f t="shared" si="42"/>
        <v>107</v>
      </c>
      <c r="W123">
        <f t="shared" si="43"/>
        <v>-50.543340914834474</v>
      </c>
      <c r="X123" s="69">
        <f t="shared" si="44"/>
        <v>96.49216578215821</v>
      </c>
      <c r="Y123" s="69">
        <f t="shared" si="45"/>
        <v>115</v>
      </c>
      <c r="Z123" s="72">
        <f t="shared" si="46"/>
        <v>0.1</v>
      </c>
      <c r="AA123" s="72">
        <f t="shared" si="47"/>
        <v>0.77146000000000003</v>
      </c>
      <c r="AB123" s="69">
        <f t="shared" si="48"/>
        <v>32382.033500000001</v>
      </c>
      <c r="AC123" s="73">
        <f t="shared" si="49"/>
        <v>19429.220099999999</v>
      </c>
      <c r="AD123" s="69">
        <f t="shared" si="50"/>
        <v>12143.039999999999</v>
      </c>
      <c r="AE123" s="4"/>
      <c r="AF123"/>
      <c r="AG123" s="74">
        <f t="shared" si="51"/>
        <v>9386.0966666666664</v>
      </c>
      <c r="AH123" s="74">
        <f t="shared" si="52"/>
        <v>-42986.096666666665</v>
      </c>
      <c r="AI123" s="75">
        <f t="shared" si="53"/>
        <v>-18986.096666666665</v>
      </c>
      <c r="AJ123" s="75">
        <f t="shared" si="54"/>
        <v>-18986.096666666665</v>
      </c>
      <c r="AK123" s="75">
        <f t="shared" si="55"/>
        <v>-24986.096666666665</v>
      </c>
      <c r="AL123" s="75">
        <f t="shared" si="56"/>
        <v>-35699.916566666667</v>
      </c>
      <c r="AM123" s="75">
        <f t="shared" si="57"/>
        <v>-11699.916566666665</v>
      </c>
      <c r="AN123" s="75">
        <f t="shared" si="58"/>
        <v>-11699.916566666665</v>
      </c>
      <c r="AO123" s="75">
        <f t="shared" si="59"/>
        <v>-17699.916566666667</v>
      </c>
    </row>
    <row r="124" spans="1:41" hidden="1" x14ac:dyDescent="0.3">
      <c r="A124" s="62" t="s">
        <v>218</v>
      </c>
      <c r="B124" s="62" t="s">
        <v>103</v>
      </c>
      <c r="C124" s="62">
        <v>1</v>
      </c>
      <c r="D124" s="63">
        <v>900</v>
      </c>
      <c r="E124" s="62">
        <f t="shared" si="30"/>
        <v>0.97299999999999998</v>
      </c>
      <c r="F124" s="64">
        <f t="shared" si="31"/>
        <v>10508.4</v>
      </c>
      <c r="G124" s="63">
        <v>256</v>
      </c>
      <c r="H124" s="65">
        <v>0.47949999999999998</v>
      </c>
      <c r="I124" s="63">
        <v>152</v>
      </c>
      <c r="J124" s="66">
        <v>300</v>
      </c>
      <c r="K124" s="67">
        <f t="shared" si="32"/>
        <v>148</v>
      </c>
      <c r="L124" s="67">
        <f t="shared" si="33"/>
        <v>104</v>
      </c>
      <c r="M124" s="65">
        <f t="shared" si="34"/>
        <v>0.66216216216216217</v>
      </c>
      <c r="N124" s="68">
        <f t="shared" si="35"/>
        <v>0.47949999999999998</v>
      </c>
      <c r="O124" s="63">
        <v>256</v>
      </c>
      <c r="P124" s="65">
        <f t="shared" si="36"/>
        <v>0.66216216216216217</v>
      </c>
      <c r="Q124" s="65">
        <f t="shared" si="37"/>
        <v>0.32656486486486491</v>
      </c>
      <c r="R124" s="63">
        <f t="shared" si="38"/>
        <v>30514.220972972977</v>
      </c>
      <c r="S124" s="70">
        <f t="shared" si="39"/>
        <v>18308.532583783785</v>
      </c>
      <c r="T124" s="71">
        <f t="shared" si="40"/>
        <v>152</v>
      </c>
      <c r="U124" s="69">
        <f t="shared" si="41"/>
        <v>185</v>
      </c>
      <c r="V124" s="69">
        <f t="shared" si="42"/>
        <v>133.5</v>
      </c>
      <c r="W124">
        <f t="shared" si="43"/>
        <v>-116.88147586555472</v>
      </c>
      <c r="X124" s="69">
        <f t="shared" si="44"/>
        <v>166.16938337124085</v>
      </c>
      <c r="Y124" s="69">
        <f t="shared" si="45"/>
        <v>166.16938337124085</v>
      </c>
      <c r="Z124" s="72">
        <f t="shared" si="46"/>
        <v>0.17659126146616677</v>
      </c>
      <c r="AA124" s="72">
        <f t="shared" si="47"/>
        <v>0.71084567567567558</v>
      </c>
      <c r="AB124" s="69">
        <f t="shared" si="48"/>
        <v>43114.087473686122</v>
      </c>
      <c r="AC124" s="73">
        <f t="shared" si="49"/>
        <v>25868.452484211673</v>
      </c>
      <c r="AD124" s="69">
        <f t="shared" si="50"/>
        <v>10508.4</v>
      </c>
      <c r="AE124" s="4"/>
      <c r="AF124"/>
      <c r="AG124" s="74">
        <f t="shared" si="51"/>
        <v>8648.622387387386</v>
      </c>
      <c r="AH124" s="74">
        <f t="shared" si="52"/>
        <v>-42248.622387387382</v>
      </c>
      <c r="AI124" s="75">
        <f t="shared" si="53"/>
        <v>-18248.622387387386</v>
      </c>
      <c r="AJ124" s="75">
        <f t="shared" si="54"/>
        <v>-18248.622387387386</v>
      </c>
      <c r="AK124" s="75">
        <f t="shared" si="55"/>
        <v>-24248.622387387386</v>
      </c>
      <c r="AL124" s="75">
        <f t="shared" si="56"/>
        <v>-26888.56990317571</v>
      </c>
      <c r="AM124" s="75">
        <f t="shared" si="57"/>
        <v>-2888.5699031757122</v>
      </c>
      <c r="AN124" s="75">
        <f t="shared" si="58"/>
        <v>-2888.5699031757122</v>
      </c>
      <c r="AO124" s="75">
        <f t="shared" si="59"/>
        <v>-8888.5699031757122</v>
      </c>
    </row>
    <row r="125" spans="1:41" hidden="1" x14ac:dyDescent="0.3">
      <c r="A125" s="62" t="s">
        <v>219</v>
      </c>
      <c r="B125" s="62" t="s">
        <v>103</v>
      </c>
      <c r="C125" s="62">
        <v>2</v>
      </c>
      <c r="D125" s="63">
        <v>1400</v>
      </c>
      <c r="E125" s="62">
        <f t="shared" si="30"/>
        <v>0.97299999999999998</v>
      </c>
      <c r="F125" s="64">
        <f t="shared" si="31"/>
        <v>16346.4</v>
      </c>
      <c r="G125" s="63">
        <v>284</v>
      </c>
      <c r="H125" s="65">
        <v>0.49320000000000003</v>
      </c>
      <c r="I125" s="63">
        <v>175</v>
      </c>
      <c r="J125" s="66">
        <v>368</v>
      </c>
      <c r="K125" s="67">
        <f t="shared" si="32"/>
        <v>193</v>
      </c>
      <c r="L125" s="67">
        <f t="shared" si="33"/>
        <v>109</v>
      </c>
      <c r="M125" s="65">
        <f t="shared" si="34"/>
        <v>0.55181347150259075</v>
      </c>
      <c r="N125" s="68">
        <f t="shared" si="35"/>
        <v>0.49320000000000003</v>
      </c>
      <c r="O125" s="63">
        <v>284</v>
      </c>
      <c r="P125" s="65">
        <f t="shared" si="36"/>
        <v>0.55181347150259075</v>
      </c>
      <c r="Q125" s="65">
        <f t="shared" si="37"/>
        <v>0.41389481865284972</v>
      </c>
      <c r="R125" s="63">
        <f t="shared" si="38"/>
        <v>42904.336901554401</v>
      </c>
      <c r="S125" s="70">
        <f t="shared" si="39"/>
        <v>25742.602140932639</v>
      </c>
      <c r="T125" s="71">
        <f t="shared" si="40"/>
        <v>175</v>
      </c>
      <c r="U125" s="69">
        <f t="shared" si="41"/>
        <v>241.25</v>
      </c>
      <c r="V125" s="69">
        <f t="shared" si="42"/>
        <v>150.875</v>
      </c>
      <c r="W125">
        <f t="shared" si="43"/>
        <v>-152.41976244629771</v>
      </c>
      <c r="X125" s="69">
        <f t="shared" si="44"/>
        <v>205.08574993682083</v>
      </c>
      <c r="Y125" s="69">
        <f t="shared" si="45"/>
        <v>205.08574993682083</v>
      </c>
      <c r="Z125" s="72">
        <f t="shared" si="46"/>
        <v>0.22470777175884282</v>
      </c>
      <c r="AA125" s="72">
        <f t="shared" si="47"/>
        <v>0.6727662694300518</v>
      </c>
      <c r="AB125" s="69">
        <f t="shared" si="48"/>
        <v>50360.792837864698</v>
      </c>
      <c r="AC125" s="73">
        <f t="shared" si="49"/>
        <v>30216.475702718817</v>
      </c>
      <c r="AD125" s="69">
        <f t="shared" si="50"/>
        <v>16346.4</v>
      </c>
      <c r="AE125" s="4"/>
      <c r="AF125"/>
      <c r="AG125" s="74">
        <f t="shared" si="51"/>
        <v>8185.3229447322956</v>
      </c>
      <c r="AH125" s="74">
        <f t="shared" si="52"/>
        <v>-41785.322944732296</v>
      </c>
      <c r="AI125" s="75">
        <f t="shared" si="53"/>
        <v>-17785.322944732296</v>
      </c>
      <c r="AJ125" s="75">
        <f t="shared" si="54"/>
        <v>-17785.322944732296</v>
      </c>
      <c r="AK125" s="75">
        <f t="shared" si="55"/>
        <v>-23785.322944732296</v>
      </c>
      <c r="AL125" s="75">
        <f t="shared" si="56"/>
        <v>-27915.24724201348</v>
      </c>
      <c r="AM125" s="75">
        <f t="shared" si="57"/>
        <v>-3915.2472420134782</v>
      </c>
      <c r="AN125" s="75">
        <f t="shared" si="58"/>
        <v>-3915.2472420134782</v>
      </c>
      <c r="AO125" s="75">
        <f t="shared" si="59"/>
        <v>-9915.2472420134782</v>
      </c>
    </row>
    <row r="126" spans="1:41" hidden="1" x14ac:dyDescent="0.3">
      <c r="A126" s="62" t="s">
        <v>220</v>
      </c>
      <c r="B126" s="62" t="s">
        <v>97</v>
      </c>
      <c r="C126" s="62">
        <v>1</v>
      </c>
      <c r="D126" s="63">
        <v>825</v>
      </c>
      <c r="E126" s="62">
        <f t="shared" si="30"/>
        <v>0.97299999999999998</v>
      </c>
      <c r="F126" s="64">
        <f t="shared" si="31"/>
        <v>9632.6999999999989</v>
      </c>
      <c r="G126" s="63">
        <v>128</v>
      </c>
      <c r="H126" s="65">
        <v>0.36159999999999998</v>
      </c>
      <c r="I126" s="63">
        <v>77</v>
      </c>
      <c r="J126" s="66">
        <v>161</v>
      </c>
      <c r="K126" s="67">
        <f t="shared" si="32"/>
        <v>84</v>
      </c>
      <c r="L126" s="67">
        <f t="shared" si="33"/>
        <v>51</v>
      </c>
      <c r="M126" s="65">
        <f t="shared" si="34"/>
        <v>0.58571428571428574</v>
      </c>
      <c r="N126" s="68">
        <f t="shared" si="35"/>
        <v>0.36159999999999998</v>
      </c>
      <c r="O126" s="63">
        <v>128</v>
      </c>
      <c r="P126" s="65">
        <f t="shared" si="36"/>
        <v>0.58571428571428574</v>
      </c>
      <c r="Q126" s="65">
        <f t="shared" si="37"/>
        <v>0.38706571428571429</v>
      </c>
      <c r="R126" s="63">
        <f t="shared" si="38"/>
        <v>18083.710171428571</v>
      </c>
      <c r="S126" s="70">
        <f t="shared" si="39"/>
        <v>10850.226102857143</v>
      </c>
      <c r="T126" s="71">
        <f t="shared" si="40"/>
        <v>77</v>
      </c>
      <c r="U126" s="69">
        <f t="shared" si="41"/>
        <v>105</v>
      </c>
      <c r="V126" s="69">
        <f t="shared" si="42"/>
        <v>66.5</v>
      </c>
      <c r="W126">
        <f t="shared" si="43"/>
        <v>-66.338134950720246</v>
      </c>
      <c r="X126" s="69">
        <f t="shared" si="44"/>
        <v>89.677217589082645</v>
      </c>
      <c r="Y126" s="69">
        <f t="shared" si="45"/>
        <v>89.677217589082645</v>
      </c>
      <c r="Z126" s="72">
        <f t="shared" si="46"/>
        <v>0.22073540561031091</v>
      </c>
      <c r="AA126" s="72">
        <f t="shared" si="47"/>
        <v>0.67591000000000001</v>
      </c>
      <c r="AB126" s="69">
        <f t="shared" si="48"/>
        <v>22124.010771332451</v>
      </c>
      <c r="AC126" s="73">
        <f t="shared" si="49"/>
        <v>13274.40646279947</v>
      </c>
      <c r="AD126" s="69">
        <f t="shared" si="50"/>
        <v>9632.6999999999989</v>
      </c>
      <c r="AE126" s="4"/>
      <c r="AF126"/>
      <c r="AG126" s="74">
        <f t="shared" si="51"/>
        <v>8223.5716666666667</v>
      </c>
      <c r="AH126" s="74">
        <f t="shared" si="52"/>
        <v>-41823.57166666667</v>
      </c>
      <c r="AI126" s="75">
        <f t="shared" si="53"/>
        <v>-17823.571666666667</v>
      </c>
      <c r="AJ126" s="75">
        <f t="shared" si="54"/>
        <v>-17823.571666666667</v>
      </c>
      <c r="AK126" s="75">
        <f t="shared" si="55"/>
        <v>-23823.571666666667</v>
      </c>
      <c r="AL126" s="75">
        <f t="shared" si="56"/>
        <v>-38181.865203867201</v>
      </c>
      <c r="AM126" s="75">
        <f t="shared" si="57"/>
        <v>-14181.865203867195</v>
      </c>
      <c r="AN126" s="75">
        <f t="shared" si="58"/>
        <v>-14181.865203867195</v>
      </c>
      <c r="AO126" s="75">
        <f t="shared" si="59"/>
        <v>-20181.865203867193</v>
      </c>
    </row>
    <row r="127" spans="1:41" hidden="1" x14ac:dyDescent="0.3">
      <c r="A127" s="62" t="s">
        <v>221</v>
      </c>
      <c r="B127" s="62" t="s">
        <v>97</v>
      </c>
      <c r="C127" s="62">
        <v>2</v>
      </c>
      <c r="D127" s="63">
        <v>2700</v>
      </c>
      <c r="E127" s="62">
        <f t="shared" si="30"/>
        <v>0.97299999999999998</v>
      </c>
      <c r="F127" s="64">
        <f t="shared" si="31"/>
        <v>31525.200000000001</v>
      </c>
      <c r="G127" s="63">
        <v>337</v>
      </c>
      <c r="H127" s="65">
        <v>0.4219</v>
      </c>
      <c r="I127" s="63">
        <v>157</v>
      </c>
      <c r="J127" s="66">
        <v>526</v>
      </c>
      <c r="K127" s="67">
        <f t="shared" si="32"/>
        <v>369</v>
      </c>
      <c r="L127" s="67">
        <f t="shared" si="33"/>
        <v>180</v>
      </c>
      <c r="M127" s="65">
        <f t="shared" si="34"/>
        <v>0.49024390243902438</v>
      </c>
      <c r="N127" s="68">
        <f t="shared" si="35"/>
        <v>0.4219</v>
      </c>
      <c r="O127" s="63">
        <v>337</v>
      </c>
      <c r="P127" s="65">
        <f t="shared" si="36"/>
        <v>0.49024390243902438</v>
      </c>
      <c r="Q127" s="65">
        <f t="shared" si="37"/>
        <v>0.46262097560975612</v>
      </c>
      <c r="R127" s="63">
        <f t="shared" si="38"/>
        <v>56904.693104878053</v>
      </c>
      <c r="S127" s="70">
        <f t="shared" si="39"/>
        <v>34142.815862926829</v>
      </c>
      <c r="T127" s="71">
        <f t="shared" si="40"/>
        <v>157</v>
      </c>
      <c r="U127" s="69">
        <f t="shared" si="41"/>
        <v>461.25</v>
      </c>
      <c r="V127" s="69">
        <f t="shared" si="42"/>
        <v>110.875</v>
      </c>
      <c r="W127">
        <f t="shared" si="43"/>
        <v>-291.41394996209249</v>
      </c>
      <c r="X127" s="69">
        <f t="shared" si="44"/>
        <v>303.31420583775594</v>
      </c>
      <c r="Y127" s="69">
        <f t="shared" si="45"/>
        <v>303.31420583775594</v>
      </c>
      <c r="Z127" s="72">
        <f t="shared" si="46"/>
        <v>0.41721237037995867</v>
      </c>
      <c r="AA127" s="72">
        <f t="shared" si="47"/>
        <v>0.52041813008130067</v>
      </c>
      <c r="AB127" s="69">
        <f t="shared" si="48"/>
        <v>57615.327317650575</v>
      </c>
      <c r="AC127" s="73">
        <f t="shared" si="49"/>
        <v>34569.196390590347</v>
      </c>
      <c r="AD127" s="69">
        <f t="shared" si="50"/>
        <v>31525.200000000001</v>
      </c>
      <c r="AE127" s="4"/>
      <c r="AF127"/>
      <c r="AG127" s="74">
        <f t="shared" si="51"/>
        <v>6331.7539159891585</v>
      </c>
      <c r="AH127" s="74">
        <f t="shared" si="52"/>
        <v>-39931.75391598916</v>
      </c>
      <c r="AI127" s="75">
        <f t="shared" si="53"/>
        <v>-15931.753915989158</v>
      </c>
      <c r="AJ127" s="75">
        <f t="shared" si="54"/>
        <v>-15931.753915989158</v>
      </c>
      <c r="AK127" s="75">
        <f t="shared" si="55"/>
        <v>-21931.75391598916</v>
      </c>
      <c r="AL127" s="75">
        <f t="shared" si="56"/>
        <v>-36887.757525398818</v>
      </c>
      <c r="AM127" s="75">
        <f t="shared" si="57"/>
        <v>-12887.757525398813</v>
      </c>
      <c r="AN127" s="75">
        <f t="shared" si="58"/>
        <v>-12887.757525398813</v>
      </c>
      <c r="AO127" s="75">
        <f t="shared" si="59"/>
        <v>-18887.757525398814</v>
      </c>
    </row>
    <row r="128" spans="1:41" hidden="1" x14ac:dyDescent="0.3">
      <c r="A128" s="62" t="s">
        <v>222</v>
      </c>
      <c r="B128" s="62" t="s">
        <v>97</v>
      </c>
      <c r="C128" s="62">
        <v>2</v>
      </c>
      <c r="D128" s="63">
        <v>1300</v>
      </c>
      <c r="E128" s="62">
        <f t="shared" si="30"/>
        <v>0.97299999999999998</v>
      </c>
      <c r="F128" s="64">
        <f t="shared" si="31"/>
        <v>15178.8</v>
      </c>
      <c r="G128" s="63">
        <v>139</v>
      </c>
      <c r="H128" s="65">
        <v>0.74250000000000005</v>
      </c>
      <c r="I128" s="63">
        <v>125</v>
      </c>
      <c r="J128" s="66">
        <v>170</v>
      </c>
      <c r="K128" s="67">
        <f t="shared" si="32"/>
        <v>45</v>
      </c>
      <c r="L128" s="67">
        <f t="shared" si="33"/>
        <v>14</v>
      </c>
      <c r="M128" s="65">
        <f t="shared" si="34"/>
        <v>0.34888888888888892</v>
      </c>
      <c r="N128" s="68">
        <f t="shared" si="35"/>
        <v>0.74250000000000005</v>
      </c>
      <c r="O128" s="63">
        <v>139</v>
      </c>
      <c r="P128" s="65">
        <f t="shared" si="36"/>
        <v>0.34888888888888892</v>
      </c>
      <c r="Q128" s="65">
        <f t="shared" si="37"/>
        <v>0.57448933333333341</v>
      </c>
      <c r="R128" s="63">
        <f t="shared" si="38"/>
        <v>29146.716326666672</v>
      </c>
      <c r="S128" s="70">
        <f t="shared" si="39"/>
        <v>17488.029796000003</v>
      </c>
      <c r="T128" s="71">
        <f t="shared" si="40"/>
        <v>125</v>
      </c>
      <c r="U128" s="69">
        <f t="shared" si="41"/>
        <v>56.25</v>
      </c>
      <c r="V128" s="69">
        <f t="shared" si="42"/>
        <v>119.375</v>
      </c>
      <c r="W128">
        <f t="shared" si="43"/>
        <v>-35.538286580742991</v>
      </c>
      <c r="X128" s="69">
        <f t="shared" si="44"/>
        <v>89.916366565580006</v>
      </c>
      <c r="Y128" s="69">
        <f t="shared" si="45"/>
        <v>125</v>
      </c>
      <c r="Z128" s="72">
        <f t="shared" si="46"/>
        <v>0.1</v>
      </c>
      <c r="AA128" s="72">
        <f t="shared" si="47"/>
        <v>0.77146000000000003</v>
      </c>
      <c r="AB128" s="69">
        <f t="shared" si="48"/>
        <v>35197.862500000003</v>
      </c>
      <c r="AC128" s="73">
        <f t="shared" si="49"/>
        <v>21118.717500000002</v>
      </c>
      <c r="AD128" s="69">
        <f t="shared" si="50"/>
        <v>15178.8</v>
      </c>
      <c r="AE128" s="4"/>
      <c r="AF128"/>
      <c r="AG128" s="74">
        <f t="shared" si="51"/>
        <v>9386.0966666666664</v>
      </c>
      <c r="AH128" s="74">
        <f t="shared" si="52"/>
        <v>-42986.096666666665</v>
      </c>
      <c r="AI128" s="75">
        <f t="shared" si="53"/>
        <v>-18986.096666666665</v>
      </c>
      <c r="AJ128" s="75">
        <f t="shared" si="54"/>
        <v>-18986.096666666665</v>
      </c>
      <c r="AK128" s="75">
        <f t="shared" si="55"/>
        <v>-24986.096666666665</v>
      </c>
      <c r="AL128" s="75">
        <f t="shared" si="56"/>
        <v>-37046.179166666661</v>
      </c>
      <c r="AM128" s="75">
        <f t="shared" si="57"/>
        <v>-13046.179166666661</v>
      </c>
      <c r="AN128" s="75">
        <f t="shared" si="58"/>
        <v>-13046.179166666661</v>
      </c>
      <c r="AO128" s="75">
        <f t="shared" si="59"/>
        <v>-19046.179166666661</v>
      </c>
    </row>
    <row r="129" spans="1:41" hidden="1" x14ac:dyDescent="0.3">
      <c r="A129" s="62" t="s">
        <v>223</v>
      </c>
      <c r="B129" s="62" t="s">
        <v>103</v>
      </c>
      <c r="C129" s="62">
        <v>1</v>
      </c>
      <c r="D129" s="63">
        <v>1000</v>
      </c>
      <c r="E129" s="62">
        <f t="shared" si="30"/>
        <v>0.97299999999999998</v>
      </c>
      <c r="F129" s="64">
        <f t="shared" si="31"/>
        <v>11676</v>
      </c>
      <c r="G129" s="63">
        <v>240</v>
      </c>
      <c r="H129" s="65">
        <v>0.36990000000000001</v>
      </c>
      <c r="I129" s="63">
        <v>140</v>
      </c>
      <c r="J129" s="66">
        <v>288</v>
      </c>
      <c r="K129" s="67">
        <f t="shared" si="32"/>
        <v>148</v>
      </c>
      <c r="L129" s="67">
        <f t="shared" si="33"/>
        <v>100</v>
      </c>
      <c r="M129" s="65">
        <f t="shared" si="34"/>
        <v>0.64054054054054055</v>
      </c>
      <c r="N129" s="68">
        <f t="shared" si="35"/>
        <v>0.36990000000000001</v>
      </c>
      <c r="O129" s="63">
        <v>240</v>
      </c>
      <c r="P129" s="65">
        <f t="shared" si="36"/>
        <v>0.64054054054054055</v>
      </c>
      <c r="Q129" s="65">
        <f t="shared" si="37"/>
        <v>0.34367621621621625</v>
      </c>
      <c r="R129" s="63">
        <f t="shared" si="38"/>
        <v>30106.036540540543</v>
      </c>
      <c r="S129" s="70">
        <f t="shared" si="39"/>
        <v>18063.621924324325</v>
      </c>
      <c r="T129" s="71">
        <f t="shared" si="40"/>
        <v>140</v>
      </c>
      <c r="U129" s="69">
        <f t="shared" si="41"/>
        <v>185</v>
      </c>
      <c r="V129" s="69">
        <f t="shared" si="42"/>
        <v>121.5</v>
      </c>
      <c r="W129">
        <f t="shared" si="43"/>
        <v>-116.88147586555472</v>
      </c>
      <c r="X129" s="69">
        <f t="shared" si="44"/>
        <v>160.16938337124085</v>
      </c>
      <c r="Y129" s="69">
        <f t="shared" si="45"/>
        <v>160.16938337124085</v>
      </c>
      <c r="Z129" s="72">
        <f t="shared" si="46"/>
        <v>0.20902369389859921</v>
      </c>
      <c r="AA129" s="72">
        <f t="shared" si="47"/>
        <v>0.68517864864864864</v>
      </c>
      <c r="AB129" s="69">
        <f t="shared" si="48"/>
        <v>40056.794203415862</v>
      </c>
      <c r="AC129" s="73">
        <f t="shared" si="49"/>
        <v>24034.076522049516</v>
      </c>
      <c r="AD129" s="69">
        <f t="shared" si="50"/>
        <v>11676</v>
      </c>
      <c r="AE129" s="4"/>
      <c r="AF129"/>
      <c r="AG129" s="74">
        <f t="shared" si="51"/>
        <v>8336.3402252252235</v>
      </c>
      <c r="AH129" s="74">
        <f t="shared" si="52"/>
        <v>-41936.340225225227</v>
      </c>
      <c r="AI129" s="75">
        <f t="shared" si="53"/>
        <v>-17936.340225225224</v>
      </c>
      <c r="AJ129" s="75">
        <f t="shared" si="54"/>
        <v>-17936.340225225224</v>
      </c>
      <c r="AK129" s="75">
        <f t="shared" si="55"/>
        <v>-23936.340225225224</v>
      </c>
      <c r="AL129" s="75">
        <f t="shared" si="56"/>
        <v>-29578.263703175711</v>
      </c>
      <c r="AM129" s="75">
        <f t="shared" si="57"/>
        <v>-5578.2637031757076</v>
      </c>
      <c r="AN129" s="75">
        <f t="shared" si="58"/>
        <v>-5578.2637031757076</v>
      </c>
      <c r="AO129" s="75">
        <f t="shared" si="59"/>
        <v>-11578.263703175708</v>
      </c>
    </row>
    <row r="130" spans="1:41" hidden="1" x14ac:dyDescent="0.3">
      <c r="A130" s="62" t="s">
        <v>224</v>
      </c>
      <c r="B130" s="62" t="s">
        <v>97</v>
      </c>
      <c r="C130" s="62">
        <v>2</v>
      </c>
      <c r="D130" s="63">
        <v>1200</v>
      </c>
      <c r="E130" s="62">
        <f t="shared" si="30"/>
        <v>0.97299999999999998</v>
      </c>
      <c r="F130" s="64">
        <f t="shared" si="31"/>
        <v>14011.199999999999</v>
      </c>
      <c r="G130" s="63">
        <v>203</v>
      </c>
      <c r="H130" s="65">
        <v>0.2712</v>
      </c>
      <c r="I130" s="63">
        <v>125</v>
      </c>
      <c r="J130" s="66">
        <v>277</v>
      </c>
      <c r="K130" s="67">
        <f t="shared" si="32"/>
        <v>152</v>
      </c>
      <c r="L130" s="67">
        <f t="shared" si="33"/>
        <v>78</v>
      </c>
      <c r="M130" s="65">
        <f t="shared" si="34"/>
        <v>0.51052631578947372</v>
      </c>
      <c r="N130" s="68">
        <f t="shared" si="35"/>
        <v>0.2712</v>
      </c>
      <c r="O130" s="63">
        <v>203</v>
      </c>
      <c r="P130" s="65">
        <f t="shared" si="36"/>
        <v>0.51052631578947372</v>
      </c>
      <c r="Q130" s="65">
        <f t="shared" si="37"/>
        <v>0.44656947368421052</v>
      </c>
      <c r="R130" s="63">
        <f t="shared" si="38"/>
        <v>33088.565152631578</v>
      </c>
      <c r="S130" s="70">
        <f t="shared" si="39"/>
        <v>19853.139091578945</v>
      </c>
      <c r="T130" s="71">
        <f t="shared" si="40"/>
        <v>125</v>
      </c>
      <c r="U130" s="69">
        <f t="shared" si="41"/>
        <v>190</v>
      </c>
      <c r="V130" s="69">
        <f t="shared" si="42"/>
        <v>106</v>
      </c>
      <c r="W130">
        <f t="shared" si="43"/>
        <v>-120.04043467273186</v>
      </c>
      <c r="X130" s="69">
        <f t="shared" si="44"/>
        <v>155.10639373262572</v>
      </c>
      <c r="Y130" s="69">
        <f t="shared" si="45"/>
        <v>155.10639373262572</v>
      </c>
      <c r="Z130" s="72">
        <f t="shared" si="46"/>
        <v>0.25845470385592484</v>
      </c>
      <c r="AA130" s="72">
        <f t="shared" si="47"/>
        <v>0.64605894736842107</v>
      </c>
      <c r="AB130" s="69">
        <f t="shared" si="48"/>
        <v>36575.873814729392</v>
      </c>
      <c r="AC130" s="73">
        <f t="shared" si="49"/>
        <v>21945.524288837634</v>
      </c>
      <c r="AD130" s="69">
        <f t="shared" si="50"/>
        <v>14011.199999999999</v>
      </c>
      <c r="AE130" s="4"/>
      <c r="AF130"/>
      <c r="AG130" s="74">
        <f t="shared" si="51"/>
        <v>7860.3838596491232</v>
      </c>
      <c r="AH130" s="74">
        <f t="shared" si="52"/>
        <v>-41460.383859649126</v>
      </c>
      <c r="AI130" s="75">
        <f t="shared" si="53"/>
        <v>-17460.383859649122</v>
      </c>
      <c r="AJ130" s="75">
        <f t="shared" si="54"/>
        <v>-17460.383859649122</v>
      </c>
      <c r="AK130" s="75">
        <f t="shared" si="55"/>
        <v>-23460.383859649122</v>
      </c>
      <c r="AL130" s="75">
        <f t="shared" si="56"/>
        <v>-33526.059570811492</v>
      </c>
      <c r="AM130" s="75">
        <f t="shared" si="57"/>
        <v>-9526.059570811487</v>
      </c>
      <c r="AN130" s="75">
        <f t="shared" si="58"/>
        <v>-9526.059570811487</v>
      </c>
      <c r="AO130" s="75">
        <f t="shared" si="59"/>
        <v>-15526.059570811487</v>
      </c>
    </row>
    <row r="131" spans="1:41" hidden="1" x14ac:dyDescent="0.3">
      <c r="A131" s="62" t="s">
        <v>225</v>
      </c>
      <c r="B131" s="62" t="s">
        <v>103</v>
      </c>
      <c r="C131" s="62">
        <v>1</v>
      </c>
      <c r="D131" s="63">
        <v>1400</v>
      </c>
      <c r="E131" s="62">
        <f t="shared" si="30"/>
        <v>0.97299999999999998</v>
      </c>
      <c r="F131" s="64">
        <f t="shared" si="31"/>
        <v>16346.4</v>
      </c>
      <c r="G131" s="63">
        <v>240</v>
      </c>
      <c r="H131" s="65">
        <v>0.76160000000000005</v>
      </c>
      <c r="I131" s="63">
        <v>209</v>
      </c>
      <c r="J131" s="66">
        <v>384</v>
      </c>
      <c r="K131" s="67">
        <f t="shared" si="32"/>
        <v>175</v>
      </c>
      <c r="L131" s="67">
        <f t="shared" si="33"/>
        <v>31</v>
      </c>
      <c r="M131" s="65">
        <f t="shared" si="34"/>
        <v>0.24171428571428571</v>
      </c>
      <c r="N131" s="68">
        <f t="shared" si="35"/>
        <v>0.76160000000000005</v>
      </c>
      <c r="O131" s="63">
        <v>240</v>
      </c>
      <c r="P131" s="65">
        <f t="shared" si="36"/>
        <v>0.24171428571428571</v>
      </c>
      <c r="Q131" s="65">
        <f t="shared" si="37"/>
        <v>0.65930731428571432</v>
      </c>
      <c r="R131" s="63">
        <f t="shared" si="38"/>
        <v>57755.320731428576</v>
      </c>
      <c r="S131" s="70">
        <f t="shared" si="39"/>
        <v>34653.192438857142</v>
      </c>
      <c r="T131" s="71">
        <f t="shared" si="40"/>
        <v>209</v>
      </c>
      <c r="U131" s="69">
        <f t="shared" si="41"/>
        <v>218.75</v>
      </c>
      <c r="V131" s="69">
        <f t="shared" si="42"/>
        <v>187.125</v>
      </c>
      <c r="W131">
        <f t="shared" si="43"/>
        <v>-138.2044478140005</v>
      </c>
      <c r="X131" s="69">
        <f t="shared" si="44"/>
        <v>211.11920331058883</v>
      </c>
      <c r="Y131" s="69">
        <f t="shared" si="45"/>
        <v>211.11920331058883</v>
      </c>
      <c r="Z131" s="72">
        <f t="shared" si="46"/>
        <v>0.10968778656269179</v>
      </c>
      <c r="AA131" s="72">
        <f t="shared" si="47"/>
        <v>0.76379308571428572</v>
      </c>
      <c r="AB131" s="69">
        <f t="shared" si="48"/>
        <v>58856.756528799742</v>
      </c>
      <c r="AC131" s="73">
        <f t="shared" si="49"/>
        <v>35314.053917279845</v>
      </c>
      <c r="AD131" s="69">
        <f t="shared" si="50"/>
        <v>16346.4</v>
      </c>
      <c r="AE131" s="4"/>
      <c r="AF131"/>
      <c r="AG131" s="74">
        <f t="shared" si="51"/>
        <v>9292.815876190476</v>
      </c>
      <c r="AH131" s="74">
        <f t="shared" si="52"/>
        <v>-42892.815876190478</v>
      </c>
      <c r="AI131" s="75">
        <f t="shared" si="53"/>
        <v>-18892.815876190478</v>
      </c>
      <c r="AJ131" s="75">
        <f t="shared" si="54"/>
        <v>-18892.815876190478</v>
      </c>
      <c r="AK131" s="75">
        <f t="shared" si="55"/>
        <v>-24892.815876190478</v>
      </c>
      <c r="AL131" s="75">
        <f t="shared" si="56"/>
        <v>-23925.161958910634</v>
      </c>
      <c r="AM131" s="75">
        <f t="shared" si="57"/>
        <v>74.838041089366016</v>
      </c>
      <c r="AN131" s="75">
        <f t="shared" si="58"/>
        <v>74.838041089366016</v>
      </c>
      <c r="AO131" s="75">
        <f t="shared" si="59"/>
        <v>-5925.161958910634</v>
      </c>
    </row>
    <row r="132" spans="1:41" hidden="1" x14ac:dyDescent="0.3">
      <c r="A132" s="62" t="s">
        <v>226</v>
      </c>
      <c r="B132" s="62" t="s">
        <v>103</v>
      </c>
      <c r="C132" s="62">
        <v>2</v>
      </c>
      <c r="D132" s="63">
        <v>1600</v>
      </c>
      <c r="E132" s="62">
        <f t="shared" ref="E132:E195" si="60">E$2</f>
        <v>0.97299999999999998</v>
      </c>
      <c r="F132" s="64">
        <f t="shared" ref="F132:F195" si="61">$D132*12*$E132</f>
        <v>18681.599999999999</v>
      </c>
      <c r="G132" s="63">
        <v>312</v>
      </c>
      <c r="H132" s="65">
        <v>0.60819999999999996</v>
      </c>
      <c r="I132" s="63">
        <v>220</v>
      </c>
      <c r="J132" s="66">
        <v>418</v>
      </c>
      <c r="K132" s="67">
        <f t="shared" ref="K132:K195" si="62">$J132-$I132</f>
        <v>198</v>
      </c>
      <c r="L132" s="67">
        <f t="shared" ref="L132:L195" si="63">$G132-$I132</f>
        <v>92</v>
      </c>
      <c r="M132" s="65">
        <f t="shared" ref="M132:M195" si="64">0.1+0.8*$L132/K132</f>
        <v>0.47171717171717176</v>
      </c>
      <c r="N132" s="68">
        <f t="shared" ref="N132:N195" si="65">$H132</f>
        <v>0.60819999999999996</v>
      </c>
      <c r="O132" s="63">
        <v>312</v>
      </c>
      <c r="P132" s="65">
        <f t="shared" ref="P132:P195" si="66">0.1+0.8*($O132-$I132)/($K132)</f>
        <v>0.47171717171717176</v>
      </c>
      <c r="Q132" s="65">
        <f t="shared" ref="Q132:Q195" si="67">$P$2*$P132+$Q$2</f>
        <v>0.47728303030303032</v>
      </c>
      <c r="R132" s="63">
        <f t="shared" ref="R132:R195" si="68">365*O132*Q132</f>
        <v>54352.991490909095</v>
      </c>
      <c r="S132" s="70">
        <f t="shared" ref="S132:S195" si="69">$R132*(1-$S$1)</f>
        <v>32611.794894545455</v>
      </c>
      <c r="T132" s="71">
        <f t="shared" ref="T132:T195" si="70">$I132</f>
        <v>220</v>
      </c>
      <c r="U132" s="69">
        <f t="shared" ref="U132:U195" si="71">1.25*$K132</f>
        <v>247.5</v>
      </c>
      <c r="V132" s="69">
        <f t="shared" ref="V132:V195" si="72">$I132-$K132/8</f>
        <v>195.25</v>
      </c>
      <c r="W132">
        <f t="shared" ref="W132:W195" si="73">1.25*$K132/(2*$P$2)</f>
        <v>-156.36846095526914</v>
      </c>
      <c r="X132" s="69">
        <f t="shared" ref="X132:X195" si="74">($P$2*$V132/$U132-$Q$2)*$W132</f>
        <v>230.63201288855194</v>
      </c>
      <c r="Y132" s="69">
        <f t="shared" ref="Y132:Y195" si="75">MAX($X132,$T132)</f>
        <v>230.63201288855194</v>
      </c>
      <c r="Z132" s="72">
        <f t="shared" ref="Z132:Z195" si="76">($Y132-$V132)/$U132</f>
        <v>0.1429576278325331</v>
      </c>
      <c r="AA132" s="72">
        <f t="shared" ref="AA132:AA195" si="77">$P$2*$Z132+$Q$2</f>
        <v>0.73746333333333336</v>
      </c>
      <c r="AB132" s="69">
        <f t="shared" ref="AB132:AB195" si="78">365*$Y132*$AA132</f>
        <v>62080.168344331258</v>
      </c>
      <c r="AC132" s="73">
        <f t="shared" ref="AC132:AC195" si="79">$AB132*(1-$S$1)</f>
        <v>37248.10100659875</v>
      </c>
      <c r="AD132" s="69">
        <f t="shared" ref="AD132:AD195" si="80">$F132</f>
        <v>18681.599999999999</v>
      </c>
      <c r="AE132" s="4"/>
      <c r="AF132"/>
      <c r="AG132" s="74">
        <f t="shared" ref="AG132:AG195" si="81">$AA132*365/$AE$23*$AE$21</f>
        <v>8972.4705555555556</v>
      </c>
      <c r="AH132" s="74">
        <f t="shared" ref="AH132:AH195" si="82">-$AE$7-$AE$13-$AE$16-$AG132</f>
        <v>-42572.470555555556</v>
      </c>
      <c r="AI132" s="75">
        <f t="shared" ref="AI132:AI195" si="83">-$AE$13-$AE$18-$AG132</f>
        <v>-18572.470555555556</v>
      </c>
      <c r="AJ132" s="75">
        <f t="shared" ref="AJ132:AJ195" si="84">-$AE$7/$AE$9-$AE$13-$AE$16-$AG132</f>
        <v>-18572.470555555556</v>
      </c>
      <c r="AK132" s="75">
        <f t="shared" ref="AK132:AK195" si="85">-$AE$7/$AE$9-$AE$13-$AE$18-$AG132</f>
        <v>-24572.470555555556</v>
      </c>
      <c r="AL132" s="75">
        <f t="shared" si="56"/>
        <v>-24005.969548956804</v>
      </c>
      <c r="AM132" s="75">
        <f t="shared" si="57"/>
        <v>-5.9695489568039193</v>
      </c>
      <c r="AN132" s="75">
        <f t="shared" si="58"/>
        <v>-5.9695489568039193</v>
      </c>
      <c r="AO132" s="75">
        <f t="shared" si="59"/>
        <v>-6005.9695489568039</v>
      </c>
    </row>
    <row r="133" spans="1:41" hidden="1" x14ac:dyDescent="0.3">
      <c r="A133" s="62" t="s">
        <v>227</v>
      </c>
      <c r="B133" s="62" t="s">
        <v>97</v>
      </c>
      <c r="C133" s="62">
        <v>1</v>
      </c>
      <c r="D133" s="63">
        <v>1105</v>
      </c>
      <c r="E133" s="62">
        <f t="shared" si="60"/>
        <v>0.97299999999999998</v>
      </c>
      <c r="F133" s="64">
        <f t="shared" si="61"/>
        <v>12901.98</v>
      </c>
      <c r="G133" s="63">
        <v>111</v>
      </c>
      <c r="H133" s="65">
        <v>0.61099999999999999</v>
      </c>
      <c r="I133" s="63">
        <v>82</v>
      </c>
      <c r="J133" s="66">
        <v>235</v>
      </c>
      <c r="K133" s="67">
        <f t="shared" si="62"/>
        <v>153</v>
      </c>
      <c r="L133" s="67">
        <f t="shared" si="63"/>
        <v>29</v>
      </c>
      <c r="M133" s="65">
        <f t="shared" si="64"/>
        <v>0.25163398692810457</v>
      </c>
      <c r="N133" s="68">
        <f t="shared" si="65"/>
        <v>0.61099999999999999</v>
      </c>
      <c r="O133" s="63">
        <v>111</v>
      </c>
      <c r="P133" s="65">
        <f t="shared" si="66"/>
        <v>0.25163398692810457</v>
      </c>
      <c r="Q133" s="65">
        <f t="shared" si="67"/>
        <v>0.65145686274509806</v>
      </c>
      <c r="R133" s="63">
        <f t="shared" si="68"/>
        <v>26393.774794117649</v>
      </c>
      <c r="S133" s="70">
        <f t="shared" si="69"/>
        <v>15836.264876470588</v>
      </c>
      <c r="T133" s="71">
        <f t="shared" si="70"/>
        <v>82</v>
      </c>
      <c r="U133" s="69">
        <f t="shared" si="71"/>
        <v>191.25</v>
      </c>
      <c r="V133" s="69">
        <f t="shared" si="72"/>
        <v>62.875</v>
      </c>
      <c r="W133">
        <f t="shared" si="73"/>
        <v>-120.83017437452615</v>
      </c>
      <c r="X133" s="69">
        <f t="shared" si="74"/>
        <v>134.21564632297196</v>
      </c>
      <c r="Y133" s="69">
        <f t="shared" si="75"/>
        <v>134.21564632297196</v>
      </c>
      <c r="Z133" s="72">
        <f t="shared" si="76"/>
        <v>0.37302298730965733</v>
      </c>
      <c r="AA133" s="72">
        <f t="shared" si="77"/>
        <v>0.55538960784313729</v>
      </c>
      <c r="AB133" s="69">
        <f t="shared" si="78"/>
        <v>27207.82093987094</v>
      </c>
      <c r="AC133" s="73">
        <f t="shared" si="79"/>
        <v>16324.692563922563</v>
      </c>
      <c r="AD133" s="69">
        <f t="shared" si="80"/>
        <v>12901.98</v>
      </c>
      <c r="AE133" s="4"/>
      <c r="AF133"/>
      <c r="AG133" s="74">
        <f t="shared" si="81"/>
        <v>6757.2402287581708</v>
      </c>
      <c r="AH133" s="74">
        <f t="shared" si="82"/>
        <v>-40357.240228758172</v>
      </c>
      <c r="AI133" s="75">
        <f t="shared" si="83"/>
        <v>-16357.240228758172</v>
      </c>
      <c r="AJ133" s="75">
        <f t="shared" si="84"/>
        <v>-16357.240228758172</v>
      </c>
      <c r="AK133" s="75">
        <f t="shared" si="85"/>
        <v>-22357.240228758172</v>
      </c>
      <c r="AL133" s="75">
        <f t="shared" ref="AL133:AL196" si="86">($AC133-$AD133)+$AH133</f>
        <v>-36934.527664835608</v>
      </c>
      <c r="AM133" s="75">
        <f t="shared" ref="AM133:AM196" si="87">($AC133-$AD133)+$AI133</f>
        <v>-12934.527664835608</v>
      </c>
      <c r="AN133" s="75">
        <f t="shared" ref="AN133:AN196" si="88">($AC133-$AD133)+$AJ133</f>
        <v>-12934.527664835608</v>
      </c>
      <c r="AO133" s="75">
        <f t="shared" ref="AO133:AO196" si="89">($AC133-$AD133)+$AK133</f>
        <v>-18934.527664835608</v>
      </c>
    </row>
    <row r="134" spans="1:41" hidden="1" x14ac:dyDescent="0.3">
      <c r="A134" s="62" t="s">
        <v>228</v>
      </c>
      <c r="B134" s="62" t="s">
        <v>97</v>
      </c>
      <c r="C134" s="62">
        <v>2</v>
      </c>
      <c r="D134" s="63">
        <v>1665</v>
      </c>
      <c r="E134" s="62">
        <f t="shared" si="60"/>
        <v>0.97299999999999998</v>
      </c>
      <c r="F134" s="64">
        <f t="shared" si="61"/>
        <v>19440.54</v>
      </c>
      <c r="G134" s="63">
        <v>169</v>
      </c>
      <c r="H134" s="65">
        <v>0.30680000000000002</v>
      </c>
      <c r="I134" s="63">
        <v>130</v>
      </c>
      <c r="J134" s="66">
        <v>200</v>
      </c>
      <c r="K134" s="67">
        <f t="shared" si="62"/>
        <v>70</v>
      </c>
      <c r="L134" s="67">
        <f t="shared" si="63"/>
        <v>39</v>
      </c>
      <c r="M134" s="65">
        <f t="shared" si="64"/>
        <v>0.54571428571428571</v>
      </c>
      <c r="N134" s="68">
        <f t="shared" si="65"/>
        <v>0.30680000000000002</v>
      </c>
      <c r="O134" s="63">
        <v>169</v>
      </c>
      <c r="P134" s="65">
        <f t="shared" si="66"/>
        <v>0.54571428571428571</v>
      </c>
      <c r="Q134" s="65">
        <f t="shared" si="67"/>
        <v>0.41872171428571431</v>
      </c>
      <c r="R134" s="63">
        <f t="shared" si="68"/>
        <v>25828.848945714286</v>
      </c>
      <c r="S134" s="70">
        <f t="shared" si="69"/>
        <v>15497.30936742857</v>
      </c>
      <c r="T134" s="71">
        <f t="shared" si="70"/>
        <v>130</v>
      </c>
      <c r="U134" s="69">
        <f t="shared" si="71"/>
        <v>87.5</v>
      </c>
      <c r="V134" s="69">
        <f t="shared" si="72"/>
        <v>121.25</v>
      </c>
      <c r="W134">
        <f t="shared" si="73"/>
        <v>-55.281779125600202</v>
      </c>
      <c r="X134" s="69">
        <f t="shared" si="74"/>
        <v>107.64768132423553</v>
      </c>
      <c r="Y134" s="69">
        <f t="shared" si="75"/>
        <v>130</v>
      </c>
      <c r="Z134" s="72">
        <f t="shared" si="76"/>
        <v>0.1</v>
      </c>
      <c r="AA134" s="72">
        <f t="shared" si="77"/>
        <v>0.77146000000000003</v>
      </c>
      <c r="AB134" s="69">
        <f t="shared" si="78"/>
        <v>36605.777000000002</v>
      </c>
      <c r="AC134" s="73">
        <f t="shared" si="79"/>
        <v>21963.466199999999</v>
      </c>
      <c r="AD134" s="69">
        <f t="shared" si="80"/>
        <v>19440.54</v>
      </c>
      <c r="AE134" s="4"/>
      <c r="AF134"/>
      <c r="AG134" s="74">
        <f t="shared" si="81"/>
        <v>9386.0966666666664</v>
      </c>
      <c r="AH134" s="74">
        <f t="shared" si="82"/>
        <v>-42986.096666666665</v>
      </c>
      <c r="AI134" s="75">
        <f t="shared" si="83"/>
        <v>-18986.096666666665</v>
      </c>
      <c r="AJ134" s="75">
        <f t="shared" si="84"/>
        <v>-18986.096666666665</v>
      </c>
      <c r="AK134" s="75">
        <f t="shared" si="85"/>
        <v>-24986.096666666665</v>
      </c>
      <c r="AL134" s="75">
        <f t="shared" si="86"/>
        <v>-40463.170466666663</v>
      </c>
      <c r="AM134" s="75">
        <f t="shared" si="87"/>
        <v>-16463.170466666666</v>
      </c>
      <c r="AN134" s="75">
        <f t="shared" si="88"/>
        <v>-16463.170466666666</v>
      </c>
      <c r="AO134" s="75">
        <f t="shared" si="89"/>
        <v>-22463.170466666666</v>
      </c>
    </row>
    <row r="135" spans="1:41" hidden="1" x14ac:dyDescent="0.3">
      <c r="A135" s="62" t="s">
        <v>229</v>
      </c>
      <c r="B135" s="62" t="s">
        <v>103</v>
      </c>
      <c r="C135" s="62">
        <v>1</v>
      </c>
      <c r="D135" s="63">
        <v>1175</v>
      </c>
      <c r="E135" s="62">
        <f t="shared" si="60"/>
        <v>0.97299999999999998</v>
      </c>
      <c r="F135" s="64">
        <f t="shared" si="61"/>
        <v>13719.3</v>
      </c>
      <c r="G135" s="63">
        <v>201</v>
      </c>
      <c r="H135" s="65">
        <v>0.52329999999999999</v>
      </c>
      <c r="I135" s="63">
        <v>106</v>
      </c>
      <c r="J135" s="66">
        <v>267</v>
      </c>
      <c r="K135" s="67">
        <f t="shared" si="62"/>
        <v>161</v>
      </c>
      <c r="L135" s="67">
        <f t="shared" si="63"/>
        <v>95</v>
      </c>
      <c r="M135" s="65">
        <f t="shared" si="64"/>
        <v>0.57204968944099377</v>
      </c>
      <c r="N135" s="68">
        <f t="shared" si="65"/>
        <v>0.52329999999999999</v>
      </c>
      <c r="O135" s="63">
        <v>201</v>
      </c>
      <c r="P135" s="65">
        <f t="shared" si="66"/>
        <v>0.57204968944099377</v>
      </c>
      <c r="Q135" s="65">
        <f t="shared" si="67"/>
        <v>0.39787987577639755</v>
      </c>
      <c r="R135" s="63">
        <f t="shared" si="68"/>
        <v>29190.457086335406</v>
      </c>
      <c r="S135" s="70">
        <f t="shared" si="69"/>
        <v>17514.274251801242</v>
      </c>
      <c r="T135" s="71">
        <f t="shared" si="70"/>
        <v>106</v>
      </c>
      <c r="U135" s="69">
        <f t="shared" si="71"/>
        <v>201.25</v>
      </c>
      <c r="V135" s="69">
        <f t="shared" si="72"/>
        <v>85.875</v>
      </c>
      <c r="W135">
        <f t="shared" si="73"/>
        <v>-127.14809198888047</v>
      </c>
      <c r="X135" s="69">
        <f t="shared" si="74"/>
        <v>151.08966704574172</v>
      </c>
      <c r="Y135" s="69">
        <f t="shared" si="75"/>
        <v>151.08966704574172</v>
      </c>
      <c r="Z135" s="72">
        <f t="shared" si="76"/>
        <v>0.32404803500989676</v>
      </c>
      <c r="AA135" s="72">
        <f t="shared" si="77"/>
        <v>0.5941483850931677</v>
      </c>
      <c r="AB135" s="69">
        <f t="shared" si="78"/>
        <v>32765.933813014522</v>
      </c>
      <c r="AC135" s="73">
        <f t="shared" si="79"/>
        <v>19659.560287808712</v>
      </c>
      <c r="AD135" s="69">
        <f t="shared" si="80"/>
        <v>13719.3</v>
      </c>
      <c r="AE135" s="4"/>
      <c r="AF135"/>
      <c r="AG135" s="74">
        <f t="shared" si="81"/>
        <v>7228.8053519668738</v>
      </c>
      <c r="AH135" s="74">
        <f t="shared" si="82"/>
        <v>-40828.805351966876</v>
      </c>
      <c r="AI135" s="75">
        <f t="shared" si="83"/>
        <v>-16828.805351966876</v>
      </c>
      <c r="AJ135" s="75">
        <f t="shared" si="84"/>
        <v>-16828.805351966876</v>
      </c>
      <c r="AK135" s="75">
        <f t="shared" si="85"/>
        <v>-22828.805351966876</v>
      </c>
      <c r="AL135" s="75">
        <f t="shared" si="86"/>
        <v>-34888.545064158163</v>
      </c>
      <c r="AM135" s="75">
        <f t="shared" si="87"/>
        <v>-10888.545064158163</v>
      </c>
      <c r="AN135" s="75">
        <f t="shared" si="88"/>
        <v>-10888.545064158163</v>
      </c>
      <c r="AO135" s="75">
        <f t="shared" si="89"/>
        <v>-16888.545064158163</v>
      </c>
    </row>
    <row r="136" spans="1:41" hidden="1" x14ac:dyDescent="0.3">
      <c r="A136" s="62" t="s">
        <v>230</v>
      </c>
      <c r="B136" s="62" t="s">
        <v>103</v>
      </c>
      <c r="C136" s="62">
        <v>2</v>
      </c>
      <c r="D136" s="63">
        <v>1725</v>
      </c>
      <c r="E136" s="62">
        <f t="shared" si="60"/>
        <v>0.97299999999999998</v>
      </c>
      <c r="F136" s="64">
        <f t="shared" si="61"/>
        <v>20141.099999999999</v>
      </c>
      <c r="G136" s="63">
        <v>242</v>
      </c>
      <c r="H136" s="65">
        <v>0.48220000000000002</v>
      </c>
      <c r="I136" s="63">
        <v>195</v>
      </c>
      <c r="J136" s="66">
        <v>305</v>
      </c>
      <c r="K136" s="67">
        <f t="shared" si="62"/>
        <v>110</v>
      </c>
      <c r="L136" s="67">
        <f t="shared" si="63"/>
        <v>47</v>
      </c>
      <c r="M136" s="65">
        <f t="shared" si="64"/>
        <v>0.44181818181818189</v>
      </c>
      <c r="N136" s="68">
        <f t="shared" si="65"/>
        <v>0.48220000000000002</v>
      </c>
      <c r="O136" s="63">
        <v>242</v>
      </c>
      <c r="P136" s="65">
        <f t="shared" si="66"/>
        <v>0.44181818181818189</v>
      </c>
      <c r="Q136" s="65">
        <f t="shared" si="67"/>
        <v>0.5009450909090909</v>
      </c>
      <c r="R136" s="63">
        <f t="shared" si="68"/>
        <v>44248.479879999999</v>
      </c>
      <c r="S136" s="70">
        <f t="shared" si="69"/>
        <v>26549.087927999997</v>
      </c>
      <c r="T136" s="71">
        <f t="shared" si="70"/>
        <v>195</v>
      </c>
      <c r="U136" s="69">
        <f t="shared" si="71"/>
        <v>137.5</v>
      </c>
      <c r="V136" s="69">
        <f t="shared" si="72"/>
        <v>181.25</v>
      </c>
      <c r="W136">
        <f t="shared" si="73"/>
        <v>-86.871367197371754</v>
      </c>
      <c r="X136" s="69">
        <f t="shared" si="74"/>
        <v>164.51778493808442</v>
      </c>
      <c r="Y136" s="69">
        <f t="shared" si="75"/>
        <v>195</v>
      </c>
      <c r="Z136" s="72">
        <f t="shared" si="76"/>
        <v>0.1</v>
      </c>
      <c r="AA136" s="72">
        <f t="shared" si="77"/>
        <v>0.77146000000000003</v>
      </c>
      <c r="AB136" s="69">
        <f t="shared" si="78"/>
        <v>54908.665500000003</v>
      </c>
      <c r="AC136" s="73">
        <f t="shared" si="79"/>
        <v>32945.1993</v>
      </c>
      <c r="AD136" s="69">
        <f t="shared" si="80"/>
        <v>20141.099999999999</v>
      </c>
      <c r="AE136" s="4"/>
      <c r="AF136"/>
      <c r="AG136" s="74">
        <f t="shared" si="81"/>
        <v>9386.0966666666664</v>
      </c>
      <c r="AH136" s="74">
        <f t="shared" si="82"/>
        <v>-42986.096666666665</v>
      </c>
      <c r="AI136" s="75">
        <f t="shared" si="83"/>
        <v>-18986.096666666665</v>
      </c>
      <c r="AJ136" s="75">
        <f t="shared" si="84"/>
        <v>-18986.096666666665</v>
      </c>
      <c r="AK136" s="75">
        <f t="shared" si="85"/>
        <v>-24986.096666666665</v>
      </c>
      <c r="AL136" s="75">
        <f t="shared" si="86"/>
        <v>-30181.997366666663</v>
      </c>
      <c r="AM136" s="75">
        <f t="shared" si="87"/>
        <v>-6181.9973666666629</v>
      </c>
      <c r="AN136" s="75">
        <f t="shared" si="88"/>
        <v>-6181.9973666666629</v>
      </c>
      <c r="AO136" s="75">
        <f t="shared" si="89"/>
        <v>-12181.997366666663</v>
      </c>
    </row>
    <row r="137" spans="1:41" hidden="1" x14ac:dyDescent="0.3">
      <c r="A137" s="62" t="s">
        <v>231</v>
      </c>
      <c r="B137" s="62" t="s">
        <v>97</v>
      </c>
      <c r="C137" s="62">
        <v>1</v>
      </c>
      <c r="D137" s="63">
        <v>709</v>
      </c>
      <c r="E137" s="62">
        <f t="shared" si="60"/>
        <v>0.97299999999999998</v>
      </c>
      <c r="F137" s="64">
        <f t="shared" si="61"/>
        <v>8278.2839999999997</v>
      </c>
      <c r="G137" s="63">
        <v>158</v>
      </c>
      <c r="H137" s="65">
        <v>0.22189999999999999</v>
      </c>
      <c r="I137" s="63">
        <v>86</v>
      </c>
      <c r="J137" s="66">
        <v>192</v>
      </c>
      <c r="K137" s="67">
        <f t="shared" si="62"/>
        <v>106</v>
      </c>
      <c r="L137" s="67">
        <f t="shared" si="63"/>
        <v>72</v>
      </c>
      <c r="M137" s="65">
        <f t="shared" si="64"/>
        <v>0.64339622641509431</v>
      </c>
      <c r="N137" s="68">
        <f t="shared" si="65"/>
        <v>0.22189999999999999</v>
      </c>
      <c r="O137" s="63">
        <v>158</v>
      </c>
      <c r="P137" s="65">
        <f t="shared" si="66"/>
        <v>0.64339622641509431</v>
      </c>
      <c r="Q137" s="65">
        <f t="shared" si="67"/>
        <v>0.34141622641509439</v>
      </c>
      <c r="R137" s="63">
        <f t="shared" si="68"/>
        <v>19689.473777358493</v>
      </c>
      <c r="S137" s="70">
        <f t="shared" si="69"/>
        <v>11813.684266415095</v>
      </c>
      <c r="T137" s="71">
        <f t="shared" si="70"/>
        <v>86</v>
      </c>
      <c r="U137" s="69">
        <f t="shared" si="71"/>
        <v>132.5</v>
      </c>
      <c r="V137" s="69">
        <f t="shared" si="72"/>
        <v>72.75</v>
      </c>
      <c r="W137">
        <f t="shared" si="73"/>
        <v>-83.712408390194597</v>
      </c>
      <c r="X137" s="69">
        <f t="shared" si="74"/>
        <v>107.58077457669954</v>
      </c>
      <c r="Y137" s="69">
        <f t="shared" si="75"/>
        <v>107.58077457669954</v>
      </c>
      <c r="Z137" s="72">
        <f t="shared" si="76"/>
        <v>0.26287377039018522</v>
      </c>
      <c r="AA137" s="72">
        <f t="shared" si="77"/>
        <v>0.6425616981132074</v>
      </c>
      <c r="AB137" s="69">
        <f t="shared" si="78"/>
        <v>25231.459096663453</v>
      </c>
      <c r="AC137" s="73">
        <f t="shared" si="79"/>
        <v>15138.87545799807</v>
      </c>
      <c r="AD137" s="69">
        <f t="shared" si="80"/>
        <v>8278.2839999999997</v>
      </c>
      <c r="AE137" s="4"/>
      <c r="AF137"/>
      <c r="AG137" s="74">
        <f t="shared" si="81"/>
        <v>7817.8339937106903</v>
      </c>
      <c r="AH137" s="74">
        <f t="shared" si="82"/>
        <v>-41417.833993710694</v>
      </c>
      <c r="AI137" s="75">
        <f t="shared" si="83"/>
        <v>-17417.83399371069</v>
      </c>
      <c r="AJ137" s="75">
        <f t="shared" si="84"/>
        <v>-17417.83399371069</v>
      </c>
      <c r="AK137" s="75">
        <f t="shared" si="85"/>
        <v>-23417.83399371069</v>
      </c>
      <c r="AL137" s="75">
        <f t="shared" si="86"/>
        <v>-34557.242535712619</v>
      </c>
      <c r="AM137" s="75">
        <f t="shared" si="87"/>
        <v>-10557.242535712619</v>
      </c>
      <c r="AN137" s="75">
        <f t="shared" si="88"/>
        <v>-10557.242535712619</v>
      </c>
      <c r="AO137" s="75">
        <f t="shared" si="89"/>
        <v>-16557.242535712619</v>
      </c>
    </row>
    <row r="138" spans="1:41" hidden="1" x14ac:dyDescent="0.3">
      <c r="A138" s="62" t="s">
        <v>232</v>
      </c>
      <c r="B138" s="62" t="s">
        <v>97</v>
      </c>
      <c r="C138" s="62">
        <v>2</v>
      </c>
      <c r="D138" s="63">
        <v>869</v>
      </c>
      <c r="E138" s="62">
        <f t="shared" si="60"/>
        <v>0.97299999999999998</v>
      </c>
      <c r="F138" s="64">
        <f t="shared" si="61"/>
        <v>10146.444</v>
      </c>
      <c r="G138" s="63">
        <v>246</v>
      </c>
      <c r="H138" s="65">
        <v>0.38900000000000001</v>
      </c>
      <c r="I138" s="63">
        <v>135</v>
      </c>
      <c r="J138" s="66">
        <v>305</v>
      </c>
      <c r="K138" s="67">
        <f t="shared" si="62"/>
        <v>170</v>
      </c>
      <c r="L138" s="67">
        <f t="shared" si="63"/>
        <v>111</v>
      </c>
      <c r="M138" s="65">
        <f t="shared" si="64"/>
        <v>0.62235294117647066</v>
      </c>
      <c r="N138" s="68">
        <f t="shared" si="65"/>
        <v>0.38900000000000001</v>
      </c>
      <c r="O138" s="63">
        <v>246</v>
      </c>
      <c r="P138" s="65">
        <f t="shared" si="66"/>
        <v>0.62235294117647066</v>
      </c>
      <c r="Q138" s="65">
        <f t="shared" si="67"/>
        <v>0.35806988235294113</v>
      </c>
      <c r="R138" s="63">
        <f t="shared" si="68"/>
        <v>32151.094736470583</v>
      </c>
      <c r="S138" s="70">
        <f t="shared" si="69"/>
        <v>19290.656841882348</v>
      </c>
      <c r="T138" s="71">
        <f t="shared" si="70"/>
        <v>135</v>
      </c>
      <c r="U138" s="69">
        <f t="shared" si="71"/>
        <v>212.5</v>
      </c>
      <c r="V138" s="69">
        <f t="shared" si="72"/>
        <v>113.75</v>
      </c>
      <c r="W138">
        <f t="shared" si="73"/>
        <v>-134.25574930502907</v>
      </c>
      <c r="X138" s="69">
        <f t="shared" si="74"/>
        <v>171.07294035885772</v>
      </c>
      <c r="Y138" s="69">
        <f t="shared" si="75"/>
        <v>171.07294035885772</v>
      </c>
      <c r="Z138" s="72">
        <f t="shared" si="76"/>
        <v>0.2697550134534481</v>
      </c>
      <c r="AA138" s="72">
        <f t="shared" si="77"/>
        <v>0.63711588235294125</v>
      </c>
      <c r="AB138" s="69">
        <f t="shared" si="78"/>
        <v>39782.549880357692</v>
      </c>
      <c r="AC138" s="73">
        <f t="shared" si="79"/>
        <v>23869.529928214615</v>
      </c>
      <c r="AD138" s="69">
        <f t="shared" si="80"/>
        <v>10146.444</v>
      </c>
      <c r="AE138" s="4"/>
      <c r="AF138"/>
      <c r="AG138" s="74">
        <f t="shared" si="81"/>
        <v>7751.5765686274517</v>
      </c>
      <c r="AH138" s="74">
        <f t="shared" si="82"/>
        <v>-41351.576568627454</v>
      </c>
      <c r="AI138" s="75">
        <f t="shared" si="83"/>
        <v>-17351.576568627454</v>
      </c>
      <c r="AJ138" s="75">
        <f t="shared" si="84"/>
        <v>-17351.576568627454</v>
      </c>
      <c r="AK138" s="75">
        <f t="shared" si="85"/>
        <v>-23351.576568627454</v>
      </c>
      <c r="AL138" s="75">
        <f t="shared" si="86"/>
        <v>-27628.490640412838</v>
      </c>
      <c r="AM138" s="75">
        <f t="shared" si="87"/>
        <v>-3628.4906404128378</v>
      </c>
      <c r="AN138" s="75">
        <f t="shared" si="88"/>
        <v>-3628.4906404128378</v>
      </c>
      <c r="AO138" s="75">
        <f t="shared" si="89"/>
        <v>-9628.4906404128378</v>
      </c>
    </row>
    <row r="139" spans="1:41" hidden="1" x14ac:dyDescent="0.3">
      <c r="A139" s="62" t="s">
        <v>233</v>
      </c>
      <c r="B139" s="62" t="s">
        <v>103</v>
      </c>
      <c r="C139" s="62">
        <v>1</v>
      </c>
      <c r="D139" s="63">
        <v>925</v>
      </c>
      <c r="E139" s="62">
        <f t="shared" si="60"/>
        <v>0.97299999999999998</v>
      </c>
      <c r="F139" s="64">
        <f t="shared" si="61"/>
        <v>10800.3</v>
      </c>
      <c r="G139" s="63">
        <v>207</v>
      </c>
      <c r="H139" s="65">
        <v>0.41639999999999999</v>
      </c>
      <c r="I139" s="63">
        <v>125</v>
      </c>
      <c r="J139" s="66">
        <v>288</v>
      </c>
      <c r="K139" s="67">
        <f t="shared" si="62"/>
        <v>163</v>
      </c>
      <c r="L139" s="67">
        <f t="shared" si="63"/>
        <v>82</v>
      </c>
      <c r="M139" s="65">
        <f t="shared" si="64"/>
        <v>0.50245398773006145</v>
      </c>
      <c r="N139" s="68">
        <f t="shared" si="65"/>
        <v>0.41639999999999999</v>
      </c>
      <c r="O139" s="63">
        <v>207</v>
      </c>
      <c r="P139" s="65">
        <f t="shared" si="66"/>
        <v>0.50245398773006145</v>
      </c>
      <c r="Q139" s="65">
        <f t="shared" si="67"/>
        <v>0.4529579141104294</v>
      </c>
      <c r="R139" s="63">
        <f t="shared" si="68"/>
        <v>34223.235200613497</v>
      </c>
      <c r="S139" s="70">
        <f t="shared" si="69"/>
        <v>20533.941120368097</v>
      </c>
      <c r="T139" s="71">
        <f t="shared" si="70"/>
        <v>125</v>
      </c>
      <c r="U139" s="69">
        <f t="shared" si="71"/>
        <v>203.75</v>
      </c>
      <c r="V139" s="69">
        <f t="shared" si="72"/>
        <v>104.625</v>
      </c>
      <c r="W139">
        <f t="shared" si="73"/>
        <v>-128.72757139246903</v>
      </c>
      <c r="X139" s="69">
        <f t="shared" si="74"/>
        <v>161.80817222643415</v>
      </c>
      <c r="Y139" s="69">
        <f t="shared" si="75"/>
        <v>161.80817222643415</v>
      </c>
      <c r="Z139" s="72">
        <f t="shared" si="76"/>
        <v>0.28065360601930872</v>
      </c>
      <c r="AA139" s="72">
        <f t="shared" si="77"/>
        <v>0.62849073619631912</v>
      </c>
      <c r="AB139" s="69">
        <f t="shared" si="78"/>
        <v>37118.652109087925</v>
      </c>
      <c r="AC139" s="73">
        <f t="shared" si="79"/>
        <v>22271.191265452755</v>
      </c>
      <c r="AD139" s="69">
        <f t="shared" si="80"/>
        <v>10800.3</v>
      </c>
      <c r="AE139" s="4"/>
      <c r="AF139"/>
      <c r="AG139" s="74">
        <f t="shared" si="81"/>
        <v>7646.6372903885504</v>
      </c>
      <c r="AH139" s="74">
        <f t="shared" si="82"/>
        <v>-41246.637290388549</v>
      </c>
      <c r="AI139" s="75">
        <f t="shared" si="83"/>
        <v>-17246.637290388549</v>
      </c>
      <c r="AJ139" s="75">
        <f t="shared" si="84"/>
        <v>-17246.637290388549</v>
      </c>
      <c r="AK139" s="75">
        <f t="shared" si="85"/>
        <v>-23246.637290388549</v>
      </c>
      <c r="AL139" s="75">
        <f t="shared" si="86"/>
        <v>-29775.746024935794</v>
      </c>
      <c r="AM139" s="75">
        <f t="shared" si="87"/>
        <v>-5775.7460249357937</v>
      </c>
      <c r="AN139" s="75">
        <f t="shared" si="88"/>
        <v>-5775.7460249357937</v>
      </c>
      <c r="AO139" s="75">
        <f t="shared" si="89"/>
        <v>-11775.746024935794</v>
      </c>
    </row>
    <row r="140" spans="1:41" hidden="1" x14ac:dyDescent="0.3">
      <c r="A140" s="62" t="s">
        <v>234</v>
      </c>
      <c r="B140" s="62" t="s">
        <v>103</v>
      </c>
      <c r="C140" s="62">
        <v>2</v>
      </c>
      <c r="D140" s="63">
        <v>1350</v>
      </c>
      <c r="E140" s="62">
        <f t="shared" si="60"/>
        <v>0.97299999999999998</v>
      </c>
      <c r="F140" s="64">
        <f t="shared" si="61"/>
        <v>15762.6</v>
      </c>
      <c r="G140" s="63">
        <v>224</v>
      </c>
      <c r="H140" s="65">
        <v>0.4849</v>
      </c>
      <c r="I140" s="63">
        <v>119</v>
      </c>
      <c r="J140" s="66">
        <v>360</v>
      </c>
      <c r="K140" s="67">
        <f t="shared" si="62"/>
        <v>241</v>
      </c>
      <c r="L140" s="67">
        <f t="shared" si="63"/>
        <v>105</v>
      </c>
      <c r="M140" s="65">
        <f t="shared" si="64"/>
        <v>0.44854771784232361</v>
      </c>
      <c r="N140" s="68">
        <f t="shared" si="65"/>
        <v>0.4849</v>
      </c>
      <c r="O140" s="63">
        <v>224</v>
      </c>
      <c r="P140" s="65">
        <f t="shared" si="66"/>
        <v>0.44854771784232361</v>
      </c>
      <c r="Q140" s="65">
        <f t="shared" si="67"/>
        <v>0.49561933609958514</v>
      </c>
      <c r="R140" s="63">
        <f t="shared" si="68"/>
        <v>40521.836919502079</v>
      </c>
      <c r="S140" s="70">
        <f t="shared" si="69"/>
        <v>24313.102151701245</v>
      </c>
      <c r="T140" s="71">
        <f t="shared" si="70"/>
        <v>119</v>
      </c>
      <c r="U140" s="69">
        <f t="shared" si="71"/>
        <v>301.25</v>
      </c>
      <c r="V140" s="69">
        <f t="shared" si="72"/>
        <v>88.875</v>
      </c>
      <c r="W140">
        <f t="shared" si="73"/>
        <v>-190.32726813242357</v>
      </c>
      <c r="X140" s="69">
        <f t="shared" si="74"/>
        <v>206.32987427343951</v>
      </c>
      <c r="Y140" s="69">
        <f t="shared" si="75"/>
        <v>206.32987427343951</v>
      </c>
      <c r="Z140" s="72">
        <f t="shared" si="76"/>
        <v>0.38989169883299424</v>
      </c>
      <c r="AA140" s="72">
        <f t="shared" si="77"/>
        <v>0.54203970954356839</v>
      </c>
      <c r="AB140" s="69">
        <f t="shared" si="78"/>
        <v>40821.229569287694</v>
      </c>
      <c r="AC140" s="73">
        <f t="shared" si="79"/>
        <v>24492.737741572615</v>
      </c>
      <c r="AD140" s="69">
        <f t="shared" si="80"/>
        <v>15762.6</v>
      </c>
      <c r="AE140" s="4"/>
      <c r="AF140"/>
      <c r="AG140" s="74">
        <f t="shared" si="81"/>
        <v>6594.816466113416</v>
      </c>
      <c r="AH140" s="74">
        <f t="shared" si="82"/>
        <v>-40194.816466113414</v>
      </c>
      <c r="AI140" s="75">
        <f t="shared" si="83"/>
        <v>-16194.816466113416</v>
      </c>
      <c r="AJ140" s="75">
        <f t="shared" si="84"/>
        <v>-16194.816466113416</v>
      </c>
      <c r="AK140" s="75">
        <f t="shared" si="85"/>
        <v>-22194.816466113414</v>
      </c>
      <c r="AL140" s="75">
        <f t="shared" si="86"/>
        <v>-31464.678724540798</v>
      </c>
      <c r="AM140" s="75">
        <f t="shared" si="87"/>
        <v>-7464.6787245408013</v>
      </c>
      <c r="AN140" s="75">
        <f t="shared" si="88"/>
        <v>-7464.6787245408013</v>
      </c>
      <c r="AO140" s="75">
        <f t="shared" si="89"/>
        <v>-13464.6787245408</v>
      </c>
    </row>
    <row r="141" spans="1:41" hidden="1" x14ac:dyDescent="0.3">
      <c r="A141" s="62" t="s">
        <v>235</v>
      </c>
      <c r="B141" s="62" t="s">
        <v>97</v>
      </c>
      <c r="C141" s="62">
        <v>1</v>
      </c>
      <c r="D141" s="63">
        <v>900</v>
      </c>
      <c r="E141" s="62">
        <f t="shared" si="60"/>
        <v>0.97299999999999998</v>
      </c>
      <c r="F141" s="64">
        <f t="shared" si="61"/>
        <v>10508.4</v>
      </c>
      <c r="G141" s="63">
        <v>139</v>
      </c>
      <c r="H141" s="65">
        <v>0.55069999999999997</v>
      </c>
      <c r="I141" s="63">
        <v>89</v>
      </c>
      <c r="J141" s="66">
        <v>177</v>
      </c>
      <c r="K141" s="67">
        <f t="shared" si="62"/>
        <v>88</v>
      </c>
      <c r="L141" s="67">
        <f t="shared" si="63"/>
        <v>50</v>
      </c>
      <c r="M141" s="65">
        <f t="shared" si="64"/>
        <v>0.55454545454545456</v>
      </c>
      <c r="N141" s="68">
        <f t="shared" si="65"/>
        <v>0.55069999999999997</v>
      </c>
      <c r="O141" s="63">
        <v>139</v>
      </c>
      <c r="P141" s="65">
        <f t="shared" si="66"/>
        <v>0.55454545454545456</v>
      </c>
      <c r="Q141" s="65">
        <f t="shared" si="67"/>
        <v>0.41173272727272731</v>
      </c>
      <c r="R141" s="63">
        <f t="shared" si="68"/>
        <v>20889.259918181819</v>
      </c>
      <c r="S141" s="70">
        <f t="shared" si="69"/>
        <v>12533.555950909091</v>
      </c>
      <c r="T141" s="71">
        <f t="shared" si="70"/>
        <v>89</v>
      </c>
      <c r="U141" s="69">
        <f t="shared" si="71"/>
        <v>110</v>
      </c>
      <c r="V141" s="69">
        <f t="shared" si="72"/>
        <v>78</v>
      </c>
      <c r="W141">
        <f t="shared" si="73"/>
        <v>-69.497093757897403</v>
      </c>
      <c r="X141" s="69">
        <f t="shared" si="74"/>
        <v>98.114227950467537</v>
      </c>
      <c r="Y141" s="69">
        <f t="shared" si="75"/>
        <v>98.114227950467537</v>
      </c>
      <c r="Z141" s="72">
        <f t="shared" si="76"/>
        <v>0.18285661773152306</v>
      </c>
      <c r="AA141" s="72">
        <f t="shared" si="77"/>
        <v>0.7058872727272727</v>
      </c>
      <c r="AB141" s="69">
        <f t="shared" si="78"/>
        <v>25279.01844604958</v>
      </c>
      <c r="AC141" s="73">
        <f t="shared" si="79"/>
        <v>15167.411067629748</v>
      </c>
      <c r="AD141" s="69">
        <f t="shared" si="80"/>
        <v>10508.4</v>
      </c>
      <c r="AE141" s="4"/>
      <c r="AF141"/>
      <c r="AG141" s="74">
        <f t="shared" si="81"/>
        <v>8588.2951515151508</v>
      </c>
      <c r="AH141" s="74">
        <f t="shared" si="82"/>
        <v>-42188.295151515151</v>
      </c>
      <c r="AI141" s="75">
        <f t="shared" si="83"/>
        <v>-18188.295151515151</v>
      </c>
      <c r="AJ141" s="75">
        <f t="shared" si="84"/>
        <v>-18188.295151515151</v>
      </c>
      <c r="AK141" s="75">
        <f t="shared" si="85"/>
        <v>-24188.295151515151</v>
      </c>
      <c r="AL141" s="75">
        <f t="shared" si="86"/>
        <v>-37529.284083885403</v>
      </c>
      <c r="AM141" s="75">
        <f t="shared" si="87"/>
        <v>-13529.284083885403</v>
      </c>
      <c r="AN141" s="75">
        <f t="shared" si="88"/>
        <v>-13529.284083885403</v>
      </c>
      <c r="AO141" s="75">
        <f t="shared" si="89"/>
        <v>-19529.284083885403</v>
      </c>
    </row>
    <row r="142" spans="1:41" hidden="1" x14ac:dyDescent="0.3">
      <c r="A142" s="62" t="s">
        <v>236</v>
      </c>
      <c r="B142" s="62" t="s">
        <v>97</v>
      </c>
      <c r="C142" s="62">
        <v>2</v>
      </c>
      <c r="D142" s="63">
        <v>1325</v>
      </c>
      <c r="E142" s="62">
        <f t="shared" si="60"/>
        <v>0.97299999999999998</v>
      </c>
      <c r="F142" s="64">
        <f t="shared" si="61"/>
        <v>15470.699999999999</v>
      </c>
      <c r="G142" s="63">
        <v>283</v>
      </c>
      <c r="H142" s="65">
        <v>0.29320000000000002</v>
      </c>
      <c r="I142" s="63">
        <v>161</v>
      </c>
      <c r="J142" s="66">
        <v>319</v>
      </c>
      <c r="K142" s="67">
        <f t="shared" si="62"/>
        <v>158</v>
      </c>
      <c r="L142" s="67">
        <f t="shared" si="63"/>
        <v>122</v>
      </c>
      <c r="M142" s="65">
        <f t="shared" si="64"/>
        <v>0.71772151898734182</v>
      </c>
      <c r="N142" s="68">
        <f t="shared" si="65"/>
        <v>0.29320000000000002</v>
      </c>
      <c r="O142" s="63">
        <v>283</v>
      </c>
      <c r="P142" s="65">
        <f t="shared" si="66"/>
        <v>0.71772151898734182</v>
      </c>
      <c r="Q142" s="65">
        <f t="shared" si="67"/>
        <v>0.2825951898734177</v>
      </c>
      <c r="R142" s="63">
        <f t="shared" si="68"/>
        <v>29190.670137974681</v>
      </c>
      <c r="S142" s="70">
        <f t="shared" si="69"/>
        <v>17514.402082784807</v>
      </c>
      <c r="T142" s="71">
        <f t="shared" si="70"/>
        <v>161</v>
      </c>
      <c r="U142" s="69">
        <f t="shared" si="71"/>
        <v>197.5</v>
      </c>
      <c r="V142" s="69">
        <f t="shared" si="72"/>
        <v>141.25</v>
      </c>
      <c r="W142">
        <f t="shared" si="73"/>
        <v>-124.7788728834976</v>
      </c>
      <c r="X142" s="69">
        <f t="shared" si="74"/>
        <v>176.76190927470307</v>
      </c>
      <c r="Y142" s="69">
        <f t="shared" si="75"/>
        <v>176.76190927470307</v>
      </c>
      <c r="Z142" s="72">
        <f t="shared" si="76"/>
        <v>0.17980713556811681</v>
      </c>
      <c r="AA142" s="72">
        <f t="shared" si="77"/>
        <v>0.70830063291139234</v>
      </c>
      <c r="AB142" s="69">
        <f t="shared" si="78"/>
        <v>45698.208858072874</v>
      </c>
      <c r="AC142" s="73">
        <f t="shared" si="79"/>
        <v>27418.925314843724</v>
      </c>
      <c r="AD142" s="69">
        <f t="shared" si="80"/>
        <v>15470.699999999999</v>
      </c>
      <c r="AE142" s="4"/>
      <c r="AF142"/>
      <c r="AG142" s="74">
        <f t="shared" si="81"/>
        <v>8617.6577004219398</v>
      </c>
      <c r="AH142" s="74">
        <f t="shared" si="82"/>
        <v>-42217.657700421943</v>
      </c>
      <c r="AI142" s="75">
        <f t="shared" si="83"/>
        <v>-18217.65770042194</v>
      </c>
      <c r="AJ142" s="75">
        <f t="shared" si="84"/>
        <v>-18217.65770042194</v>
      </c>
      <c r="AK142" s="75">
        <f t="shared" si="85"/>
        <v>-24217.65770042194</v>
      </c>
      <c r="AL142" s="75">
        <f t="shared" si="86"/>
        <v>-30269.43238557822</v>
      </c>
      <c r="AM142" s="75">
        <f t="shared" si="87"/>
        <v>-6269.432385578215</v>
      </c>
      <c r="AN142" s="75">
        <f t="shared" si="88"/>
        <v>-6269.432385578215</v>
      </c>
      <c r="AO142" s="75">
        <f t="shared" si="89"/>
        <v>-12269.432385578215</v>
      </c>
    </row>
    <row r="143" spans="1:41" hidden="1" x14ac:dyDescent="0.3">
      <c r="A143" s="62" t="s">
        <v>237</v>
      </c>
      <c r="B143" s="62" t="s">
        <v>103</v>
      </c>
      <c r="C143" s="62">
        <v>1</v>
      </c>
      <c r="D143" s="63">
        <v>975</v>
      </c>
      <c r="E143" s="62">
        <f t="shared" si="60"/>
        <v>0.97299999999999998</v>
      </c>
      <c r="F143" s="64">
        <f t="shared" si="61"/>
        <v>11384.1</v>
      </c>
      <c r="G143" s="63">
        <v>192</v>
      </c>
      <c r="H143" s="65">
        <v>0.50139999999999996</v>
      </c>
      <c r="I143" s="63">
        <v>145</v>
      </c>
      <c r="J143" s="66">
        <v>300</v>
      </c>
      <c r="K143" s="67">
        <f t="shared" si="62"/>
        <v>155</v>
      </c>
      <c r="L143" s="67">
        <f t="shared" si="63"/>
        <v>47</v>
      </c>
      <c r="M143" s="65">
        <f t="shared" si="64"/>
        <v>0.34258064516129033</v>
      </c>
      <c r="N143" s="68">
        <f t="shared" si="65"/>
        <v>0.50139999999999996</v>
      </c>
      <c r="O143" s="63">
        <v>192</v>
      </c>
      <c r="P143" s="65">
        <f t="shared" si="66"/>
        <v>0.34258064516129033</v>
      </c>
      <c r="Q143" s="65">
        <f t="shared" si="67"/>
        <v>0.57948167741935486</v>
      </c>
      <c r="R143" s="63">
        <f t="shared" si="68"/>
        <v>40610.075953548388</v>
      </c>
      <c r="S143" s="70">
        <f t="shared" si="69"/>
        <v>24366.045572129031</v>
      </c>
      <c r="T143" s="71">
        <f t="shared" si="70"/>
        <v>145</v>
      </c>
      <c r="U143" s="69">
        <f t="shared" si="71"/>
        <v>193.75</v>
      </c>
      <c r="V143" s="69">
        <f t="shared" si="72"/>
        <v>125.625</v>
      </c>
      <c r="W143">
        <f t="shared" si="73"/>
        <v>-122.40965377811473</v>
      </c>
      <c r="X143" s="69">
        <f t="shared" si="74"/>
        <v>166.9341515036644</v>
      </c>
      <c r="Y143" s="69">
        <f t="shared" si="75"/>
        <v>166.9341515036644</v>
      </c>
      <c r="Z143" s="72">
        <f t="shared" si="76"/>
        <v>0.21320852388988076</v>
      </c>
      <c r="AA143" s="72">
        <f t="shared" si="77"/>
        <v>0.68186677419354835</v>
      </c>
      <c r="AB143" s="69">
        <f t="shared" si="78"/>
        <v>41546.800756817363</v>
      </c>
      <c r="AC143" s="73">
        <f t="shared" si="79"/>
        <v>24928.080454090417</v>
      </c>
      <c r="AD143" s="69">
        <f t="shared" si="80"/>
        <v>11384.1</v>
      </c>
      <c r="AE143" s="4"/>
      <c r="AF143"/>
      <c r="AG143" s="74">
        <f t="shared" si="81"/>
        <v>8296.045752688171</v>
      </c>
      <c r="AH143" s="74">
        <f t="shared" si="82"/>
        <v>-41896.045752688173</v>
      </c>
      <c r="AI143" s="75">
        <f t="shared" si="83"/>
        <v>-17896.045752688173</v>
      </c>
      <c r="AJ143" s="75">
        <f t="shared" si="84"/>
        <v>-17896.045752688173</v>
      </c>
      <c r="AK143" s="75">
        <f t="shared" si="85"/>
        <v>-23896.045752688173</v>
      </c>
      <c r="AL143" s="75">
        <f t="shared" si="86"/>
        <v>-28352.065298597758</v>
      </c>
      <c r="AM143" s="75">
        <f t="shared" si="87"/>
        <v>-4352.0652985977558</v>
      </c>
      <c r="AN143" s="75">
        <f t="shared" si="88"/>
        <v>-4352.0652985977558</v>
      </c>
      <c r="AO143" s="75">
        <f t="shared" si="89"/>
        <v>-10352.065298597756</v>
      </c>
    </row>
    <row r="144" spans="1:41" hidden="1" x14ac:dyDescent="0.3">
      <c r="A144" s="62" t="s">
        <v>238</v>
      </c>
      <c r="B144" s="62" t="s">
        <v>103</v>
      </c>
      <c r="C144" s="62">
        <v>2</v>
      </c>
      <c r="D144" s="63">
        <v>1550</v>
      </c>
      <c r="E144" s="62">
        <f t="shared" si="60"/>
        <v>0.97299999999999998</v>
      </c>
      <c r="F144" s="64">
        <f t="shared" si="61"/>
        <v>18097.8</v>
      </c>
      <c r="G144" s="63">
        <v>307</v>
      </c>
      <c r="H144" s="65">
        <v>0.3014</v>
      </c>
      <c r="I144" s="63">
        <v>185</v>
      </c>
      <c r="J144" s="66">
        <v>376</v>
      </c>
      <c r="K144" s="67">
        <f t="shared" si="62"/>
        <v>191</v>
      </c>
      <c r="L144" s="67">
        <f t="shared" si="63"/>
        <v>122</v>
      </c>
      <c r="M144" s="65">
        <f t="shared" si="64"/>
        <v>0.61099476439790579</v>
      </c>
      <c r="N144" s="68">
        <f t="shared" si="65"/>
        <v>0.3014</v>
      </c>
      <c r="O144" s="63">
        <v>307</v>
      </c>
      <c r="P144" s="65">
        <f t="shared" si="66"/>
        <v>0.61099476439790579</v>
      </c>
      <c r="Q144" s="65">
        <f t="shared" si="67"/>
        <v>0.36705874345549738</v>
      </c>
      <c r="R144" s="63">
        <f t="shared" si="68"/>
        <v>41130.767497905756</v>
      </c>
      <c r="S144" s="70">
        <f t="shared" si="69"/>
        <v>24678.460498743454</v>
      </c>
      <c r="T144" s="71">
        <f t="shared" si="70"/>
        <v>185</v>
      </c>
      <c r="U144" s="69">
        <f t="shared" si="71"/>
        <v>238.75</v>
      </c>
      <c r="V144" s="69">
        <f t="shared" si="72"/>
        <v>161.125</v>
      </c>
      <c r="W144">
        <f t="shared" si="73"/>
        <v>-150.84028304270913</v>
      </c>
      <c r="X144" s="69">
        <f t="shared" si="74"/>
        <v>208.8672447561284</v>
      </c>
      <c r="Y144" s="69">
        <f t="shared" si="75"/>
        <v>208.8672447561284</v>
      </c>
      <c r="Z144" s="72">
        <f t="shared" si="76"/>
        <v>0.1999675173031556</v>
      </c>
      <c r="AA144" s="72">
        <f t="shared" si="77"/>
        <v>0.69234570680628271</v>
      </c>
      <c r="AB144" s="69">
        <f t="shared" si="78"/>
        <v>52782.044172767339</v>
      </c>
      <c r="AC144" s="73">
        <f t="shared" si="79"/>
        <v>31669.2265036604</v>
      </c>
      <c r="AD144" s="69">
        <f t="shared" si="80"/>
        <v>18097.8</v>
      </c>
      <c r="AE144" s="4"/>
      <c r="AF144"/>
      <c r="AG144" s="74">
        <f t="shared" si="81"/>
        <v>8423.5394328097718</v>
      </c>
      <c r="AH144" s="74">
        <f t="shared" si="82"/>
        <v>-42023.539432809775</v>
      </c>
      <c r="AI144" s="75">
        <f t="shared" si="83"/>
        <v>-18023.539432809772</v>
      </c>
      <c r="AJ144" s="75">
        <f t="shared" si="84"/>
        <v>-18023.539432809772</v>
      </c>
      <c r="AK144" s="75">
        <f t="shared" si="85"/>
        <v>-24023.539432809772</v>
      </c>
      <c r="AL144" s="75">
        <f t="shared" si="86"/>
        <v>-28452.112929149374</v>
      </c>
      <c r="AM144" s="75">
        <f t="shared" si="87"/>
        <v>-4452.1129291493708</v>
      </c>
      <c r="AN144" s="75">
        <f t="shared" si="88"/>
        <v>-4452.1129291493708</v>
      </c>
      <c r="AO144" s="75">
        <f t="shared" si="89"/>
        <v>-10452.112929149371</v>
      </c>
    </row>
    <row r="145" spans="1:41" hidden="1" x14ac:dyDescent="0.3">
      <c r="A145" s="62" t="s">
        <v>239</v>
      </c>
      <c r="B145" s="62" t="s">
        <v>103</v>
      </c>
      <c r="C145" s="62">
        <v>1</v>
      </c>
      <c r="D145" s="63">
        <v>1400</v>
      </c>
      <c r="E145" s="62">
        <f t="shared" si="60"/>
        <v>0.97299999999999998</v>
      </c>
      <c r="F145" s="64">
        <f t="shared" si="61"/>
        <v>16346.4</v>
      </c>
      <c r="G145" s="63">
        <v>232</v>
      </c>
      <c r="H145" s="65">
        <v>0.49859999999999999</v>
      </c>
      <c r="I145" s="63">
        <v>135</v>
      </c>
      <c r="J145" s="66">
        <v>287</v>
      </c>
      <c r="K145" s="67">
        <f t="shared" si="62"/>
        <v>152</v>
      </c>
      <c r="L145" s="67">
        <f t="shared" si="63"/>
        <v>97</v>
      </c>
      <c r="M145" s="65">
        <f t="shared" si="64"/>
        <v>0.61052631578947369</v>
      </c>
      <c r="N145" s="68">
        <f t="shared" si="65"/>
        <v>0.49859999999999999</v>
      </c>
      <c r="O145" s="63">
        <v>232</v>
      </c>
      <c r="P145" s="65">
        <f t="shared" si="66"/>
        <v>0.61052631578947369</v>
      </c>
      <c r="Q145" s="65">
        <f t="shared" si="67"/>
        <v>0.36742947368421053</v>
      </c>
      <c r="R145" s="63">
        <f t="shared" si="68"/>
        <v>31113.927831578949</v>
      </c>
      <c r="S145" s="70">
        <f t="shared" si="69"/>
        <v>18668.356698947369</v>
      </c>
      <c r="T145" s="71">
        <f t="shared" si="70"/>
        <v>135</v>
      </c>
      <c r="U145" s="69">
        <f t="shared" si="71"/>
        <v>190</v>
      </c>
      <c r="V145" s="69">
        <f t="shared" si="72"/>
        <v>116</v>
      </c>
      <c r="W145">
        <f t="shared" si="73"/>
        <v>-120.04043467273186</v>
      </c>
      <c r="X145" s="69">
        <f t="shared" si="74"/>
        <v>160.10639373262572</v>
      </c>
      <c r="Y145" s="69">
        <f t="shared" si="75"/>
        <v>160.10639373262572</v>
      </c>
      <c r="Z145" s="72">
        <f t="shared" si="76"/>
        <v>0.23213891438224063</v>
      </c>
      <c r="AA145" s="72">
        <f t="shared" si="77"/>
        <v>0.66688526315789476</v>
      </c>
      <c r="AB145" s="69">
        <f t="shared" si="78"/>
        <v>38971.996998939918</v>
      </c>
      <c r="AC145" s="73">
        <f t="shared" si="79"/>
        <v>23383.198199363949</v>
      </c>
      <c r="AD145" s="69">
        <f t="shared" si="80"/>
        <v>16346.4</v>
      </c>
      <c r="AE145" s="4"/>
      <c r="AF145"/>
      <c r="AG145" s="74">
        <f t="shared" si="81"/>
        <v>8113.7707017543862</v>
      </c>
      <c r="AH145" s="74">
        <f t="shared" si="82"/>
        <v>-41713.770701754387</v>
      </c>
      <c r="AI145" s="75">
        <f t="shared" si="83"/>
        <v>-17713.770701754387</v>
      </c>
      <c r="AJ145" s="75">
        <f t="shared" si="84"/>
        <v>-17713.770701754387</v>
      </c>
      <c r="AK145" s="75">
        <f t="shared" si="85"/>
        <v>-23713.770701754387</v>
      </c>
      <c r="AL145" s="75">
        <f t="shared" si="86"/>
        <v>-34676.972502390439</v>
      </c>
      <c r="AM145" s="75">
        <f t="shared" si="87"/>
        <v>-10676.972502390438</v>
      </c>
      <c r="AN145" s="75">
        <f t="shared" si="88"/>
        <v>-10676.972502390438</v>
      </c>
      <c r="AO145" s="75">
        <f t="shared" si="89"/>
        <v>-16676.972502390439</v>
      </c>
    </row>
    <row r="146" spans="1:41" hidden="1" x14ac:dyDescent="0.3">
      <c r="A146" s="62" t="s">
        <v>240</v>
      </c>
      <c r="B146" s="62" t="s">
        <v>103</v>
      </c>
      <c r="C146" s="62">
        <v>2</v>
      </c>
      <c r="D146" s="63">
        <v>1995</v>
      </c>
      <c r="E146" s="62">
        <f t="shared" si="60"/>
        <v>0.97299999999999998</v>
      </c>
      <c r="F146" s="64">
        <f t="shared" si="61"/>
        <v>23293.62</v>
      </c>
      <c r="G146" s="63">
        <v>292</v>
      </c>
      <c r="H146" s="65">
        <v>0.63839999999999997</v>
      </c>
      <c r="I146" s="63">
        <v>224</v>
      </c>
      <c r="J146" s="66">
        <v>331</v>
      </c>
      <c r="K146" s="67">
        <f t="shared" si="62"/>
        <v>107</v>
      </c>
      <c r="L146" s="67">
        <f t="shared" si="63"/>
        <v>68</v>
      </c>
      <c r="M146" s="65">
        <f t="shared" si="64"/>
        <v>0.60841121495327111</v>
      </c>
      <c r="N146" s="68">
        <f t="shared" si="65"/>
        <v>0.63839999999999997</v>
      </c>
      <c r="O146" s="63">
        <v>292</v>
      </c>
      <c r="P146" s="65">
        <f t="shared" si="66"/>
        <v>0.60841121495327111</v>
      </c>
      <c r="Q146" s="65">
        <f t="shared" si="67"/>
        <v>0.3691033644859813</v>
      </c>
      <c r="R146" s="63">
        <f t="shared" si="68"/>
        <v>39339.036586915885</v>
      </c>
      <c r="S146" s="70">
        <f t="shared" si="69"/>
        <v>23603.421952149529</v>
      </c>
      <c r="T146" s="71">
        <f t="shared" si="70"/>
        <v>224</v>
      </c>
      <c r="U146" s="69">
        <f t="shared" si="71"/>
        <v>133.75</v>
      </c>
      <c r="V146" s="69">
        <f t="shared" si="72"/>
        <v>210.625</v>
      </c>
      <c r="W146">
        <f t="shared" si="73"/>
        <v>-84.502148091988886</v>
      </c>
      <c r="X146" s="69">
        <f t="shared" si="74"/>
        <v>177.19002716704577</v>
      </c>
      <c r="Y146" s="69">
        <f t="shared" si="75"/>
        <v>224</v>
      </c>
      <c r="Z146" s="72">
        <f t="shared" si="76"/>
        <v>0.1</v>
      </c>
      <c r="AA146" s="72">
        <f t="shared" si="77"/>
        <v>0.77146000000000003</v>
      </c>
      <c r="AB146" s="69">
        <f t="shared" si="78"/>
        <v>63074.569600000003</v>
      </c>
      <c r="AC146" s="73">
        <f t="shared" si="79"/>
        <v>37844.741759999997</v>
      </c>
      <c r="AD146" s="69">
        <f t="shared" si="80"/>
        <v>23293.62</v>
      </c>
      <c r="AE146" s="4"/>
      <c r="AF146"/>
      <c r="AG146" s="74">
        <f t="shared" si="81"/>
        <v>9386.0966666666664</v>
      </c>
      <c r="AH146" s="74">
        <f t="shared" si="82"/>
        <v>-42986.096666666665</v>
      </c>
      <c r="AI146" s="75">
        <f t="shared" si="83"/>
        <v>-18986.096666666665</v>
      </c>
      <c r="AJ146" s="75">
        <f t="shared" si="84"/>
        <v>-18986.096666666665</v>
      </c>
      <c r="AK146" s="75">
        <f t="shared" si="85"/>
        <v>-24986.096666666665</v>
      </c>
      <c r="AL146" s="75">
        <f t="shared" si="86"/>
        <v>-28434.974906666666</v>
      </c>
      <c r="AM146" s="75">
        <f t="shared" si="87"/>
        <v>-4434.9749066666664</v>
      </c>
      <c r="AN146" s="75">
        <f t="shared" si="88"/>
        <v>-4434.9749066666664</v>
      </c>
      <c r="AO146" s="75">
        <f t="shared" si="89"/>
        <v>-10434.974906666666</v>
      </c>
    </row>
    <row r="147" spans="1:41" hidden="1" x14ac:dyDescent="0.3">
      <c r="A147" s="62" t="s">
        <v>241</v>
      </c>
      <c r="B147" s="62" t="s">
        <v>97</v>
      </c>
      <c r="C147" s="62">
        <v>1</v>
      </c>
      <c r="D147" s="63">
        <v>760</v>
      </c>
      <c r="E147" s="62">
        <f t="shared" si="60"/>
        <v>0.97299999999999998</v>
      </c>
      <c r="F147" s="64">
        <f t="shared" si="61"/>
        <v>8873.76</v>
      </c>
      <c r="G147" s="63">
        <v>169</v>
      </c>
      <c r="H147" s="65">
        <v>0.29039999999999999</v>
      </c>
      <c r="I147" s="63">
        <v>100</v>
      </c>
      <c r="J147" s="66">
        <v>195</v>
      </c>
      <c r="K147" s="67">
        <f t="shared" si="62"/>
        <v>95</v>
      </c>
      <c r="L147" s="67">
        <f t="shared" si="63"/>
        <v>69</v>
      </c>
      <c r="M147" s="65">
        <f t="shared" si="64"/>
        <v>0.68105263157894735</v>
      </c>
      <c r="N147" s="68">
        <f t="shared" si="65"/>
        <v>0.29039999999999999</v>
      </c>
      <c r="O147" s="63">
        <v>169</v>
      </c>
      <c r="P147" s="65">
        <f t="shared" si="66"/>
        <v>0.68105263157894735</v>
      </c>
      <c r="Q147" s="65">
        <f t="shared" si="67"/>
        <v>0.3116149473684211</v>
      </c>
      <c r="R147" s="63">
        <f t="shared" si="68"/>
        <v>19221.968028421055</v>
      </c>
      <c r="S147" s="70">
        <f t="shared" si="69"/>
        <v>11533.180817052633</v>
      </c>
      <c r="T147" s="71">
        <f t="shared" si="70"/>
        <v>100</v>
      </c>
      <c r="U147" s="69">
        <f t="shared" si="71"/>
        <v>118.75</v>
      </c>
      <c r="V147" s="69">
        <f t="shared" si="72"/>
        <v>88.125</v>
      </c>
      <c r="W147">
        <f t="shared" si="73"/>
        <v>-75.025271670457414</v>
      </c>
      <c r="X147" s="69">
        <f t="shared" si="74"/>
        <v>107.87899608289108</v>
      </c>
      <c r="Y147" s="69">
        <f t="shared" si="75"/>
        <v>107.87899608289108</v>
      </c>
      <c r="Z147" s="72">
        <f t="shared" si="76"/>
        <v>0.16634944069803012</v>
      </c>
      <c r="AA147" s="72">
        <f t="shared" si="77"/>
        <v>0.71895105263157899</v>
      </c>
      <c r="AB147" s="69">
        <f t="shared" si="78"/>
        <v>28309.296993580872</v>
      </c>
      <c r="AC147" s="73">
        <f t="shared" si="79"/>
        <v>16985.578196148523</v>
      </c>
      <c r="AD147" s="69">
        <f t="shared" si="80"/>
        <v>8873.76</v>
      </c>
      <c r="AE147" s="4"/>
      <c r="AF147"/>
      <c r="AG147" s="74">
        <f t="shared" si="81"/>
        <v>8747.2378070175455</v>
      </c>
      <c r="AH147" s="74">
        <f t="shared" si="82"/>
        <v>-42347.237807017547</v>
      </c>
      <c r="AI147" s="75">
        <f t="shared" si="83"/>
        <v>-18347.237807017547</v>
      </c>
      <c r="AJ147" s="75">
        <f t="shared" si="84"/>
        <v>-18347.237807017547</v>
      </c>
      <c r="AK147" s="75">
        <f t="shared" si="85"/>
        <v>-24347.237807017547</v>
      </c>
      <c r="AL147" s="75">
        <f t="shared" si="86"/>
        <v>-34235.419610869023</v>
      </c>
      <c r="AM147" s="75">
        <f t="shared" si="87"/>
        <v>-10235.419610869025</v>
      </c>
      <c r="AN147" s="75">
        <f t="shared" si="88"/>
        <v>-10235.419610869025</v>
      </c>
      <c r="AO147" s="75">
        <f t="shared" si="89"/>
        <v>-16235.419610869025</v>
      </c>
    </row>
    <row r="148" spans="1:41" hidden="1" x14ac:dyDescent="0.3">
      <c r="A148" s="62" t="s">
        <v>242</v>
      </c>
      <c r="B148" s="62" t="s">
        <v>97</v>
      </c>
      <c r="C148" s="62">
        <v>2</v>
      </c>
      <c r="D148" s="63">
        <v>965</v>
      </c>
      <c r="E148" s="62">
        <f t="shared" si="60"/>
        <v>0.97299999999999998</v>
      </c>
      <c r="F148" s="64">
        <f t="shared" si="61"/>
        <v>11267.34</v>
      </c>
      <c r="G148" s="63">
        <v>189</v>
      </c>
      <c r="H148" s="65">
        <v>0.53969999999999996</v>
      </c>
      <c r="I148" s="63">
        <v>135</v>
      </c>
      <c r="J148" s="66">
        <v>284</v>
      </c>
      <c r="K148" s="67">
        <f t="shared" si="62"/>
        <v>149</v>
      </c>
      <c r="L148" s="67">
        <f t="shared" si="63"/>
        <v>54</v>
      </c>
      <c r="M148" s="65">
        <f t="shared" si="64"/>
        <v>0.38993288590604025</v>
      </c>
      <c r="N148" s="68">
        <f t="shared" si="65"/>
        <v>0.53969999999999996</v>
      </c>
      <c r="O148" s="63">
        <v>189</v>
      </c>
      <c r="P148" s="65">
        <f t="shared" si="66"/>
        <v>0.38993288590604025</v>
      </c>
      <c r="Q148" s="65">
        <f t="shared" si="67"/>
        <v>0.54200711409395974</v>
      </c>
      <c r="R148" s="63">
        <f t="shared" si="68"/>
        <v>37390.360765771809</v>
      </c>
      <c r="S148" s="70">
        <f t="shared" si="69"/>
        <v>22434.216459463085</v>
      </c>
      <c r="T148" s="71">
        <f t="shared" si="70"/>
        <v>135</v>
      </c>
      <c r="U148" s="69">
        <f t="shared" si="71"/>
        <v>186.25</v>
      </c>
      <c r="V148" s="69">
        <f t="shared" si="72"/>
        <v>116.375</v>
      </c>
      <c r="W148">
        <f t="shared" si="73"/>
        <v>-117.67121556734901</v>
      </c>
      <c r="X148" s="69">
        <f t="shared" si="74"/>
        <v>158.27863596158707</v>
      </c>
      <c r="Y148" s="69">
        <f t="shared" si="75"/>
        <v>158.27863596158707</v>
      </c>
      <c r="Z148" s="72">
        <f t="shared" si="76"/>
        <v>0.22498596489442724</v>
      </c>
      <c r="AA148" s="72">
        <f t="shared" si="77"/>
        <v>0.67254610738255027</v>
      </c>
      <c r="AB148" s="69">
        <f t="shared" si="78"/>
        <v>38854.133381691572</v>
      </c>
      <c r="AC148" s="73">
        <f t="shared" si="79"/>
        <v>23312.480029014943</v>
      </c>
      <c r="AD148" s="69">
        <f t="shared" si="80"/>
        <v>11267.34</v>
      </c>
      <c r="AE148" s="4"/>
      <c r="AF148"/>
      <c r="AG148" s="74">
        <f t="shared" si="81"/>
        <v>8182.6443064876958</v>
      </c>
      <c r="AH148" s="74">
        <f t="shared" si="82"/>
        <v>-41782.644306487695</v>
      </c>
      <c r="AI148" s="75">
        <f t="shared" si="83"/>
        <v>-17782.644306487695</v>
      </c>
      <c r="AJ148" s="75">
        <f t="shared" si="84"/>
        <v>-17782.644306487695</v>
      </c>
      <c r="AK148" s="75">
        <f t="shared" si="85"/>
        <v>-23782.644306487695</v>
      </c>
      <c r="AL148" s="75">
        <f t="shared" si="86"/>
        <v>-29737.504277472752</v>
      </c>
      <c r="AM148" s="75">
        <f t="shared" si="87"/>
        <v>-5737.5042774727517</v>
      </c>
      <c r="AN148" s="75">
        <f t="shared" si="88"/>
        <v>-5737.5042774727517</v>
      </c>
      <c r="AO148" s="75">
        <f t="shared" si="89"/>
        <v>-11737.504277472752</v>
      </c>
    </row>
    <row r="149" spans="1:41" hidden="1" x14ac:dyDescent="0.3">
      <c r="A149" s="62" t="s">
        <v>243</v>
      </c>
      <c r="B149" s="62" t="s">
        <v>103</v>
      </c>
      <c r="C149" s="62">
        <v>1</v>
      </c>
      <c r="D149" s="63">
        <v>1185</v>
      </c>
      <c r="E149" s="62">
        <f t="shared" si="60"/>
        <v>0.97299999999999998</v>
      </c>
      <c r="F149" s="64">
        <f t="shared" si="61"/>
        <v>13836.06</v>
      </c>
      <c r="G149" s="63">
        <v>289</v>
      </c>
      <c r="H149" s="65">
        <v>0.27950000000000003</v>
      </c>
      <c r="I149" s="63">
        <v>157</v>
      </c>
      <c r="J149" s="66">
        <v>320</v>
      </c>
      <c r="K149" s="67">
        <f t="shared" si="62"/>
        <v>163</v>
      </c>
      <c r="L149" s="67">
        <f t="shared" si="63"/>
        <v>132</v>
      </c>
      <c r="M149" s="65">
        <f t="shared" si="64"/>
        <v>0.74785276073619633</v>
      </c>
      <c r="N149" s="68">
        <f t="shared" si="65"/>
        <v>0.27950000000000003</v>
      </c>
      <c r="O149" s="63">
        <v>289</v>
      </c>
      <c r="P149" s="65">
        <f t="shared" si="66"/>
        <v>0.74785276073619633</v>
      </c>
      <c r="Q149" s="65">
        <f t="shared" si="67"/>
        <v>0.25874932515337423</v>
      </c>
      <c r="R149" s="63">
        <f t="shared" si="68"/>
        <v>27294.172563803681</v>
      </c>
      <c r="S149" s="70">
        <f t="shared" si="69"/>
        <v>16376.503538282208</v>
      </c>
      <c r="T149" s="71">
        <f t="shared" si="70"/>
        <v>157</v>
      </c>
      <c r="U149" s="69">
        <f t="shared" si="71"/>
        <v>203.75</v>
      </c>
      <c r="V149" s="69">
        <f t="shared" si="72"/>
        <v>136.625</v>
      </c>
      <c r="W149">
        <f t="shared" si="73"/>
        <v>-128.72757139246903</v>
      </c>
      <c r="X149" s="69">
        <f t="shared" si="74"/>
        <v>177.80817222643415</v>
      </c>
      <c r="Y149" s="69">
        <f t="shared" si="75"/>
        <v>177.80817222643415</v>
      </c>
      <c r="Z149" s="72">
        <f t="shared" si="76"/>
        <v>0.20212599865734554</v>
      </c>
      <c r="AA149" s="72">
        <f t="shared" si="77"/>
        <v>0.69063748466257679</v>
      </c>
      <c r="AB149" s="69">
        <f t="shared" si="78"/>
        <v>44822.360918903876</v>
      </c>
      <c r="AC149" s="73">
        <f t="shared" si="79"/>
        <v>26893.416551342325</v>
      </c>
      <c r="AD149" s="69">
        <f t="shared" si="80"/>
        <v>13836.06</v>
      </c>
      <c r="AE149" s="4"/>
      <c r="AF149"/>
      <c r="AG149" s="74">
        <f t="shared" si="81"/>
        <v>8402.7560633946832</v>
      </c>
      <c r="AH149" s="74">
        <f t="shared" si="82"/>
        <v>-42002.756063394685</v>
      </c>
      <c r="AI149" s="75">
        <f t="shared" si="83"/>
        <v>-18002.756063394685</v>
      </c>
      <c r="AJ149" s="75">
        <f t="shared" si="84"/>
        <v>-18002.756063394685</v>
      </c>
      <c r="AK149" s="75">
        <f t="shared" si="85"/>
        <v>-24002.756063394685</v>
      </c>
      <c r="AL149" s="75">
        <f t="shared" si="86"/>
        <v>-28945.399512052361</v>
      </c>
      <c r="AM149" s="75">
        <f t="shared" si="87"/>
        <v>-4945.3995120523596</v>
      </c>
      <c r="AN149" s="75">
        <f t="shared" si="88"/>
        <v>-4945.3995120523596</v>
      </c>
      <c r="AO149" s="75">
        <f t="shared" si="89"/>
        <v>-10945.39951205236</v>
      </c>
    </row>
    <row r="150" spans="1:41" hidden="1" x14ac:dyDescent="0.3">
      <c r="A150" s="62" t="s">
        <v>244</v>
      </c>
      <c r="B150" s="62" t="s">
        <v>103</v>
      </c>
      <c r="C150" s="62">
        <v>2</v>
      </c>
      <c r="D150" s="63">
        <v>1340</v>
      </c>
      <c r="E150" s="62">
        <f t="shared" si="60"/>
        <v>0.97299999999999998</v>
      </c>
      <c r="F150" s="64">
        <f t="shared" si="61"/>
        <v>15645.84</v>
      </c>
      <c r="G150" s="63">
        <v>278</v>
      </c>
      <c r="H150" s="65">
        <v>0.38900000000000001</v>
      </c>
      <c r="I150" s="63">
        <v>135</v>
      </c>
      <c r="J150" s="66">
        <v>347</v>
      </c>
      <c r="K150" s="67">
        <f t="shared" si="62"/>
        <v>212</v>
      </c>
      <c r="L150" s="67">
        <f t="shared" si="63"/>
        <v>143</v>
      </c>
      <c r="M150" s="65">
        <f t="shared" si="64"/>
        <v>0.63962264150943393</v>
      </c>
      <c r="N150" s="68">
        <f t="shared" si="65"/>
        <v>0.38900000000000001</v>
      </c>
      <c r="O150" s="63">
        <v>278</v>
      </c>
      <c r="P150" s="65">
        <f t="shared" si="66"/>
        <v>0.63962264150943393</v>
      </c>
      <c r="Q150" s="65">
        <f t="shared" si="67"/>
        <v>0.344402641509434</v>
      </c>
      <c r="R150" s="63">
        <f t="shared" si="68"/>
        <v>34946.536033962271</v>
      </c>
      <c r="S150" s="70">
        <f t="shared" si="69"/>
        <v>20967.921620377361</v>
      </c>
      <c r="T150" s="71">
        <f t="shared" si="70"/>
        <v>135</v>
      </c>
      <c r="U150" s="69">
        <f t="shared" si="71"/>
        <v>265</v>
      </c>
      <c r="V150" s="69">
        <f t="shared" si="72"/>
        <v>108.5</v>
      </c>
      <c r="W150">
        <f t="shared" si="73"/>
        <v>-167.42481678038919</v>
      </c>
      <c r="X150" s="69">
        <f t="shared" si="74"/>
        <v>196.66154915339905</v>
      </c>
      <c r="Y150" s="69">
        <f t="shared" si="75"/>
        <v>196.66154915339905</v>
      </c>
      <c r="Z150" s="72">
        <f t="shared" si="76"/>
        <v>0.33268509114490208</v>
      </c>
      <c r="AA150" s="72">
        <f t="shared" si="77"/>
        <v>0.58731301886792453</v>
      </c>
      <c r="AB150" s="69">
        <f t="shared" si="78"/>
        <v>42158.189166911812</v>
      </c>
      <c r="AC150" s="73">
        <f t="shared" si="79"/>
        <v>25294.913500147086</v>
      </c>
      <c r="AD150" s="69">
        <f t="shared" si="80"/>
        <v>15645.84</v>
      </c>
      <c r="AE150" s="4"/>
      <c r="AF150"/>
      <c r="AG150" s="74">
        <f t="shared" si="81"/>
        <v>7145.6417295597494</v>
      </c>
      <c r="AH150" s="74">
        <f t="shared" si="82"/>
        <v>-40745.641729559749</v>
      </c>
      <c r="AI150" s="75">
        <f t="shared" si="83"/>
        <v>-16745.641729559749</v>
      </c>
      <c r="AJ150" s="75">
        <f t="shared" si="84"/>
        <v>-16745.641729559749</v>
      </c>
      <c r="AK150" s="75">
        <f t="shared" si="85"/>
        <v>-22745.641729559749</v>
      </c>
      <c r="AL150" s="75">
        <f t="shared" si="86"/>
        <v>-31096.568229412664</v>
      </c>
      <c r="AM150" s="75">
        <f t="shared" si="87"/>
        <v>-7096.5682294126636</v>
      </c>
      <c r="AN150" s="75">
        <f t="shared" si="88"/>
        <v>-7096.5682294126636</v>
      </c>
      <c r="AO150" s="75">
        <f t="shared" si="89"/>
        <v>-13096.568229412664</v>
      </c>
    </row>
    <row r="151" spans="1:41" hidden="1" x14ac:dyDescent="0.3">
      <c r="A151" s="62" t="s">
        <v>245</v>
      </c>
      <c r="B151" s="62" t="s">
        <v>97</v>
      </c>
      <c r="C151" s="62">
        <v>1</v>
      </c>
      <c r="D151" s="63">
        <v>1150</v>
      </c>
      <c r="E151" s="62">
        <f t="shared" si="60"/>
        <v>0.97299999999999998</v>
      </c>
      <c r="F151" s="64">
        <f t="shared" si="61"/>
        <v>13427.4</v>
      </c>
      <c r="G151" s="63">
        <v>183</v>
      </c>
      <c r="H151" s="65">
        <v>0.57530000000000003</v>
      </c>
      <c r="I151" s="63">
        <v>80</v>
      </c>
      <c r="J151" s="66">
        <v>267</v>
      </c>
      <c r="K151" s="67">
        <f t="shared" si="62"/>
        <v>187</v>
      </c>
      <c r="L151" s="67">
        <f t="shared" si="63"/>
        <v>103</v>
      </c>
      <c r="M151" s="65">
        <f t="shared" si="64"/>
        <v>0.54064171122994653</v>
      </c>
      <c r="N151" s="68">
        <f t="shared" si="65"/>
        <v>0.57530000000000003</v>
      </c>
      <c r="O151" s="63">
        <v>183</v>
      </c>
      <c r="P151" s="65">
        <f t="shared" si="66"/>
        <v>0.54064171122994653</v>
      </c>
      <c r="Q151" s="65">
        <f t="shared" si="67"/>
        <v>0.42273614973262036</v>
      </c>
      <c r="R151" s="63">
        <f t="shared" si="68"/>
        <v>28236.661121390378</v>
      </c>
      <c r="S151" s="70">
        <f t="shared" si="69"/>
        <v>16941.996672834226</v>
      </c>
      <c r="T151" s="71">
        <f t="shared" si="70"/>
        <v>80</v>
      </c>
      <c r="U151" s="69">
        <f t="shared" si="71"/>
        <v>233.75</v>
      </c>
      <c r="V151" s="69">
        <f t="shared" si="72"/>
        <v>56.625</v>
      </c>
      <c r="W151">
        <f t="shared" si="73"/>
        <v>-147.68132423553197</v>
      </c>
      <c r="X151" s="69">
        <f t="shared" si="74"/>
        <v>153.93023439474348</v>
      </c>
      <c r="Y151" s="69">
        <f t="shared" si="75"/>
        <v>153.93023439474348</v>
      </c>
      <c r="Z151" s="72">
        <f t="shared" si="76"/>
        <v>0.41627907762457106</v>
      </c>
      <c r="AA151" s="72">
        <f t="shared" si="77"/>
        <v>0.52115673796791451</v>
      </c>
      <c r="AB151" s="69">
        <f t="shared" si="78"/>
        <v>29280.949273607359</v>
      </c>
      <c r="AC151" s="73">
        <f t="shared" si="79"/>
        <v>17568.569564164416</v>
      </c>
      <c r="AD151" s="69">
        <f t="shared" si="80"/>
        <v>13427.4</v>
      </c>
      <c r="AE151" s="4"/>
      <c r="AF151"/>
      <c r="AG151" s="74">
        <f t="shared" si="81"/>
        <v>6340.74031194296</v>
      </c>
      <c r="AH151" s="74">
        <f t="shared" si="82"/>
        <v>-39940.740311942958</v>
      </c>
      <c r="AI151" s="75">
        <f t="shared" si="83"/>
        <v>-15940.74031194296</v>
      </c>
      <c r="AJ151" s="75">
        <f t="shared" si="84"/>
        <v>-15940.74031194296</v>
      </c>
      <c r="AK151" s="75">
        <f t="shared" si="85"/>
        <v>-21940.740311942958</v>
      </c>
      <c r="AL151" s="75">
        <f t="shared" si="86"/>
        <v>-35799.57074777854</v>
      </c>
      <c r="AM151" s="75">
        <f t="shared" si="87"/>
        <v>-11799.570747778544</v>
      </c>
      <c r="AN151" s="75">
        <f t="shared" si="88"/>
        <v>-11799.570747778544</v>
      </c>
      <c r="AO151" s="75">
        <f t="shared" si="89"/>
        <v>-17799.57074777854</v>
      </c>
    </row>
    <row r="152" spans="1:41" hidden="1" x14ac:dyDescent="0.3">
      <c r="A152" s="62" t="s">
        <v>246</v>
      </c>
      <c r="B152" s="62" t="s">
        <v>97</v>
      </c>
      <c r="C152" s="62">
        <v>2</v>
      </c>
      <c r="D152" s="63">
        <v>2000</v>
      </c>
      <c r="E152" s="62">
        <f t="shared" si="60"/>
        <v>0.97299999999999998</v>
      </c>
      <c r="F152" s="64">
        <f t="shared" si="61"/>
        <v>23352</v>
      </c>
      <c r="G152" s="63">
        <v>237</v>
      </c>
      <c r="H152" s="65">
        <v>0.31230000000000002</v>
      </c>
      <c r="I152" s="63">
        <v>160</v>
      </c>
      <c r="J152" s="66">
        <v>323</v>
      </c>
      <c r="K152" s="67">
        <f t="shared" si="62"/>
        <v>163</v>
      </c>
      <c r="L152" s="67">
        <f t="shared" si="63"/>
        <v>77</v>
      </c>
      <c r="M152" s="65">
        <f t="shared" si="64"/>
        <v>0.47791411042944787</v>
      </c>
      <c r="N152" s="68">
        <f t="shared" si="65"/>
        <v>0.31230000000000002</v>
      </c>
      <c r="O152" s="63">
        <v>237</v>
      </c>
      <c r="P152" s="65">
        <f t="shared" si="66"/>
        <v>0.47791411042944787</v>
      </c>
      <c r="Q152" s="65">
        <f t="shared" si="67"/>
        <v>0.47237877300613496</v>
      </c>
      <c r="R152" s="63">
        <f t="shared" si="68"/>
        <v>40863.125758895701</v>
      </c>
      <c r="S152" s="70">
        <f t="shared" si="69"/>
        <v>24517.87545533742</v>
      </c>
      <c r="T152" s="71">
        <f t="shared" si="70"/>
        <v>160</v>
      </c>
      <c r="U152" s="69">
        <f t="shared" si="71"/>
        <v>203.75</v>
      </c>
      <c r="V152" s="69">
        <f t="shared" si="72"/>
        <v>139.625</v>
      </c>
      <c r="W152">
        <f t="shared" si="73"/>
        <v>-128.72757139246903</v>
      </c>
      <c r="X152" s="69">
        <f t="shared" si="74"/>
        <v>179.30817222643412</v>
      </c>
      <c r="Y152" s="69">
        <f t="shared" si="75"/>
        <v>179.30817222643412</v>
      </c>
      <c r="Z152" s="72">
        <f t="shared" si="76"/>
        <v>0.19476403546716134</v>
      </c>
      <c r="AA152" s="72">
        <f t="shared" si="77"/>
        <v>0.69646374233128849</v>
      </c>
      <c r="AB152" s="69">
        <f t="shared" si="78"/>
        <v>45581.798840683012</v>
      </c>
      <c r="AC152" s="73">
        <f t="shared" si="79"/>
        <v>27349.079304409806</v>
      </c>
      <c r="AD152" s="69">
        <f t="shared" si="80"/>
        <v>23352</v>
      </c>
      <c r="AE152" s="4"/>
      <c r="AF152"/>
      <c r="AG152" s="74">
        <f t="shared" si="81"/>
        <v>8473.6421983640103</v>
      </c>
      <c r="AH152" s="74">
        <f t="shared" si="82"/>
        <v>-42073.64219836401</v>
      </c>
      <c r="AI152" s="75">
        <f t="shared" si="83"/>
        <v>-18073.64219836401</v>
      </c>
      <c r="AJ152" s="75">
        <f t="shared" si="84"/>
        <v>-18073.64219836401</v>
      </c>
      <c r="AK152" s="75">
        <f t="shared" si="85"/>
        <v>-24073.64219836401</v>
      </c>
      <c r="AL152" s="75">
        <f t="shared" si="86"/>
        <v>-38076.562893954208</v>
      </c>
      <c r="AM152" s="75">
        <f t="shared" si="87"/>
        <v>-14076.562893954204</v>
      </c>
      <c r="AN152" s="75">
        <f t="shared" si="88"/>
        <v>-14076.562893954204</v>
      </c>
      <c r="AO152" s="75">
        <f t="shared" si="89"/>
        <v>-20076.562893954204</v>
      </c>
    </row>
    <row r="153" spans="1:41" hidden="1" x14ac:dyDescent="0.3">
      <c r="A153" s="62" t="s">
        <v>247</v>
      </c>
      <c r="B153" s="62" t="s">
        <v>103</v>
      </c>
      <c r="C153" s="62">
        <v>1</v>
      </c>
      <c r="D153" s="63">
        <v>1600</v>
      </c>
      <c r="E153" s="62">
        <f t="shared" si="60"/>
        <v>0.97299999999999998</v>
      </c>
      <c r="F153" s="64">
        <f t="shared" si="61"/>
        <v>18681.599999999999</v>
      </c>
      <c r="G153" s="63">
        <v>297</v>
      </c>
      <c r="H153" s="65">
        <v>0.4521</v>
      </c>
      <c r="I153" s="63">
        <v>225</v>
      </c>
      <c r="J153" s="66">
        <v>406</v>
      </c>
      <c r="K153" s="67">
        <f t="shared" si="62"/>
        <v>181</v>
      </c>
      <c r="L153" s="67">
        <f t="shared" si="63"/>
        <v>72</v>
      </c>
      <c r="M153" s="65">
        <f t="shared" si="64"/>
        <v>0.41823204419889504</v>
      </c>
      <c r="N153" s="68">
        <f t="shared" si="65"/>
        <v>0.4521</v>
      </c>
      <c r="O153" s="63">
        <v>297</v>
      </c>
      <c r="P153" s="65">
        <f t="shared" si="66"/>
        <v>0.41823204419889504</v>
      </c>
      <c r="Q153" s="65">
        <f t="shared" si="67"/>
        <v>0.51961116022099452</v>
      </c>
      <c r="R153" s="63">
        <f t="shared" si="68"/>
        <v>56328.447823756913</v>
      </c>
      <c r="S153" s="70">
        <f t="shared" si="69"/>
        <v>33797.068694254143</v>
      </c>
      <c r="T153" s="71">
        <f t="shared" si="70"/>
        <v>225</v>
      </c>
      <c r="U153" s="69">
        <f t="shared" si="71"/>
        <v>226.25</v>
      </c>
      <c r="V153" s="69">
        <f t="shared" si="72"/>
        <v>202.375</v>
      </c>
      <c r="W153">
        <f t="shared" si="73"/>
        <v>-142.94288602476624</v>
      </c>
      <c r="X153" s="69">
        <f t="shared" si="74"/>
        <v>222.77471885266615</v>
      </c>
      <c r="Y153" s="69">
        <f t="shared" si="75"/>
        <v>225</v>
      </c>
      <c r="Z153" s="72">
        <f t="shared" si="76"/>
        <v>0.1</v>
      </c>
      <c r="AA153" s="72">
        <f t="shared" si="77"/>
        <v>0.77146000000000003</v>
      </c>
      <c r="AB153" s="69">
        <f t="shared" si="78"/>
        <v>63356.152500000004</v>
      </c>
      <c r="AC153" s="73">
        <f t="shared" si="79"/>
        <v>38013.691500000001</v>
      </c>
      <c r="AD153" s="69">
        <f t="shared" si="80"/>
        <v>18681.599999999999</v>
      </c>
      <c r="AE153" s="4"/>
      <c r="AF153"/>
      <c r="AG153" s="74">
        <f t="shared" si="81"/>
        <v>9386.0966666666664</v>
      </c>
      <c r="AH153" s="74">
        <f t="shared" si="82"/>
        <v>-42986.096666666665</v>
      </c>
      <c r="AI153" s="75">
        <f t="shared" si="83"/>
        <v>-18986.096666666665</v>
      </c>
      <c r="AJ153" s="75">
        <f t="shared" si="84"/>
        <v>-18986.096666666665</v>
      </c>
      <c r="AK153" s="75">
        <f t="shared" si="85"/>
        <v>-24986.096666666665</v>
      </c>
      <c r="AL153" s="75">
        <f t="shared" si="86"/>
        <v>-23654.005166666662</v>
      </c>
      <c r="AM153" s="75">
        <f t="shared" si="87"/>
        <v>345.99483333333774</v>
      </c>
      <c r="AN153" s="75">
        <f t="shared" si="88"/>
        <v>345.99483333333774</v>
      </c>
      <c r="AO153" s="75">
        <f t="shared" si="89"/>
        <v>-5654.0051666666623</v>
      </c>
    </row>
    <row r="154" spans="1:41" hidden="1" x14ac:dyDescent="0.3">
      <c r="A154" s="62" t="s">
        <v>248</v>
      </c>
      <c r="B154" s="62" t="s">
        <v>103</v>
      </c>
      <c r="C154" s="62">
        <v>2</v>
      </c>
      <c r="D154" s="63">
        <v>2150</v>
      </c>
      <c r="E154" s="62">
        <f t="shared" si="60"/>
        <v>0.97299999999999998</v>
      </c>
      <c r="F154" s="64">
        <f t="shared" si="61"/>
        <v>25103.399999999998</v>
      </c>
      <c r="G154" s="63">
        <v>360</v>
      </c>
      <c r="H154" s="65">
        <v>0.53149999999999997</v>
      </c>
      <c r="I154" s="63">
        <v>170</v>
      </c>
      <c r="J154" s="66">
        <v>447</v>
      </c>
      <c r="K154" s="67">
        <f t="shared" si="62"/>
        <v>277</v>
      </c>
      <c r="L154" s="67">
        <f t="shared" si="63"/>
        <v>190</v>
      </c>
      <c r="M154" s="65">
        <f t="shared" si="64"/>
        <v>0.64873646209386282</v>
      </c>
      <c r="N154" s="68">
        <f t="shared" si="65"/>
        <v>0.53149999999999997</v>
      </c>
      <c r="O154" s="63">
        <v>360</v>
      </c>
      <c r="P154" s="65">
        <f t="shared" si="66"/>
        <v>0.64873646209386282</v>
      </c>
      <c r="Q154" s="65">
        <f t="shared" si="67"/>
        <v>0.33718996389891698</v>
      </c>
      <c r="R154" s="63">
        <f t="shared" si="68"/>
        <v>44306.761256317688</v>
      </c>
      <c r="S154" s="70">
        <f t="shared" si="69"/>
        <v>26584.056753790614</v>
      </c>
      <c r="T154" s="71">
        <f t="shared" si="70"/>
        <v>170</v>
      </c>
      <c r="U154" s="69">
        <f t="shared" si="71"/>
        <v>346.25</v>
      </c>
      <c r="V154" s="69">
        <f t="shared" si="72"/>
        <v>135.375</v>
      </c>
      <c r="W154">
        <f t="shared" si="73"/>
        <v>-218.75789739701796</v>
      </c>
      <c r="X154" s="69">
        <f t="shared" si="74"/>
        <v>253.76296752590346</v>
      </c>
      <c r="Y154" s="69">
        <f t="shared" si="75"/>
        <v>253.76296752590346</v>
      </c>
      <c r="Z154" s="72">
        <f t="shared" si="76"/>
        <v>0.34191470765603887</v>
      </c>
      <c r="AA154" s="72">
        <f t="shared" si="77"/>
        <v>0.58000870036101082</v>
      </c>
      <c r="AB154" s="69">
        <f t="shared" si="78"/>
        <v>53722.426082975224</v>
      </c>
      <c r="AC154" s="73">
        <f t="shared" si="79"/>
        <v>32233.455649785134</v>
      </c>
      <c r="AD154" s="69">
        <f t="shared" si="80"/>
        <v>25103.399999999998</v>
      </c>
      <c r="AE154" s="4"/>
      <c r="AF154"/>
      <c r="AG154" s="74">
        <f t="shared" si="81"/>
        <v>7056.7725210589642</v>
      </c>
      <c r="AH154" s="74">
        <f t="shared" si="82"/>
        <v>-40656.772521058963</v>
      </c>
      <c r="AI154" s="75">
        <f t="shared" si="83"/>
        <v>-16656.772521058963</v>
      </c>
      <c r="AJ154" s="75">
        <f t="shared" si="84"/>
        <v>-16656.772521058963</v>
      </c>
      <c r="AK154" s="75">
        <f t="shared" si="85"/>
        <v>-22656.772521058963</v>
      </c>
      <c r="AL154" s="75">
        <f t="shared" si="86"/>
        <v>-33526.716871273828</v>
      </c>
      <c r="AM154" s="75">
        <f t="shared" si="87"/>
        <v>-9526.7168712738276</v>
      </c>
      <c r="AN154" s="75">
        <f t="shared" si="88"/>
        <v>-9526.7168712738276</v>
      </c>
      <c r="AO154" s="75">
        <f t="shared" si="89"/>
        <v>-15526.716871273828</v>
      </c>
    </row>
    <row r="155" spans="1:41" hidden="1" x14ac:dyDescent="0.3">
      <c r="A155" s="62" t="s">
        <v>249</v>
      </c>
      <c r="B155" s="62" t="s">
        <v>103</v>
      </c>
      <c r="C155" s="62">
        <v>2</v>
      </c>
      <c r="D155" s="63">
        <v>2000</v>
      </c>
      <c r="E155" s="62">
        <f t="shared" si="60"/>
        <v>0.97299999999999998</v>
      </c>
      <c r="F155" s="64">
        <f t="shared" si="61"/>
        <v>23352</v>
      </c>
      <c r="G155" s="63">
        <v>199</v>
      </c>
      <c r="H155" s="65">
        <v>0.31230000000000002</v>
      </c>
      <c r="I155" s="63">
        <v>97</v>
      </c>
      <c r="J155" s="66">
        <v>240</v>
      </c>
      <c r="K155" s="67">
        <f t="shared" si="62"/>
        <v>143</v>
      </c>
      <c r="L155" s="67">
        <f t="shared" si="63"/>
        <v>102</v>
      </c>
      <c r="M155" s="65">
        <f t="shared" si="64"/>
        <v>0.67062937062937067</v>
      </c>
      <c r="N155" s="68">
        <f t="shared" si="65"/>
        <v>0.31230000000000002</v>
      </c>
      <c r="O155" s="63">
        <v>199</v>
      </c>
      <c r="P155" s="65">
        <f t="shared" si="66"/>
        <v>0.67062937062937067</v>
      </c>
      <c r="Q155" s="65">
        <f t="shared" si="67"/>
        <v>0.31986391608391607</v>
      </c>
      <c r="R155" s="63">
        <f t="shared" si="68"/>
        <v>23233.315544755242</v>
      </c>
      <c r="S155" s="70">
        <f t="shared" si="69"/>
        <v>13939.989326853145</v>
      </c>
      <c r="T155" s="71">
        <f t="shared" si="70"/>
        <v>97</v>
      </c>
      <c r="U155" s="69">
        <f t="shared" si="71"/>
        <v>178.75</v>
      </c>
      <c r="V155" s="69">
        <f t="shared" si="72"/>
        <v>79.125</v>
      </c>
      <c r="W155">
        <f t="shared" si="73"/>
        <v>-112.93277735658327</v>
      </c>
      <c r="X155" s="69">
        <f t="shared" si="74"/>
        <v>135.62312041950975</v>
      </c>
      <c r="Y155" s="69">
        <f t="shared" si="75"/>
        <v>135.62312041950975</v>
      </c>
      <c r="Z155" s="72">
        <f t="shared" si="76"/>
        <v>0.31607340094830627</v>
      </c>
      <c r="AA155" s="72">
        <f t="shared" si="77"/>
        <v>0.60045951048951052</v>
      </c>
      <c r="AB155" s="69">
        <f t="shared" si="78"/>
        <v>29724.210261827946</v>
      </c>
      <c r="AC155" s="73">
        <f t="shared" si="79"/>
        <v>17834.526157096767</v>
      </c>
      <c r="AD155" s="69">
        <f t="shared" si="80"/>
        <v>23352</v>
      </c>
      <c r="AE155" s="4"/>
      <c r="AF155"/>
      <c r="AG155" s="74">
        <f t="shared" si="81"/>
        <v>7305.5907109557111</v>
      </c>
      <c r="AH155" s="74">
        <f t="shared" si="82"/>
        <v>-40905.590710955708</v>
      </c>
      <c r="AI155" s="75">
        <f t="shared" si="83"/>
        <v>-16905.590710955712</v>
      </c>
      <c r="AJ155" s="75">
        <f t="shared" si="84"/>
        <v>-16905.590710955712</v>
      </c>
      <c r="AK155" s="75">
        <f t="shared" si="85"/>
        <v>-22905.590710955712</v>
      </c>
      <c r="AL155" s="75">
        <f t="shared" si="86"/>
        <v>-46423.064553858945</v>
      </c>
      <c r="AM155" s="75">
        <f t="shared" si="87"/>
        <v>-22423.064553858945</v>
      </c>
      <c r="AN155" s="75">
        <f t="shared" si="88"/>
        <v>-22423.064553858945</v>
      </c>
      <c r="AO155" s="75">
        <f t="shared" si="89"/>
        <v>-28423.064553858945</v>
      </c>
    </row>
    <row r="156" spans="1:41" hidden="1" x14ac:dyDescent="0.3">
      <c r="A156" s="62" t="s">
        <v>250</v>
      </c>
      <c r="B156" s="62" t="s">
        <v>103</v>
      </c>
      <c r="C156" s="62">
        <v>1</v>
      </c>
      <c r="D156" s="63">
        <v>2700</v>
      </c>
      <c r="E156" s="62">
        <f t="shared" si="60"/>
        <v>0.97299999999999998</v>
      </c>
      <c r="F156" s="64">
        <f t="shared" si="61"/>
        <v>31525.200000000001</v>
      </c>
      <c r="G156" s="63">
        <v>389</v>
      </c>
      <c r="H156" s="65">
        <v>0.51229999999999998</v>
      </c>
      <c r="I156" s="63">
        <v>202</v>
      </c>
      <c r="J156" s="66">
        <v>629</v>
      </c>
      <c r="K156" s="67">
        <f t="shared" si="62"/>
        <v>427</v>
      </c>
      <c r="L156" s="67">
        <f t="shared" si="63"/>
        <v>187</v>
      </c>
      <c r="M156" s="65">
        <f t="shared" si="64"/>
        <v>0.45035128805620606</v>
      </c>
      <c r="N156" s="68">
        <f t="shared" si="65"/>
        <v>0.51229999999999998</v>
      </c>
      <c r="O156" s="63">
        <v>389</v>
      </c>
      <c r="P156" s="65">
        <f t="shared" si="66"/>
        <v>0.45035128805620606</v>
      </c>
      <c r="Q156" s="65">
        <f t="shared" si="67"/>
        <v>0.49419199063231856</v>
      </c>
      <c r="R156" s="63">
        <f t="shared" si="68"/>
        <v>70167.849789929751</v>
      </c>
      <c r="S156" s="70">
        <f t="shared" si="69"/>
        <v>42100.709873957851</v>
      </c>
      <c r="T156" s="71">
        <f t="shared" si="70"/>
        <v>202</v>
      </c>
      <c r="U156" s="69">
        <f t="shared" si="71"/>
        <v>533.75</v>
      </c>
      <c r="V156" s="69">
        <f t="shared" si="72"/>
        <v>148.625</v>
      </c>
      <c r="W156">
        <f t="shared" si="73"/>
        <v>-337.21885266616124</v>
      </c>
      <c r="X156" s="69">
        <f t="shared" si="74"/>
        <v>361.15085607783675</v>
      </c>
      <c r="Y156" s="69">
        <f t="shared" si="75"/>
        <v>361.15085607783675</v>
      </c>
      <c r="Z156" s="72">
        <f t="shared" si="76"/>
        <v>0.39817490600063093</v>
      </c>
      <c r="AA156" s="72">
        <f t="shared" si="77"/>
        <v>0.53548437939110072</v>
      </c>
      <c r="AB156" s="69">
        <f t="shared" si="78"/>
        <v>70587.584342192873</v>
      </c>
      <c r="AC156" s="73">
        <f t="shared" si="79"/>
        <v>42352.550605315722</v>
      </c>
      <c r="AD156" s="69">
        <f t="shared" si="80"/>
        <v>31525.200000000001</v>
      </c>
      <c r="AE156" s="4"/>
      <c r="AF156"/>
      <c r="AG156" s="74">
        <f t="shared" si="81"/>
        <v>6515.0599492583924</v>
      </c>
      <c r="AH156" s="74">
        <f t="shared" si="82"/>
        <v>-40115.059949258393</v>
      </c>
      <c r="AI156" s="75">
        <f t="shared" si="83"/>
        <v>-16115.059949258393</v>
      </c>
      <c r="AJ156" s="75">
        <f t="shared" si="84"/>
        <v>-16115.059949258393</v>
      </c>
      <c r="AK156" s="75">
        <f t="shared" si="85"/>
        <v>-22115.059949258393</v>
      </c>
      <c r="AL156" s="75">
        <f t="shared" si="86"/>
        <v>-29287.709343942672</v>
      </c>
      <c r="AM156" s="75">
        <f t="shared" si="87"/>
        <v>-5287.7093439426717</v>
      </c>
      <c r="AN156" s="75">
        <f t="shared" si="88"/>
        <v>-5287.7093439426717</v>
      </c>
      <c r="AO156" s="75">
        <f t="shared" si="89"/>
        <v>-11287.709343942672</v>
      </c>
    </row>
    <row r="157" spans="1:41" hidden="1" x14ac:dyDescent="0.3">
      <c r="A157" s="62" t="s">
        <v>251</v>
      </c>
      <c r="B157" s="62" t="s">
        <v>103</v>
      </c>
      <c r="C157" s="62">
        <v>2</v>
      </c>
      <c r="D157" s="63">
        <v>3200</v>
      </c>
      <c r="E157" s="62">
        <f t="shared" si="60"/>
        <v>0.97299999999999998</v>
      </c>
      <c r="F157" s="64">
        <f t="shared" si="61"/>
        <v>37363.199999999997</v>
      </c>
      <c r="G157" s="63">
        <v>325</v>
      </c>
      <c r="H157" s="65">
        <v>0.81640000000000001</v>
      </c>
      <c r="I157" s="63">
        <v>195</v>
      </c>
      <c r="J157" s="66">
        <v>844</v>
      </c>
      <c r="K157" s="67">
        <f t="shared" si="62"/>
        <v>649</v>
      </c>
      <c r="L157" s="67">
        <f t="shared" si="63"/>
        <v>130</v>
      </c>
      <c r="M157" s="65">
        <f t="shared" si="64"/>
        <v>0.26024653312788903</v>
      </c>
      <c r="N157" s="68">
        <f t="shared" si="65"/>
        <v>0.81640000000000001</v>
      </c>
      <c r="O157" s="63">
        <v>325</v>
      </c>
      <c r="P157" s="65">
        <f t="shared" si="66"/>
        <v>0.26024653312788903</v>
      </c>
      <c r="Q157" s="65">
        <f t="shared" si="67"/>
        <v>0.6446408936825887</v>
      </c>
      <c r="R157" s="63">
        <f t="shared" si="68"/>
        <v>76470.526013097086</v>
      </c>
      <c r="S157" s="70">
        <f t="shared" si="69"/>
        <v>45882.315607858247</v>
      </c>
      <c r="T157" s="71">
        <f t="shared" si="70"/>
        <v>195</v>
      </c>
      <c r="U157" s="69">
        <f t="shared" si="71"/>
        <v>811.25</v>
      </c>
      <c r="V157" s="69">
        <f t="shared" si="72"/>
        <v>113.875</v>
      </c>
      <c r="W157">
        <f t="shared" si="73"/>
        <v>-512.54106646449327</v>
      </c>
      <c r="X157" s="69">
        <f t="shared" si="74"/>
        <v>492.90493113469802</v>
      </c>
      <c r="Y157" s="69">
        <f t="shared" si="75"/>
        <v>492.90493113469802</v>
      </c>
      <c r="Z157" s="72">
        <f t="shared" si="76"/>
        <v>0.46721717243106076</v>
      </c>
      <c r="AA157" s="72">
        <f t="shared" si="77"/>
        <v>0.48084432973805852</v>
      </c>
      <c r="AB157" s="69">
        <f t="shared" si="78"/>
        <v>86508.847551157436</v>
      </c>
      <c r="AC157" s="73">
        <f t="shared" si="79"/>
        <v>51905.308530694463</v>
      </c>
      <c r="AD157" s="69">
        <f t="shared" si="80"/>
        <v>37363.199999999997</v>
      </c>
      <c r="AE157" s="4"/>
      <c r="AF157"/>
      <c r="AG157" s="74">
        <f t="shared" si="81"/>
        <v>5850.2726784797123</v>
      </c>
      <c r="AH157" s="74">
        <f t="shared" si="82"/>
        <v>-39450.272678479712</v>
      </c>
      <c r="AI157" s="75">
        <f t="shared" si="83"/>
        <v>-15450.272678479712</v>
      </c>
      <c r="AJ157" s="75">
        <f t="shared" si="84"/>
        <v>-15450.272678479712</v>
      </c>
      <c r="AK157" s="75">
        <f t="shared" si="85"/>
        <v>-21450.272678479712</v>
      </c>
      <c r="AL157" s="75">
        <f t="shared" si="86"/>
        <v>-24908.164147785246</v>
      </c>
      <c r="AM157" s="75">
        <f t="shared" si="87"/>
        <v>-908.16414778524631</v>
      </c>
      <c r="AN157" s="75">
        <f t="shared" si="88"/>
        <v>-908.16414778524631</v>
      </c>
      <c r="AO157" s="75">
        <f t="shared" si="89"/>
        <v>-6908.1641477852463</v>
      </c>
    </row>
    <row r="158" spans="1:41" hidden="1" x14ac:dyDescent="0.3">
      <c r="A158" s="62" t="s">
        <v>252</v>
      </c>
      <c r="B158" s="62" t="s">
        <v>97</v>
      </c>
      <c r="C158" s="62">
        <v>1</v>
      </c>
      <c r="D158" s="63">
        <v>1700</v>
      </c>
      <c r="E158" s="62">
        <f t="shared" si="60"/>
        <v>0.97299999999999998</v>
      </c>
      <c r="F158" s="64">
        <f t="shared" si="61"/>
        <v>19849.2</v>
      </c>
      <c r="G158" s="63">
        <v>239</v>
      </c>
      <c r="H158" s="65">
        <v>0.67669999999999997</v>
      </c>
      <c r="I158" s="63">
        <v>98</v>
      </c>
      <c r="J158" s="66">
        <v>430</v>
      </c>
      <c r="K158" s="67">
        <f t="shared" si="62"/>
        <v>332</v>
      </c>
      <c r="L158" s="67">
        <f t="shared" si="63"/>
        <v>141</v>
      </c>
      <c r="M158" s="65">
        <f t="shared" si="64"/>
        <v>0.43975903614457834</v>
      </c>
      <c r="N158" s="68">
        <f t="shared" si="65"/>
        <v>0.67669999999999997</v>
      </c>
      <c r="O158" s="63">
        <v>239</v>
      </c>
      <c r="P158" s="65">
        <f t="shared" si="66"/>
        <v>0.43975903614457834</v>
      </c>
      <c r="Q158" s="65">
        <f t="shared" si="67"/>
        <v>0.50257469879518069</v>
      </c>
      <c r="R158" s="63">
        <f t="shared" si="68"/>
        <v>43842.103849397587</v>
      </c>
      <c r="S158" s="70">
        <f t="shared" si="69"/>
        <v>26305.262309638551</v>
      </c>
      <c r="T158" s="71">
        <f t="shared" si="70"/>
        <v>98</v>
      </c>
      <c r="U158" s="69">
        <f t="shared" si="71"/>
        <v>415</v>
      </c>
      <c r="V158" s="69">
        <f t="shared" si="72"/>
        <v>56.5</v>
      </c>
      <c r="W158">
        <f t="shared" si="73"/>
        <v>-262.19358099570383</v>
      </c>
      <c r="X158" s="69">
        <f t="shared" si="74"/>
        <v>251.27185999494569</v>
      </c>
      <c r="Y158" s="69">
        <f t="shared" si="75"/>
        <v>251.27185999494569</v>
      </c>
      <c r="Z158" s="72">
        <f t="shared" si="76"/>
        <v>0.46932978312035106</v>
      </c>
      <c r="AA158" s="72">
        <f t="shared" si="77"/>
        <v>0.47917240963855418</v>
      </c>
      <c r="AB158" s="69">
        <f t="shared" si="78"/>
        <v>43946.928059270933</v>
      </c>
      <c r="AC158" s="73">
        <f t="shared" si="79"/>
        <v>26368.15683556256</v>
      </c>
      <c r="AD158" s="69">
        <f t="shared" si="80"/>
        <v>19849.2</v>
      </c>
      <c r="AE158" s="4"/>
      <c r="AF158"/>
      <c r="AG158" s="74">
        <f t="shared" si="81"/>
        <v>5829.930983935742</v>
      </c>
      <c r="AH158" s="74">
        <f t="shared" si="82"/>
        <v>-39429.930983935745</v>
      </c>
      <c r="AI158" s="75">
        <f t="shared" si="83"/>
        <v>-15429.930983935741</v>
      </c>
      <c r="AJ158" s="75">
        <f t="shared" si="84"/>
        <v>-15429.930983935741</v>
      </c>
      <c r="AK158" s="75">
        <f t="shared" si="85"/>
        <v>-21429.930983935741</v>
      </c>
      <c r="AL158" s="75">
        <f t="shared" si="86"/>
        <v>-32910.974148373185</v>
      </c>
      <c r="AM158" s="75">
        <f t="shared" si="87"/>
        <v>-8910.9741483731814</v>
      </c>
      <c r="AN158" s="75">
        <f t="shared" si="88"/>
        <v>-8910.9741483731814</v>
      </c>
      <c r="AO158" s="75">
        <f t="shared" si="89"/>
        <v>-14910.974148373181</v>
      </c>
    </row>
    <row r="159" spans="1:41" hidden="1" x14ac:dyDescent="0.3">
      <c r="A159" s="62" t="s">
        <v>253</v>
      </c>
      <c r="B159" s="62" t="s">
        <v>97</v>
      </c>
      <c r="C159" s="62">
        <v>1</v>
      </c>
      <c r="D159" s="63">
        <v>1600</v>
      </c>
      <c r="E159" s="62">
        <f t="shared" si="60"/>
        <v>0.97299999999999998</v>
      </c>
      <c r="F159" s="64">
        <f t="shared" si="61"/>
        <v>18681.599999999999</v>
      </c>
      <c r="G159" s="63">
        <v>209</v>
      </c>
      <c r="H159" s="65">
        <v>0.53969999999999996</v>
      </c>
      <c r="I159" s="63">
        <v>94</v>
      </c>
      <c r="J159" s="66">
        <v>411</v>
      </c>
      <c r="K159" s="67">
        <f t="shared" si="62"/>
        <v>317</v>
      </c>
      <c r="L159" s="67">
        <f t="shared" si="63"/>
        <v>115</v>
      </c>
      <c r="M159" s="65">
        <f t="shared" si="64"/>
        <v>0.39022082018927451</v>
      </c>
      <c r="N159" s="68">
        <f t="shared" si="65"/>
        <v>0.53969999999999996</v>
      </c>
      <c r="O159" s="63">
        <v>209</v>
      </c>
      <c r="P159" s="65">
        <f t="shared" si="66"/>
        <v>0.39022082018927451</v>
      </c>
      <c r="Q159" s="65">
        <f t="shared" si="67"/>
        <v>0.54177924290220814</v>
      </c>
      <c r="R159" s="63">
        <f t="shared" si="68"/>
        <v>41329.629544794945</v>
      </c>
      <c r="S159" s="70">
        <f t="shared" si="69"/>
        <v>24797.777726876968</v>
      </c>
      <c r="T159" s="71">
        <f t="shared" si="70"/>
        <v>94</v>
      </c>
      <c r="U159" s="69">
        <f t="shared" si="71"/>
        <v>396.25</v>
      </c>
      <c r="V159" s="69">
        <f t="shared" si="72"/>
        <v>54.375</v>
      </c>
      <c r="W159">
        <f t="shared" si="73"/>
        <v>-250.3474854687895</v>
      </c>
      <c r="X159" s="69">
        <f t="shared" si="74"/>
        <v>240.13307113975236</v>
      </c>
      <c r="Y159" s="69">
        <f t="shared" si="75"/>
        <v>240.13307113975236</v>
      </c>
      <c r="Z159" s="72">
        <f t="shared" si="76"/>
        <v>0.46879008489527407</v>
      </c>
      <c r="AA159" s="72">
        <f t="shared" si="77"/>
        <v>0.47959952681388013</v>
      </c>
      <c r="AB159" s="69">
        <f t="shared" si="78"/>
        <v>42036.213161211002</v>
      </c>
      <c r="AC159" s="73">
        <f t="shared" si="79"/>
        <v>25221.727896726599</v>
      </c>
      <c r="AD159" s="69">
        <f t="shared" si="80"/>
        <v>18681.599999999999</v>
      </c>
      <c r="AE159" s="4"/>
      <c r="AF159"/>
      <c r="AG159" s="74">
        <f t="shared" si="81"/>
        <v>5835.1275762355417</v>
      </c>
      <c r="AH159" s="74">
        <f t="shared" si="82"/>
        <v>-39435.127576235544</v>
      </c>
      <c r="AI159" s="75">
        <f t="shared" si="83"/>
        <v>-15435.127576235542</v>
      </c>
      <c r="AJ159" s="75">
        <f t="shared" si="84"/>
        <v>-15435.127576235542</v>
      </c>
      <c r="AK159" s="75">
        <f t="shared" si="85"/>
        <v>-21435.127576235544</v>
      </c>
      <c r="AL159" s="75">
        <f t="shared" si="86"/>
        <v>-32894.999679508939</v>
      </c>
      <c r="AM159" s="75">
        <f t="shared" si="87"/>
        <v>-8894.999679508941</v>
      </c>
      <c r="AN159" s="75">
        <f t="shared" si="88"/>
        <v>-8894.999679508941</v>
      </c>
      <c r="AO159" s="75">
        <f t="shared" si="89"/>
        <v>-14894.999679508943</v>
      </c>
    </row>
    <row r="160" spans="1:41" hidden="1" x14ac:dyDescent="0.3">
      <c r="A160" s="62" t="s">
        <v>254</v>
      </c>
      <c r="B160" s="62" t="s">
        <v>97</v>
      </c>
      <c r="C160" s="62">
        <v>2</v>
      </c>
      <c r="D160" s="63">
        <v>2100</v>
      </c>
      <c r="E160" s="62">
        <f t="shared" si="60"/>
        <v>0.97299999999999998</v>
      </c>
      <c r="F160" s="64">
        <f t="shared" si="61"/>
        <v>24519.599999999999</v>
      </c>
      <c r="G160" s="63">
        <v>265</v>
      </c>
      <c r="H160" s="65">
        <v>0.4027</v>
      </c>
      <c r="I160" s="63">
        <v>130</v>
      </c>
      <c r="J160" s="66">
        <v>438</v>
      </c>
      <c r="K160" s="67">
        <f t="shared" si="62"/>
        <v>308</v>
      </c>
      <c r="L160" s="67">
        <f t="shared" si="63"/>
        <v>135</v>
      </c>
      <c r="M160" s="65">
        <f t="shared" si="64"/>
        <v>0.45064935064935063</v>
      </c>
      <c r="N160" s="68">
        <f t="shared" si="65"/>
        <v>0.4027</v>
      </c>
      <c r="O160" s="63">
        <v>265</v>
      </c>
      <c r="P160" s="65">
        <f t="shared" si="66"/>
        <v>0.45064935064935063</v>
      </c>
      <c r="Q160" s="65">
        <f t="shared" si="67"/>
        <v>0.49395610389610395</v>
      </c>
      <c r="R160" s="63">
        <f t="shared" si="68"/>
        <v>47777.904149350652</v>
      </c>
      <c r="S160" s="70">
        <f t="shared" si="69"/>
        <v>28666.742489610391</v>
      </c>
      <c r="T160" s="71">
        <f t="shared" si="70"/>
        <v>130</v>
      </c>
      <c r="U160" s="69">
        <f t="shared" si="71"/>
        <v>385</v>
      </c>
      <c r="V160" s="69">
        <f t="shared" si="72"/>
        <v>91.5</v>
      </c>
      <c r="W160">
        <f t="shared" si="73"/>
        <v>-243.23982815264088</v>
      </c>
      <c r="X160" s="69">
        <f t="shared" si="74"/>
        <v>252.64979782663633</v>
      </c>
      <c r="Y160" s="69">
        <f t="shared" si="75"/>
        <v>252.64979782663633</v>
      </c>
      <c r="Z160" s="72">
        <f t="shared" si="76"/>
        <v>0.41857090344580866</v>
      </c>
      <c r="AA160" s="72">
        <f t="shared" si="77"/>
        <v>0.51934298701298709</v>
      </c>
      <c r="AB160" s="69">
        <f t="shared" si="78"/>
        <v>47892.343745102102</v>
      </c>
      <c r="AC160" s="73">
        <f t="shared" si="79"/>
        <v>28735.406247061259</v>
      </c>
      <c r="AD160" s="69">
        <f t="shared" si="80"/>
        <v>24519.599999999999</v>
      </c>
      <c r="AE160" s="4"/>
      <c r="AF160"/>
      <c r="AG160" s="74">
        <f t="shared" si="81"/>
        <v>6318.6730086580101</v>
      </c>
      <c r="AH160" s="74">
        <f t="shared" si="82"/>
        <v>-39918.673008658006</v>
      </c>
      <c r="AI160" s="75">
        <f t="shared" si="83"/>
        <v>-15918.67300865801</v>
      </c>
      <c r="AJ160" s="75">
        <f t="shared" si="84"/>
        <v>-15918.67300865801</v>
      </c>
      <c r="AK160" s="75">
        <f t="shared" si="85"/>
        <v>-21918.67300865801</v>
      </c>
      <c r="AL160" s="75">
        <f t="shared" si="86"/>
        <v>-35702.866761596742</v>
      </c>
      <c r="AM160" s="75">
        <f t="shared" si="87"/>
        <v>-11702.86676159675</v>
      </c>
      <c r="AN160" s="75">
        <f t="shared" si="88"/>
        <v>-11702.86676159675</v>
      </c>
      <c r="AO160" s="75">
        <f t="shared" si="89"/>
        <v>-17702.86676159675</v>
      </c>
    </row>
    <row r="161" spans="1:41" hidden="1" x14ac:dyDescent="0.3">
      <c r="A161" s="62" t="s">
        <v>255</v>
      </c>
      <c r="B161" s="62" t="s">
        <v>103</v>
      </c>
      <c r="C161" s="62">
        <v>1</v>
      </c>
      <c r="D161" s="63">
        <v>1200</v>
      </c>
      <c r="E161" s="62">
        <f t="shared" si="60"/>
        <v>0.97299999999999998</v>
      </c>
      <c r="F161" s="64">
        <f t="shared" si="61"/>
        <v>14011.199999999999</v>
      </c>
      <c r="G161" s="63">
        <v>435</v>
      </c>
      <c r="H161" s="65">
        <v>0.4</v>
      </c>
      <c r="I161" s="63">
        <v>162</v>
      </c>
      <c r="J161" s="66">
        <v>504</v>
      </c>
      <c r="K161" s="67">
        <f t="shared" si="62"/>
        <v>342</v>
      </c>
      <c r="L161" s="67">
        <f t="shared" si="63"/>
        <v>273</v>
      </c>
      <c r="M161" s="65">
        <f t="shared" si="64"/>
        <v>0.73859649122807014</v>
      </c>
      <c r="N161" s="68">
        <f t="shared" si="65"/>
        <v>0.4</v>
      </c>
      <c r="O161" s="63">
        <v>435</v>
      </c>
      <c r="P161" s="65">
        <f t="shared" si="66"/>
        <v>0.73859649122807014</v>
      </c>
      <c r="Q161" s="65">
        <f t="shared" si="67"/>
        <v>0.26607473684210536</v>
      </c>
      <c r="R161" s="63">
        <f t="shared" si="68"/>
        <v>42246.016342105278</v>
      </c>
      <c r="S161" s="70">
        <f t="shared" si="69"/>
        <v>25347.609805263168</v>
      </c>
      <c r="T161" s="71">
        <f t="shared" si="70"/>
        <v>162</v>
      </c>
      <c r="U161" s="69">
        <f t="shared" si="71"/>
        <v>427.5</v>
      </c>
      <c r="V161" s="69">
        <f t="shared" si="72"/>
        <v>119.25</v>
      </c>
      <c r="W161">
        <f t="shared" si="73"/>
        <v>-270.09097801364669</v>
      </c>
      <c r="X161" s="69">
        <f t="shared" si="74"/>
        <v>289.36438589840787</v>
      </c>
      <c r="Y161" s="69">
        <f t="shared" si="75"/>
        <v>289.36438589840787</v>
      </c>
      <c r="Z161" s="72">
        <f t="shared" si="76"/>
        <v>0.39792838806645114</v>
      </c>
      <c r="AA161" s="72">
        <f t="shared" si="77"/>
        <v>0.53567947368421054</v>
      </c>
      <c r="AB161" s="69">
        <f t="shared" si="78"/>
        <v>56577.395108470082</v>
      </c>
      <c r="AC161" s="73">
        <f t="shared" si="79"/>
        <v>33946.437065082049</v>
      </c>
      <c r="AD161" s="69">
        <f t="shared" si="80"/>
        <v>14011.199999999999</v>
      </c>
      <c r="AE161" s="4"/>
      <c r="AF161"/>
      <c r="AG161" s="74">
        <f t="shared" si="81"/>
        <v>6517.4335964912289</v>
      </c>
      <c r="AH161" s="74">
        <f t="shared" si="82"/>
        <v>-40117.433596491232</v>
      </c>
      <c r="AI161" s="75">
        <f t="shared" si="83"/>
        <v>-16117.433596491228</v>
      </c>
      <c r="AJ161" s="75">
        <f t="shared" si="84"/>
        <v>-16117.433596491228</v>
      </c>
      <c r="AK161" s="75">
        <f t="shared" si="85"/>
        <v>-22117.433596491228</v>
      </c>
      <c r="AL161" s="75">
        <f t="shared" si="86"/>
        <v>-20182.196531409179</v>
      </c>
      <c r="AM161" s="75">
        <f t="shared" si="87"/>
        <v>3817.8034685908242</v>
      </c>
      <c r="AN161" s="75">
        <f t="shared" si="88"/>
        <v>3817.8034685908242</v>
      </c>
      <c r="AO161" s="75">
        <f t="shared" si="89"/>
        <v>-2182.1965314091758</v>
      </c>
    </row>
    <row r="162" spans="1:41" hidden="1" x14ac:dyDescent="0.3">
      <c r="A162" s="62" t="s">
        <v>256</v>
      </c>
      <c r="B162" s="62" t="s">
        <v>103</v>
      </c>
      <c r="C162" s="62">
        <v>2</v>
      </c>
      <c r="D162" s="63">
        <v>2100</v>
      </c>
      <c r="E162" s="62">
        <f t="shared" si="60"/>
        <v>0.97299999999999998</v>
      </c>
      <c r="F162" s="64">
        <f t="shared" si="61"/>
        <v>24519.599999999999</v>
      </c>
      <c r="G162" s="63">
        <v>487</v>
      </c>
      <c r="H162" s="65">
        <v>0.43009999999999998</v>
      </c>
      <c r="I162" s="63">
        <v>175</v>
      </c>
      <c r="J162" s="66">
        <v>755</v>
      </c>
      <c r="K162" s="67">
        <f t="shared" si="62"/>
        <v>580</v>
      </c>
      <c r="L162" s="67">
        <f t="shared" si="63"/>
        <v>312</v>
      </c>
      <c r="M162" s="65">
        <f t="shared" si="64"/>
        <v>0.53034482758620693</v>
      </c>
      <c r="N162" s="68">
        <f t="shared" si="65"/>
        <v>0.43009999999999998</v>
      </c>
      <c r="O162" s="63">
        <v>487</v>
      </c>
      <c r="P162" s="65">
        <f t="shared" si="66"/>
        <v>0.53034482758620693</v>
      </c>
      <c r="Q162" s="65">
        <f t="shared" si="67"/>
        <v>0.43088510344827585</v>
      </c>
      <c r="R162" s="63">
        <f t="shared" si="68"/>
        <v>76591.98156344828</v>
      </c>
      <c r="S162" s="70">
        <f t="shared" si="69"/>
        <v>45955.188938068968</v>
      </c>
      <c r="T162" s="71">
        <f t="shared" si="70"/>
        <v>175</v>
      </c>
      <c r="U162" s="69">
        <f t="shared" si="71"/>
        <v>725</v>
      </c>
      <c r="V162" s="69">
        <f t="shared" si="72"/>
        <v>102.5</v>
      </c>
      <c r="W162">
        <f t="shared" si="73"/>
        <v>-458.04902704068741</v>
      </c>
      <c r="X162" s="69">
        <f t="shared" si="74"/>
        <v>440.86650240080871</v>
      </c>
      <c r="Y162" s="69">
        <f t="shared" si="75"/>
        <v>440.86650240080871</v>
      </c>
      <c r="Z162" s="72">
        <f t="shared" si="76"/>
        <v>0.46671241710456374</v>
      </c>
      <c r="AA162" s="72">
        <f t="shared" si="77"/>
        <v>0.48124379310344828</v>
      </c>
      <c r="AB162" s="69">
        <f t="shared" si="78"/>
        <v>77439.957771679721</v>
      </c>
      <c r="AC162" s="73">
        <f t="shared" si="79"/>
        <v>46463.97466300783</v>
      </c>
      <c r="AD162" s="69">
        <f t="shared" si="80"/>
        <v>24519.599999999999</v>
      </c>
      <c r="AE162" s="4"/>
      <c r="AF162"/>
      <c r="AG162" s="74">
        <f t="shared" si="81"/>
        <v>5855.1328160919547</v>
      </c>
      <c r="AH162" s="74">
        <f t="shared" si="82"/>
        <v>-39455.132816091951</v>
      </c>
      <c r="AI162" s="75">
        <f t="shared" si="83"/>
        <v>-15455.132816091955</v>
      </c>
      <c r="AJ162" s="75">
        <f t="shared" si="84"/>
        <v>-15455.132816091955</v>
      </c>
      <c r="AK162" s="75">
        <f t="shared" si="85"/>
        <v>-21455.132816091955</v>
      </c>
      <c r="AL162" s="75">
        <f t="shared" si="86"/>
        <v>-17510.75815308412</v>
      </c>
      <c r="AM162" s="75">
        <f t="shared" si="87"/>
        <v>6489.2418469158765</v>
      </c>
      <c r="AN162" s="75">
        <f t="shared" si="88"/>
        <v>6489.2418469158765</v>
      </c>
      <c r="AO162" s="75">
        <f t="shared" si="89"/>
        <v>489.24184691587652</v>
      </c>
    </row>
    <row r="163" spans="1:41" hidden="1" x14ac:dyDescent="0.3">
      <c r="A163" s="62" t="s">
        <v>257</v>
      </c>
      <c r="B163" s="62" t="s">
        <v>97</v>
      </c>
      <c r="C163" s="62">
        <v>2</v>
      </c>
      <c r="D163" s="63">
        <v>2500</v>
      </c>
      <c r="E163" s="62">
        <f t="shared" si="60"/>
        <v>0.97299999999999998</v>
      </c>
      <c r="F163" s="64">
        <f t="shared" si="61"/>
        <v>29190</v>
      </c>
      <c r="G163" s="63">
        <v>231</v>
      </c>
      <c r="H163" s="65">
        <v>0.4027</v>
      </c>
      <c r="I163" s="63">
        <v>129</v>
      </c>
      <c r="J163" s="66">
        <v>431</v>
      </c>
      <c r="K163" s="67">
        <f t="shared" si="62"/>
        <v>302</v>
      </c>
      <c r="L163" s="67">
        <f t="shared" si="63"/>
        <v>102</v>
      </c>
      <c r="M163" s="65">
        <f t="shared" si="64"/>
        <v>0.37019867549668872</v>
      </c>
      <c r="N163" s="68">
        <f t="shared" si="65"/>
        <v>0.4027</v>
      </c>
      <c r="O163" s="63">
        <v>231</v>
      </c>
      <c r="P163" s="65">
        <f t="shared" si="66"/>
        <v>0.37019867549668872</v>
      </c>
      <c r="Q163" s="65">
        <f t="shared" si="67"/>
        <v>0.55762476821192064</v>
      </c>
      <c r="R163" s="63">
        <f t="shared" si="68"/>
        <v>47016.132331788089</v>
      </c>
      <c r="S163" s="70">
        <f t="shared" si="69"/>
        <v>28209.679399072851</v>
      </c>
      <c r="T163" s="71">
        <f t="shared" si="70"/>
        <v>129</v>
      </c>
      <c r="U163" s="69">
        <f t="shared" si="71"/>
        <v>377.5</v>
      </c>
      <c r="V163" s="69">
        <f t="shared" si="72"/>
        <v>91.25</v>
      </c>
      <c r="W163">
        <f t="shared" si="73"/>
        <v>-238.50138994187515</v>
      </c>
      <c r="X163" s="69">
        <f t="shared" si="74"/>
        <v>248.49428228455901</v>
      </c>
      <c r="Y163" s="69">
        <f t="shared" si="75"/>
        <v>248.49428228455901</v>
      </c>
      <c r="Z163" s="72">
        <f t="shared" si="76"/>
        <v>0.41654114512465962</v>
      </c>
      <c r="AA163" s="72">
        <f t="shared" si="77"/>
        <v>0.5209493377483444</v>
      </c>
      <c r="AB163" s="69">
        <f t="shared" si="78"/>
        <v>47250.320103492777</v>
      </c>
      <c r="AC163" s="73">
        <f t="shared" si="79"/>
        <v>28350.192062095666</v>
      </c>
      <c r="AD163" s="69">
        <f t="shared" si="80"/>
        <v>29190</v>
      </c>
      <c r="AE163" s="4"/>
      <c r="AF163"/>
      <c r="AG163" s="74">
        <f t="shared" si="81"/>
        <v>6338.2169426048567</v>
      </c>
      <c r="AH163" s="74">
        <f t="shared" si="82"/>
        <v>-39938.216942604857</v>
      </c>
      <c r="AI163" s="75">
        <f t="shared" si="83"/>
        <v>-15938.216942604857</v>
      </c>
      <c r="AJ163" s="75">
        <f t="shared" si="84"/>
        <v>-15938.216942604857</v>
      </c>
      <c r="AK163" s="75">
        <f t="shared" si="85"/>
        <v>-21938.216942604857</v>
      </c>
      <c r="AL163" s="75">
        <f t="shared" si="86"/>
        <v>-40778.024880509191</v>
      </c>
      <c r="AM163" s="75">
        <f t="shared" si="87"/>
        <v>-16778.024880509191</v>
      </c>
      <c r="AN163" s="75">
        <f t="shared" si="88"/>
        <v>-16778.024880509191</v>
      </c>
      <c r="AO163" s="75">
        <f t="shared" si="89"/>
        <v>-22778.024880509191</v>
      </c>
    </row>
    <row r="164" spans="1:41" hidden="1" x14ac:dyDescent="0.3">
      <c r="A164" s="62" t="s">
        <v>258</v>
      </c>
      <c r="B164" s="62" t="s">
        <v>103</v>
      </c>
      <c r="C164" s="62">
        <v>2</v>
      </c>
      <c r="D164" s="63">
        <v>1480</v>
      </c>
      <c r="E164" s="62">
        <f t="shared" si="60"/>
        <v>0.97299999999999998</v>
      </c>
      <c r="F164" s="64">
        <f t="shared" si="61"/>
        <v>17280.48</v>
      </c>
      <c r="G164" s="63">
        <v>249</v>
      </c>
      <c r="H164" s="65">
        <v>0.44109999999999999</v>
      </c>
      <c r="I164" s="63">
        <v>175</v>
      </c>
      <c r="J164" s="66">
        <v>310</v>
      </c>
      <c r="K164" s="67">
        <f t="shared" si="62"/>
        <v>135</v>
      </c>
      <c r="L164" s="67">
        <f t="shared" si="63"/>
        <v>74</v>
      </c>
      <c r="M164" s="65">
        <f t="shared" si="64"/>
        <v>0.53851851851851851</v>
      </c>
      <c r="N164" s="68">
        <f t="shared" si="65"/>
        <v>0.44109999999999999</v>
      </c>
      <c r="O164" s="63">
        <v>249</v>
      </c>
      <c r="P164" s="65">
        <f t="shared" si="66"/>
        <v>0.53851851851851851</v>
      </c>
      <c r="Q164" s="65">
        <f t="shared" si="67"/>
        <v>0.42441644444444449</v>
      </c>
      <c r="R164" s="63">
        <f t="shared" si="68"/>
        <v>38573.088553333335</v>
      </c>
      <c r="S164" s="70">
        <f t="shared" si="69"/>
        <v>23143.853132</v>
      </c>
      <c r="T164" s="71">
        <f t="shared" si="70"/>
        <v>175</v>
      </c>
      <c r="U164" s="69">
        <f t="shared" si="71"/>
        <v>168.75</v>
      </c>
      <c r="V164" s="69">
        <f t="shared" si="72"/>
        <v>158.125</v>
      </c>
      <c r="W164">
        <f t="shared" si="73"/>
        <v>-106.61485974222896</v>
      </c>
      <c r="X164" s="69">
        <f t="shared" si="74"/>
        <v>169.74909969673993</v>
      </c>
      <c r="Y164" s="69">
        <f t="shared" si="75"/>
        <v>175</v>
      </c>
      <c r="Z164" s="72">
        <f t="shared" si="76"/>
        <v>0.1</v>
      </c>
      <c r="AA164" s="72">
        <f t="shared" si="77"/>
        <v>0.77146000000000003</v>
      </c>
      <c r="AB164" s="69">
        <f t="shared" si="78"/>
        <v>49277.0075</v>
      </c>
      <c r="AC164" s="73">
        <f t="shared" si="79"/>
        <v>29566.2045</v>
      </c>
      <c r="AD164" s="69">
        <f t="shared" si="80"/>
        <v>17280.48</v>
      </c>
      <c r="AE164" s="4"/>
      <c r="AF164"/>
      <c r="AG164" s="74">
        <f t="shared" si="81"/>
        <v>9386.0966666666664</v>
      </c>
      <c r="AH164" s="74">
        <f t="shared" si="82"/>
        <v>-42986.096666666665</v>
      </c>
      <c r="AI164" s="75">
        <f t="shared" si="83"/>
        <v>-18986.096666666665</v>
      </c>
      <c r="AJ164" s="75">
        <f t="shared" si="84"/>
        <v>-18986.096666666665</v>
      </c>
      <c r="AK164" s="75">
        <f t="shared" si="85"/>
        <v>-24986.096666666665</v>
      </c>
      <c r="AL164" s="75">
        <f t="shared" si="86"/>
        <v>-30700.372166666664</v>
      </c>
      <c r="AM164" s="75">
        <f t="shared" si="87"/>
        <v>-6700.3721666666643</v>
      </c>
      <c r="AN164" s="75">
        <f t="shared" si="88"/>
        <v>-6700.3721666666643</v>
      </c>
      <c r="AO164" s="75">
        <f t="shared" si="89"/>
        <v>-12700.372166666664</v>
      </c>
    </row>
    <row r="165" spans="1:41" hidden="1" x14ac:dyDescent="0.3">
      <c r="A165" s="62" t="s">
        <v>259</v>
      </c>
      <c r="B165" s="62" t="s">
        <v>97</v>
      </c>
      <c r="C165" s="62">
        <v>1</v>
      </c>
      <c r="D165" s="63">
        <v>650</v>
      </c>
      <c r="E165" s="62">
        <f t="shared" si="60"/>
        <v>0.97299999999999998</v>
      </c>
      <c r="F165" s="64">
        <f t="shared" si="61"/>
        <v>7589.4</v>
      </c>
      <c r="G165" s="63">
        <v>107</v>
      </c>
      <c r="H165" s="65">
        <v>0.47949999999999998</v>
      </c>
      <c r="I165" s="63">
        <v>80</v>
      </c>
      <c r="J165" s="66">
        <v>156</v>
      </c>
      <c r="K165" s="67">
        <f t="shared" si="62"/>
        <v>76</v>
      </c>
      <c r="L165" s="67">
        <f t="shared" si="63"/>
        <v>27</v>
      </c>
      <c r="M165" s="65">
        <f t="shared" si="64"/>
        <v>0.38421052631578945</v>
      </c>
      <c r="N165" s="68">
        <f t="shared" si="65"/>
        <v>0.47949999999999998</v>
      </c>
      <c r="O165" s="63">
        <v>107</v>
      </c>
      <c r="P165" s="65">
        <f t="shared" si="66"/>
        <v>0.38421052631578945</v>
      </c>
      <c r="Q165" s="65">
        <f t="shared" si="67"/>
        <v>0.5465357894736842</v>
      </c>
      <c r="R165" s="63">
        <f t="shared" si="68"/>
        <v>21344.955257894737</v>
      </c>
      <c r="S165" s="70">
        <f t="shared" si="69"/>
        <v>12806.973154736841</v>
      </c>
      <c r="T165" s="71">
        <f t="shared" si="70"/>
        <v>80</v>
      </c>
      <c r="U165" s="69">
        <f t="shared" si="71"/>
        <v>95</v>
      </c>
      <c r="V165" s="69">
        <f t="shared" si="72"/>
        <v>70.5</v>
      </c>
      <c r="W165">
        <f t="shared" si="73"/>
        <v>-60.020217336365931</v>
      </c>
      <c r="X165" s="69">
        <f t="shared" si="74"/>
        <v>86.303196866312859</v>
      </c>
      <c r="Y165" s="69">
        <f t="shared" si="75"/>
        <v>86.303196866312859</v>
      </c>
      <c r="Z165" s="72">
        <f t="shared" si="76"/>
        <v>0.16634944069803009</v>
      </c>
      <c r="AA165" s="72">
        <f t="shared" si="77"/>
        <v>0.71895105263157899</v>
      </c>
      <c r="AB165" s="69">
        <f t="shared" si="78"/>
        <v>22647.437594864696</v>
      </c>
      <c r="AC165" s="73">
        <f t="shared" si="79"/>
        <v>13588.462556918817</v>
      </c>
      <c r="AD165" s="69">
        <f t="shared" si="80"/>
        <v>7589.4</v>
      </c>
      <c r="AE165" s="4"/>
      <c r="AF165"/>
      <c r="AG165" s="74">
        <f t="shared" si="81"/>
        <v>8747.2378070175455</v>
      </c>
      <c r="AH165" s="74">
        <f t="shared" si="82"/>
        <v>-42347.237807017547</v>
      </c>
      <c r="AI165" s="75">
        <f t="shared" si="83"/>
        <v>-18347.237807017547</v>
      </c>
      <c r="AJ165" s="75">
        <f t="shared" si="84"/>
        <v>-18347.237807017547</v>
      </c>
      <c r="AK165" s="75">
        <f t="shared" si="85"/>
        <v>-24347.237807017547</v>
      </c>
      <c r="AL165" s="75">
        <f t="shared" si="86"/>
        <v>-36348.175250098728</v>
      </c>
      <c r="AM165" s="75">
        <f t="shared" si="87"/>
        <v>-12348.17525009873</v>
      </c>
      <c r="AN165" s="75">
        <f t="shared" si="88"/>
        <v>-12348.17525009873</v>
      </c>
      <c r="AO165" s="75">
        <f t="shared" si="89"/>
        <v>-18348.175250098728</v>
      </c>
    </row>
    <row r="166" spans="1:41" hidden="1" x14ac:dyDescent="0.3">
      <c r="A166" s="62" t="s">
        <v>260</v>
      </c>
      <c r="B166" s="62" t="s">
        <v>97</v>
      </c>
      <c r="C166" s="62">
        <v>2</v>
      </c>
      <c r="D166" s="63">
        <v>920</v>
      </c>
      <c r="E166" s="62">
        <f t="shared" si="60"/>
        <v>0.97299999999999998</v>
      </c>
      <c r="F166" s="64">
        <f t="shared" si="61"/>
        <v>10741.92</v>
      </c>
      <c r="G166" s="63">
        <v>147</v>
      </c>
      <c r="H166" s="65">
        <v>0.41370000000000001</v>
      </c>
      <c r="I166" s="63">
        <v>108</v>
      </c>
      <c r="J166" s="66">
        <v>205</v>
      </c>
      <c r="K166" s="67">
        <f t="shared" si="62"/>
        <v>97</v>
      </c>
      <c r="L166" s="67">
        <f t="shared" si="63"/>
        <v>39</v>
      </c>
      <c r="M166" s="65">
        <f t="shared" si="64"/>
        <v>0.42164948453608253</v>
      </c>
      <c r="N166" s="68">
        <f t="shared" si="65"/>
        <v>0.41370000000000001</v>
      </c>
      <c r="O166" s="63">
        <v>147</v>
      </c>
      <c r="P166" s="65">
        <f t="shared" si="66"/>
        <v>0.42164948453608253</v>
      </c>
      <c r="Q166" s="65">
        <f t="shared" si="67"/>
        <v>0.51690659793814431</v>
      </c>
      <c r="R166" s="63">
        <f t="shared" si="68"/>
        <v>27734.623512371134</v>
      </c>
      <c r="S166" s="70">
        <f t="shared" si="69"/>
        <v>16640.77410742268</v>
      </c>
      <c r="T166" s="71">
        <f t="shared" si="70"/>
        <v>108</v>
      </c>
      <c r="U166" s="69">
        <f t="shared" si="71"/>
        <v>121.25</v>
      </c>
      <c r="V166" s="69">
        <f t="shared" si="72"/>
        <v>95.875</v>
      </c>
      <c r="W166">
        <f t="shared" si="73"/>
        <v>-76.604751074045993</v>
      </c>
      <c r="X166" s="69">
        <f t="shared" si="74"/>
        <v>113.09750126358351</v>
      </c>
      <c r="Y166" s="69">
        <f t="shared" si="75"/>
        <v>113.09750126358351</v>
      </c>
      <c r="Z166" s="72">
        <f t="shared" si="76"/>
        <v>0.14204124753470937</v>
      </c>
      <c r="AA166" s="72">
        <f t="shared" si="77"/>
        <v>0.73818855670103101</v>
      </c>
      <c r="AB166" s="69">
        <f t="shared" si="78"/>
        <v>30472.857646854074</v>
      </c>
      <c r="AC166" s="73">
        <f t="shared" si="79"/>
        <v>18283.714588112445</v>
      </c>
      <c r="AD166" s="69">
        <f t="shared" si="80"/>
        <v>10741.92</v>
      </c>
      <c r="AE166" s="4"/>
      <c r="AF166"/>
      <c r="AG166" s="74">
        <f t="shared" si="81"/>
        <v>8981.2941065292089</v>
      </c>
      <c r="AH166" s="74">
        <f t="shared" si="82"/>
        <v>-42581.294106529211</v>
      </c>
      <c r="AI166" s="75">
        <f t="shared" si="83"/>
        <v>-18581.294106529211</v>
      </c>
      <c r="AJ166" s="75">
        <f t="shared" si="84"/>
        <v>-18581.294106529211</v>
      </c>
      <c r="AK166" s="75">
        <f t="shared" si="85"/>
        <v>-24581.294106529211</v>
      </c>
      <c r="AL166" s="75">
        <f t="shared" si="86"/>
        <v>-35039.499518416764</v>
      </c>
      <c r="AM166" s="75">
        <f t="shared" si="87"/>
        <v>-11039.499518416766</v>
      </c>
      <c r="AN166" s="75">
        <f t="shared" si="88"/>
        <v>-11039.499518416766</v>
      </c>
      <c r="AO166" s="75">
        <f t="shared" si="89"/>
        <v>-17039.499518416764</v>
      </c>
    </row>
    <row r="167" spans="1:41" hidden="1" x14ac:dyDescent="0.3">
      <c r="A167" s="62" t="s">
        <v>261</v>
      </c>
      <c r="B167" s="62" t="s">
        <v>103</v>
      </c>
      <c r="C167" s="62">
        <v>1</v>
      </c>
      <c r="D167" s="63">
        <v>880</v>
      </c>
      <c r="E167" s="62">
        <f t="shared" si="60"/>
        <v>0.97299999999999998</v>
      </c>
      <c r="F167" s="64">
        <f t="shared" si="61"/>
        <v>10274.879999999999</v>
      </c>
      <c r="G167" s="63">
        <v>246</v>
      </c>
      <c r="H167" s="65">
        <v>0.44379999999999997</v>
      </c>
      <c r="I167" s="63">
        <v>145</v>
      </c>
      <c r="J167" s="66">
        <v>333</v>
      </c>
      <c r="K167" s="67">
        <f t="shared" si="62"/>
        <v>188</v>
      </c>
      <c r="L167" s="67">
        <f t="shared" si="63"/>
        <v>101</v>
      </c>
      <c r="M167" s="65">
        <f t="shared" si="64"/>
        <v>0.52978723404255323</v>
      </c>
      <c r="N167" s="68">
        <f t="shared" si="65"/>
        <v>0.44379999999999997</v>
      </c>
      <c r="O167" s="63">
        <v>246</v>
      </c>
      <c r="P167" s="65">
        <f t="shared" si="66"/>
        <v>0.52978723404255323</v>
      </c>
      <c r="Q167" s="65">
        <f t="shared" si="67"/>
        <v>0.43132638297872339</v>
      </c>
      <c r="R167" s="63">
        <f t="shared" si="68"/>
        <v>38728.795927659572</v>
      </c>
      <c r="S167" s="70">
        <f t="shared" si="69"/>
        <v>23237.277556595742</v>
      </c>
      <c r="T167" s="71">
        <f t="shared" si="70"/>
        <v>145</v>
      </c>
      <c r="U167" s="69">
        <f t="shared" si="71"/>
        <v>235</v>
      </c>
      <c r="V167" s="69">
        <f t="shared" si="72"/>
        <v>121.5</v>
      </c>
      <c r="W167">
        <f t="shared" si="73"/>
        <v>-148.47106393732625</v>
      </c>
      <c r="X167" s="69">
        <f t="shared" si="74"/>
        <v>187.03948698508972</v>
      </c>
      <c r="Y167" s="69">
        <f t="shared" si="75"/>
        <v>187.03948698508972</v>
      </c>
      <c r="Z167" s="72">
        <f t="shared" si="76"/>
        <v>0.27889143397910521</v>
      </c>
      <c r="AA167" s="72">
        <f t="shared" si="77"/>
        <v>0.6298853191489362</v>
      </c>
      <c r="AB167" s="69">
        <f t="shared" si="78"/>
        <v>43001.900837865644</v>
      </c>
      <c r="AC167" s="73">
        <f t="shared" si="79"/>
        <v>25801.140502719387</v>
      </c>
      <c r="AD167" s="69">
        <f t="shared" si="80"/>
        <v>10274.879999999999</v>
      </c>
      <c r="AE167" s="4"/>
      <c r="AF167"/>
      <c r="AG167" s="74">
        <f t="shared" si="81"/>
        <v>7663.6047163120584</v>
      </c>
      <c r="AH167" s="74">
        <f t="shared" si="82"/>
        <v>-41263.60471631206</v>
      </c>
      <c r="AI167" s="75">
        <f t="shared" si="83"/>
        <v>-17263.60471631206</v>
      </c>
      <c r="AJ167" s="75">
        <f t="shared" si="84"/>
        <v>-17263.60471631206</v>
      </c>
      <c r="AK167" s="75">
        <f t="shared" si="85"/>
        <v>-23263.60471631206</v>
      </c>
      <c r="AL167" s="75">
        <f t="shared" si="86"/>
        <v>-25737.344213592674</v>
      </c>
      <c r="AM167" s="75">
        <f t="shared" si="87"/>
        <v>-1737.3442135926725</v>
      </c>
      <c r="AN167" s="75">
        <f t="shared" si="88"/>
        <v>-1737.3442135926725</v>
      </c>
      <c r="AO167" s="75">
        <f t="shared" si="89"/>
        <v>-7737.3442135926725</v>
      </c>
    </row>
    <row r="168" spans="1:41" hidden="1" x14ac:dyDescent="0.3">
      <c r="A168" s="62" t="s">
        <v>262</v>
      </c>
      <c r="B168" s="62" t="s">
        <v>103</v>
      </c>
      <c r="C168" s="62">
        <v>2</v>
      </c>
      <c r="D168" s="63">
        <v>1200</v>
      </c>
      <c r="E168" s="62">
        <f t="shared" si="60"/>
        <v>0.97299999999999998</v>
      </c>
      <c r="F168" s="64">
        <f t="shared" si="61"/>
        <v>14011.199999999999</v>
      </c>
      <c r="G168" s="63">
        <v>169</v>
      </c>
      <c r="H168" s="65">
        <v>0.61919999999999997</v>
      </c>
      <c r="I168" s="63">
        <v>160</v>
      </c>
      <c r="J168" s="66">
        <v>310</v>
      </c>
      <c r="K168" s="67">
        <f t="shared" si="62"/>
        <v>150</v>
      </c>
      <c r="L168" s="67">
        <f t="shared" si="63"/>
        <v>9</v>
      </c>
      <c r="M168" s="65">
        <f t="shared" si="64"/>
        <v>0.14800000000000002</v>
      </c>
      <c r="N168" s="68">
        <f t="shared" si="65"/>
        <v>0.61919999999999997</v>
      </c>
      <c r="O168" s="63">
        <v>169</v>
      </c>
      <c r="P168" s="65">
        <f t="shared" si="66"/>
        <v>0.14800000000000002</v>
      </c>
      <c r="Q168" s="65">
        <f t="shared" si="67"/>
        <v>0.73347280000000004</v>
      </c>
      <c r="R168" s="63">
        <f t="shared" si="68"/>
        <v>45244.269668000001</v>
      </c>
      <c r="S168" s="70">
        <f t="shared" si="69"/>
        <v>27146.561800799998</v>
      </c>
      <c r="T168" s="71">
        <f t="shared" si="70"/>
        <v>160</v>
      </c>
      <c r="U168" s="69">
        <f t="shared" si="71"/>
        <v>187.5</v>
      </c>
      <c r="V168" s="69">
        <f t="shared" si="72"/>
        <v>141.25</v>
      </c>
      <c r="W168">
        <f t="shared" si="73"/>
        <v>-118.4609552691433</v>
      </c>
      <c r="X168" s="69">
        <f t="shared" si="74"/>
        <v>171.38788855193332</v>
      </c>
      <c r="Y168" s="69">
        <f t="shared" si="75"/>
        <v>171.38788855193332</v>
      </c>
      <c r="Z168" s="72">
        <f t="shared" si="76"/>
        <v>0.16073540561031102</v>
      </c>
      <c r="AA168" s="72">
        <f t="shared" si="77"/>
        <v>0.72339399999999987</v>
      </c>
      <c r="AB168" s="69">
        <f t="shared" si="78"/>
        <v>45253.054141665089</v>
      </c>
      <c r="AC168" s="73">
        <f t="shared" si="79"/>
        <v>27151.832484999053</v>
      </c>
      <c r="AD168" s="69">
        <f t="shared" si="80"/>
        <v>14011.199999999999</v>
      </c>
      <c r="AE168" s="4"/>
      <c r="AF168"/>
      <c r="AG168" s="74">
        <f t="shared" si="81"/>
        <v>8801.2936666666646</v>
      </c>
      <c r="AH168" s="74">
        <f t="shared" si="82"/>
        <v>-42401.293666666665</v>
      </c>
      <c r="AI168" s="75">
        <f t="shared" si="83"/>
        <v>-18401.293666666665</v>
      </c>
      <c r="AJ168" s="75">
        <f t="shared" si="84"/>
        <v>-18401.293666666665</v>
      </c>
      <c r="AK168" s="75">
        <f t="shared" si="85"/>
        <v>-24401.293666666665</v>
      </c>
      <c r="AL168" s="75">
        <f t="shared" si="86"/>
        <v>-29260.661181667609</v>
      </c>
      <c r="AM168" s="75">
        <f t="shared" si="87"/>
        <v>-5260.6611816676104</v>
      </c>
      <c r="AN168" s="75">
        <f t="shared" si="88"/>
        <v>-5260.6611816676104</v>
      </c>
      <c r="AO168" s="75">
        <f t="shared" si="89"/>
        <v>-11260.66118166761</v>
      </c>
    </row>
    <row r="169" spans="1:41" hidden="1" x14ac:dyDescent="0.3">
      <c r="A169" s="62" t="s">
        <v>263</v>
      </c>
      <c r="B169" s="62" t="s">
        <v>97</v>
      </c>
      <c r="C169" s="62">
        <v>1</v>
      </c>
      <c r="D169" s="63">
        <v>1000</v>
      </c>
      <c r="E169" s="62">
        <f t="shared" si="60"/>
        <v>0.97299999999999998</v>
      </c>
      <c r="F169" s="64">
        <f t="shared" si="61"/>
        <v>11676</v>
      </c>
      <c r="G169" s="63">
        <v>174</v>
      </c>
      <c r="H169" s="65">
        <v>0.54790000000000005</v>
      </c>
      <c r="I169" s="63">
        <v>95</v>
      </c>
      <c r="J169" s="66">
        <v>280</v>
      </c>
      <c r="K169" s="67">
        <f t="shared" si="62"/>
        <v>185</v>
      </c>
      <c r="L169" s="67">
        <f t="shared" si="63"/>
        <v>79</v>
      </c>
      <c r="M169" s="65">
        <f t="shared" si="64"/>
        <v>0.44162162162162166</v>
      </c>
      <c r="N169" s="68">
        <f t="shared" si="65"/>
        <v>0.54790000000000005</v>
      </c>
      <c r="O169" s="63">
        <v>174</v>
      </c>
      <c r="P169" s="65">
        <f t="shared" si="66"/>
        <v>0.44162162162162166</v>
      </c>
      <c r="Q169" s="65">
        <f t="shared" si="67"/>
        <v>0.50110064864864867</v>
      </c>
      <c r="R169" s="63">
        <f t="shared" si="68"/>
        <v>31824.902195675677</v>
      </c>
      <c r="S169" s="70">
        <f t="shared" si="69"/>
        <v>19094.941317405406</v>
      </c>
      <c r="T169" s="71">
        <f t="shared" si="70"/>
        <v>95</v>
      </c>
      <c r="U169" s="69">
        <f t="shared" si="71"/>
        <v>231.25</v>
      </c>
      <c r="V169" s="69">
        <f t="shared" si="72"/>
        <v>71.875</v>
      </c>
      <c r="W169">
        <f t="shared" si="73"/>
        <v>-146.1018448319434</v>
      </c>
      <c r="X169" s="69">
        <f t="shared" si="74"/>
        <v>160.21172921405105</v>
      </c>
      <c r="Y169" s="69">
        <f t="shared" si="75"/>
        <v>160.21172921405105</v>
      </c>
      <c r="Z169" s="72">
        <f t="shared" si="76"/>
        <v>0.38199666687157208</v>
      </c>
      <c r="AA169" s="72">
        <f t="shared" si="77"/>
        <v>0.54828783783783797</v>
      </c>
      <c r="AB169" s="69">
        <f t="shared" si="78"/>
        <v>32062.382051567129</v>
      </c>
      <c r="AC169" s="73">
        <f t="shared" si="79"/>
        <v>19237.429230940277</v>
      </c>
      <c r="AD169" s="69">
        <f t="shared" si="80"/>
        <v>11676</v>
      </c>
      <c r="AE169" s="4"/>
      <c r="AF169"/>
      <c r="AG169" s="74">
        <f t="shared" si="81"/>
        <v>6670.8353603603609</v>
      </c>
      <c r="AH169" s="74">
        <f t="shared" si="82"/>
        <v>-40270.835360360361</v>
      </c>
      <c r="AI169" s="75">
        <f t="shared" si="83"/>
        <v>-16270.835360360361</v>
      </c>
      <c r="AJ169" s="75">
        <f t="shared" si="84"/>
        <v>-16270.835360360361</v>
      </c>
      <c r="AK169" s="75">
        <f t="shared" si="85"/>
        <v>-22270.835360360361</v>
      </c>
      <c r="AL169" s="75">
        <f t="shared" si="86"/>
        <v>-32709.406129420084</v>
      </c>
      <c r="AM169" s="75">
        <f t="shared" si="87"/>
        <v>-8709.4061294200837</v>
      </c>
      <c r="AN169" s="75">
        <f t="shared" si="88"/>
        <v>-8709.4061294200837</v>
      </c>
      <c r="AO169" s="75">
        <f t="shared" si="89"/>
        <v>-14709.406129420084</v>
      </c>
    </row>
    <row r="170" spans="1:41" hidden="1" x14ac:dyDescent="0.3">
      <c r="A170" s="62" t="s">
        <v>264</v>
      </c>
      <c r="B170" s="62" t="s">
        <v>97</v>
      </c>
      <c r="C170" s="62">
        <v>1</v>
      </c>
      <c r="D170" s="63">
        <v>1165</v>
      </c>
      <c r="E170" s="62">
        <f t="shared" si="60"/>
        <v>0.97299999999999998</v>
      </c>
      <c r="F170" s="64">
        <f t="shared" si="61"/>
        <v>13602.539999999999</v>
      </c>
      <c r="G170" s="63">
        <v>180</v>
      </c>
      <c r="H170" s="65">
        <v>0.34250000000000003</v>
      </c>
      <c r="I170" s="63">
        <v>135</v>
      </c>
      <c r="J170" s="66">
        <v>220</v>
      </c>
      <c r="K170" s="67">
        <f t="shared" si="62"/>
        <v>85</v>
      </c>
      <c r="L170" s="67">
        <f t="shared" si="63"/>
        <v>45</v>
      </c>
      <c r="M170" s="65">
        <f t="shared" si="64"/>
        <v>0.52352941176470591</v>
      </c>
      <c r="N170" s="68">
        <f t="shared" si="65"/>
        <v>0.34250000000000003</v>
      </c>
      <c r="O170" s="63">
        <v>180</v>
      </c>
      <c r="P170" s="65">
        <f t="shared" si="66"/>
        <v>0.52352941176470591</v>
      </c>
      <c r="Q170" s="65">
        <f t="shared" si="67"/>
        <v>0.43627882352941177</v>
      </c>
      <c r="R170" s="63">
        <f t="shared" si="68"/>
        <v>28663.518705882354</v>
      </c>
      <c r="S170" s="70">
        <f t="shared" si="69"/>
        <v>17198.111223529413</v>
      </c>
      <c r="T170" s="71">
        <f t="shared" si="70"/>
        <v>135</v>
      </c>
      <c r="U170" s="69">
        <f t="shared" si="71"/>
        <v>106.25</v>
      </c>
      <c r="V170" s="69">
        <f t="shared" si="72"/>
        <v>124.375</v>
      </c>
      <c r="W170">
        <f t="shared" si="73"/>
        <v>-67.127874652514535</v>
      </c>
      <c r="X170" s="69">
        <f t="shared" si="74"/>
        <v>119.28647017942887</v>
      </c>
      <c r="Y170" s="69">
        <f t="shared" si="75"/>
        <v>135</v>
      </c>
      <c r="Z170" s="72">
        <f t="shared" si="76"/>
        <v>0.1</v>
      </c>
      <c r="AA170" s="72">
        <f t="shared" si="77"/>
        <v>0.77146000000000003</v>
      </c>
      <c r="AB170" s="69">
        <f t="shared" si="78"/>
        <v>38013.691500000001</v>
      </c>
      <c r="AC170" s="73">
        <f t="shared" si="79"/>
        <v>22808.214899999999</v>
      </c>
      <c r="AD170" s="69">
        <f t="shared" si="80"/>
        <v>13602.539999999999</v>
      </c>
      <c r="AE170" s="4"/>
      <c r="AF170"/>
      <c r="AG170" s="74">
        <f t="shared" si="81"/>
        <v>9386.0966666666664</v>
      </c>
      <c r="AH170" s="74">
        <f t="shared" si="82"/>
        <v>-42986.096666666665</v>
      </c>
      <c r="AI170" s="75">
        <f t="shared" si="83"/>
        <v>-18986.096666666665</v>
      </c>
      <c r="AJ170" s="75">
        <f t="shared" si="84"/>
        <v>-18986.096666666665</v>
      </c>
      <c r="AK170" s="75">
        <f t="shared" si="85"/>
        <v>-24986.096666666665</v>
      </c>
      <c r="AL170" s="75">
        <f t="shared" si="86"/>
        <v>-33780.421766666666</v>
      </c>
      <c r="AM170" s="75">
        <f t="shared" si="87"/>
        <v>-9780.4217666666646</v>
      </c>
      <c r="AN170" s="75">
        <f t="shared" si="88"/>
        <v>-9780.4217666666646</v>
      </c>
      <c r="AO170" s="75">
        <f t="shared" si="89"/>
        <v>-15780.421766666665</v>
      </c>
    </row>
    <row r="171" spans="1:41" hidden="1" x14ac:dyDescent="0.3">
      <c r="A171" s="62" t="s">
        <v>265</v>
      </c>
      <c r="B171" s="62" t="s">
        <v>97</v>
      </c>
      <c r="C171" s="62">
        <v>2</v>
      </c>
      <c r="D171" s="63">
        <v>1625</v>
      </c>
      <c r="E171" s="62">
        <f t="shared" si="60"/>
        <v>0.97299999999999998</v>
      </c>
      <c r="F171" s="64">
        <f t="shared" si="61"/>
        <v>18973.5</v>
      </c>
      <c r="G171" s="63">
        <v>260</v>
      </c>
      <c r="H171" s="65">
        <v>0.6</v>
      </c>
      <c r="I171" s="63">
        <v>220</v>
      </c>
      <c r="J171" s="66">
        <v>312</v>
      </c>
      <c r="K171" s="67">
        <f t="shared" si="62"/>
        <v>92</v>
      </c>
      <c r="L171" s="67">
        <f t="shared" si="63"/>
        <v>40</v>
      </c>
      <c r="M171" s="65">
        <f t="shared" si="64"/>
        <v>0.44782608695652171</v>
      </c>
      <c r="N171" s="68">
        <f t="shared" si="65"/>
        <v>0.6</v>
      </c>
      <c r="O171" s="63">
        <v>260</v>
      </c>
      <c r="P171" s="65">
        <f t="shared" si="66"/>
        <v>0.44782608695652171</v>
      </c>
      <c r="Q171" s="65">
        <f t="shared" si="67"/>
        <v>0.49619043478260877</v>
      </c>
      <c r="R171" s="63">
        <f t="shared" si="68"/>
        <v>47088.472260869574</v>
      </c>
      <c r="S171" s="70">
        <f t="shared" si="69"/>
        <v>28253.083356521744</v>
      </c>
      <c r="T171" s="71">
        <f t="shared" si="70"/>
        <v>220</v>
      </c>
      <c r="U171" s="69">
        <f t="shared" si="71"/>
        <v>115</v>
      </c>
      <c r="V171" s="69">
        <f t="shared" si="72"/>
        <v>208.5</v>
      </c>
      <c r="W171">
        <f t="shared" si="73"/>
        <v>-72.656052565074546</v>
      </c>
      <c r="X171" s="69">
        <f t="shared" si="74"/>
        <v>166.05123831185242</v>
      </c>
      <c r="Y171" s="69">
        <f t="shared" si="75"/>
        <v>220</v>
      </c>
      <c r="Z171" s="72">
        <f t="shared" si="76"/>
        <v>0.1</v>
      </c>
      <c r="AA171" s="72">
        <f t="shared" si="77"/>
        <v>0.77146000000000003</v>
      </c>
      <c r="AB171" s="69">
        <f t="shared" si="78"/>
        <v>61948.238000000005</v>
      </c>
      <c r="AC171" s="73">
        <f t="shared" si="79"/>
        <v>37168.942800000004</v>
      </c>
      <c r="AD171" s="69">
        <f t="shared" si="80"/>
        <v>18973.5</v>
      </c>
      <c r="AE171" s="4"/>
      <c r="AF171"/>
      <c r="AG171" s="74">
        <f t="shared" si="81"/>
        <v>9386.0966666666664</v>
      </c>
      <c r="AH171" s="74">
        <f t="shared" si="82"/>
        <v>-42986.096666666665</v>
      </c>
      <c r="AI171" s="75">
        <f t="shared" si="83"/>
        <v>-18986.096666666665</v>
      </c>
      <c r="AJ171" s="75">
        <f t="shared" si="84"/>
        <v>-18986.096666666665</v>
      </c>
      <c r="AK171" s="75">
        <f t="shared" si="85"/>
        <v>-24986.096666666665</v>
      </c>
      <c r="AL171" s="75">
        <f t="shared" si="86"/>
        <v>-24790.65386666666</v>
      </c>
      <c r="AM171" s="75">
        <f t="shared" si="87"/>
        <v>-790.65386666666018</v>
      </c>
      <c r="AN171" s="75">
        <f t="shared" si="88"/>
        <v>-790.65386666666018</v>
      </c>
      <c r="AO171" s="75">
        <f t="shared" si="89"/>
        <v>-6790.6538666666602</v>
      </c>
    </row>
    <row r="172" spans="1:41" hidden="1" x14ac:dyDescent="0.3">
      <c r="A172" s="62" t="s">
        <v>266</v>
      </c>
      <c r="B172" s="62" t="s">
        <v>103</v>
      </c>
      <c r="C172" s="62">
        <v>2</v>
      </c>
      <c r="D172" s="63">
        <v>2750</v>
      </c>
      <c r="E172" s="62">
        <f t="shared" si="60"/>
        <v>0.97299999999999998</v>
      </c>
      <c r="F172" s="64">
        <f t="shared" si="61"/>
        <v>32109</v>
      </c>
      <c r="G172" s="63">
        <v>538</v>
      </c>
      <c r="H172" s="65">
        <v>0.6</v>
      </c>
      <c r="I172" s="63">
        <v>188</v>
      </c>
      <c r="J172" s="66">
        <v>810</v>
      </c>
      <c r="K172" s="67">
        <f t="shared" si="62"/>
        <v>622</v>
      </c>
      <c r="L172" s="67">
        <f t="shared" si="63"/>
        <v>350</v>
      </c>
      <c r="M172" s="65">
        <f t="shared" si="64"/>
        <v>0.5501607717041801</v>
      </c>
      <c r="N172" s="68">
        <f t="shared" si="65"/>
        <v>0.6</v>
      </c>
      <c r="O172" s="63">
        <v>538</v>
      </c>
      <c r="P172" s="65">
        <f t="shared" si="66"/>
        <v>0.5501607717041801</v>
      </c>
      <c r="Q172" s="65">
        <f t="shared" si="67"/>
        <v>0.4152027652733119</v>
      </c>
      <c r="R172" s="63">
        <f t="shared" si="68"/>
        <v>81533.367016720265</v>
      </c>
      <c r="S172" s="70">
        <f t="shared" si="69"/>
        <v>48920.020210032155</v>
      </c>
      <c r="T172" s="71">
        <f t="shared" si="70"/>
        <v>188</v>
      </c>
      <c r="U172" s="69">
        <f t="shared" si="71"/>
        <v>777.5</v>
      </c>
      <c r="V172" s="69">
        <f t="shared" si="72"/>
        <v>110.25</v>
      </c>
      <c r="W172">
        <f t="shared" si="73"/>
        <v>-491.21809451604753</v>
      </c>
      <c r="X172" s="69">
        <f t="shared" si="74"/>
        <v>472.95511119535001</v>
      </c>
      <c r="Y172" s="69">
        <f t="shared" si="75"/>
        <v>472.95511119535001</v>
      </c>
      <c r="Z172" s="72">
        <f t="shared" si="76"/>
        <v>0.46650175073356914</v>
      </c>
      <c r="AA172" s="72">
        <f t="shared" si="77"/>
        <v>0.48141051446945343</v>
      </c>
      <c r="AB172" s="69">
        <f t="shared" si="78"/>
        <v>83105.23064155152</v>
      </c>
      <c r="AC172" s="73">
        <f t="shared" si="79"/>
        <v>49863.138384930913</v>
      </c>
      <c r="AD172" s="69">
        <f t="shared" si="80"/>
        <v>32109</v>
      </c>
      <c r="AE172" s="4"/>
      <c r="AF172"/>
      <c r="AG172" s="74">
        <f t="shared" si="81"/>
        <v>5857.1612593783502</v>
      </c>
      <c r="AH172" s="74">
        <f t="shared" si="82"/>
        <v>-39457.16125937835</v>
      </c>
      <c r="AI172" s="75">
        <f t="shared" si="83"/>
        <v>-15457.16125937835</v>
      </c>
      <c r="AJ172" s="75">
        <f t="shared" si="84"/>
        <v>-15457.16125937835</v>
      </c>
      <c r="AK172" s="75">
        <f t="shared" si="85"/>
        <v>-21457.16125937835</v>
      </c>
      <c r="AL172" s="75">
        <f t="shared" si="86"/>
        <v>-21703.022874447437</v>
      </c>
      <c r="AM172" s="75">
        <f t="shared" si="87"/>
        <v>2296.9771255525629</v>
      </c>
      <c r="AN172" s="75">
        <f t="shared" si="88"/>
        <v>2296.9771255525629</v>
      </c>
      <c r="AO172" s="75">
        <f t="shared" si="89"/>
        <v>-3703.0228744474371</v>
      </c>
    </row>
    <row r="173" spans="1:41" hidden="1" x14ac:dyDescent="0.3">
      <c r="A173" s="62" t="s">
        <v>267</v>
      </c>
      <c r="B173" s="62" t="s">
        <v>97</v>
      </c>
      <c r="C173" s="62">
        <v>1</v>
      </c>
      <c r="D173" s="63">
        <v>1800</v>
      </c>
      <c r="E173" s="62">
        <f t="shared" si="60"/>
        <v>0.97299999999999998</v>
      </c>
      <c r="F173" s="64">
        <f t="shared" si="61"/>
        <v>21016.799999999999</v>
      </c>
      <c r="G173" s="63">
        <v>288</v>
      </c>
      <c r="H173" s="65">
        <v>0.2329</v>
      </c>
      <c r="I173" s="63">
        <v>89</v>
      </c>
      <c r="J173" s="66">
        <v>390</v>
      </c>
      <c r="K173" s="67">
        <f t="shared" si="62"/>
        <v>301</v>
      </c>
      <c r="L173" s="67">
        <f t="shared" si="63"/>
        <v>199</v>
      </c>
      <c r="M173" s="65">
        <f t="shared" si="64"/>
        <v>0.62890365448504992</v>
      </c>
      <c r="N173" s="68">
        <f t="shared" si="65"/>
        <v>0.2329</v>
      </c>
      <c r="O173" s="63">
        <v>288</v>
      </c>
      <c r="P173" s="65">
        <f t="shared" si="66"/>
        <v>0.62890365448504992</v>
      </c>
      <c r="Q173" s="65">
        <f t="shared" si="67"/>
        <v>0.3528856478405315</v>
      </c>
      <c r="R173" s="63">
        <f t="shared" si="68"/>
        <v>37095.339300996675</v>
      </c>
      <c r="S173" s="70">
        <f t="shared" si="69"/>
        <v>22257.203580598005</v>
      </c>
      <c r="T173" s="71">
        <f t="shared" si="70"/>
        <v>89</v>
      </c>
      <c r="U173" s="69">
        <f t="shared" si="71"/>
        <v>376.25</v>
      </c>
      <c r="V173" s="69">
        <f t="shared" si="72"/>
        <v>51.375</v>
      </c>
      <c r="W173">
        <f t="shared" si="73"/>
        <v>-237.71165024008087</v>
      </c>
      <c r="X173" s="69">
        <f t="shared" si="74"/>
        <v>227.88502969421279</v>
      </c>
      <c r="Y173" s="69">
        <f t="shared" si="75"/>
        <v>227.88502969421279</v>
      </c>
      <c r="Z173" s="72">
        <f t="shared" si="76"/>
        <v>0.46912964702780807</v>
      </c>
      <c r="AA173" s="72">
        <f t="shared" si="77"/>
        <v>0.47933079734219269</v>
      </c>
      <c r="AB173" s="69">
        <f t="shared" si="78"/>
        <v>39869.794239771843</v>
      </c>
      <c r="AC173" s="73">
        <f t="shared" si="79"/>
        <v>23921.876543863105</v>
      </c>
      <c r="AD173" s="69">
        <f t="shared" si="80"/>
        <v>21016.799999999999</v>
      </c>
      <c r="AE173" s="4"/>
      <c r="AF173"/>
      <c r="AG173" s="74">
        <f t="shared" si="81"/>
        <v>5831.8580343300109</v>
      </c>
      <c r="AH173" s="74">
        <f t="shared" si="82"/>
        <v>-39431.858034330013</v>
      </c>
      <c r="AI173" s="75">
        <f t="shared" si="83"/>
        <v>-15431.858034330011</v>
      </c>
      <c r="AJ173" s="75">
        <f t="shared" si="84"/>
        <v>-15431.858034330011</v>
      </c>
      <c r="AK173" s="75">
        <f t="shared" si="85"/>
        <v>-21431.858034330013</v>
      </c>
      <c r="AL173" s="75">
        <f t="shared" si="86"/>
        <v>-36526.781490466907</v>
      </c>
      <c r="AM173" s="75">
        <f t="shared" si="87"/>
        <v>-12526.781490466905</v>
      </c>
      <c r="AN173" s="75">
        <f t="shared" si="88"/>
        <v>-12526.781490466905</v>
      </c>
      <c r="AO173" s="75">
        <f t="shared" si="89"/>
        <v>-18526.781490466907</v>
      </c>
    </row>
    <row r="174" spans="1:41" hidden="1" x14ac:dyDescent="0.3">
      <c r="A174" s="62" t="s">
        <v>268</v>
      </c>
      <c r="B174" s="62" t="s">
        <v>97</v>
      </c>
      <c r="C174" s="62">
        <v>2</v>
      </c>
      <c r="D174" s="63">
        <v>3000</v>
      </c>
      <c r="E174" s="62">
        <f t="shared" si="60"/>
        <v>0.97299999999999998</v>
      </c>
      <c r="F174" s="64">
        <f t="shared" si="61"/>
        <v>35028</v>
      </c>
      <c r="G174" s="63">
        <v>415</v>
      </c>
      <c r="H174" s="65">
        <v>0.40820000000000001</v>
      </c>
      <c r="I174" s="63">
        <v>193</v>
      </c>
      <c r="J174" s="66">
        <v>648</v>
      </c>
      <c r="K174" s="67">
        <f t="shared" si="62"/>
        <v>455</v>
      </c>
      <c r="L174" s="67">
        <f t="shared" si="63"/>
        <v>222</v>
      </c>
      <c r="M174" s="65">
        <f t="shared" si="64"/>
        <v>0.49032967032967034</v>
      </c>
      <c r="N174" s="68">
        <f t="shared" si="65"/>
        <v>0.40820000000000001</v>
      </c>
      <c r="O174" s="63">
        <v>415</v>
      </c>
      <c r="P174" s="65">
        <f t="shared" si="66"/>
        <v>0.49032967032967034</v>
      </c>
      <c r="Q174" s="65">
        <f t="shared" si="67"/>
        <v>0.46255309890109891</v>
      </c>
      <c r="R174" s="63">
        <f t="shared" si="68"/>
        <v>70065.230656043961</v>
      </c>
      <c r="S174" s="70">
        <f t="shared" si="69"/>
        <v>42039.138393626374</v>
      </c>
      <c r="T174" s="71">
        <f t="shared" si="70"/>
        <v>193</v>
      </c>
      <c r="U174" s="69">
        <f t="shared" si="71"/>
        <v>568.75</v>
      </c>
      <c r="V174" s="69">
        <f t="shared" si="72"/>
        <v>136.125</v>
      </c>
      <c r="W174">
        <f t="shared" si="73"/>
        <v>-359.33156431640134</v>
      </c>
      <c r="X174" s="69">
        <f t="shared" si="74"/>
        <v>373.70992860753103</v>
      </c>
      <c r="Y174" s="69">
        <f t="shared" si="75"/>
        <v>373.70992860753103</v>
      </c>
      <c r="Z174" s="72">
        <f t="shared" si="76"/>
        <v>0.41773174260664797</v>
      </c>
      <c r="AA174" s="72">
        <f t="shared" si="77"/>
        <v>0.52000709890109875</v>
      </c>
      <c r="AB174" s="69">
        <f t="shared" si="78"/>
        <v>70931.112769094703</v>
      </c>
      <c r="AC174" s="73">
        <f t="shared" si="79"/>
        <v>42558.66766145682</v>
      </c>
      <c r="AD174" s="69">
        <f t="shared" si="80"/>
        <v>35028</v>
      </c>
      <c r="AE174" s="4"/>
      <c r="AF174"/>
      <c r="AG174" s="74">
        <f t="shared" si="81"/>
        <v>6326.7530366300352</v>
      </c>
      <c r="AH174" s="74">
        <f t="shared" si="82"/>
        <v>-39926.753036630034</v>
      </c>
      <c r="AI174" s="75">
        <f t="shared" si="83"/>
        <v>-15926.753036630034</v>
      </c>
      <c r="AJ174" s="75">
        <f t="shared" si="84"/>
        <v>-15926.753036630034</v>
      </c>
      <c r="AK174" s="75">
        <f t="shared" si="85"/>
        <v>-21926.753036630034</v>
      </c>
      <c r="AL174" s="75">
        <f t="shared" si="86"/>
        <v>-32396.085375173214</v>
      </c>
      <c r="AM174" s="75">
        <f t="shared" si="87"/>
        <v>-8396.0853751732138</v>
      </c>
      <c r="AN174" s="75">
        <f t="shared" si="88"/>
        <v>-8396.0853751732138</v>
      </c>
      <c r="AO174" s="75">
        <f t="shared" si="89"/>
        <v>-14396.085375173214</v>
      </c>
    </row>
    <row r="175" spans="1:41" hidden="1" x14ac:dyDescent="0.3">
      <c r="A175" s="62" t="s">
        <v>269</v>
      </c>
      <c r="B175" s="62" t="s">
        <v>103</v>
      </c>
      <c r="C175" s="62">
        <v>1</v>
      </c>
      <c r="D175" s="63">
        <v>2000</v>
      </c>
      <c r="E175" s="62">
        <f t="shared" si="60"/>
        <v>0.97299999999999998</v>
      </c>
      <c r="F175" s="64">
        <f t="shared" si="61"/>
        <v>23352</v>
      </c>
      <c r="G175" s="63">
        <v>387</v>
      </c>
      <c r="H175" s="65">
        <v>0.32600000000000001</v>
      </c>
      <c r="I175" s="63">
        <v>193</v>
      </c>
      <c r="J175" s="66">
        <v>600</v>
      </c>
      <c r="K175" s="67">
        <f t="shared" si="62"/>
        <v>407</v>
      </c>
      <c r="L175" s="67">
        <f t="shared" si="63"/>
        <v>194</v>
      </c>
      <c r="M175" s="65">
        <f t="shared" si="64"/>
        <v>0.48132678132678142</v>
      </c>
      <c r="N175" s="68">
        <f t="shared" si="65"/>
        <v>0.32600000000000001</v>
      </c>
      <c r="O175" s="63">
        <v>387</v>
      </c>
      <c r="P175" s="65">
        <f t="shared" si="66"/>
        <v>0.48132678132678142</v>
      </c>
      <c r="Q175" s="65">
        <f t="shared" si="67"/>
        <v>0.46967798525798521</v>
      </c>
      <c r="R175" s="63">
        <f t="shared" si="68"/>
        <v>66344.363807616697</v>
      </c>
      <c r="S175" s="70">
        <f t="shared" si="69"/>
        <v>39806.618284570017</v>
      </c>
      <c r="T175" s="71">
        <f t="shared" si="70"/>
        <v>193</v>
      </c>
      <c r="U175" s="69">
        <f t="shared" si="71"/>
        <v>508.75</v>
      </c>
      <c r="V175" s="69">
        <f t="shared" si="72"/>
        <v>142.125</v>
      </c>
      <c r="W175">
        <f t="shared" si="73"/>
        <v>-321.42405863027545</v>
      </c>
      <c r="X175" s="69">
        <f t="shared" si="74"/>
        <v>344.46580427091232</v>
      </c>
      <c r="Y175" s="69">
        <f t="shared" si="75"/>
        <v>344.46580427091232</v>
      </c>
      <c r="Z175" s="72">
        <f t="shared" si="76"/>
        <v>0.39772148259638784</v>
      </c>
      <c r="AA175" s="72">
        <f t="shared" si="77"/>
        <v>0.53584321867321871</v>
      </c>
      <c r="AB175" s="69">
        <f t="shared" si="78"/>
        <v>67371.577828435387</v>
      </c>
      <c r="AC175" s="73">
        <f t="shared" si="79"/>
        <v>40422.946697061234</v>
      </c>
      <c r="AD175" s="69">
        <f t="shared" si="80"/>
        <v>23352</v>
      </c>
      <c r="AE175" s="4"/>
      <c r="AF175"/>
      <c r="AG175" s="74">
        <f t="shared" si="81"/>
        <v>6519.4258271908284</v>
      </c>
      <c r="AH175" s="74">
        <f t="shared" si="82"/>
        <v>-40119.425827190826</v>
      </c>
      <c r="AI175" s="75">
        <f t="shared" si="83"/>
        <v>-16119.425827190829</v>
      </c>
      <c r="AJ175" s="75">
        <f t="shared" si="84"/>
        <v>-16119.425827190829</v>
      </c>
      <c r="AK175" s="75">
        <f t="shared" si="85"/>
        <v>-22119.425827190829</v>
      </c>
      <c r="AL175" s="75">
        <f t="shared" si="86"/>
        <v>-23048.479130129592</v>
      </c>
      <c r="AM175" s="75">
        <f t="shared" si="87"/>
        <v>951.52086987040457</v>
      </c>
      <c r="AN175" s="75">
        <f t="shared" si="88"/>
        <v>951.52086987040457</v>
      </c>
      <c r="AO175" s="75">
        <f t="shared" si="89"/>
        <v>-5048.4791301295954</v>
      </c>
    </row>
    <row r="176" spans="1:41" hidden="1" x14ac:dyDescent="0.3">
      <c r="A176" s="62" t="s">
        <v>270</v>
      </c>
      <c r="B176" s="62" t="s">
        <v>103</v>
      </c>
      <c r="C176" s="62">
        <v>2</v>
      </c>
      <c r="D176" s="63">
        <v>2950</v>
      </c>
      <c r="E176" s="62">
        <f t="shared" si="60"/>
        <v>0.97299999999999998</v>
      </c>
      <c r="F176" s="64">
        <f t="shared" si="61"/>
        <v>34444.199999999997</v>
      </c>
      <c r="G176" s="63">
        <v>575</v>
      </c>
      <c r="H176" s="65">
        <v>0.38900000000000001</v>
      </c>
      <c r="I176" s="63">
        <v>192</v>
      </c>
      <c r="J176" s="66">
        <v>829</v>
      </c>
      <c r="K176" s="67">
        <f t="shared" si="62"/>
        <v>637</v>
      </c>
      <c r="L176" s="67">
        <f t="shared" si="63"/>
        <v>383</v>
      </c>
      <c r="M176" s="65">
        <f t="shared" si="64"/>
        <v>0.58100470957613826</v>
      </c>
      <c r="N176" s="68">
        <f t="shared" si="65"/>
        <v>0.38900000000000001</v>
      </c>
      <c r="O176" s="63">
        <v>575</v>
      </c>
      <c r="P176" s="65">
        <f t="shared" si="66"/>
        <v>0.58100470957613826</v>
      </c>
      <c r="Q176" s="65">
        <f t="shared" si="67"/>
        <v>0.39079287284144421</v>
      </c>
      <c r="R176" s="63">
        <f t="shared" si="68"/>
        <v>82017.654187598106</v>
      </c>
      <c r="S176" s="70">
        <f t="shared" si="69"/>
        <v>49210.592512558862</v>
      </c>
      <c r="T176" s="71">
        <f t="shared" si="70"/>
        <v>192</v>
      </c>
      <c r="U176" s="69">
        <f t="shared" si="71"/>
        <v>796.25</v>
      </c>
      <c r="V176" s="69">
        <f t="shared" si="72"/>
        <v>112.375</v>
      </c>
      <c r="W176">
        <f t="shared" si="73"/>
        <v>-503.06419004296185</v>
      </c>
      <c r="X176" s="69">
        <f t="shared" si="74"/>
        <v>484.09390005054337</v>
      </c>
      <c r="Y176" s="69">
        <f t="shared" si="75"/>
        <v>484.09390005054337</v>
      </c>
      <c r="Z176" s="72">
        <f t="shared" si="76"/>
        <v>0.46683692314039982</v>
      </c>
      <c r="AA176" s="72">
        <f t="shared" si="77"/>
        <v>0.48114525902668759</v>
      </c>
      <c r="AB176" s="69">
        <f t="shared" si="78"/>
        <v>85015.612000566194</v>
      </c>
      <c r="AC176" s="73">
        <f t="shared" si="79"/>
        <v>51009.367200339715</v>
      </c>
      <c r="AD176" s="69">
        <f t="shared" si="80"/>
        <v>34444.199999999997</v>
      </c>
      <c r="AE176" s="4"/>
      <c r="AF176"/>
      <c r="AG176" s="74">
        <f t="shared" si="81"/>
        <v>5853.9339848246991</v>
      </c>
      <c r="AH176" s="74">
        <f t="shared" si="82"/>
        <v>-39453.933984824696</v>
      </c>
      <c r="AI176" s="75">
        <f t="shared" si="83"/>
        <v>-15453.9339848247</v>
      </c>
      <c r="AJ176" s="75">
        <f t="shared" si="84"/>
        <v>-15453.9339848247</v>
      </c>
      <c r="AK176" s="75">
        <f t="shared" si="85"/>
        <v>-21453.9339848247</v>
      </c>
      <c r="AL176" s="75">
        <f t="shared" si="86"/>
        <v>-22888.766784484978</v>
      </c>
      <c r="AM176" s="75">
        <f t="shared" si="87"/>
        <v>1111.2332155150179</v>
      </c>
      <c r="AN176" s="75">
        <f t="shared" si="88"/>
        <v>1111.2332155150179</v>
      </c>
      <c r="AO176" s="75">
        <f t="shared" si="89"/>
        <v>-4888.7667844849821</v>
      </c>
    </row>
    <row r="177" spans="1:41" hidden="1" x14ac:dyDescent="0.3">
      <c r="A177" s="62" t="s">
        <v>271</v>
      </c>
      <c r="B177" s="62" t="s">
        <v>103</v>
      </c>
      <c r="C177" s="62">
        <v>2</v>
      </c>
      <c r="D177" s="63">
        <v>3000</v>
      </c>
      <c r="E177" s="62">
        <f t="shared" si="60"/>
        <v>0.97299999999999998</v>
      </c>
      <c r="F177" s="64">
        <f t="shared" si="61"/>
        <v>35028</v>
      </c>
      <c r="G177" s="63">
        <v>620</v>
      </c>
      <c r="H177" s="65">
        <v>0.29320000000000002</v>
      </c>
      <c r="I177" s="63">
        <v>195</v>
      </c>
      <c r="J177" s="66">
        <v>752</v>
      </c>
      <c r="K177" s="67">
        <f t="shared" si="62"/>
        <v>557</v>
      </c>
      <c r="L177" s="67">
        <f t="shared" si="63"/>
        <v>425</v>
      </c>
      <c r="M177" s="65">
        <f t="shared" si="64"/>
        <v>0.71041292639138243</v>
      </c>
      <c r="N177" s="68">
        <f t="shared" si="65"/>
        <v>0.29320000000000002</v>
      </c>
      <c r="O177" s="63">
        <v>620</v>
      </c>
      <c r="P177" s="65">
        <f t="shared" si="66"/>
        <v>0.71041292639138243</v>
      </c>
      <c r="Q177" s="65">
        <f t="shared" si="67"/>
        <v>0.28837921005386002</v>
      </c>
      <c r="R177" s="63">
        <f t="shared" si="68"/>
        <v>65260.215235188523</v>
      </c>
      <c r="S177" s="70">
        <f t="shared" si="69"/>
        <v>39156.12914111311</v>
      </c>
      <c r="T177" s="71">
        <f t="shared" si="70"/>
        <v>195</v>
      </c>
      <c r="U177" s="69">
        <f t="shared" si="71"/>
        <v>696.25</v>
      </c>
      <c r="V177" s="69">
        <f t="shared" si="72"/>
        <v>125.375</v>
      </c>
      <c r="W177">
        <f t="shared" si="73"/>
        <v>-439.88501389941877</v>
      </c>
      <c r="X177" s="69">
        <f t="shared" si="74"/>
        <v>436.85369282284563</v>
      </c>
      <c r="Y177" s="69">
        <f t="shared" si="75"/>
        <v>436.85369282284563</v>
      </c>
      <c r="Z177" s="72">
        <f t="shared" si="76"/>
        <v>0.44736616563424864</v>
      </c>
      <c r="AA177" s="72">
        <f t="shared" si="77"/>
        <v>0.49655441651705567</v>
      </c>
      <c r="AB177" s="69">
        <f t="shared" si="78"/>
        <v>79176.395148183758</v>
      </c>
      <c r="AC177" s="73">
        <f t="shared" si="79"/>
        <v>47505.837088910252</v>
      </c>
      <c r="AD177" s="69">
        <f t="shared" si="80"/>
        <v>35028</v>
      </c>
      <c r="AE177" s="4"/>
      <c r="AF177"/>
      <c r="AG177" s="74">
        <f t="shared" si="81"/>
        <v>6041.4120676241773</v>
      </c>
      <c r="AH177" s="74">
        <f t="shared" si="82"/>
        <v>-39641.41206762418</v>
      </c>
      <c r="AI177" s="75">
        <f t="shared" si="83"/>
        <v>-15641.412067624176</v>
      </c>
      <c r="AJ177" s="75">
        <f t="shared" si="84"/>
        <v>-15641.412067624176</v>
      </c>
      <c r="AK177" s="75">
        <f t="shared" si="85"/>
        <v>-21641.412067624176</v>
      </c>
      <c r="AL177" s="75">
        <f t="shared" si="86"/>
        <v>-27163.574978713928</v>
      </c>
      <c r="AM177" s="75">
        <f t="shared" si="87"/>
        <v>-3163.5749787139248</v>
      </c>
      <c r="AN177" s="75">
        <f t="shared" si="88"/>
        <v>-3163.5749787139248</v>
      </c>
      <c r="AO177" s="75">
        <f t="shared" si="89"/>
        <v>-9163.5749787139248</v>
      </c>
    </row>
    <row r="178" spans="1:41" hidden="1" x14ac:dyDescent="0.3">
      <c r="A178" s="62" t="s">
        <v>272</v>
      </c>
      <c r="B178" s="62" t="s">
        <v>97</v>
      </c>
      <c r="C178" s="62">
        <v>1</v>
      </c>
      <c r="D178" s="63">
        <v>3000</v>
      </c>
      <c r="E178" s="62">
        <f t="shared" si="60"/>
        <v>0.97299999999999998</v>
      </c>
      <c r="F178" s="64">
        <f t="shared" si="61"/>
        <v>35028</v>
      </c>
      <c r="G178" s="63">
        <v>235</v>
      </c>
      <c r="H178" s="65">
        <v>0.6411</v>
      </c>
      <c r="I178" s="63">
        <v>80</v>
      </c>
      <c r="J178" s="66">
        <v>469</v>
      </c>
      <c r="K178" s="67">
        <f t="shared" si="62"/>
        <v>389</v>
      </c>
      <c r="L178" s="67">
        <f t="shared" si="63"/>
        <v>155</v>
      </c>
      <c r="M178" s="65">
        <f t="shared" si="64"/>
        <v>0.41876606683804629</v>
      </c>
      <c r="N178" s="68">
        <f t="shared" si="65"/>
        <v>0.6411</v>
      </c>
      <c r="O178" s="63">
        <v>235</v>
      </c>
      <c r="P178" s="65">
        <f t="shared" si="66"/>
        <v>0.41876606683804629</v>
      </c>
      <c r="Q178" s="65">
        <f t="shared" si="67"/>
        <v>0.51918853470437021</v>
      </c>
      <c r="R178" s="63">
        <f t="shared" si="68"/>
        <v>44533.396564267357</v>
      </c>
      <c r="S178" s="70">
        <f t="shared" si="69"/>
        <v>26720.037938560414</v>
      </c>
      <c r="T178" s="71">
        <f t="shared" si="70"/>
        <v>80</v>
      </c>
      <c r="U178" s="69">
        <f t="shared" si="71"/>
        <v>486.25</v>
      </c>
      <c r="V178" s="69">
        <f t="shared" si="72"/>
        <v>31.375</v>
      </c>
      <c r="W178">
        <f t="shared" si="73"/>
        <v>-307.20874399797827</v>
      </c>
      <c r="X178" s="69">
        <f t="shared" si="74"/>
        <v>276.99925764468031</v>
      </c>
      <c r="Y178" s="69">
        <f t="shared" si="75"/>
        <v>276.99925764468031</v>
      </c>
      <c r="Z178" s="72">
        <f t="shared" si="76"/>
        <v>0.50513986148006229</v>
      </c>
      <c r="AA178" s="72">
        <f t="shared" si="77"/>
        <v>0.45083231362467874</v>
      </c>
      <c r="AB178" s="69">
        <f t="shared" si="78"/>
        <v>45581.278911638445</v>
      </c>
      <c r="AC178" s="73">
        <f t="shared" si="79"/>
        <v>27348.767346983066</v>
      </c>
      <c r="AD178" s="69">
        <f t="shared" si="80"/>
        <v>35028</v>
      </c>
      <c r="AE178" s="4"/>
      <c r="AF178"/>
      <c r="AG178" s="74">
        <f t="shared" si="81"/>
        <v>5485.1264824335913</v>
      </c>
      <c r="AH178" s="74">
        <f t="shared" si="82"/>
        <v>-39085.126482433589</v>
      </c>
      <c r="AI178" s="75">
        <f t="shared" si="83"/>
        <v>-15085.126482433592</v>
      </c>
      <c r="AJ178" s="75">
        <f t="shared" si="84"/>
        <v>-15085.126482433592</v>
      </c>
      <c r="AK178" s="75">
        <f t="shared" si="85"/>
        <v>-21085.126482433592</v>
      </c>
      <c r="AL178" s="75">
        <f t="shared" si="86"/>
        <v>-46764.359135450519</v>
      </c>
      <c r="AM178" s="75">
        <f t="shared" si="87"/>
        <v>-22764.359135450526</v>
      </c>
      <c r="AN178" s="75">
        <f t="shared" si="88"/>
        <v>-22764.359135450526</v>
      </c>
      <c r="AO178" s="75">
        <f t="shared" si="89"/>
        <v>-28764.359135450526</v>
      </c>
    </row>
    <row r="179" spans="1:41" hidden="1" x14ac:dyDescent="0.3">
      <c r="A179" s="62" t="s">
        <v>273</v>
      </c>
      <c r="B179" s="62" t="s">
        <v>97</v>
      </c>
      <c r="C179" s="62">
        <v>2</v>
      </c>
      <c r="D179" s="63">
        <v>3900</v>
      </c>
      <c r="E179" s="62">
        <f t="shared" si="60"/>
        <v>0.97299999999999998</v>
      </c>
      <c r="F179" s="64">
        <f t="shared" si="61"/>
        <v>45536.4</v>
      </c>
      <c r="G179" s="63">
        <v>284</v>
      </c>
      <c r="H179" s="65">
        <v>0.50409999999999999</v>
      </c>
      <c r="I179" s="63">
        <v>116</v>
      </c>
      <c r="J179" s="66">
        <v>361</v>
      </c>
      <c r="K179" s="67">
        <f t="shared" si="62"/>
        <v>245</v>
      </c>
      <c r="L179" s="67">
        <f t="shared" si="63"/>
        <v>168</v>
      </c>
      <c r="M179" s="65">
        <f t="shared" si="64"/>
        <v>0.64857142857142858</v>
      </c>
      <c r="N179" s="68">
        <f t="shared" si="65"/>
        <v>0.50409999999999999</v>
      </c>
      <c r="O179" s="63">
        <v>284</v>
      </c>
      <c r="P179" s="65">
        <f t="shared" si="66"/>
        <v>0.64857142857142858</v>
      </c>
      <c r="Q179" s="65">
        <f t="shared" si="67"/>
        <v>0.33732057142857141</v>
      </c>
      <c r="R179" s="63">
        <f t="shared" si="68"/>
        <v>34966.650434285715</v>
      </c>
      <c r="S179" s="70">
        <f t="shared" si="69"/>
        <v>20979.990260571427</v>
      </c>
      <c r="T179" s="71">
        <f t="shared" si="70"/>
        <v>116</v>
      </c>
      <c r="U179" s="69">
        <f t="shared" si="71"/>
        <v>306.25</v>
      </c>
      <c r="V179" s="69">
        <f t="shared" si="72"/>
        <v>85.375</v>
      </c>
      <c r="W179">
        <f t="shared" si="73"/>
        <v>-193.4862269396007</v>
      </c>
      <c r="X179" s="69">
        <f t="shared" si="74"/>
        <v>207.26688463482438</v>
      </c>
      <c r="Y179" s="69">
        <f t="shared" si="75"/>
        <v>207.26688463482438</v>
      </c>
      <c r="Z179" s="72">
        <f t="shared" si="76"/>
        <v>0.39801431717493674</v>
      </c>
      <c r="AA179" s="72">
        <f t="shared" si="77"/>
        <v>0.53561146938775517</v>
      </c>
      <c r="AB179" s="69">
        <f t="shared" si="78"/>
        <v>40520.300031658429</v>
      </c>
      <c r="AC179" s="73">
        <f t="shared" si="79"/>
        <v>24312.180018995055</v>
      </c>
      <c r="AD179" s="69">
        <f t="shared" si="80"/>
        <v>45536.4</v>
      </c>
      <c r="AE179" s="4"/>
      <c r="AF179"/>
      <c r="AG179" s="74">
        <f t="shared" si="81"/>
        <v>6516.6062108843544</v>
      </c>
      <c r="AH179" s="74">
        <f t="shared" si="82"/>
        <v>-40116.606210884354</v>
      </c>
      <c r="AI179" s="75">
        <f t="shared" si="83"/>
        <v>-16116.606210884354</v>
      </c>
      <c r="AJ179" s="75">
        <f t="shared" si="84"/>
        <v>-16116.606210884354</v>
      </c>
      <c r="AK179" s="75">
        <f t="shared" si="85"/>
        <v>-22116.606210884354</v>
      </c>
      <c r="AL179" s="75">
        <f t="shared" si="86"/>
        <v>-61340.826191889297</v>
      </c>
      <c r="AM179" s="75">
        <f t="shared" si="87"/>
        <v>-37340.826191889297</v>
      </c>
      <c r="AN179" s="75">
        <f t="shared" si="88"/>
        <v>-37340.826191889297</v>
      </c>
      <c r="AO179" s="75">
        <f t="shared" si="89"/>
        <v>-43340.826191889297</v>
      </c>
    </row>
    <row r="180" spans="1:41" hidden="1" x14ac:dyDescent="0.3">
      <c r="A180" s="62" t="s">
        <v>274</v>
      </c>
      <c r="B180" s="62" t="s">
        <v>103</v>
      </c>
      <c r="C180" s="62">
        <v>1</v>
      </c>
      <c r="D180" s="63">
        <v>2800</v>
      </c>
      <c r="E180" s="62">
        <f t="shared" si="60"/>
        <v>0.97299999999999998</v>
      </c>
      <c r="F180" s="64">
        <f t="shared" si="61"/>
        <v>32692.799999999999</v>
      </c>
      <c r="G180" s="63">
        <v>355</v>
      </c>
      <c r="H180" s="65">
        <v>0.4027</v>
      </c>
      <c r="I180" s="63">
        <v>102</v>
      </c>
      <c r="J180" s="66">
        <v>799</v>
      </c>
      <c r="K180" s="67">
        <f t="shared" si="62"/>
        <v>697</v>
      </c>
      <c r="L180" s="67">
        <f t="shared" si="63"/>
        <v>253</v>
      </c>
      <c r="M180" s="65">
        <f t="shared" si="64"/>
        <v>0.39038737446197991</v>
      </c>
      <c r="N180" s="68">
        <f t="shared" si="65"/>
        <v>0.4027</v>
      </c>
      <c r="O180" s="63">
        <v>355</v>
      </c>
      <c r="P180" s="65">
        <f t="shared" si="66"/>
        <v>0.39038737446197991</v>
      </c>
      <c r="Q180" s="65">
        <f t="shared" si="67"/>
        <v>0.54164743185078912</v>
      </c>
      <c r="R180" s="63">
        <f t="shared" si="68"/>
        <v>70183.965982066002</v>
      </c>
      <c r="S180" s="70">
        <f t="shared" si="69"/>
        <v>42110.379589239601</v>
      </c>
      <c r="T180" s="71">
        <f t="shared" si="70"/>
        <v>102</v>
      </c>
      <c r="U180" s="69">
        <f t="shared" si="71"/>
        <v>871.25</v>
      </c>
      <c r="V180" s="69">
        <f t="shared" si="72"/>
        <v>14.875</v>
      </c>
      <c r="W180">
        <f t="shared" si="73"/>
        <v>-550.44857215061916</v>
      </c>
      <c r="X180" s="69">
        <f t="shared" si="74"/>
        <v>475.64905547131667</v>
      </c>
      <c r="Y180" s="69">
        <f t="shared" si="75"/>
        <v>475.64905547131667</v>
      </c>
      <c r="Z180" s="72">
        <f t="shared" si="76"/>
        <v>0.52886548691112389</v>
      </c>
      <c r="AA180" s="72">
        <f t="shared" si="77"/>
        <v>0.4320558536585366</v>
      </c>
      <c r="AB180" s="69">
        <f t="shared" si="78"/>
        <v>75010.039926790763</v>
      </c>
      <c r="AC180" s="73">
        <f t="shared" si="79"/>
        <v>45006.023956074459</v>
      </c>
      <c r="AD180" s="69">
        <f t="shared" si="80"/>
        <v>32692.799999999999</v>
      </c>
      <c r="AE180" s="4"/>
      <c r="AF180"/>
      <c r="AG180" s="74">
        <f t="shared" si="81"/>
        <v>5256.6795528455286</v>
      </c>
      <c r="AH180" s="74">
        <f t="shared" si="82"/>
        <v>-38856.679552845526</v>
      </c>
      <c r="AI180" s="75">
        <f t="shared" si="83"/>
        <v>-14856.67955284553</v>
      </c>
      <c r="AJ180" s="75">
        <f t="shared" si="84"/>
        <v>-14856.67955284553</v>
      </c>
      <c r="AK180" s="75">
        <f t="shared" si="85"/>
        <v>-20856.67955284553</v>
      </c>
      <c r="AL180" s="75">
        <f t="shared" si="86"/>
        <v>-26543.455596771066</v>
      </c>
      <c r="AM180" s="75">
        <f t="shared" si="87"/>
        <v>-2543.4555967710694</v>
      </c>
      <c r="AN180" s="75">
        <f t="shared" si="88"/>
        <v>-2543.4555967710694</v>
      </c>
      <c r="AO180" s="75">
        <f t="shared" si="89"/>
        <v>-8543.4555967710694</v>
      </c>
    </row>
    <row r="181" spans="1:41" hidden="1" x14ac:dyDescent="0.3">
      <c r="A181" s="62" t="s">
        <v>275</v>
      </c>
      <c r="B181" s="62" t="s">
        <v>103</v>
      </c>
      <c r="C181" s="62">
        <v>2</v>
      </c>
      <c r="D181" s="63">
        <v>3500</v>
      </c>
      <c r="E181" s="62">
        <f t="shared" si="60"/>
        <v>0.97299999999999998</v>
      </c>
      <c r="F181" s="64">
        <f t="shared" si="61"/>
        <v>40866</v>
      </c>
      <c r="G181" s="63">
        <v>436</v>
      </c>
      <c r="H181" s="65">
        <v>0.50680000000000003</v>
      </c>
      <c r="I181" s="63">
        <v>188</v>
      </c>
      <c r="J181" s="66">
        <v>724</v>
      </c>
      <c r="K181" s="67">
        <f t="shared" si="62"/>
        <v>536</v>
      </c>
      <c r="L181" s="67">
        <f t="shared" si="63"/>
        <v>248</v>
      </c>
      <c r="M181" s="65">
        <f t="shared" si="64"/>
        <v>0.47014925373134331</v>
      </c>
      <c r="N181" s="68">
        <f t="shared" si="65"/>
        <v>0.50680000000000003</v>
      </c>
      <c r="O181" s="63">
        <v>436</v>
      </c>
      <c r="P181" s="65">
        <f t="shared" si="66"/>
        <v>0.47014925373134331</v>
      </c>
      <c r="Q181" s="65">
        <f t="shared" si="67"/>
        <v>0.47852388059701495</v>
      </c>
      <c r="R181" s="63">
        <f t="shared" si="68"/>
        <v>76152.290358208964</v>
      </c>
      <c r="S181" s="70">
        <f t="shared" si="69"/>
        <v>45691.374214925374</v>
      </c>
      <c r="T181" s="71">
        <f t="shared" si="70"/>
        <v>188</v>
      </c>
      <c r="U181" s="69">
        <f t="shared" si="71"/>
        <v>670</v>
      </c>
      <c r="V181" s="69">
        <f t="shared" si="72"/>
        <v>121</v>
      </c>
      <c r="W181">
        <f t="shared" si="73"/>
        <v>-423.30048016173868</v>
      </c>
      <c r="X181" s="69">
        <f t="shared" si="74"/>
        <v>420.55938842557492</v>
      </c>
      <c r="Y181" s="69">
        <f t="shared" si="75"/>
        <v>420.55938842557492</v>
      </c>
      <c r="Z181" s="72">
        <f t="shared" si="76"/>
        <v>0.44710356481429092</v>
      </c>
      <c r="AA181" s="72">
        <f t="shared" si="77"/>
        <v>0.4967622388059702</v>
      </c>
      <c r="AB181" s="69">
        <f t="shared" si="78"/>
        <v>76255.078520982745</v>
      </c>
      <c r="AC181" s="73">
        <f t="shared" si="79"/>
        <v>45753.047112589644</v>
      </c>
      <c r="AD181" s="69">
        <f t="shared" si="80"/>
        <v>40866</v>
      </c>
      <c r="AE181" s="4"/>
      <c r="AF181"/>
      <c r="AG181" s="74">
        <f t="shared" si="81"/>
        <v>6043.9405721393041</v>
      </c>
      <c r="AH181" s="74">
        <f t="shared" si="82"/>
        <v>-39643.940572139305</v>
      </c>
      <c r="AI181" s="75">
        <f t="shared" si="83"/>
        <v>-15643.940572139305</v>
      </c>
      <c r="AJ181" s="75">
        <f t="shared" si="84"/>
        <v>-15643.940572139305</v>
      </c>
      <c r="AK181" s="75">
        <f t="shared" si="85"/>
        <v>-21643.940572139305</v>
      </c>
      <c r="AL181" s="75">
        <f t="shared" si="86"/>
        <v>-34756.893459549661</v>
      </c>
      <c r="AM181" s="75">
        <f t="shared" si="87"/>
        <v>-10756.893459549661</v>
      </c>
      <c r="AN181" s="75">
        <f t="shared" si="88"/>
        <v>-10756.893459549661</v>
      </c>
      <c r="AO181" s="75">
        <f t="shared" si="89"/>
        <v>-16756.893459549661</v>
      </c>
    </row>
    <row r="182" spans="1:41" hidden="1" x14ac:dyDescent="0.3">
      <c r="A182" s="62" t="s">
        <v>276</v>
      </c>
      <c r="B182" s="62" t="s">
        <v>97</v>
      </c>
      <c r="C182" s="62">
        <v>1</v>
      </c>
      <c r="D182" s="63">
        <v>1700</v>
      </c>
      <c r="E182" s="62">
        <f t="shared" si="60"/>
        <v>0.97299999999999998</v>
      </c>
      <c r="F182" s="64">
        <f t="shared" si="61"/>
        <v>19849.2</v>
      </c>
      <c r="G182" s="63">
        <v>228</v>
      </c>
      <c r="H182" s="65">
        <v>0.52049999999999996</v>
      </c>
      <c r="I182" s="63">
        <v>98</v>
      </c>
      <c r="J182" s="66">
        <v>432</v>
      </c>
      <c r="K182" s="67">
        <f t="shared" si="62"/>
        <v>334</v>
      </c>
      <c r="L182" s="67">
        <f t="shared" si="63"/>
        <v>130</v>
      </c>
      <c r="M182" s="65">
        <f t="shared" si="64"/>
        <v>0.41137724550898203</v>
      </c>
      <c r="N182" s="68">
        <f t="shared" si="65"/>
        <v>0.52049999999999996</v>
      </c>
      <c r="O182" s="63">
        <v>228</v>
      </c>
      <c r="P182" s="65">
        <f t="shared" si="66"/>
        <v>0.41137724550898203</v>
      </c>
      <c r="Q182" s="65">
        <f t="shared" si="67"/>
        <v>0.52503604790419167</v>
      </c>
      <c r="R182" s="63">
        <f t="shared" si="68"/>
        <v>43693.499906586832</v>
      </c>
      <c r="S182" s="70">
        <f t="shared" si="69"/>
        <v>26216.0999439521</v>
      </c>
      <c r="T182" s="71">
        <f t="shared" si="70"/>
        <v>98</v>
      </c>
      <c r="U182" s="69">
        <f t="shared" si="71"/>
        <v>417.5</v>
      </c>
      <c r="V182" s="69">
        <f t="shared" si="72"/>
        <v>56.25</v>
      </c>
      <c r="W182">
        <f t="shared" si="73"/>
        <v>-263.77306039929238</v>
      </c>
      <c r="X182" s="69">
        <f t="shared" si="74"/>
        <v>252.49036517563809</v>
      </c>
      <c r="Y182" s="69">
        <f t="shared" si="75"/>
        <v>252.49036517563809</v>
      </c>
      <c r="Z182" s="72">
        <f t="shared" si="76"/>
        <v>0.4700368028158996</v>
      </c>
      <c r="AA182" s="72">
        <f t="shared" si="77"/>
        <v>0.47861287425149707</v>
      </c>
      <c r="AB182" s="69">
        <f t="shared" si="78"/>
        <v>44108.475880095619</v>
      </c>
      <c r="AC182" s="73">
        <f t="shared" si="79"/>
        <v>26465.085528057371</v>
      </c>
      <c r="AD182" s="69">
        <f t="shared" si="80"/>
        <v>19849.2</v>
      </c>
      <c r="AE182" s="4"/>
      <c r="AF182"/>
      <c r="AG182" s="74">
        <f t="shared" si="81"/>
        <v>5823.123303393214</v>
      </c>
      <c r="AH182" s="74">
        <f t="shared" si="82"/>
        <v>-39423.123303393215</v>
      </c>
      <c r="AI182" s="75">
        <f t="shared" si="83"/>
        <v>-15423.123303393215</v>
      </c>
      <c r="AJ182" s="75">
        <f t="shared" si="84"/>
        <v>-15423.123303393215</v>
      </c>
      <c r="AK182" s="75">
        <f t="shared" si="85"/>
        <v>-21423.123303393215</v>
      </c>
      <c r="AL182" s="75">
        <f t="shared" si="86"/>
        <v>-32807.237775335845</v>
      </c>
      <c r="AM182" s="75">
        <f t="shared" si="87"/>
        <v>-8807.2377753358451</v>
      </c>
      <c r="AN182" s="75">
        <f t="shared" si="88"/>
        <v>-8807.2377753358451</v>
      </c>
      <c r="AO182" s="75">
        <f t="shared" si="89"/>
        <v>-14807.237775335845</v>
      </c>
    </row>
    <row r="183" spans="1:41" hidden="1" x14ac:dyDescent="0.3">
      <c r="A183" s="62" t="s">
        <v>277</v>
      </c>
      <c r="B183" s="62" t="s">
        <v>97</v>
      </c>
      <c r="C183" s="62">
        <v>1</v>
      </c>
      <c r="D183" s="63">
        <v>2600</v>
      </c>
      <c r="E183" s="62">
        <f t="shared" si="60"/>
        <v>0.97299999999999998</v>
      </c>
      <c r="F183" s="64">
        <f t="shared" si="61"/>
        <v>30357.599999999999</v>
      </c>
      <c r="G183" s="63">
        <v>250</v>
      </c>
      <c r="H183" s="65">
        <v>0.36990000000000001</v>
      </c>
      <c r="I183" s="63">
        <v>69</v>
      </c>
      <c r="J183" s="66">
        <v>406</v>
      </c>
      <c r="K183" s="67">
        <f t="shared" si="62"/>
        <v>337</v>
      </c>
      <c r="L183" s="67">
        <f t="shared" si="63"/>
        <v>181</v>
      </c>
      <c r="M183" s="65">
        <f t="shared" si="64"/>
        <v>0.52967359050445106</v>
      </c>
      <c r="N183" s="68">
        <f t="shared" si="65"/>
        <v>0.36990000000000001</v>
      </c>
      <c r="O183" s="63">
        <v>250</v>
      </c>
      <c r="P183" s="65">
        <f t="shared" si="66"/>
        <v>0.52967359050445106</v>
      </c>
      <c r="Q183" s="65">
        <f t="shared" si="67"/>
        <v>0.43141632047477746</v>
      </c>
      <c r="R183" s="63">
        <f t="shared" si="68"/>
        <v>39366.739243323442</v>
      </c>
      <c r="S183" s="70">
        <f t="shared" si="69"/>
        <v>23620.043545994064</v>
      </c>
      <c r="T183" s="71">
        <f t="shared" si="70"/>
        <v>69</v>
      </c>
      <c r="U183" s="69">
        <f t="shared" si="71"/>
        <v>421.25</v>
      </c>
      <c r="V183" s="69">
        <f t="shared" si="72"/>
        <v>26.875</v>
      </c>
      <c r="W183">
        <f t="shared" si="73"/>
        <v>-266.14227950467529</v>
      </c>
      <c r="X183" s="69">
        <f t="shared" si="74"/>
        <v>239.81812294667682</v>
      </c>
      <c r="Y183" s="69">
        <f t="shared" si="75"/>
        <v>239.81812294667682</v>
      </c>
      <c r="Z183" s="72">
        <f t="shared" si="76"/>
        <v>0.50550296248469273</v>
      </c>
      <c r="AA183" s="72">
        <f t="shared" si="77"/>
        <v>0.45054495548961421</v>
      </c>
      <c r="AB183" s="69">
        <f t="shared" si="78"/>
        <v>39437.828617943866</v>
      </c>
      <c r="AC183" s="73">
        <f t="shared" si="79"/>
        <v>23662.697170766318</v>
      </c>
      <c r="AD183" s="69">
        <f t="shared" si="80"/>
        <v>30357.599999999999</v>
      </c>
      <c r="AE183" s="4"/>
      <c r="AF183"/>
      <c r="AG183" s="74">
        <f t="shared" si="81"/>
        <v>5481.6302917903067</v>
      </c>
      <c r="AH183" s="74">
        <f t="shared" si="82"/>
        <v>-39081.630291790309</v>
      </c>
      <c r="AI183" s="75">
        <f t="shared" si="83"/>
        <v>-15081.630291790307</v>
      </c>
      <c r="AJ183" s="75">
        <f t="shared" si="84"/>
        <v>-15081.630291790307</v>
      </c>
      <c r="AK183" s="75">
        <f t="shared" si="85"/>
        <v>-21081.630291790309</v>
      </c>
      <c r="AL183" s="75">
        <f t="shared" si="86"/>
        <v>-45776.533121023989</v>
      </c>
      <c r="AM183" s="75">
        <f t="shared" si="87"/>
        <v>-21776.533121023989</v>
      </c>
      <c r="AN183" s="75">
        <f t="shared" si="88"/>
        <v>-21776.533121023989</v>
      </c>
      <c r="AO183" s="75">
        <f t="shared" si="89"/>
        <v>-27776.533121023989</v>
      </c>
    </row>
    <row r="184" spans="1:41" hidden="1" x14ac:dyDescent="0.3">
      <c r="A184" s="62" t="s">
        <v>278</v>
      </c>
      <c r="B184" s="62" t="s">
        <v>97</v>
      </c>
      <c r="C184" s="62">
        <v>2</v>
      </c>
      <c r="D184" s="63">
        <v>2695</v>
      </c>
      <c r="E184" s="62">
        <f t="shared" si="60"/>
        <v>0.97299999999999998</v>
      </c>
      <c r="F184" s="64">
        <f t="shared" si="61"/>
        <v>31466.82</v>
      </c>
      <c r="G184" s="63">
        <v>443</v>
      </c>
      <c r="H184" s="65">
        <v>0.2356</v>
      </c>
      <c r="I184" s="63">
        <v>265</v>
      </c>
      <c r="J184" s="66">
        <v>534</v>
      </c>
      <c r="K184" s="67">
        <f t="shared" si="62"/>
        <v>269</v>
      </c>
      <c r="L184" s="67">
        <f t="shared" si="63"/>
        <v>178</v>
      </c>
      <c r="M184" s="65">
        <f t="shared" si="64"/>
        <v>0.6293680297397769</v>
      </c>
      <c r="N184" s="68">
        <f t="shared" si="65"/>
        <v>0.2356</v>
      </c>
      <c r="O184" s="63">
        <v>443</v>
      </c>
      <c r="P184" s="65">
        <f t="shared" si="66"/>
        <v>0.6293680297397769</v>
      </c>
      <c r="Q184" s="65">
        <f t="shared" si="67"/>
        <v>0.3525181412639406</v>
      </c>
      <c r="R184" s="63">
        <f t="shared" si="68"/>
        <v>57000.420851672876</v>
      </c>
      <c r="S184" s="70">
        <f t="shared" si="69"/>
        <v>34200.252511003724</v>
      </c>
      <c r="T184" s="71">
        <f t="shared" si="70"/>
        <v>265</v>
      </c>
      <c r="U184" s="69">
        <f t="shared" si="71"/>
        <v>336.25</v>
      </c>
      <c r="V184" s="69">
        <f t="shared" si="72"/>
        <v>231.375</v>
      </c>
      <c r="W184">
        <f t="shared" si="73"/>
        <v>-212.43997978266364</v>
      </c>
      <c r="X184" s="69">
        <f t="shared" si="74"/>
        <v>296.38894680313371</v>
      </c>
      <c r="Y184" s="69">
        <f t="shared" si="75"/>
        <v>296.38894680313371</v>
      </c>
      <c r="Z184" s="72">
        <f t="shared" si="76"/>
        <v>0.19335002766731213</v>
      </c>
      <c r="AA184" s="72">
        <f t="shared" si="77"/>
        <v>0.69758278810408925</v>
      </c>
      <c r="AB184" s="69">
        <f t="shared" si="78"/>
        <v>75465.877174070076</v>
      </c>
      <c r="AC184" s="73">
        <f t="shared" si="79"/>
        <v>45279.526304442043</v>
      </c>
      <c r="AD184" s="69">
        <f t="shared" si="80"/>
        <v>31466.82</v>
      </c>
      <c r="AE184" s="4"/>
      <c r="AF184"/>
      <c r="AG184" s="74">
        <f t="shared" si="81"/>
        <v>8487.2572552664187</v>
      </c>
      <c r="AH184" s="74">
        <f t="shared" si="82"/>
        <v>-42087.257255266421</v>
      </c>
      <c r="AI184" s="75">
        <f t="shared" si="83"/>
        <v>-18087.257255266421</v>
      </c>
      <c r="AJ184" s="75">
        <f t="shared" si="84"/>
        <v>-18087.257255266421</v>
      </c>
      <c r="AK184" s="75">
        <f t="shared" si="85"/>
        <v>-24087.257255266421</v>
      </c>
      <c r="AL184" s="75">
        <f t="shared" si="86"/>
        <v>-28274.550950824378</v>
      </c>
      <c r="AM184" s="75">
        <f t="shared" si="87"/>
        <v>-4274.5509508243777</v>
      </c>
      <c r="AN184" s="75">
        <f t="shared" si="88"/>
        <v>-4274.5509508243777</v>
      </c>
      <c r="AO184" s="75">
        <f t="shared" si="89"/>
        <v>-10274.550950824378</v>
      </c>
    </row>
    <row r="185" spans="1:41" hidden="1" x14ac:dyDescent="0.3">
      <c r="A185" s="62" t="s">
        <v>279</v>
      </c>
      <c r="B185" s="62" t="s">
        <v>103</v>
      </c>
      <c r="C185" s="62">
        <v>1</v>
      </c>
      <c r="D185" s="63">
        <v>3000</v>
      </c>
      <c r="E185" s="62">
        <f t="shared" si="60"/>
        <v>0.97299999999999998</v>
      </c>
      <c r="F185" s="64">
        <f t="shared" si="61"/>
        <v>35028</v>
      </c>
      <c r="G185" s="63">
        <v>343</v>
      </c>
      <c r="H185" s="65">
        <v>0.58079999999999998</v>
      </c>
      <c r="I185" s="63">
        <v>158</v>
      </c>
      <c r="J185" s="66">
        <v>706</v>
      </c>
      <c r="K185" s="67">
        <f t="shared" si="62"/>
        <v>548</v>
      </c>
      <c r="L185" s="67">
        <f t="shared" si="63"/>
        <v>185</v>
      </c>
      <c r="M185" s="65">
        <f t="shared" si="64"/>
        <v>0.37007299270072991</v>
      </c>
      <c r="N185" s="68">
        <f t="shared" si="65"/>
        <v>0.58079999999999998</v>
      </c>
      <c r="O185" s="63">
        <v>343</v>
      </c>
      <c r="P185" s="65">
        <f t="shared" si="66"/>
        <v>0.37007299270072991</v>
      </c>
      <c r="Q185" s="65">
        <f t="shared" si="67"/>
        <v>0.55772423357664236</v>
      </c>
      <c r="R185" s="63">
        <f t="shared" si="68"/>
        <v>69824.285422627741</v>
      </c>
      <c r="S185" s="70">
        <f t="shared" si="69"/>
        <v>41894.571253576643</v>
      </c>
      <c r="T185" s="71">
        <f t="shared" si="70"/>
        <v>158</v>
      </c>
      <c r="U185" s="69">
        <f t="shared" si="71"/>
        <v>685</v>
      </c>
      <c r="V185" s="69">
        <f t="shared" si="72"/>
        <v>89.5</v>
      </c>
      <c r="W185">
        <f t="shared" si="73"/>
        <v>-432.77735658327015</v>
      </c>
      <c r="X185" s="69">
        <f t="shared" si="74"/>
        <v>412.87041950972957</v>
      </c>
      <c r="Y185" s="69">
        <f t="shared" si="75"/>
        <v>412.87041950972957</v>
      </c>
      <c r="Z185" s="72">
        <f t="shared" si="76"/>
        <v>0.47207360512369279</v>
      </c>
      <c r="AA185" s="72">
        <f t="shared" si="77"/>
        <v>0.47700094890510958</v>
      </c>
      <c r="AB185" s="69">
        <f t="shared" si="78"/>
        <v>71882.947386561951</v>
      </c>
      <c r="AC185" s="73">
        <f t="shared" si="79"/>
        <v>43129.768431937169</v>
      </c>
      <c r="AD185" s="69">
        <f t="shared" si="80"/>
        <v>35028</v>
      </c>
      <c r="AE185" s="4"/>
      <c r="AF185"/>
      <c r="AG185" s="74">
        <f t="shared" si="81"/>
        <v>5803.5115450121657</v>
      </c>
      <c r="AH185" s="74">
        <f t="shared" si="82"/>
        <v>-39403.511545012167</v>
      </c>
      <c r="AI185" s="75">
        <f t="shared" si="83"/>
        <v>-15403.511545012167</v>
      </c>
      <c r="AJ185" s="75">
        <f t="shared" si="84"/>
        <v>-15403.511545012167</v>
      </c>
      <c r="AK185" s="75">
        <f t="shared" si="85"/>
        <v>-21403.511545012167</v>
      </c>
      <c r="AL185" s="75">
        <f t="shared" si="86"/>
        <v>-31301.743113074997</v>
      </c>
      <c r="AM185" s="75">
        <f t="shared" si="87"/>
        <v>-7301.7431130749974</v>
      </c>
      <c r="AN185" s="75">
        <f t="shared" si="88"/>
        <v>-7301.7431130749974</v>
      </c>
      <c r="AO185" s="75">
        <f t="shared" si="89"/>
        <v>-13301.743113074997</v>
      </c>
    </row>
    <row r="186" spans="1:41" hidden="1" x14ac:dyDescent="0.3">
      <c r="A186" s="62" t="s">
        <v>280</v>
      </c>
      <c r="B186" s="62" t="s">
        <v>103</v>
      </c>
      <c r="C186" s="62">
        <v>2</v>
      </c>
      <c r="D186" s="63">
        <v>4000</v>
      </c>
      <c r="E186" s="62">
        <f t="shared" si="60"/>
        <v>0.97299999999999998</v>
      </c>
      <c r="F186" s="64">
        <f t="shared" si="61"/>
        <v>46704</v>
      </c>
      <c r="G186" s="63">
        <v>739</v>
      </c>
      <c r="H186" s="65">
        <v>1.9199999999999998E-2</v>
      </c>
      <c r="I186" s="63">
        <v>306</v>
      </c>
      <c r="J186" s="66">
        <v>781</v>
      </c>
      <c r="K186" s="67">
        <f t="shared" si="62"/>
        <v>475</v>
      </c>
      <c r="L186" s="67">
        <f t="shared" si="63"/>
        <v>433</v>
      </c>
      <c r="M186" s="65">
        <f t="shared" si="64"/>
        <v>0.82926315789473692</v>
      </c>
      <c r="N186" s="68">
        <f t="shared" si="65"/>
        <v>1.9199999999999998E-2</v>
      </c>
      <c r="O186" s="63">
        <v>739</v>
      </c>
      <c r="P186" s="65">
        <f t="shared" si="66"/>
        <v>0.82926315789473692</v>
      </c>
      <c r="Q186" s="65">
        <f t="shared" si="67"/>
        <v>0.19432113684210528</v>
      </c>
      <c r="R186" s="63">
        <f t="shared" si="68"/>
        <v>52415.211846105267</v>
      </c>
      <c r="S186" s="70">
        <f t="shared" si="69"/>
        <v>31449.12710766316</v>
      </c>
      <c r="T186" s="71">
        <f t="shared" si="70"/>
        <v>306</v>
      </c>
      <c r="U186" s="69">
        <f t="shared" si="71"/>
        <v>593.75</v>
      </c>
      <c r="V186" s="69">
        <f t="shared" si="72"/>
        <v>246.625</v>
      </c>
      <c r="W186">
        <f t="shared" si="73"/>
        <v>-375.12635835228707</v>
      </c>
      <c r="X186" s="69">
        <f t="shared" si="74"/>
        <v>442.3949804144554</v>
      </c>
      <c r="Y186" s="69">
        <f t="shared" si="75"/>
        <v>442.3949804144554</v>
      </c>
      <c r="Z186" s="72">
        <f t="shared" si="76"/>
        <v>0.32971786175066176</v>
      </c>
      <c r="AA186" s="72">
        <f t="shared" si="77"/>
        <v>0.58966128421052633</v>
      </c>
      <c r="AB186" s="69">
        <f t="shared" si="78"/>
        <v>95215.065182009625</v>
      </c>
      <c r="AC186" s="73">
        <f t="shared" si="79"/>
        <v>57129.039109205776</v>
      </c>
      <c r="AD186" s="69">
        <f t="shared" si="80"/>
        <v>46704</v>
      </c>
      <c r="AE186" s="4"/>
      <c r="AF186"/>
      <c r="AG186" s="74">
        <f t="shared" si="81"/>
        <v>7174.2122912280702</v>
      </c>
      <c r="AH186" s="74">
        <f t="shared" si="82"/>
        <v>-40774.212291228068</v>
      </c>
      <c r="AI186" s="75">
        <f t="shared" si="83"/>
        <v>-16774.212291228068</v>
      </c>
      <c r="AJ186" s="75">
        <f t="shared" si="84"/>
        <v>-16774.212291228068</v>
      </c>
      <c r="AK186" s="75">
        <f t="shared" si="85"/>
        <v>-22774.212291228068</v>
      </c>
      <c r="AL186" s="75">
        <f t="shared" si="86"/>
        <v>-30349.173182022292</v>
      </c>
      <c r="AM186" s="75">
        <f t="shared" si="87"/>
        <v>-6349.1731820222922</v>
      </c>
      <c r="AN186" s="75">
        <f t="shared" si="88"/>
        <v>-6349.1731820222922</v>
      </c>
      <c r="AO186" s="75">
        <f t="shared" si="89"/>
        <v>-12349.173182022292</v>
      </c>
    </row>
    <row r="187" spans="1:41" hidden="1" x14ac:dyDescent="0.3">
      <c r="A187" s="62" t="s">
        <v>281</v>
      </c>
      <c r="B187" s="62" t="s">
        <v>97</v>
      </c>
      <c r="C187" s="62">
        <v>1</v>
      </c>
      <c r="D187" s="63">
        <v>2295</v>
      </c>
      <c r="E187" s="62">
        <f t="shared" si="60"/>
        <v>0.97299999999999998</v>
      </c>
      <c r="F187" s="64">
        <f t="shared" si="61"/>
        <v>26796.42</v>
      </c>
      <c r="G187" s="63">
        <v>270</v>
      </c>
      <c r="H187" s="65">
        <v>0.46850000000000003</v>
      </c>
      <c r="I187" s="63">
        <v>100</v>
      </c>
      <c r="J187" s="66">
        <v>469</v>
      </c>
      <c r="K187" s="67">
        <f t="shared" si="62"/>
        <v>369</v>
      </c>
      <c r="L187" s="67">
        <f t="shared" si="63"/>
        <v>170</v>
      </c>
      <c r="M187" s="65">
        <f t="shared" si="64"/>
        <v>0.46856368563685635</v>
      </c>
      <c r="N187" s="68">
        <f t="shared" si="65"/>
        <v>0.46850000000000003</v>
      </c>
      <c r="O187" s="63">
        <v>270</v>
      </c>
      <c r="P187" s="65">
        <f t="shared" si="66"/>
        <v>0.46856368563685635</v>
      </c>
      <c r="Q187" s="65">
        <f t="shared" si="67"/>
        <v>0.4797786991869919</v>
      </c>
      <c r="R187" s="63">
        <f t="shared" si="68"/>
        <v>47282.190804878053</v>
      </c>
      <c r="S187" s="70">
        <f t="shared" si="69"/>
        <v>28369.314482926831</v>
      </c>
      <c r="T187" s="71">
        <f t="shared" si="70"/>
        <v>100</v>
      </c>
      <c r="U187" s="69">
        <f t="shared" si="71"/>
        <v>461.25</v>
      </c>
      <c r="V187" s="69">
        <f t="shared" si="72"/>
        <v>53.875</v>
      </c>
      <c r="W187">
        <f t="shared" si="73"/>
        <v>-291.41394996209249</v>
      </c>
      <c r="X187" s="69">
        <f t="shared" si="74"/>
        <v>274.81420583775588</v>
      </c>
      <c r="Y187" s="69">
        <f t="shared" si="75"/>
        <v>274.81420583775588</v>
      </c>
      <c r="Z187" s="72">
        <f t="shared" si="76"/>
        <v>0.47900098826613741</v>
      </c>
      <c r="AA187" s="72">
        <f t="shared" si="77"/>
        <v>0.47151861788617888</v>
      </c>
      <c r="AB187" s="69">
        <f t="shared" si="78"/>
        <v>47296.705296918881</v>
      </c>
      <c r="AC187" s="73">
        <f t="shared" si="79"/>
        <v>28378.023178151328</v>
      </c>
      <c r="AD187" s="69">
        <f t="shared" si="80"/>
        <v>26796.42</v>
      </c>
      <c r="AE187" s="4"/>
      <c r="AF187"/>
      <c r="AG187" s="74">
        <f t="shared" si="81"/>
        <v>5736.8098509485098</v>
      </c>
      <c r="AH187" s="74">
        <f t="shared" si="82"/>
        <v>-39336.809850948513</v>
      </c>
      <c r="AI187" s="75">
        <f t="shared" si="83"/>
        <v>-15336.80985094851</v>
      </c>
      <c r="AJ187" s="75">
        <f t="shared" si="84"/>
        <v>-15336.80985094851</v>
      </c>
      <c r="AK187" s="75">
        <f t="shared" si="85"/>
        <v>-21336.80985094851</v>
      </c>
      <c r="AL187" s="75">
        <f t="shared" si="86"/>
        <v>-37755.206672797183</v>
      </c>
      <c r="AM187" s="75">
        <f t="shared" si="87"/>
        <v>-13755.20667279718</v>
      </c>
      <c r="AN187" s="75">
        <f t="shared" si="88"/>
        <v>-13755.20667279718</v>
      </c>
      <c r="AO187" s="75">
        <f t="shared" si="89"/>
        <v>-19755.20667279718</v>
      </c>
    </row>
    <row r="188" spans="1:41" hidden="1" x14ac:dyDescent="0.3">
      <c r="A188" s="62" t="s">
        <v>282</v>
      </c>
      <c r="B188" s="62" t="s">
        <v>97</v>
      </c>
      <c r="C188" s="62">
        <v>2</v>
      </c>
      <c r="D188" s="63">
        <v>3000</v>
      </c>
      <c r="E188" s="62">
        <f t="shared" si="60"/>
        <v>0.97299999999999998</v>
      </c>
      <c r="F188" s="64">
        <f t="shared" si="61"/>
        <v>35028</v>
      </c>
      <c r="G188" s="63">
        <v>424</v>
      </c>
      <c r="H188" s="65">
        <v>0.34250000000000003</v>
      </c>
      <c r="I188" s="63">
        <v>270</v>
      </c>
      <c r="J188" s="66">
        <v>543</v>
      </c>
      <c r="K188" s="67">
        <f t="shared" si="62"/>
        <v>273</v>
      </c>
      <c r="L188" s="67">
        <f t="shared" si="63"/>
        <v>154</v>
      </c>
      <c r="M188" s="65">
        <f t="shared" si="64"/>
        <v>0.55128205128205132</v>
      </c>
      <c r="N188" s="68">
        <f t="shared" si="65"/>
        <v>0.34250000000000003</v>
      </c>
      <c r="O188" s="63">
        <v>424</v>
      </c>
      <c r="P188" s="65">
        <f t="shared" si="66"/>
        <v>0.55128205128205132</v>
      </c>
      <c r="Q188" s="65">
        <f t="shared" si="67"/>
        <v>0.41431538461538459</v>
      </c>
      <c r="R188" s="63">
        <f t="shared" si="68"/>
        <v>64119.448923076918</v>
      </c>
      <c r="S188" s="70">
        <f t="shared" si="69"/>
        <v>38471.669353846148</v>
      </c>
      <c r="T188" s="71">
        <f t="shared" si="70"/>
        <v>270</v>
      </c>
      <c r="U188" s="69">
        <f t="shared" si="71"/>
        <v>341.25</v>
      </c>
      <c r="V188" s="69">
        <f t="shared" si="72"/>
        <v>235.875</v>
      </c>
      <c r="W188">
        <f t="shared" si="73"/>
        <v>-215.5989385898408</v>
      </c>
      <c r="X188" s="69">
        <f t="shared" si="74"/>
        <v>301.32595716451863</v>
      </c>
      <c r="Y188" s="69">
        <f t="shared" si="75"/>
        <v>301.32595716451863</v>
      </c>
      <c r="Z188" s="72">
        <f t="shared" si="76"/>
        <v>0.19179767667258205</v>
      </c>
      <c r="AA188" s="72">
        <f t="shared" si="77"/>
        <v>0.69881131868131863</v>
      </c>
      <c r="AB188" s="69">
        <f t="shared" si="78"/>
        <v>76858.046159852442</v>
      </c>
      <c r="AC188" s="73">
        <f t="shared" si="79"/>
        <v>46114.827695911466</v>
      </c>
      <c r="AD188" s="69">
        <f t="shared" si="80"/>
        <v>35028</v>
      </c>
      <c r="AE188" s="4"/>
      <c r="AF188"/>
      <c r="AG188" s="74">
        <f t="shared" si="81"/>
        <v>8502.2043772893776</v>
      </c>
      <c r="AH188" s="74">
        <f t="shared" si="82"/>
        <v>-42102.204377289381</v>
      </c>
      <c r="AI188" s="75">
        <f t="shared" si="83"/>
        <v>-18102.204377289378</v>
      </c>
      <c r="AJ188" s="75">
        <f t="shared" si="84"/>
        <v>-18102.204377289378</v>
      </c>
      <c r="AK188" s="75">
        <f t="shared" si="85"/>
        <v>-24102.204377289378</v>
      </c>
      <c r="AL188" s="75">
        <f t="shared" si="86"/>
        <v>-31015.376681377915</v>
      </c>
      <c r="AM188" s="75">
        <f t="shared" si="87"/>
        <v>-7015.3766813779112</v>
      </c>
      <c r="AN188" s="75">
        <f t="shared" si="88"/>
        <v>-7015.3766813779112</v>
      </c>
      <c r="AO188" s="75">
        <f t="shared" si="89"/>
        <v>-13015.376681377911</v>
      </c>
    </row>
    <row r="189" spans="1:41" x14ac:dyDescent="0.3">
      <c r="A189" s="62" t="s">
        <v>283</v>
      </c>
      <c r="B189" s="62" t="s">
        <v>103</v>
      </c>
      <c r="C189" s="62">
        <v>1</v>
      </c>
      <c r="D189" s="63">
        <v>3300</v>
      </c>
      <c r="E189" s="62">
        <f t="shared" si="60"/>
        <v>0.97299999999999998</v>
      </c>
      <c r="F189" s="64">
        <f t="shared" si="61"/>
        <v>38530.799999999996</v>
      </c>
      <c r="G189" s="63">
        <v>980</v>
      </c>
      <c r="H189" s="65">
        <v>0.2712</v>
      </c>
      <c r="I189" s="63">
        <v>283</v>
      </c>
      <c r="J189" s="66">
        <v>1261</v>
      </c>
      <c r="K189" s="67">
        <f t="shared" si="62"/>
        <v>978</v>
      </c>
      <c r="L189" s="67">
        <f t="shared" si="63"/>
        <v>697</v>
      </c>
      <c r="M189" s="65">
        <f t="shared" si="64"/>
        <v>0.67014314928425356</v>
      </c>
      <c r="N189" s="68">
        <f t="shared" si="65"/>
        <v>0.2712</v>
      </c>
      <c r="O189" s="63">
        <v>980</v>
      </c>
      <c r="P189" s="65">
        <f t="shared" si="66"/>
        <v>0.67014314928425356</v>
      </c>
      <c r="Q189" s="65">
        <f t="shared" si="67"/>
        <v>0.32024871165644175</v>
      </c>
      <c r="R189" s="63">
        <f t="shared" si="68"/>
        <v>114552.96415950921</v>
      </c>
      <c r="S189" s="70">
        <f t="shared" si="69"/>
        <v>68731.778495705526</v>
      </c>
      <c r="T189" s="71">
        <f t="shared" si="70"/>
        <v>283</v>
      </c>
      <c r="U189" s="69">
        <f t="shared" si="71"/>
        <v>1222.5</v>
      </c>
      <c r="V189" s="69">
        <f t="shared" si="72"/>
        <v>160.75</v>
      </c>
      <c r="W189">
        <f t="shared" si="73"/>
        <v>-772.3654283548143</v>
      </c>
      <c r="X189" s="69">
        <f t="shared" si="74"/>
        <v>737.34903335860508</v>
      </c>
      <c r="Y189" s="69">
        <f t="shared" si="75"/>
        <v>737.34903335860508</v>
      </c>
      <c r="Z189" s="72">
        <f t="shared" si="76"/>
        <v>0.47165565100908391</v>
      </c>
      <c r="AA189" s="72">
        <f t="shared" si="77"/>
        <v>0.47733171779141104</v>
      </c>
      <c r="AB189" s="69">
        <f t="shared" si="78"/>
        <v>128465.42945728828</v>
      </c>
      <c r="AC189" s="73">
        <f t="shared" si="79"/>
        <v>77079.257674372959</v>
      </c>
      <c r="AD189" s="69">
        <f t="shared" si="80"/>
        <v>38530.799999999996</v>
      </c>
      <c r="AE189" s="4"/>
      <c r="AF189"/>
      <c r="AG189" s="74">
        <f t="shared" si="81"/>
        <v>5807.5358997955018</v>
      </c>
      <c r="AH189" s="74">
        <f t="shared" si="82"/>
        <v>-39407.535899795505</v>
      </c>
      <c r="AI189" s="75">
        <f t="shared" si="83"/>
        <v>-15407.535899795501</v>
      </c>
      <c r="AJ189" s="75">
        <f t="shared" si="84"/>
        <v>-15407.535899795501</v>
      </c>
      <c r="AK189" s="75">
        <f t="shared" si="85"/>
        <v>-21407.535899795501</v>
      </c>
      <c r="AL189" s="75">
        <f t="shared" si="86"/>
        <v>-859.07822542254144</v>
      </c>
      <c r="AM189" s="75">
        <f t="shared" si="87"/>
        <v>23140.921774577462</v>
      </c>
      <c r="AN189" s="75">
        <f t="shared" si="88"/>
        <v>23140.921774577462</v>
      </c>
      <c r="AO189" s="75">
        <f t="shared" si="89"/>
        <v>17140.921774577462</v>
      </c>
    </row>
    <row r="190" spans="1:41" hidden="1" x14ac:dyDescent="0.3">
      <c r="A190" s="62" t="s">
        <v>284</v>
      </c>
      <c r="B190" s="62" t="s">
        <v>97</v>
      </c>
      <c r="C190" s="62">
        <v>1</v>
      </c>
      <c r="D190" s="63">
        <v>3000</v>
      </c>
      <c r="E190" s="62">
        <f t="shared" si="60"/>
        <v>0.97299999999999998</v>
      </c>
      <c r="F190" s="64">
        <f t="shared" si="61"/>
        <v>35028</v>
      </c>
      <c r="G190" s="63">
        <v>337</v>
      </c>
      <c r="H190" s="65">
        <v>0.46300000000000002</v>
      </c>
      <c r="I190" s="63">
        <v>87</v>
      </c>
      <c r="J190" s="66">
        <v>512</v>
      </c>
      <c r="K190" s="67">
        <f t="shared" si="62"/>
        <v>425</v>
      </c>
      <c r="L190" s="67">
        <f t="shared" si="63"/>
        <v>250</v>
      </c>
      <c r="M190" s="65">
        <f t="shared" si="64"/>
        <v>0.57058823529411762</v>
      </c>
      <c r="N190" s="68">
        <f t="shared" si="65"/>
        <v>0.46300000000000002</v>
      </c>
      <c r="O190" s="63">
        <v>337</v>
      </c>
      <c r="P190" s="65">
        <f t="shared" si="66"/>
        <v>0.57058823529411762</v>
      </c>
      <c r="Q190" s="65">
        <f t="shared" si="67"/>
        <v>0.39903647058823533</v>
      </c>
      <c r="R190" s="63">
        <f t="shared" si="68"/>
        <v>49083.481064705884</v>
      </c>
      <c r="S190" s="70">
        <f t="shared" si="69"/>
        <v>29450.08863882353</v>
      </c>
      <c r="T190" s="71">
        <f t="shared" si="70"/>
        <v>87</v>
      </c>
      <c r="U190" s="69">
        <f t="shared" si="71"/>
        <v>531.25</v>
      </c>
      <c r="V190" s="69">
        <f t="shared" si="72"/>
        <v>33.875</v>
      </c>
      <c r="W190">
        <f t="shared" si="73"/>
        <v>-335.63937326257263</v>
      </c>
      <c r="X190" s="69">
        <f t="shared" si="74"/>
        <v>302.43235089714432</v>
      </c>
      <c r="Y190" s="69">
        <f t="shared" si="75"/>
        <v>302.43235089714432</v>
      </c>
      <c r="Z190" s="72">
        <f t="shared" si="76"/>
        <v>0.50551971933580109</v>
      </c>
      <c r="AA190" s="72">
        <f t="shared" si="77"/>
        <v>0.45053169411764704</v>
      </c>
      <c r="AB190" s="69">
        <f t="shared" si="78"/>
        <v>49733.206183070688</v>
      </c>
      <c r="AC190" s="73">
        <f t="shared" si="79"/>
        <v>29839.923709842413</v>
      </c>
      <c r="AD190" s="69">
        <f t="shared" si="80"/>
        <v>35028</v>
      </c>
      <c r="AE190" s="4"/>
      <c r="AF190"/>
      <c r="AG190" s="74">
        <f t="shared" si="81"/>
        <v>5481.4689450980386</v>
      </c>
      <c r="AH190" s="74">
        <f t="shared" si="82"/>
        <v>-39081.468945098037</v>
      </c>
      <c r="AI190" s="75">
        <f t="shared" si="83"/>
        <v>-15081.468945098039</v>
      </c>
      <c r="AJ190" s="75">
        <f t="shared" si="84"/>
        <v>-15081.468945098039</v>
      </c>
      <c r="AK190" s="75">
        <f t="shared" si="85"/>
        <v>-21081.468945098037</v>
      </c>
      <c r="AL190" s="75">
        <f t="shared" si="86"/>
        <v>-44269.545235255624</v>
      </c>
      <c r="AM190" s="75">
        <f t="shared" si="87"/>
        <v>-20269.545235255624</v>
      </c>
      <c r="AN190" s="75">
        <f t="shared" si="88"/>
        <v>-20269.545235255624</v>
      </c>
      <c r="AO190" s="75">
        <f t="shared" si="89"/>
        <v>-26269.545235255624</v>
      </c>
    </row>
    <row r="191" spans="1:41" hidden="1" x14ac:dyDescent="0.3">
      <c r="A191" s="62" t="s">
        <v>285</v>
      </c>
      <c r="B191" s="62" t="s">
        <v>97</v>
      </c>
      <c r="C191" s="62">
        <v>2</v>
      </c>
      <c r="D191" s="63">
        <v>3200</v>
      </c>
      <c r="E191" s="62">
        <f t="shared" si="60"/>
        <v>0.97299999999999998</v>
      </c>
      <c r="F191" s="64">
        <f t="shared" si="61"/>
        <v>37363.199999999997</v>
      </c>
      <c r="G191" s="63">
        <v>154</v>
      </c>
      <c r="H191" s="65">
        <v>0.67949999999999999</v>
      </c>
      <c r="I191" s="63">
        <v>154</v>
      </c>
      <c r="J191" s="66">
        <v>480</v>
      </c>
      <c r="K191" s="67">
        <f t="shared" si="62"/>
        <v>326</v>
      </c>
      <c r="L191" s="67">
        <f t="shared" si="63"/>
        <v>0</v>
      </c>
      <c r="M191" s="65">
        <f t="shared" si="64"/>
        <v>0.1</v>
      </c>
      <c r="N191" s="68">
        <f t="shared" si="65"/>
        <v>0.67949999999999999</v>
      </c>
      <c r="O191" s="63">
        <v>154</v>
      </c>
      <c r="P191" s="65">
        <f t="shared" si="66"/>
        <v>0.1</v>
      </c>
      <c r="Q191" s="65">
        <f t="shared" si="67"/>
        <v>0.77146000000000003</v>
      </c>
      <c r="R191" s="63">
        <f t="shared" si="68"/>
        <v>43363.766600000003</v>
      </c>
      <c r="S191" s="70">
        <f t="shared" si="69"/>
        <v>26018.259959999999</v>
      </c>
      <c r="T191" s="71">
        <f t="shared" si="70"/>
        <v>154</v>
      </c>
      <c r="U191" s="69">
        <f t="shared" si="71"/>
        <v>407.5</v>
      </c>
      <c r="V191" s="69">
        <f t="shared" si="72"/>
        <v>113.25</v>
      </c>
      <c r="W191">
        <f t="shared" si="73"/>
        <v>-257.45514278493806</v>
      </c>
      <c r="X191" s="69">
        <f t="shared" si="74"/>
        <v>275.6163444528683</v>
      </c>
      <c r="Y191" s="69">
        <f t="shared" si="75"/>
        <v>275.6163444528683</v>
      </c>
      <c r="Z191" s="72">
        <f t="shared" si="76"/>
        <v>0.39844501706225349</v>
      </c>
      <c r="AA191" s="72">
        <f t="shared" si="77"/>
        <v>0.53527061349693261</v>
      </c>
      <c r="AB191" s="69">
        <f t="shared" si="78"/>
        <v>53848.205371550081</v>
      </c>
      <c r="AC191" s="73">
        <f t="shared" si="79"/>
        <v>32308.923222930047</v>
      </c>
      <c r="AD191" s="69">
        <f t="shared" si="80"/>
        <v>37363.199999999997</v>
      </c>
      <c r="AE191" s="4"/>
      <c r="AF191"/>
      <c r="AG191" s="74">
        <f t="shared" si="81"/>
        <v>6512.459130879347</v>
      </c>
      <c r="AH191" s="74">
        <f t="shared" si="82"/>
        <v>-40112.459130879346</v>
      </c>
      <c r="AI191" s="75">
        <f t="shared" si="83"/>
        <v>-16112.459130879346</v>
      </c>
      <c r="AJ191" s="75">
        <f t="shared" si="84"/>
        <v>-16112.459130879346</v>
      </c>
      <c r="AK191" s="75">
        <f t="shared" si="85"/>
        <v>-22112.459130879346</v>
      </c>
      <c r="AL191" s="75">
        <f t="shared" si="86"/>
        <v>-45166.735907949296</v>
      </c>
      <c r="AM191" s="75">
        <f t="shared" si="87"/>
        <v>-21166.735907949296</v>
      </c>
      <c r="AN191" s="75">
        <f t="shared" si="88"/>
        <v>-21166.735907949296</v>
      </c>
      <c r="AO191" s="75">
        <f t="shared" si="89"/>
        <v>-27166.735907949296</v>
      </c>
    </row>
    <row r="192" spans="1:41" hidden="1" x14ac:dyDescent="0.3">
      <c r="A192" s="62" t="s">
        <v>286</v>
      </c>
      <c r="B192" s="62" t="s">
        <v>97</v>
      </c>
      <c r="C192" s="62">
        <v>2</v>
      </c>
      <c r="D192" s="63">
        <v>4500</v>
      </c>
      <c r="E192" s="62">
        <f t="shared" si="60"/>
        <v>0.97299999999999998</v>
      </c>
      <c r="F192" s="64">
        <f t="shared" si="61"/>
        <v>52542</v>
      </c>
      <c r="G192" s="63">
        <v>432</v>
      </c>
      <c r="H192" s="65">
        <v>0.68220000000000003</v>
      </c>
      <c r="I192" s="63">
        <v>273</v>
      </c>
      <c r="J192" s="66">
        <v>853</v>
      </c>
      <c r="K192" s="67">
        <f t="shared" si="62"/>
        <v>580</v>
      </c>
      <c r="L192" s="67">
        <f t="shared" si="63"/>
        <v>159</v>
      </c>
      <c r="M192" s="65">
        <f t="shared" si="64"/>
        <v>0.31931034482758625</v>
      </c>
      <c r="N192" s="68">
        <f t="shared" si="65"/>
        <v>0.68220000000000003</v>
      </c>
      <c r="O192" s="63">
        <v>432</v>
      </c>
      <c r="P192" s="65">
        <f t="shared" si="66"/>
        <v>0.31931034482758625</v>
      </c>
      <c r="Q192" s="65">
        <f t="shared" si="67"/>
        <v>0.59789779310344826</v>
      </c>
      <c r="R192" s="63">
        <f t="shared" si="68"/>
        <v>94276.524016551717</v>
      </c>
      <c r="S192" s="70">
        <f t="shared" si="69"/>
        <v>56565.914409931029</v>
      </c>
      <c r="T192" s="71">
        <f t="shared" si="70"/>
        <v>273</v>
      </c>
      <c r="U192" s="69">
        <f t="shared" si="71"/>
        <v>725</v>
      </c>
      <c r="V192" s="69">
        <f t="shared" si="72"/>
        <v>200.5</v>
      </c>
      <c r="W192">
        <f t="shared" si="73"/>
        <v>-458.04902704068741</v>
      </c>
      <c r="X192" s="69">
        <f t="shared" si="74"/>
        <v>489.86650240080877</v>
      </c>
      <c r="Y192" s="69">
        <f t="shared" si="75"/>
        <v>489.86650240080877</v>
      </c>
      <c r="Z192" s="72">
        <f t="shared" si="76"/>
        <v>0.39912621020801209</v>
      </c>
      <c r="AA192" s="72">
        <f t="shared" si="77"/>
        <v>0.53473151724137924</v>
      </c>
      <c r="AB192" s="69">
        <f t="shared" si="78"/>
        <v>95610.676197196954</v>
      </c>
      <c r="AC192" s="73">
        <f t="shared" si="79"/>
        <v>57366.405718318172</v>
      </c>
      <c r="AD192" s="69">
        <f t="shared" si="80"/>
        <v>52542</v>
      </c>
      <c r="AE192" s="4"/>
      <c r="AF192"/>
      <c r="AG192" s="74">
        <f t="shared" si="81"/>
        <v>6505.9001264367807</v>
      </c>
      <c r="AH192" s="74">
        <f t="shared" si="82"/>
        <v>-40105.900126436783</v>
      </c>
      <c r="AI192" s="75">
        <f t="shared" si="83"/>
        <v>-16105.90012643678</v>
      </c>
      <c r="AJ192" s="75">
        <f t="shared" si="84"/>
        <v>-16105.90012643678</v>
      </c>
      <c r="AK192" s="75">
        <f t="shared" si="85"/>
        <v>-22105.90012643678</v>
      </c>
      <c r="AL192" s="75">
        <f t="shared" si="86"/>
        <v>-35281.494408118611</v>
      </c>
      <c r="AM192" s="75">
        <f t="shared" si="87"/>
        <v>-11281.494408118608</v>
      </c>
      <c r="AN192" s="75">
        <f t="shared" si="88"/>
        <v>-11281.494408118608</v>
      </c>
      <c r="AO192" s="75">
        <f t="shared" si="89"/>
        <v>-17281.494408118608</v>
      </c>
    </row>
    <row r="193" spans="1:41" hidden="1" x14ac:dyDescent="0.3">
      <c r="A193" s="62" t="s">
        <v>287</v>
      </c>
      <c r="B193" s="62" t="s">
        <v>97</v>
      </c>
      <c r="C193" s="62">
        <v>1</v>
      </c>
      <c r="D193" s="63">
        <v>800</v>
      </c>
      <c r="E193" s="62">
        <f t="shared" si="60"/>
        <v>0.97299999999999998</v>
      </c>
      <c r="F193" s="64">
        <f t="shared" si="61"/>
        <v>9340.7999999999993</v>
      </c>
      <c r="G193" s="63">
        <v>104</v>
      </c>
      <c r="H193" s="65">
        <v>0.56989999999999996</v>
      </c>
      <c r="I193" s="63">
        <v>53</v>
      </c>
      <c r="J193" s="66">
        <v>188</v>
      </c>
      <c r="K193" s="67">
        <f t="shared" si="62"/>
        <v>135</v>
      </c>
      <c r="L193" s="67">
        <f t="shared" si="63"/>
        <v>51</v>
      </c>
      <c r="M193" s="65">
        <f t="shared" si="64"/>
        <v>0.40222222222222226</v>
      </c>
      <c r="N193" s="68">
        <f t="shared" si="65"/>
        <v>0.56989999999999996</v>
      </c>
      <c r="O193" s="63">
        <v>104</v>
      </c>
      <c r="P193" s="65">
        <f t="shared" si="66"/>
        <v>0.40222222222222226</v>
      </c>
      <c r="Q193" s="65">
        <f t="shared" si="67"/>
        <v>0.53228133333333338</v>
      </c>
      <c r="R193" s="63">
        <f t="shared" si="68"/>
        <v>20205.399413333336</v>
      </c>
      <c r="S193" s="70">
        <f t="shared" si="69"/>
        <v>12123.239648000001</v>
      </c>
      <c r="T193" s="71">
        <f t="shared" si="70"/>
        <v>53</v>
      </c>
      <c r="U193" s="69">
        <f t="shared" si="71"/>
        <v>168.75</v>
      </c>
      <c r="V193" s="69">
        <f t="shared" si="72"/>
        <v>36.125</v>
      </c>
      <c r="W193">
        <f t="shared" si="73"/>
        <v>-106.61485974222896</v>
      </c>
      <c r="X193" s="69">
        <f t="shared" si="74"/>
        <v>108.74909969673996</v>
      </c>
      <c r="Y193" s="69">
        <f t="shared" si="75"/>
        <v>108.74909969673996</v>
      </c>
      <c r="Z193" s="72">
        <f t="shared" si="76"/>
        <v>0.43036503523994052</v>
      </c>
      <c r="AA193" s="72">
        <f t="shared" si="77"/>
        <v>0.51000911111111114</v>
      </c>
      <c r="AB193" s="69">
        <f t="shared" si="78"/>
        <v>20244.006559720801</v>
      </c>
      <c r="AC193" s="73">
        <f t="shared" si="79"/>
        <v>12146.403935832481</v>
      </c>
      <c r="AD193" s="69">
        <f t="shared" si="80"/>
        <v>9340.7999999999993</v>
      </c>
      <c r="AE193" s="4"/>
      <c r="AF193"/>
      <c r="AG193" s="74">
        <f t="shared" si="81"/>
        <v>6205.1108518518522</v>
      </c>
      <c r="AH193" s="74">
        <f t="shared" si="82"/>
        <v>-39805.110851851852</v>
      </c>
      <c r="AI193" s="75">
        <f t="shared" si="83"/>
        <v>-15805.110851851852</v>
      </c>
      <c r="AJ193" s="75">
        <f t="shared" si="84"/>
        <v>-15805.110851851852</v>
      </c>
      <c r="AK193" s="75">
        <f t="shared" si="85"/>
        <v>-21805.110851851852</v>
      </c>
      <c r="AL193" s="75">
        <f t="shared" si="86"/>
        <v>-36999.506916019367</v>
      </c>
      <c r="AM193" s="75">
        <f t="shared" si="87"/>
        <v>-12999.506916019371</v>
      </c>
      <c r="AN193" s="75">
        <f t="shared" si="88"/>
        <v>-12999.506916019371</v>
      </c>
      <c r="AO193" s="75">
        <f t="shared" si="89"/>
        <v>-18999.506916019371</v>
      </c>
    </row>
    <row r="194" spans="1:41" hidden="1" x14ac:dyDescent="0.3">
      <c r="A194" s="62" t="s">
        <v>288</v>
      </c>
      <c r="B194" s="62" t="s">
        <v>103</v>
      </c>
      <c r="C194" s="62">
        <v>1</v>
      </c>
      <c r="D194" s="63">
        <v>4500</v>
      </c>
      <c r="E194" s="62">
        <f t="shared" si="60"/>
        <v>0.97299999999999998</v>
      </c>
      <c r="F194" s="64">
        <f t="shared" si="61"/>
        <v>52542</v>
      </c>
      <c r="G194" s="63">
        <v>200</v>
      </c>
      <c r="H194" s="65">
        <v>0.86850000000000005</v>
      </c>
      <c r="I194" s="63">
        <v>103</v>
      </c>
      <c r="J194" s="66">
        <v>807</v>
      </c>
      <c r="K194" s="67">
        <f t="shared" si="62"/>
        <v>704</v>
      </c>
      <c r="L194" s="67">
        <f t="shared" si="63"/>
        <v>97</v>
      </c>
      <c r="M194" s="65">
        <f t="shared" si="64"/>
        <v>0.21022727272727276</v>
      </c>
      <c r="N194" s="68">
        <f t="shared" si="65"/>
        <v>0.86850000000000005</v>
      </c>
      <c r="O194" s="63">
        <v>200</v>
      </c>
      <c r="P194" s="65">
        <f t="shared" si="66"/>
        <v>0.21022727272727276</v>
      </c>
      <c r="Q194" s="65">
        <f t="shared" si="67"/>
        <v>0.68422613636363638</v>
      </c>
      <c r="R194" s="63">
        <f t="shared" si="68"/>
        <v>49948.507954545457</v>
      </c>
      <c r="S194" s="70">
        <f t="shared" si="69"/>
        <v>29969.104772727274</v>
      </c>
      <c r="T194" s="71">
        <f t="shared" si="70"/>
        <v>103</v>
      </c>
      <c r="U194" s="69">
        <f t="shared" si="71"/>
        <v>880</v>
      </c>
      <c r="V194" s="69">
        <f t="shared" si="72"/>
        <v>15</v>
      </c>
      <c r="W194">
        <f t="shared" si="73"/>
        <v>-555.97675006317922</v>
      </c>
      <c r="X194" s="69">
        <f t="shared" si="74"/>
        <v>480.41382360374024</v>
      </c>
      <c r="Y194" s="69">
        <f t="shared" si="75"/>
        <v>480.41382360374024</v>
      </c>
      <c r="Z194" s="72">
        <f t="shared" si="76"/>
        <v>0.52887934500425027</v>
      </c>
      <c r="AA194" s="72">
        <f t="shared" si="77"/>
        <v>0.43204488636363636</v>
      </c>
      <c r="AB194" s="69">
        <f t="shared" si="78"/>
        <v>75759.522576635267</v>
      </c>
      <c r="AC194" s="73">
        <f t="shared" si="79"/>
        <v>45455.713545981162</v>
      </c>
      <c r="AD194" s="69">
        <f t="shared" si="80"/>
        <v>52542</v>
      </c>
      <c r="AE194" s="4"/>
      <c r="AF194"/>
      <c r="AG194" s="74">
        <f t="shared" si="81"/>
        <v>5256.5461174242419</v>
      </c>
      <c r="AH194" s="74">
        <f t="shared" si="82"/>
        <v>-38856.546117424245</v>
      </c>
      <c r="AI194" s="75">
        <f t="shared" si="83"/>
        <v>-14856.546117424241</v>
      </c>
      <c r="AJ194" s="75">
        <f t="shared" si="84"/>
        <v>-14856.546117424241</v>
      </c>
      <c r="AK194" s="75">
        <f t="shared" si="85"/>
        <v>-20856.546117424241</v>
      </c>
      <c r="AL194" s="75">
        <f t="shared" si="86"/>
        <v>-45942.832571443083</v>
      </c>
      <c r="AM194" s="75">
        <f t="shared" si="87"/>
        <v>-21942.832571443079</v>
      </c>
      <c r="AN194" s="75">
        <f t="shared" si="88"/>
        <v>-21942.832571443079</v>
      </c>
      <c r="AO194" s="75">
        <f t="shared" si="89"/>
        <v>-27942.832571443079</v>
      </c>
    </row>
    <row r="195" spans="1:41" hidden="1" x14ac:dyDescent="0.3">
      <c r="A195" s="62" t="s">
        <v>289</v>
      </c>
      <c r="B195" s="62" t="s">
        <v>103</v>
      </c>
      <c r="C195" s="62">
        <v>2</v>
      </c>
      <c r="D195" s="63">
        <v>5500</v>
      </c>
      <c r="E195" s="62">
        <f t="shared" si="60"/>
        <v>0.97299999999999998</v>
      </c>
      <c r="F195" s="64">
        <f t="shared" si="61"/>
        <v>64218</v>
      </c>
      <c r="G195" s="63">
        <v>428</v>
      </c>
      <c r="H195" s="65">
        <v>0.52329999999999999</v>
      </c>
      <c r="I195" s="63">
        <v>200</v>
      </c>
      <c r="J195" s="66">
        <v>770</v>
      </c>
      <c r="K195" s="67">
        <f t="shared" si="62"/>
        <v>570</v>
      </c>
      <c r="L195" s="67">
        <f t="shared" si="63"/>
        <v>228</v>
      </c>
      <c r="M195" s="65">
        <f t="shared" si="64"/>
        <v>0.42000000000000004</v>
      </c>
      <c r="N195" s="68">
        <f t="shared" si="65"/>
        <v>0.52329999999999999</v>
      </c>
      <c r="O195" s="63">
        <v>428</v>
      </c>
      <c r="P195" s="65">
        <f t="shared" si="66"/>
        <v>0.42000000000000004</v>
      </c>
      <c r="Q195" s="65">
        <f t="shared" si="67"/>
        <v>0.51821200000000001</v>
      </c>
      <c r="R195" s="63">
        <f t="shared" si="68"/>
        <v>80955.078640000007</v>
      </c>
      <c r="S195" s="70">
        <f t="shared" si="69"/>
        <v>48573.047184000003</v>
      </c>
      <c r="T195" s="71">
        <f t="shared" si="70"/>
        <v>200</v>
      </c>
      <c r="U195" s="69">
        <f t="shared" si="71"/>
        <v>712.5</v>
      </c>
      <c r="V195" s="69">
        <f t="shared" si="72"/>
        <v>128.75</v>
      </c>
      <c r="W195">
        <f t="shared" si="73"/>
        <v>-450.15163002274448</v>
      </c>
      <c r="X195" s="69">
        <f t="shared" si="74"/>
        <v>447.2739764973465</v>
      </c>
      <c r="Y195" s="69">
        <f t="shared" si="75"/>
        <v>447.2739764973465</v>
      </c>
      <c r="Z195" s="72">
        <f t="shared" si="76"/>
        <v>0.4470511950839951</v>
      </c>
      <c r="AA195" s="72">
        <f t="shared" si="77"/>
        <v>0.49680368421052629</v>
      </c>
      <c r="AB195" s="69">
        <f t="shared" si="78"/>
        <v>81105.686172011541</v>
      </c>
      <c r="AC195" s="73">
        <f t="shared" si="79"/>
        <v>48663.411703206926</v>
      </c>
      <c r="AD195" s="69">
        <f t="shared" si="80"/>
        <v>64218</v>
      </c>
      <c r="AE195" s="4"/>
      <c r="AF195"/>
      <c r="AG195" s="74">
        <f t="shared" si="81"/>
        <v>6044.444824561403</v>
      </c>
      <c r="AH195" s="74">
        <f t="shared" si="82"/>
        <v>-39644.444824561404</v>
      </c>
      <c r="AI195" s="75">
        <f t="shared" si="83"/>
        <v>-15644.444824561404</v>
      </c>
      <c r="AJ195" s="75">
        <f t="shared" si="84"/>
        <v>-15644.444824561404</v>
      </c>
      <c r="AK195" s="75">
        <f t="shared" si="85"/>
        <v>-21644.444824561404</v>
      </c>
      <c r="AL195" s="75">
        <f t="shared" si="86"/>
        <v>-55199.033121354478</v>
      </c>
      <c r="AM195" s="75">
        <f t="shared" si="87"/>
        <v>-31199.033121354478</v>
      </c>
      <c r="AN195" s="75">
        <f t="shared" si="88"/>
        <v>-31199.033121354478</v>
      </c>
      <c r="AO195" s="75">
        <f t="shared" si="89"/>
        <v>-37199.033121354478</v>
      </c>
    </row>
    <row r="196" spans="1:41" hidden="1" x14ac:dyDescent="0.3">
      <c r="A196" s="62" t="s">
        <v>290</v>
      </c>
      <c r="B196" s="62" t="s">
        <v>97</v>
      </c>
      <c r="C196" s="62">
        <v>1</v>
      </c>
      <c r="D196" s="63">
        <v>3500</v>
      </c>
      <c r="E196" s="62">
        <f t="shared" ref="E196:E247" si="90">E$2</f>
        <v>0.97299999999999998</v>
      </c>
      <c r="F196" s="64">
        <f t="shared" ref="F196:F247" si="91">$D196*12*$E196</f>
        <v>40866</v>
      </c>
      <c r="G196" s="63">
        <v>576</v>
      </c>
      <c r="H196" s="65">
        <v>0.46029999999999999</v>
      </c>
      <c r="I196" s="63">
        <v>151</v>
      </c>
      <c r="J196" s="66">
        <v>890</v>
      </c>
      <c r="K196" s="67">
        <f t="shared" ref="K196:K247" si="92">$J196-$I196</f>
        <v>739</v>
      </c>
      <c r="L196" s="67">
        <f t="shared" ref="L196:L247" si="93">$G196-$I196</f>
        <v>425</v>
      </c>
      <c r="M196" s="65">
        <f t="shared" ref="M196:M247" si="94">0.1+0.8*$L196/K196</f>
        <v>0.56008119079837615</v>
      </c>
      <c r="N196" s="68">
        <f t="shared" ref="N196:N247" si="95">$H196</f>
        <v>0.46029999999999999</v>
      </c>
      <c r="O196" s="63">
        <v>576</v>
      </c>
      <c r="P196" s="65">
        <f t="shared" ref="P196:P247" si="96">0.1+0.8*($O196-$I196)/($K196)</f>
        <v>0.56008119079837615</v>
      </c>
      <c r="Q196" s="65">
        <f t="shared" ref="Q196:Q247" si="97">$P$2*$P196+$Q$2</f>
        <v>0.40735174560216514</v>
      </c>
      <c r="R196" s="63">
        <f t="shared" ref="R196:R247" si="98">365*O196*Q196</f>
        <v>85641.630995399202</v>
      </c>
      <c r="S196" s="70">
        <f t="shared" ref="S196:S247" si="99">$R196*(1-$S$1)</f>
        <v>51384.978597239518</v>
      </c>
      <c r="T196" s="71">
        <f t="shared" ref="T196:T247" si="100">$I196</f>
        <v>151</v>
      </c>
      <c r="U196" s="69">
        <f t="shared" ref="U196:U247" si="101">1.25*$K196</f>
        <v>923.75</v>
      </c>
      <c r="V196" s="69">
        <f t="shared" ref="V196:V247" si="102">$I196-$K196/8</f>
        <v>58.625</v>
      </c>
      <c r="W196">
        <f t="shared" ref="W196:W247" si="103">1.25*$K196/(2*$P$2)</f>
        <v>-583.61763962597934</v>
      </c>
      <c r="X196" s="69">
        <f t="shared" ref="X196:X247" si="104">($P$2*$V196/$U196-$Q$2)*$W196</f>
        <v>525.73766426585803</v>
      </c>
      <c r="Y196" s="69">
        <f t="shared" ref="Y196:Y247" si="105">MAX($X196,$T196)</f>
        <v>525.73766426585803</v>
      </c>
      <c r="Z196" s="72">
        <f t="shared" ref="Z196:Z247" si="106">($Y196-$V196)/$U196</f>
        <v>0.50567000191161893</v>
      </c>
      <c r="AA196" s="72">
        <f t="shared" ref="AA196:AA247" si="107">$P$2*$Z196+$Q$2</f>
        <v>0.45041276048714479</v>
      </c>
      <c r="AB196" s="69">
        <f t="shared" ref="AB196:AB247" si="108">365*$Y196*$AA196</f>
        <v>86431.617718727823</v>
      </c>
      <c r="AC196" s="73">
        <f t="shared" ref="AC196:AC247" si="109">$AB196*(1-$S$1)</f>
        <v>51858.970631236691</v>
      </c>
      <c r="AD196" s="69">
        <f t="shared" ref="AD196:AD247" si="110">$F196</f>
        <v>40866</v>
      </c>
      <c r="AE196" s="4"/>
      <c r="AF196"/>
      <c r="AG196" s="74">
        <f t="shared" ref="AG196:AG247" si="111">$AA196*365/$AE$23*$AE$21</f>
        <v>5480.0219192602617</v>
      </c>
      <c r="AH196" s="74">
        <f t="shared" ref="AH196:AH247" si="112">-$AE$7-$AE$13-$AE$16-$AG196</f>
        <v>-39080.02191926026</v>
      </c>
      <c r="AI196" s="75">
        <f t="shared" ref="AI196:AI247" si="113">-$AE$13-$AE$18-$AG196</f>
        <v>-15080.021919260262</v>
      </c>
      <c r="AJ196" s="75">
        <f t="shared" ref="AJ196:AJ247" si="114">-$AE$7/$AE$9-$AE$13-$AE$16-$AG196</f>
        <v>-15080.021919260262</v>
      </c>
      <c r="AK196" s="75">
        <f t="shared" ref="AK196:AK247" si="115">-$AE$7/$AE$9-$AE$13-$AE$18-$AG196</f>
        <v>-21080.02191926026</v>
      </c>
      <c r="AL196" s="75">
        <f t="shared" si="86"/>
        <v>-28087.051288023569</v>
      </c>
      <c r="AM196" s="75">
        <f t="shared" si="87"/>
        <v>-4087.051288023571</v>
      </c>
      <c r="AN196" s="75">
        <f t="shared" si="88"/>
        <v>-4087.051288023571</v>
      </c>
      <c r="AO196" s="75">
        <f t="shared" si="89"/>
        <v>-10087.051288023569</v>
      </c>
    </row>
    <row r="197" spans="1:41" hidden="1" x14ac:dyDescent="0.3">
      <c r="A197" s="62" t="s">
        <v>291</v>
      </c>
      <c r="B197" s="62" t="s">
        <v>97</v>
      </c>
      <c r="C197" s="62">
        <v>2</v>
      </c>
      <c r="D197" s="63">
        <v>4000</v>
      </c>
      <c r="E197" s="62">
        <f t="shared" si="90"/>
        <v>0.97299999999999998</v>
      </c>
      <c r="F197" s="64">
        <f t="shared" si="91"/>
        <v>46704</v>
      </c>
      <c r="G197" s="63">
        <v>560</v>
      </c>
      <c r="H197" s="65">
        <v>0.35339999999999999</v>
      </c>
      <c r="I197" s="63">
        <v>218</v>
      </c>
      <c r="J197" s="66">
        <v>681</v>
      </c>
      <c r="K197" s="67">
        <f t="shared" si="92"/>
        <v>463</v>
      </c>
      <c r="L197" s="67">
        <f t="shared" si="93"/>
        <v>342</v>
      </c>
      <c r="M197" s="65">
        <f t="shared" si="94"/>
        <v>0.69092872570194386</v>
      </c>
      <c r="N197" s="68">
        <f t="shared" si="95"/>
        <v>0.35339999999999999</v>
      </c>
      <c r="O197" s="63">
        <v>560</v>
      </c>
      <c r="P197" s="65">
        <f t="shared" si="96"/>
        <v>0.69092872570194386</v>
      </c>
      <c r="Q197" s="65">
        <f t="shared" si="97"/>
        <v>0.30379900647948166</v>
      </c>
      <c r="R197" s="63">
        <f t="shared" si="98"/>
        <v>62096.516924406053</v>
      </c>
      <c r="S197" s="70">
        <f t="shared" si="99"/>
        <v>37257.910154643629</v>
      </c>
      <c r="T197" s="71">
        <f t="shared" si="100"/>
        <v>218</v>
      </c>
      <c r="U197" s="69">
        <f t="shared" si="101"/>
        <v>578.75</v>
      </c>
      <c r="V197" s="69">
        <f t="shared" si="102"/>
        <v>160.125</v>
      </c>
      <c r="W197">
        <f t="shared" si="103"/>
        <v>-365.6494819307556</v>
      </c>
      <c r="X197" s="69">
        <f t="shared" si="104"/>
        <v>391.08394933030075</v>
      </c>
      <c r="Y197" s="69">
        <f t="shared" si="105"/>
        <v>391.08394933030075</v>
      </c>
      <c r="Z197" s="72">
        <f t="shared" si="106"/>
        <v>0.39906513923162118</v>
      </c>
      <c r="AA197" s="72">
        <f t="shared" si="107"/>
        <v>0.53477984881209495</v>
      </c>
      <c r="AB197" s="69">
        <f t="shared" si="108"/>
        <v>76337.492582928753</v>
      </c>
      <c r="AC197" s="73">
        <f t="shared" si="109"/>
        <v>45802.495549757252</v>
      </c>
      <c r="AD197" s="69">
        <f t="shared" si="110"/>
        <v>46704</v>
      </c>
      <c r="AE197" s="4"/>
      <c r="AF197"/>
      <c r="AG197" s="74">
        <f t="shared" si="111"/>
        <v>6506.4881605471555</v>
      </c>
      <c r="AH197" s="74">
        <f t="shared" si="112"/>
        <v>-40106.488160547153</v>
      </c>
      <c r="AI197" s="75">
        <f t="shared" si="113"/>
        <v>-16106.488160547156</v>
      </c>
      <c r="AJ197" s="75">
        <f t="shared" si="114"/>
        <v>-16106.488160547156</v>
      </c>
      <c r="AK197" s="75">
        <f t="shared" si="115"/>
        <v>-22106.488160547156</v>
      </c>
      <c r="AL197" s="75">
        <f t="shared" ref="AL197:AL247" si="116">($AC197-$AD197)+$AH197</f>
        <v>-41007.992610789901</v>
      </c>
      <c r="AM197" s="75">
        <f t="shared" ref="AM197:AM247" si="117">($AC197-$AD197)+$AI197</f>
        <v>-17007.992610789905</v>
      </c>
      <c r="AN197" s="75">
        <f t="shared" ref="AN197:AN247" si="118">($AC197-$AD197)+$AJ197</f>
        <v>-17007.992610789905</v>
      </c>
      <c r="AO197" s="75">
        <f t="shared" ref="AO197:AO247" si="119">($AC197-$AD197)+$AK197</f>
        <v>-23007.992610789905</v>
      </c>
    </row>
    <row r="198" spans="1:41" hidden="1" x14ac:dyDescent="0.3">
      <c r="A198" s="62" t="s">
        <v>292</v>
      </c>
      <c r="B198" s="62" t="s">
        <v>103</v>
      </c>
      <c r="C198" s="62">
        <v>1</v>
      </c>
      <c r="D198" s="63">
        <v>2500</v>
      </c>
      <c r="E198" s="62">
        <f t="shared" si="90"/>
        <v>0.97299999999999998</v>
      </c>
      <c r="F198" s="64">
        <f t="shared" si="91"/>
        <v>29190</v>
      </c>
      <c r="G198" s="63">
        <v>490</v>
      </c>
      <c r="H198" s="65">
        <v>0.2301</v>
      </c>
      <c r="I198" s="63">
        <v>186</v>
      </c>
      <c r="J198" s="66">
        <v>578</v>
      </c>
      <c r="K198" s="67">
        <f t="shared" si="92"/>
        <v>392</v>
      </c>
      <c r="L198" s="67">
        <f t="shared" si="93"/>
        <v>304</v>
      </c>
      <c r="M198" s="65">
        <f t="shared" si="94"/>
        <v>0.7204081632653061</v>
      </c>
      <c r="N198" s="68">
        <f t="shared" si="95"/>
        <v>0.2301</v>
      </c>
      <c r="O198" s="63">
        <v>490</v>
      </c>
      <c r="P198" s="65">
        <f t="shared" si="96"/>
        <v>0.7204081632653061</v>
      </c>
      <c r="Q198" s="65">
        <f t="shared" si="97"/>
        <v>0.28046897959183681</v>
      </c>
      <c r="R198" s="63">
        <f t="shared" si="98"/>
        <v>50161.877000000015</v>
      </c>
      <c r="S198" s="70">
        <f t="shared" si="99"/>
        <v>30097.126200000006</v>
      </c>
      <c r="T198" s="71">
        <f t="shared" si="100"/>
        <v>186</v>
      </c>
      <c r="U198" s="69">
        <f t="shared" si="101"/>
        <v>490</v>
      </c>
      <c r="V198" s="69">
        <f t="shared" si="102"/>
        <v>137</v>
      </c>
      <c r="W198">
        <f t="shared" si="103"/>
        <v>-309.57796310336113</v>
      </c>
      <c r="X198" s="69">
        <f t="shared" si="104"/>
        <v>331.82701541571902</v>
      </c>
      <c r="Y198" s="69">
        <f t="shared" si="105"/>
        <v>331.82701541571902</v>
      </c>
      <c r="Z198" s="72">
        <f t="shared" si="106"/>
        <v>0.39760615390963067</v>
      </c>
      <c r="AA198" s="72">
        <f t="shared" si="107"/>
        <v>0.53593448979591829</v>
      </c>
      <c r="AB198" s="69">
        <f t="shared" si="108"/>
        <v>64910.702905673876</v>
      </c>
      <c r="AC198" s="73">
        <f t="shared" si="109"/>
        <v>38946.421743404324</v>
      </c>
      <c r="AD198" s="69">
        <f t="shared" si="110"/>
        <v>29190</v>
      </c>
      <c r="AE198" s="4"/>
      <c r="AF198"/>
      <c r="AG198" s="74">
        <f t="shared" si="111"/>
        <v>6520.5362925170066</v>
      </c>
      <c r="AH198" s="74">
        <f t="shared" si="112"/>
        <v>-40120.536292517005</v>
      </c>
      <c r="AI198" s="75">
        <f t="shared" si="113"/>
        <v>-16120.536292517007</v>
      </c>
      <c r="AJ198" s="75">
        <f t="shared" si="114"/>
        <v>-16120.536292517007</v>
      </c>
      <c r="AK198" s="75">
        <f t="shared" si="115"/>
        <v>-22120.536292517005</v>
      </c>
      <c r="AL198" s="75">
        <f t="shared" si="116"/>
        <v>-30364.114549112681</v>
      </c>
      <c r="AM198" s="75">
        <f t="shared" si="117"/>
        <v>-6364.1145491126827</v>
      </c>
      <c r="AN198" s="75">
        <f t="shared" si="118"/>
        <v>-6364.1145491126827</v>
      </c>
      <c r="AO198" s="75">
        <f t="shared" si="119"/>
        <v>-12364.114549112681</v>
      </c>
    </row>
    <row r="199" spans="1:41" hidden="1" x14ac:dyDescent="0.3">
      <c r="A199" s="62" t="s">
        <v>293</v>
      </c>
      <c r="B199" s="62" t="s">
        <v>97</v>
      </c>
      <c r="C199" s="62">
        <v>1</v>
      </c>
      <c r="D199" s="63">
        <v>3000</v>
      </c>
      <c r="E199" s="62">
        <f t="shared" si="90"/>
        <v>0.97299999999999998</v>
      </c>
      <c r="F199" s="64">
        <f t="shared" si="91"/>
        <v>35028</v>
      </c>
      <c r="G199" s="63">
        <v>288</v>
      </c>
      <c r="H199" s="65">
        <v>0.49859999999999999</v>
      </c>
      <c r="I199" s="63">
        <v>109</v>
      </c>
      <c r="J199" s="66">
        <v>640</v>
      </c>
      <c r="K199" s="67">
        <f t="shared" si="92"/>
        <v>531</v>
      </c>
      <c r="L199" s="67">
        <f t="shared" si="93"/>
        <v>179</v>
      </c>
      <c r="M199" s="65">
        <f t="shared" si="94"/>
        <v>0.36967984934086628</v>
      </c>
      <c r="N199" s="68">
        <f t="shared" si="95"/>
        <v>0.49859999999999999</v>
      </c>
      <c r="O199" s="63">
        <v>288</v>
      </c>
      <c r="P199" s="65">
        <f t="shared" si="96"/>
        <v>0.36967984934086628</v>
      </c>
      <c r="Q199" s="65">
        <f t="shared" si="97"/>
        <v>0.55803536723163849</v>
      </c>
      <c r="R199" s="63">
        <f t="shared" si="98"/>
        <v>58660.677803389837</v>
      </c>
      <c r="S199" s="70">
        <f t="shared" si="99"/>
        <v>35196.406682033899</v>
      </c>
      <c r="T199" s="71">
        <f t="shared" si="100"/>
        <v>109</v>
      </c>
      <c r="U199" s="69">
        <f t="shared" si="101"/>
        <v>663.75</v>
      </c>
      <c r="V199" s="69">
        <f t="shared" si="102"/>
        <v>42.625</v>
      </c>
      <c r="W199">
        <f t="shared" si="103"/>
        <v>-419.35178165276727</v>
      </c>
      <c r="X199" s="69">
        <f t="shared" si="104"/>
        <v>378.01312547384384</v>
      </c>
      <c r="Y199" s="69">
        <f t="shared" si="105"/>
        <v>378.01312547384384</v>
      </c>
      <c r="Z199" s="72">
        <f t="shared" si="106"/>
        <v>0.50529284440503786</v>
      </c>
      <c r="AA199" s="72">
        <f t="shared" si="107"/>
        <v>0.45071124293785308</v>
      </c>
      <c r="AB199" s="69">
        <f t="shared" si="108"/>
        <v>62186.789454635647</v>
      </c>
      <c r="AC199" s="73">
        <f t="shared" si="109"/>
        <v>37312.073672781386</v>
      </c>
      <c r="AD199" s="69">
        <f t="shared" si="110"/>
        <v>35028</v>
      </c>
      <c r="AE199" s="4"/>
      <c r="AF199"/>
      <c r="AG199" s="74">
        <f t="shared" si="111"/>
        <v>5483.6534557438799</v>
      </c>
      <c r="AH199" s="74">
        <f t="shared" si="112"/>
        <v>-39083.653455743879</v>
      </c>
      <c r="AI199" s="75">
        <f t="shared" si="113"/>
        <v>-15083.653455743879</v>
      </c>
      <c r="AJ199" s="75">
        <f t="shared" si="114"/>
        <v>-15083.653455743879</v>
      </c>
      <c r="AK199" s="75">
        <f t="shared" si="115"/>
        <v>-21083.653455743879</v>
      </c>
      <c r="AL199" s="75">
        <f t="shared" si="116"/>
        <v>-36799.579782962493</v>
      </c>
      <c r="AM199" s="75">
        <f t="shared" si="117"/>
        <v>-12799.579782962493</v>
      </c>
      <c r="AN199" s="75">
        <f t="shared" si="118"/>
        <v>-12799.579782962493</v>
      </c>
      <c r="AO199" s="75">
        <f t="shared" si="119"/>
        <v>-18799.579782962493</v>
      </c>
    </row>
    <row r="200" spans="1:41" hidden="1" x14ac:dyDescent="0.3">
      <c r="A200" s="62" t="s">
        <v>294</v>
      </c>
      <c r="B200" s="62" t="s">
        <v>97</v>
      </c>
      <c r="C200" s="62">
        <v>2</v>
      </c>
      <c r="D200" s="63">
        <v>5600</v>
      </c>
      <c r="E200" s="62">
        <f t="shared" si="90"/>
        <v>0.97299999999999998</v>
      </c>
      <c r="F200" s="64">
        <f t="shared" si="91"/>
        <v>65385.599999999999</v>
      </c>
      <c r="G200" s="63">
        <v>373</v>
      </c>
      <c r="H200" s="65">
        <v>0.5151</v>
      </c>
      <c r="I200" s="63">
        <v>196</v>
      </c>
      <c r="J200" s="66">
        <v>612</v>
      </c>
      <c r="K200" s="67">
        <f t="shared" si="92"/>
        <v>416</v>
      </c>
      <c r="L200" s="67">
        <f t="shared" si="93"/>
        <v>177</v>
      </c>
      <c r="M200" s="65">
        <f t="shared" si="94"/>
        <v>0.44038461538461537</v>
      </c>
      <c r="N200" s="68">
        <f t="shared" si="95"/>
        <v>0.5151</v>
      </c>
      <c r="O200" s="63">
        <v>373</v>
      </c>
      <c r="P200" s="65">
        <f t="shared" si="96"/>
        <v>0.44038461538461537</v>
      </c>
      <c r="Q200" s="65">
        <f t="shared" si="97"/>
        <v>0.50207961538461543</v>
      </c>
      <c r="R200" s="63">
        <f t="shared" si="98"/>
        <v>68355.629236538472</v>
      </c>
      <c r="S200" s="70">
        <f t="shared" si="99"/>
        <v>41013.377541923081</v>
      </c>
      <c r="T200" s="71">
        <f t="shared" si="100"/>
        <v>196</v>
      </c>
      <c r="U200" s="69">
        <f t="shared" si="101"/>
        <v>520</v>
      </c>
      <c r="V200" s="69">
        <f t="shared" si="102"/>
        <v>144</v>
      </c>
      <c r="W200">
        <f t="shared" si="103"/>
        <v>-328.53171594642407</v>
      </c>
      <c r="X200" s="69">
        <f t="shared" si="104"/>
        <v>351.44907758402832</v>
      </c>
      <c r="Y200" s="69">
        <f t="shared" si="105"/>
        <v>351.44907758402832</v>
      </c>
      <c r="Z200" s="72">
        <f t="shared" si="106"/>
        <v>0.39894053381543909</v>
      </c>
      <c r="AA200" s="72">
        <f t="shared" si="107"/>
        <v>0.53487846153846152</v>
      </c>
      <c r="AB200" s="69">
        <f t="shared" si="108"/>
        <v>68613.627803448617</v>
      </c>
      <c r="AC200" s="73">
        <f t="shared" si="109"/>
        <v>41168.17668206917</v>
      </c>
      <c r="AD200" s="69">
        <f t="shared" si="110"/>
        <v>65385.599999999999</v>
      </c>
      <c r="AE200" s="4"/>
      <c r="AF200"/>
      <c r="AG200" s="74">
        <f t="shared" si="111"/>
        <v>6507.6879487179485</v>
      </c>
      <c r="AH200" s="74">
        <f t="shared" si="112"/>
        <v>-40107.687948717947</v>
      </c>
      <c r="AI200" s="75">
        <f t="shared" si="113"/>
        <v>-16107.687948717949</v>
      </c>
      <c r="AJ200" s="75">
        <f t="shared" si="114"/>
        <v>-16107.687948717949</v>
      </c>
      <c r="AK200" s="75">
        <f t="shared" si="115"/>
        <v>-22107.687948717947</v>
      </c>
      <c r="AL200" s="75">
        <f t="shared" si="116"/>
        <v>-64325.111266648775</v>
      </c>
      <c r="AM200" s="75">
        <f t="shared" si="117"/>
        <v>-40325.111266648775</v>
      </c>
      <c r="AN200" s="75">
        <f t="shared" si="118"/>
        <v>-40325.111266648775</v>
      </c>
      <c r="AO200" s="75">
        <f t="shared" si="119"/>
        <v>-46325.111266648775</v>
      </c>
    </row>
    <row r="201" spans="1:41" x14ac:dyDescent="0.3">
      <c r="A201" s="62" t="s">
        <v>295</v>
      </c>
      <c r="B201" s="62" t="s">
        <v>103</v>
      </c>
      <c r="C201" s="62">
        <v>1</v>
      </c>
      <c r="D201" s="63">
        <v>3200</v>
      </c>
      <c r="E201" s="62">
        <f t="shared" si="90"/>
        <v>0.97299999999999998</v>
      </c>
      <c r="F201" s="64">
        <f t="shared" si="91"/>
        <v>37363.199999999997</v>
      </c>
      <c r="G201" s="63">
        <v>420</v>
      </c>
      <c r="H201" s="65">
        <v>0.87119999999999997</v>
      </c>
      <c r="I201" s="63">
        <v>165</v>
      </c>
      <c r="J201" s="66">
        <v>1296</v>
      </c>
      <c r="K201" s="67">
        <f t="shared" si="92"/>
        <v>1131</v>
      </c>
      <c r="L201" s="67">
        <f t="shared" si="93"/>
        <v>255</v>
      </c>
      <c r="M201" s="65">
        <f t="shared" si="94"/>
        <v>0.28037135278514591</v>
      </c>
      <c r="N201" s="68">
        <f t="shared" si="95"/>
        <v>0.87119999999999997</v>
      </c>
      <c r="O201" s="63">
        <v>420</v>
      </c>
      <c r="P201" s="65">
        <f t="shared" si="96"/>
        <v>0.28037135278514591</v>
      </c>
      <c r="Q201" s="65">
        <f t="shared" si="97"/>
        <v>0.62871411140583555</v>
      </c>
      <c r="R201" s="63">
        <f t="shared" si="98"/>
        <v>96381.873278514584</v>
      </c>
      <c r="S201" s="70">
        <f t="shared" si="99"/>
        <v>57829.123967108746</v>
      </c>
      <c r="T201" s="71">
        <f t="shared" si="100"/>
        <v>165</v>
      </c>
      <c r="U201" s="69">
        <f t="shared" si="101"/>
        <v>1413.75</v>
      </c>
      <c r="V201" s="69">
        <f t="shared" si="102"/>
        <v>23.625</v>
      </c>
      <c r="W201">
        <f t="shared" si="103"/>
        <v>-893.19560272934041</v>
      </c>
      <c r="X201" s="69">
        <f t="shared" si="104"/>
        <v>771.56467968157699</v>
      </c>
      <c r="Y201" s="69">
        <f t="shared" si="105"/>
        <v>771.56467968157699</v>
      </c>
      <c r="Z201" s="72">
        <f t="shared" si="106"/>
        <v>0.52904663461119505</v>
      </c>
      <c r="AA201" s="72">
        <f t="shared" si="107"/>
        <v>0.43191249336870025</v>
      </c>
      <c r="AB201" s="69">
        <f t="shared" si="108"/>
        <v>121635.67497771975</v>
      </c>
      <c r="AC201" s="73">
        <f t="shared" si="109"/>
        <v>72981.404986631853</v>
      </c>
      <c r="AD201" s="69">
        <f t="shared" si="110"/>
        <v>37363.199999999997</v>
      </c>
      <c r="AE201" s="4"/>
      <c r="AF201"/>
      <c r="AG201" s="74">
        <f t="shared" si="111"/>
        <v>5254.9353359858533</v>
      </c>
      <c r="AH201" s="74">
        <f t="shared" si="112"/>
        <v>-38854.935335985851</v>
      </c>
      <c r="AI201" s="75">
        <f t="shared" si="113"/>
        <v>-14854.935335985854</v>
      </c>
      <c r="AJ201" s="75">
        <f t="shared" si="114"/>
        <v>-14854.935335985854</v>
      </c>
      <c r="AK201" s="75">
        <f t="shared" si="115"/>
        <v>-20854.935335985854</v>
      </c>
      <c r="AL201" s="75">
        <f t="shared" si="116"/>
        <v>-3236.7303493539948</v>
      </c>
      <c r="AM201" s="75">
        <f t="shared" si="117"/>
        <v>20763.269650646002</v>
      </c>
      <c r="AN201" s="75">
        <f t="shared" si="118"/>
        <v>20763.269650646002</v>
      </c>
      <c r="AO201" s="75">
        <f t="shared" si="119"/>
        <v>14763.269650646002</v>
      </c>
    </row>
    <row r="202" spans="1:41" hidden="1" x14ac:dyDescent="0.3">
      <c r="A202" s="62" t="s">
        <v>296</v>
      </c>
      <c r="B202" s="62" t="s">
        <v>103</v>
      </c>
      <c r="C202" s="62">
        <v>2</v>
      </c>
      <c r="D202" s="63">
        <v>3500</v>
      </c>
      <c r="E202" s="62">
        <f t="shared" si="90"/>
        <v>0.97299999999999998</v>
      </c>
      <c r="F202" s="64">
        <f t="shared" si="91"/>
        <v>40866</v>
      </c>
      <c r="G202" s="63">
        <v>593</v>
      </c>
      <c r="H202" s="65">
        <v>0.50680000000000003</v>
      </c>
      <c r="I202" s="63">
        <v>268</v>
      </c>
      <c r="J202" s="66">
        <v>1032</v>
      </c>
      <c r="K202" s="67">
        <f t="shared" si="92"/>
        <v>764</v>
      </c>
      <c r="L202" s="67">
        <f t="shared" si="93"/>
        <v>325</v>
      </c>
      <c r="M202" s="65">
        <f t="shared" si="94"/>
        <v>0.44031413612565451</v>
      </c>
      <c r="N202" s="68">
        <f t="shared" si="95"/>
        <v>0.50680000000000003</v>
      </c>
      <c r="O202" s="63">
        <v>593</v>
      </c>
      <c r="P202" s="65">
        <f t="shared" si="96"/>
        <v>0.44031413612565451</v>
      </c>
      <c r="Q202" s="65">
        <f t="shared" si="97"/>
        <v>0.50213539267015705</v>
      </c>
      <c r="R202" s="63">
        <f t="shared" si="98"/>
        <v>108684.69506649215</v>
      </c>
      <c r="S202" s="70">
        <f t="shared" si="99"/>
        <v>65210.817039895286</v>
      </c>
      <c r="T202" s="71">
        <f t="shared" si="100"/>
        <v>268</v>
      </c>
      <c r="U202" s="69">
        <f t="shared" si="101"/>
        <v>955</v>
      </c>
      <c r="V202" s="69">
        <f t="shared" si="102"/>
        <v>172.5</v>
      </c>
      <c r="W202">
        <f t="shared" si="103"/>
        <v>-603.36113217083653</v>
      </c>
      <c r="X202" s="69">
        <f t="shared" si="104"/>
        <v>599.4689790245136</v>
      </c>
      <c r="Y202" s="69">
        <f t="shared" si="105"/>
        <v>599.4689790245136</v>
      </c>
      <c r="Z202" s="72">
        <f t="shared" si="106"/>
        <v>0.44708793615132314</v>
      </c>
      <c r="AA202" s="72">
        <f t="shared" si="107"/>
        <v>0.49677460732984291</v>
      </c>
      <c r="AB202" s="69">
        <f t="shared" si="108"/>
        <v>108697.35283138347</v>
      </c>
      <c r="AC202" s="73">
        <f t="shared" si="109"/>
        <v>65218.411698830081</v>
      </c>
      <c r="AD202" s="69">
        <f t="shared" si="110"/>
        <v>40866</v>
      </c>
      <c r="AE202" s="4"/>
      <c r="AF202"/>
      <c r="AG202" s="74">
        <f t="shared" si="111"/>
        <v>6044.091055846422</v>
      </c>
      <c r="AH202" s="74">
        <f t="shared" si="112"/>
        <v>-39644.091055846424</v>
      </c>
      <c r="AI202" s="75">
        <f t="shared" si="113"/>
        <v>-15644.091055846422</v>
      </c>
      <c r="AJ202" s="75">
        <f t="shared" si="114"/>
        <v>-15644.091055846422</v>
      </c>
      <c r="AK202" s="75">
        <f t="shared" si="115"/>
        <v>-21644.091055846424</v>
      </c>
      <c r="AL202" s="75">
        <f t="shared" si="116"/>
        <v>-15291.679357016343</v>
      </c>
      <c r="AM202" s="75">
        <f t="shared" si="117"/>
        <v>8708.3206429836591</v>
      </c>
      <c r="AN202" s="75">
        <f t="shared" si="118"/>
        <v>8708.3206429836591</v>
      </c>
      <c r="AO202" s="75">
        <f t="shared" si="119"/>
        <v>2708.3206429836573</v>
      </c>
    </row>
    <row r="203" spans="1:41" hidden="1" x14ac:dyDescent="0.3">
      <c r="A203" s="62" t="s">
        <v>297</v>
      </c>
      <c r="B203" s="62" t="s">
        <v>97</v>
      </c>
      <c r="C203" s="62">
        <v>1</v>
      </c>
      <c r="D203" s="63">
        <v>3400</v>
      </c>
      <c r="E203" s="62">
        <f t="shared" si="90"/>
        <v>0.97299999999999998</v>
      </c>
      <c r="F203" s="64">
        <f t="shared" si="91"/>
        <v>39698.400000000001</v>
      </c>
      <c r="G203" s="63">
        <v>436</v>
      </c>
      <c r="H203" s="65">
        <v>0.28220000000000001</v>
      </c>
      <c r="I203" s="63">
        <v>106</v>
      </c>
      <c r="J203" s="66">
        <v>624</v>
      </c>
      <c r="K203" s="67">
        <f t="shared" si="92"/>
        <v>518</v>
      </c>
      <c r="L203" s="67">
        <f t="shared" si="93"/>
        <v>330</v>
      </c>
      <c r="M203" s="65">
        <f t="shared" si="94"/>
        <v>0.60965250965250961</v>
      </c>
      <c r="N203" s="68">
        <f t="shared" si="95"/>
        <v>0.28220000000000001</v>
      </c>
      <c r="O203" s="63">
        <v>436</v>
      </c>
      <c r="P203" s="65">
        <f t="shared" si="96"/>
        <v>0.60965250965250961</v>
      </c>
      <c r="Q203" s="65">
        <f t="shared" si="97"/>
        <v>0.36812100386100394</v>
      </c>
      <c r="R203" s="63">
        <f t="shared" si="98"/>
        <v>58582.77655444017</v>
      </c>
      <c r="S203" s="70">
        <f t="shared" si="99"/>
        <v>35149.665932664102</v>
      </c>
      <c r="T203" s="71">
        <f t="shared" si="100"/>
        <v>106</v>
      </c>
      <c r="U203" s="69">
        <f t="shared" si="101"/>
        <v>647.5</v>
      </c>
      <c r="V203" s="69">
        <f t="shared" si="102"/>
        <v>41.25</v>
      </c>
      <c r="W203">
        <f t="shared" si="103"/>
        <v>-409.0851655294415</v>
      </c>
      <c r="X203" s="69">
        <f t="shared" si="104"/>
        <v>368.59284179934292</v>
      </c>
      <c r="Y203" s="69">
        <f t="shared" si="105"/>
        <v>368.59284179934292</v>
      </c>
      <c r="Z203" s="72">
        <f t="shared" si="106"/>
        <v>0.5055487904236956</v>
      </c>
      <c r="AA203" s="72">
        <f t="shared" si="107"/>
        <v>0.45050868725868731</v>
      </c>
      <c r="AB203" s="69">
        <f t="shared" si="108"/>
        <v>60609.811211569417</v>
      </c>
      <c r="AC203" s="73">
        <f t="shared" si="109"/>
        <v>36365.886726941651</v>
      </c>
      <c r="AD203" s="69">
        <f t="shared" si="110"/>
        <v>39698.400000000001</v>
      </c>
      <c r="AE203" s="4"/>
      <c r="AF203"/>
      <c r="AG203" s="74">
        <f t="shared" si="111"/>
        <v>5481.1890283140283</v>
      </c>
      <c r="AH203" s="74">
        <f t="shared" si="112"/>
        <v>-39081.189028314031</v>
      </c>
      <c r="AI203" s="75">
        <f t="shared" si="113"/>
        <v>-15081.189028314027</v>
      </c>
      <c r="AJ203" s="75">
        <f t="shared" si="114"/>
        <v>-15081.189028314027</v>
      </c>
      <c r="AK203" s="75">
        <f t="shared" si="115"/>
        <v>-21081.189028314027</v>
      </c>
      <c r="AL203" s="75">
        <f t="shared" si="116"/>
        <v>-42413.702301372381</v>
      </c>
      <c r="AM203" s="75">
        <f t="shared" si="117"/>
        <v>-18413.702301372377</v>
      </c>
      <c r="AN203" s="75">
        <f t="shared" si="118"/>
        <v>-18413.702301372377</v>
      </c>
      <c r="AO203" s="75">
        <f t="shared" si="119"/>
        <v>-24413.702301372377</v>
      </c>
    </row>
    <row r="204" spans="1:41" hidden="1" x14ac:dyDescent="0.3">
      <c r="A204" s="62" t="s">
        <v>298</v>
      </c>
      <c r="B204" s="62" t="s">
        <v>97</v>
      </c>
      <c r="C204" s="62">
        <v>2</v>
      </c>
      <c r="D204" s="63">
        <v>4200</v>
      </c>
      <c r="E204" s="62">
        <f t="shared" si="90"/>
        <v>0.97299999999999998</v>
      </c>
      <c r="F204" s="64">
        <f t="shared" si="91"/>
        <v>49039.199999999997</v>
      </c>
      <c r="G204" s="63">
        <v>426</v>
      </c>
      <c r="H204" s="65">
        <v>0.54249999999999998</v>
      </c>
      <c r="I204" s="63">
        <v>210</v>
      </c>
      <c r="J204" s="66">
        <v>654</v>
      </c>
      <c r="K204" s="67">
        <f t="shared" si="92"/>
        <v>444</v>
      </c>
      <c r="L204" s="67">
        <f t="shared" si="93"/>
        <v>216</v>
      </c>
      <c r="M204" s="65">
        <f t="shared" si="94"/>
        <v>0.48918918918918919</v>
      </c>
      <c r="N204" s="68">
        <f t="shared" si="95"/>
        <v>0.54249999999999998</v>
      </c>
      <c r="O204" s="63">
        <v>426</v>
      </c>
      <c r="P204" s="65">
        <f t="shared" si="96"/>
        <v>0.48918918918918919</v>
      </c>
      <c r="Q204" s="65">
        <f t="shared" si="97"/>
        <v>0.46345567567567569</v>
      </c>
      <c r="R204" s="63">
        <f t="shared" si="98"/>
        <v>72062.72301081082</v>
      </c>
      <c r="S204" s="70">
        <f t="shared" si="99"/>
        <v>43237.63380648649</v>
      </c>
      <c r="T204" s="71">
        <f t="shared" si="100"/>
        <v>210</v>
      </c>
      <c r="U204" s="69">
        <f t="shared" si="101"/>
        <v>555</v>
      </c>
      <c r="V204" s="69">
        <f t="shared" si="102"/>
        <v>154.5</v>
      </c>
      <c r="W204">
        <f t="shared" si="103"/>
        <v>-350.64442759666412</v>
      </c>
      <c r="X204" s="69">
        <f t="shared" si="104"/>
        <v>375.50815011372254</v>
      </c>
      <c r="Y204" s="69">
        <f t="shared" si="105"/>
        <v>375.50815011372254</v>
      </c>
      <c r="Z204" s="72">
        <f t="shared" si="106"/>
        <v>0.39821288308778835</v>
      </c>
      <c r="AA204" s="72">
        <f t="shared" si="107"/>
        <v>0.53545432432432438</v>
      </c>
      <c r="AB204" s="69">
        <f t="shared" si="108"/>
        <v>73389.623921058403</v>
      </c>
      <c r="AC204" s="73">
        <f t="shared" si="109"/>
        <v>44033.774352635039</v>
      </c>
      <c r="AD204" s="69">
        <f t="shared" si="110"/>
        <v>49039.199999999997</v>
      </c>
      <c r="AE204" s="4"/>
      <c r="AF204"/>
      <c r="AG204" s="74">
        <f t="shared" si="111"/>
        <v>6514.6942792792797</v>
      </c>
      <c r="AH204" s="74">
        <f t="shared" si="112"/>
        <v>-40114.694279279283</v>
      </c>
      <c r="AI204" s="75">
        <f t="shared" si="113"/>
        <v>-16114.69427927928</v>
      </c>
      <c r="AJ204" s="75">
        <f t="shared" si="114"/>
        <v>-16114.69427927928</v>
      </c>
      <c r="AK204" s="75">
        <f t="shared" si="115"/>
        <v>-22114.69427927928</v>
      </c>
      <c r="AL204" s="75">
        <f t="shared" si="116"/>
        <v>-45120.119926644242</v>
      </c>
      <c r="AM204" s="75">
        <f t="shared" si="117"/>
        <v>-21120.119926644238</v>
      </c>
      <c r="AN204" s="75">
        <f t="shared" si="118"/>
        <v>-21120.119926644238</v>
      </c>
      <c r="AO204" s="75">
        <f t="shared" si="119"/>
        <v>-27120.119926644238</v>
      </c>
    </row>
    <row r="205" spans="1:41" hidden="1" x14ac:dyDescent="0.3">
      <c r="A205" s="62" t="s">
        <v>299</v>
      </c>
      <c r="B205" s="62" t="s">
        <v>97</v>
      </c>
      <c r="C205" s="62">
        <v>2</v>
      </c>
      <c r="D205" s="63">
        <v>1100</v>
      </c>
      <c r="E205" s="62">
        <f t="shared" si="90"/>
        <v>0.97299999999999998</v>
      </c>
      <c r="F205" s="64">
        <f t="shared" si="91"/>
        <v>12843.6</v>
      </c>
      <c r="G205" s="63">
        <v>142</v>
      </c>
      <c r="H205" s="65">
        <v>8.2199999999999995E-2</v>
      </c>
      <c r="I205" s="63">
        <v>111</v>
      </c>
      <c r="J205" s="66">
        <v>148</v>
      </c>
      <c r="K205" s="67">
        <f t="shared" si="92"/>
        <v>37</v>
      </c>
      <c r="L205" s="67">
        <f t="shared" si="93"/>
        <v>31</v>
      </c>
      <c r="M205" s="65">
        <f t="shared" si="94"/>
        <v>0.77027027027027029</v>
      </c>
      <c r="N205" s="68">
        <f t="shared" si="95"/>
        <v>8.2199999999999995E-2</v>
      </c>
      <c r="O205" s="63">
        <v>142</v>
      </c>
      <c r="P205" s="65">
        <f t="shared" si="96"/>
        <v>0.77027027027027029</v>
      </c>
      <c r="Q205" s="65">
        <f t="shared" si="97"/>
        <v>0.24100810810810813</v>
      </c>
      <c r="R205" s="63">
        <f t="shared" si="98"/>
        <v>12491.450243243244</v>
      </c>
      <c r="S205" s="70">
        <f t="shared" si="99"/>
        <v>7494.8701459459462</v>
      </c>
      <c r="T205" s="71">
        <f t="shared" si="100"/>
        <v>111</v>
      </c>
      <c r="U205" s="69">
        <f t="shared" si="101"/>
        <v>46.25</v>
      </c>
      <c r="V205" s="69">
        <f t="shared" si="102"/>
        <v>106.375</v>
      </c>
      <c r="W205">
        <f t="shared" si="103"/>
        <v>-29.22036896638868</v>
      </c>
      <c r="X205" s="69">
        <f t="shared" si="104"/>
        <v>78.042345842810207</v>
      </c>
      <c r="Y205" s="69">
        <f t="shared" si="105"/>
        <v>111</v>
      </c>
      <c r="Z205" s="72">
        <f t="shared" si="106"/>
        <v>0.1</v>
      </c>
      <c r="AA205" s="72">
        <f t="shared" si="107"/>
        <v>0.77146000000000003</v>
      </c>
      <c r="AB205" s="69">
        <f t="shared" si="108"/>
        <v>31255.7019</v>
      </c>
      <c r="AC205" s="73">
        <f t="shared" si="109"/>
        <v>18753.421139999999</v>
      </c>
      <c r="AD205" s="69">
        <f t="shared" si="110"/>
        <v>12843.6</v>
      </c>
      <c r="AE205" s="4"/>
      <c r="AF205"/>
      <c r="AG205" s="74">
        <f t="shared" si="111"/>
        <v>9386.0966666666664</v>
      </c>
      <c r="AH205" s="74">
        <f t="shared" si="112"/>
        <v>-42986.096666666665</v>
      </c>
      <c r="AI205" s="75">
        <f t="shared" si="113"/>
        <v>-18986.096666666665</v>
      </c>
      <c r="AJ205" s="75">
        <f t="shared" si="114"/>
        <v>-18986.096666666665</v>
      </c>
      <c r="AK205" s="75">
        <f t="shared" si="115"/>
        <v>-24986.096666666665</v>
      </c>
      <c r="AL205" s="75">
        <f t="shared" si="116"/>
        <v>-37076.275526666665</v>
      </c>
      <c r="AM205" s="75">
        <f t="shared" si="117"/>
        <v>-13076.275526666666</v>
      </c>
      <c r="AN205" s="75">
        <f t="shared" si="118"/>
        <v>-13076.275526666666</v>
      </c>
      <c r="AO205" s="75">
        <f t="shared" si="119"/>
        <v>-19076.275526666665</v>
      </c>
    </row>
    <row r="206" spans="1:41" hidden="1" x14ac:dyDescent="0.3">
      <c r="A206" s="62" t="s">
        <v>300</v>
      </c>
      <c r="B206" s="62" t="s">
        <v>103</v>
      </c>
      <c r="C206" s="62">
        <v>1</v>
      </c>
      <c r="D206" s="63">
        <v>3000</v>
      </c>
      <c r="E206" s="62">
        <f t="shared" si="90"/>
        <v>0.97299999999999998</v>
      </c>
      <c r="F206" s="64">
        <f t="shared" si="91"/>
        <v>35028</v>
      </c>
      <c r="G206" s="63">
        <v>621</v>
      </c>
      <c r="H206" s="65">
        <v>0.34789999999999999</v>
      </c>
      <c r="I206" s="63">
        <v>133</v>
      </c>
      <c r="J206" s="66">
        <v>1040</v>
      </c>
      <c r="K206" s="67">
        <f t="shared" si="92"/>
        <v>907</v>
      </c>
      <c r="L206" s="67">
        <f t="shared" si="93"/>
        <v>488</v>
      </c>
      <c r="M206" s="65">
        <f t="shared" si="94"/>
        <v>0.53042998897464166</v>
      </c>
      <c r="N206" s="68">
        <f t="shared" si="95"/>
        <v>0.34789999999999999</v>
      </c>
      <c r="O206" s="63">
        <v>621</v>
      </c>
      <c r="P206" s="65">
        <f t="shared" si="96"/>
        <v>0.53042998897464166</v>
      </c>
      <c r="Q206" s="65">
        <f t="shared" si="97"/>
        <v>0.4308177067254686</v>
      </c>
      <c r="R206" s="63">
        <f t="shared" si="98"/>
        <v>97651.295494928345</v>
      </c>
      <c r="S206" s="70">
        <f t="shared" si="99"/>
        <v>58590.777296957007</v>
      </c>
      <c r="T206" s="71">
        <f t="shared" si="100"/>
        <v>133</v>
      </c>
      <c r="U206" s="69">
        <f t="shared" si="101"/>
        <v>1133.75</v>
      </c>
      <c r="V206" s="69">
        <f t="shared" si="102"/>
        <v>19.625</v>
      </c>
      <c r="W206">
        <f t="shared" si="103"/>
        <v>-716.29390952741971</v>
      </c>
      <c r="X206" s="69">
        <f t="shared" si="104"/>
        <v>619.09209944402323</v>
      </c>
      <c r="Y206" s="69">
        <f t="shared" si="105"/>
        <v>619.09209944402323</v>
      </c>
      <c r="Z206" s="72">
        <f t="shared" si="106"/>
        <v>0.52874716599252325</v>
      </c>
      <c r="AA206" s="72">
        <f t="shared" si="107"/>
        <v>0.43214949283351711</v>
      </c>
      <c r="AB206" s="69">
        <f t="shared" si="108"/>
        <v>97652.222929069772</v>
      </c>
      <c r="AC206" s="73">
        <f t="shared" si="109"/>
        <v>58591.333757441862</v>
      </c>
      <c r="AD206" s="69">
        <f t="shared" si="110"/>
        <v>35028</v>
      </c>
      <c r="AE206" s="4"/>
      <c r="AF206"/>
      <c r="AG206" s="74">
        <f t="shared" si="111"/>
        <v>5257.8188294744587</v>
      </c>
      <c r="AH206" s="74">
        <f t="shared" si="112"/>
        <v>-38857.818829474461</v>
      </c>
      <c r="AI206" s="75">
        <f t="shared" si="113"/>
        <v>-14857.818829474458</v>
      </c>
      <c r="AJ206" s="75">
        <f t="shared" si="114"/>
        <v>-14857.818829474458</v>
      </c>
      <c r="AK206" s="75">
        <f t="shared" si="115"/>
        <v>-20857.818829474458</v>
      </c>
      <c r="AL206" s="75">
        <f t="shared" si="116"/>
        <v>-15294.485072032599</v>
      </c>
      <c r="AM206" s="75">
        <f t="shared" si="117"/>
        <v>8705.5149279674042</v>
      </c>
      <c r="AN206" s="75">
        <f t="shared" si="118"/>
        <v>8705.5149279674042</v>
      </c>
      <c r="AO206" s="75">
        <f t="shared" si="119"/>
        <v>2705.5149279674042</v>
      </c>
    </row>
    <row r="207" spans="1:41" hidden="1" x14ac:dyDescent="0.3">
      <c r="A207" s="62" t="s">
        <v>301</v>
      </c>
      <c r="B207" s="62" t="s">
        <v>103</v>
      </c>
      <c r="C207" s="62">
        <v>2</v>
      </c>
      <c r="D207" s="63">
        <v>3900</v>
      </c>
      <c r="E207" s="62">
        <f t="shared" si="90"/>
        <v>0.97299999999999998</v>
      </c>
      <c r="F207" s="64">
        <f t="shared" si="91"/>
        <v>45536.4</v>
      </c>
      <c r="G207" s="63">
        <v>535</v>
      </c>
      <c r="H207" s="65">
        <v>0.47670000000000001</v>
      </c>
      <c r="I207" s="63">
        <v>231</v>
      </c>
      <c r="J207" s="66">
        <v>888</v>
      </c>
      <c r="K207" s="67">
        <f t="shared" si="92"/>
        <v>657</v>
      </c>
      <c r="L207" s="67">
        <f t="shared" si="93"/>
        <v>304</v>
      </c>
      <c r="M207" s="65">
        <f t="shared" si="94"/>
        <v>0.4701674277016743</v>
      </c>
      <c r="N207" s="68">
        <f t="shared" si="95"/>
        <v>0.47670000000000001</v>
      </c>
      <c r="O207" s="63">
        <v>535</v>
      </c>
      <c r="P207" s="65">
        <f t="shared" si="96"/>
        <v>0.4701674277016743</v>
      </c>
      <c r="Q207" s="65">
        <f t="shared" si="97"/>
        <v>0.47850949771689499</v>
      </c>
      <c r="R207" s="63">
        <f t="shared" si="98"/>
        <v>93440.942166666675</v>
      </c>
      <c r="S207" s="70">
        <f t="shared" si="99"/>
        <v>56064.565300000002</v>
      </c>
      <c r="T207" s="71">
        <f t="shared" si="100"/>
        <v>231</v>
      </c>
      <c r="U207" s="69">
        <f t="shared" si="101"/>
        <v>821.25</v>
      </c>
      <c r="V207" s="69">
        <f t="shared" si="102"/>
        <v>148.875</v>
      </c>
      <c r="W207">
        <f t="shared" si="103"/>
        <v>-518.85898407884758</v>
      </c>
      <c r="X207" s="69">
        <f t="shared" si="104"/>
        <v>515.77895185746775</v>
      </c>
      <c r="Y207" s="69">
        <f t="shared" si="105"/>
        <v>515.77895185746775</v>
      </c>
      <c r="Z207" s="72">
        <f t="shared" si="106"/>
        <v>0.44676280287058479</v>
      </c>
      <c r="AA207" s="72">
        <f t="shared" si="107"/>
        <v>0.4970319178082192</v>
      </c>
      <c r="AB207" s="69">
        <f t="shared" si="108"/>
        <v>93570.889586493082</v>
      </c>
      <c r="AC207" s="73">
        <f t="shared" si="109"/>
        <v>56142.533751895848</v>
      </c>
      <c r="AD207" s="69">
        <f t="shared" si="110"/>
        <v>45536.4</v>
      </c>
      <c r="AE207" s="4"/>
      <c r="AF207"/>
      <c r="AG207" s="74">
        <f t="shared" si="111"/>
        <v>6047.2216666666664</v>
      </c>
      <c r="AH207" s="74">
        <f t="shared" si="112"/>
        <v>-39647.221666666665</v>
      </c>
      <c r="AI207" s="75">
        <f t="shared" si="113"/>
        <v>-15647.221666666666</v>
      </c>
      <c r="AJ207" s="75">
        <f t="shared" si="114"/>
        <v>-15647.221666666666</v>
      </c>
      <c r="AK207" s="75">
        <f t="shared" si="115"/>
        <v>-21647.221666666665</v>
      </c>
      <c r="AL207" s="75">
        <f t="shared" si="116"/>
        <v>-29041.087914770818</v>
      </c>
      <c r="AM207" s="75">
        <f t="shared" si="117"/>
        <v>-5041.0879147708201</v>
      </c>
      <c r="AN207" s="75">
        <f t="shared" si="118"/>
        <v>-5041.0879147708201</v>
      </c>
      <c r="AO207" s="75">
        <f t="shared" si="119"/>
        <v>-11041.087914770818</v>
      </c>
    </row>
    <row r="208" spans="1:41" hidden="1" x14ac:dyDescent="0.3">
      <c r="A208" s="62" t="s">
        <v>302</v>
      </c>
      <c r="B208" s="62" t="s">
        <v>97</v>
      </c>
      <c r="C208" s="62">
        <v>1</v>
      </c>
      <c r="D208" s="63">
        <v>3600</v>
      </c>
      <c r="E208" s="62">
        <f t="shared" si="90"/>
        <v>0.97299999999999998</v>
      </c>
      <c r="F208" s="64">
        <f t="shared" si="91"/>
        <v>42033.599999999999</v>
      </c>
      <c r="G208" s="63">
        <v>196</v>
      </c>
      <c r="H208" s="65">
        <v>0.77810000000000001</v>
      </c>
      <c r="I208" s="63">
        <v>137</v>
      </c>
      <c r="J208" s="66">
        <v>808</v>
      </c>
      <c r="K208" s="67">
        <f t="shared" si="92"/>
        <v>671</v>
      </c>
      <c r="L208" s="67">
        <f t="shared" si="93"/>
        <v>59</v>
      </c>
      <c r="M208" s="65">
        <f t="shared" si="94"/>
        <v>0.17034277198211625</v>
      </c>
      <c r="N208" s="68">
        <f t="shared" si="95"/>
        <v>0.77810000000000001</v>
      </c>
      <c r="O208" s="63">
        <v>196</v>
      </c>
      <c r="P208" s="65">
        <f t="shared" si="96"/>
        <v>0.17034277198211625</v>
      </c>
      <c r="Q208" s="65">
        <f t="shared" si="97"/>
        <v>0.71579073025335327</v>
      </c>
      <c r="R208" s="63">
        <f t="shared" si="98"/>
        <v>51207.668842324892</v>
      </c>
      <c r="S208" s="70">
        <f t="shared" si="99"/>
        <v>30724.601305394935</v>
      </c>
      <c r="T208" s="71">
        <f t="shared" si="100"/>
        <v>137</v>
      </c>
      <c r="U208" s="69">
        <f t="shared" si="101"/>
        <v>838.75</v>
      </c>
      <c r="V208" s="69">
        <f t="shared" si="102"/>
        <v>53.125</v>
      </c>
      <c r="W208">
        <f t="shared" si="103"/>
        <v>-529.91533990396761</v>
      </c>
      <c r="X208" s="69">
        <f t="shared" si="104"/>
        <v>477.30848812231488</v>
      </c>
      <c r="Y208" s="69">
        <f t="shared" si="105"/>
        <v>477.30848812231488</v>
      </c>
      <c r="Z208" s="72">
        <f t="shared" si="106"/>
        <v>0.50573292175536799</v>
      </c>
      <c r="AA208" s="72">
        <f t="shared" si="107"/>
        <v>0.45036296572280182</v>
      </c>
      <c r="AB208" s="69">
        <f t="shared" si="108"/>
        <v>78461.154190532849</v>
      </c>
      <c r="AC208" s="73">
        <f t="shared" si="109"/>
        <v>47076.692514319708</v>
      </c>
      <c r="AD208" s="69">
        <f t="shared" si="110"/>
        <v>42033.599999999999</v>
      </c>
      <c r="AE208" s="4"/>
      <c r="AF208"/>
      <c r="AG208" s="74">
        <f t="shared" si="111"/>
        <v>5479.4160829607554</v>
      </c>
      <c r="AH208" s="74">
        <f t="shared" si="112"/>
        <v>-39079.416082960757</v>
      </c>
      <c r="AI208" s="75">
        <f t="shared" si="113"/>
        <v>-15079.416082960755</v>
      </c>
      <c r="AJ208" s="75">
        <f t="shared" si="114"/>
        <v>-15079.416082960755</v>
      </c>
      <c r="AK208" s="75">
        <f t="shared" si="115"/>
        <v>-21079.416082960757</v>
      </c>
      <c r="AL208" s="75">
        <f t="shared" si="116"/>
        <v>-34036.323568641048</v>
      </c>
      <c r="AM208" s="75">
        <f t="shared" si="117"/>
        <v>-10036.323568641046</v>
      </c>
      <c r="AN208" s="75">
        <f t="shared" si="118"/>
        <v>-10036.323568641046</v>
      </c>
      <c r="AO208" s="75">
        <f t="shared" si="119"/>
        <v>-16036.323568641048</v>
      </c>
    </row>
    <row r="209" spans="1:41" hidden="1" x14ac:dyDescent="0.3">
      <c r="A209" s="62" t="s">
        <v>303</v>
      </c>
      <c r="B209" s="62" t="s">
        <v>97</v>
      </c>
      <c r="C209" s="62">
        <v>2</v>
      </c>
      <c r="D209" s="63">
        <v>3500</v>
      </c>
      <c r="E209" s="62">
        <f t="shared" si="90"/>
        <v>0.97299999999999998</v>
      </c>
      <c r="F209" s="64">
        <f t="shared" si="91"/>
        <v>40866</v>
      </c>
      <c r="G209" s="63">
        <v>294</v>
      </c>
      <c r="H209" s="65">
        <v>0.39729999999999999</v>
      </c>
      <c r="I209" s="63">
        <v>155</v>
      </c>
      <c r="J209" s="66">
        <v>483</v>
      </c>
      <c r="K209" s="67">
        <f t="shared" si="92"/>
        <v>328</v>
      </c>
      <c r="L209" s="67">
        <f t="shared" si="93"/>
        <v>139</v>
      </c>
      <c r="M209" s="65">
        <f t="shared" si="94"/>
        <v>0.4390243902439025</v>
      </c>
      <c r="N209" s="68">
        <f t="shared" si="95"/>
        <v>0.39729999999999999</v>
      </c>
      <c r="O209" s="63">
        <v>294</v>
      </c>
      <c r="P209" s="65">
        <f t="shared" si="96"/>
        <v>0.4390243902439025</v>
      </c>
      <c r="Q209" s="65">
        <f t="shared" si="97"/>
        <v>0.50315609756097557</v>
      </c>
      <c r="R209" s="63">
        <f t="shared" si="98"/>
        <v>53993.680829268291</v>
      </c>
      <c r="S209" s="70">
        <f t="shared" si="99"/>
        <v>32396.208497560972</v>
      </c>
      <c r="T209" s="71">
        <f t="shared" si="100"/>
        <v>155</v>
      </c>
      <c r="U209" s="69">
        <f t="shared" si="101"/>
        <v>410</v>
      </c>
      <c r="V209" s="69">
        <f t="shared" si="102"/>
        <v>114</v>
      </c>
      <c r="W209">
        <f t="shared" si="103"/>
        <v>-259.03462218852667</v>
      </c>
      <c r="X209" s="69">
        <f t="shared" si="104"/>
        <v>277.33484963356079</v>
      </c>
      <c r="Y209" s="69">
        <f t="shared" si="105"/>
        <v>277.33484963356079</v>
      </c>
      <c r="Z209" s="72">
        <f t="shared" si="106"/>
        <v>0.39837768203307511</v>
      </c>
      <c r="AA209" s="72">
        <f t="shared" si="107"/>
        <v>0.53532390243902439</v>
      </c>
      <c r="AB209" s="69">
        <f t="shared" si="108"/>
        <v>54189.350505684895</v>
      </c>
      <c r="AC209" s="73">
        <f t="shared" si="109"/>
        <v>32513.610303410936</v>
      </c>
      <c r="AD209" s="69">
        <f t="shared" si="110"/>
        <v>40866</v>
      </c>
      <c r="AE209" s="4"/>
      <c r="AF209"/>
      <c r="AG209" s="74">
        <f t="shared" si="111"/>
        <v>6513.1074796747971</v>
      </c>
      <c r="AH209" s="74">
        <f t="shared" si="112"/>
        <v>-40113.1074796748</v>
      </c>
      <c r="AI209" s="75">
        <f t="shared" si="113"/>
        <v>-16113.107479674796</v>
      </c>
      <c r="AJ209" s="75">
        <f t="shared" si="114"/>
        <v>-16113.107479674796</v>
      </c>
      <c r="AK209" s="75">
        <f t="shared" si="115"/>
        <v>-22113.107479674796</v>
      </c>
      <c r="AL209" s="75">
        <f t="shared" si="116"/>
        <v>-48465.49717626386</v>
      </c>
      <c r="AM209" s="75">
        <f t="shared" si="117"/>
        <v>-24465.49717626386</v>
      </c>
      <c r="AN209" s="75">
        <f t="shared" si="118"/>
        <v>-24465.49717626386</v>
      </c>
      <c r="AO209" s="75">
        <f t="shared" si="119"/>
        <v>-30465.49717626386</v>
      </c>
    </row>
    <row r="210" spans="1:41" hidden="1" x14ac:dyDescent="0.3">
      <c r="A210" s="62" t="s">
        <v>304</v>
      </c>
      <c r="B210" s="62" t="s">
        <v>103</v>
      </c>
      <c r="C210" s="62">
        <v>1</v>
      </c>
      <c r="D210" s="63">
        <v>2500</v>
      </c>
      <c r="E210" s="62">
        <f t="shared" si="90"/>
        <v>0.97299999999999998</v>
      </c>
      <c r="F210" s="64">
        <f t="shared" si="91"/>
        <v>29190</v>
      </c>
      <c r="G210" s="63">
        <v>471</v>
      </c>
      <c r="H210" s="65">
        <v>0.6</v>
      </c>
      <c r="I210" s="63">
        <v>111</v>
      </c>
      <c r="J210" s="66">
        <v>868</v>
      </c>
      <c r="K210" s="67">
        <f t="shared" si="92"/>
        <v>757</v>
      </c>
      <c r="L210" s="67">
        <f t="shared" si="93"/>
        <v>360</v>
      </c>
      <c r="M210" s="65">
        <f t="shared" si="94"/>
        <v>0.480449141347424</v>
      </c>
      <c r="N210" s="68">
        <f t="shared" si="95"/>
        <v>0.6</v>
      </c>
      <c r="O210" s="63">
        <v>471</v>
      </c>
      <c r="P210" s="65">
        <f t="shared" si="96"/>
        <v>0.480449141347424</v>
      </c>
      <c r="Q210" s="65">
        <f t="shared" si="97"/>
        <v>0.47037254953764868</v>
      </c>
      <c r="R210" s="63">
        <f t="shared" si="98"/>
        <v>80864.096853764873</v>
      </c>
      <c r="S210" s="70">
        <f t="shared" si="99"/>
        <v>48518.458112258922</v>
      </c>
      <c r="T210" s="71">
        <f t="shared" si="100"/>
        <v>111</v>
      </c>
      <c r="U210" s="69">
        <f t="shared" si="101"/>
        <v>946.25</v>
      </c>
      <c r="V210" s="69">
        <f t="shared" si="102"/>
        <v>16.375</v>
      </c>
      <c r="W210">
        <f t="shared" si="103"/>
        <v>-597.83295425827646</v>
      </c>
      <c r="X210" s="69">
        <f t="shared" si="104"/>
        <v>516.70421089209003</v>
      </c>
      <c r="Y210" s="69">
        <f t="shared" si="105"/>
        <v>516.70421089209003</v>
      </c>
      <c r="Z210" s="72">
        <f t="shared" si="106"/>
        <v>0.52874949631924972</v>
      </c>
      <c r="AA210" s="72">
        <f t="shared" si="107"/>
        <v>0.4321476486129458</v>
      </c>
      <c r="AB210" s="69">
        <f t="shared" si="108"/>
        <v>81501.766064379888</v>
      </c>
      <c r="AC210" s="73">
        <f t="shared" si="109"/>
        <v>48901.059638627929</v>
      </c>
      <c r="AD210" s="69">
        <f t="shared" si="110"/>
        <v>29190</v>
      </c>
      <c r="AE210" s="4"/>
      <c r="AF210"/>
      <c r="AG210" s="74">
        <f t="shared" si="111"/>
        <v>5257.7963914575075</v>
      </c>
      <c r="AH210" s="74">
        <f t="shared" si="112"/>
        <v>-38857.796391457508</v>
      </c>
      <c r="AI210" s="75">
        <f t="shared" si="113"/>
        <v>-14857.796391457508</v>
      </c>
      <c r="AJ210" s="75">
        <f t="shared" si="114"/>
        <v>-14857.796391457508</v>
      </c>
      <c r="AK210" s="75">
        <f t="shared" si="115"/>
        <v>-20857.796391457508</v>
      </c>
      <c r="AL210" s="75">
        <f t="shared" si="116"/>
        <v>-19146.73675282958</v>
      </c>
      <c r="AM210" s="75">
        <f t="shared" si="117"/>
        <v>4853.2632471704201</v>
      </c>
      <c r="AN210" s="75">
        <f t="shared" si="118"/>
        <v>4853.2632471704201</v>
      </c>
      <c r="AO210" s="75">
        <f t="shared" si="119"/>
        <v>-1146.7367528295799</v>
      </c>
    </row>
    <row r="211" spans="1:41" hidden="1" x14ac:dyDescent="0.3">
      <c r="A211" s="62" t="s">
        <v>305</v>
      </c>
      <c r="B211" s="62" t="s">
        <v>103</v>
      </c>
      <c r="C211" s="62">
        <v>1</v>
      </c>
      <c r="D211" s="63">
        <v>900</v>
      </c>
      <c r="E211" s="62">
        <f t="shared" si="90"/>
        <v>0.97299999999999998</v>
      </c>
      <c r="F211" s="64">
        <f t="shared" si="91"/>
        <v>10508.4</v>
      </c>
      <c r="G211" s="63">
        <v>141</v>
      </c>
      <c r="H211" s="65">
        <v>0.54790000000000005</v>
      </c>
      <c r="I211" s="63">
        <v>116</v>
      </c>
      <c r="J211" s="66">
        <v>296</v>
      </c>
      <c r="K211" s="67">
        <f t="shared" si="92"/>
        <v>180</v>
      </c>
      <c r="L211" s="67">
        <f t="shared" si="93"/>
        <v>25</v>
      </c>
      <c r="M211" s="65">
        <f t="shared" si="94"/>
        <v>0.21111111111111111</v>
      </c>
      <c r="N211" s="68">
        <f t="shared" si="95"/>
        <v>0.54790000000000005</v>
      </c>
      <c r="O211" s="63">
        <v>141</v>
      </c>
      <c r="P211" s="65">
        <f t="shared" si="96"/>
        <v>0.21111111111111111</v>
      </c>
      <c r="Q211" s="65">
        <f t="shared" si="97"/>
        <v>0.68352666666666673</v>
      </c>
      <c r="R211" s="63">
        <f t="shared" si="98"/>
        <v>35177.6999</v>
      </c>
      <c r="S211" s="70">
        <f t="shared" si="99"/>
        <v>21106.61994</v>
      </c>
      <c r="T211" s="71">
        <f t="shared" si="100"/>
        <v>116</v>
      </c>
      <c r="U211" s="69">
        <f t="shared" si="101"/>
        <v>225</v>
      </c>
      <c r="V211" s="69">
        <f t="shared" si="102"/>
        <v>93.5</v>
      </c>
      <c r="W211">
        <f t="shared" si="103"/>
        <v>-142.15314632297196</v>
      </c>
      <c r="X211" s="69">
        <f t="shared" si="104"/>
        <v>167.66546626231997</v>
      </c>
      <c r="Y211" s="69">
        <f t="shared" si="105"/>
        <v>167.66546626231997</v>
      </c>
      <c r="Z211" s="72">
        <f t="shared" si="106"/>
        <v>0.32962429449919983</v>
      </c>
      <c r="AA211" s="72">
        <f t="shared" si="107"/>
        <v>0.58973533333333328</v>
      </c>
      <c r="AB211" s="69">
        <f t="shared" si="108"/>
        <v>36090.561116664772</v>
      </c>
      <c r="AC211" s="73">
        <f t="shared" si="109"/>
        <v>21654.336669998862</v>
      </c>
      <c r="AD211" s="69">
        <f t="shared" si="110"/>
        <v>10508.4</v>
      </c>
      <c r="AE211" s="4"/>
      <c r="AF211"/>
      <c r="AG211" s="74">
        <f t="shared" si="111"/>
        <v>7175.1132222222213</v>
      </c>
      <c r="AH211" s="74">
        <f t="shared" si="112"/>
        <v>-40775.113222222222</v>
      </c>
      <c r="AI211" s="75">
        <f t="shared" si="113"/>
        <v>-16775.113222222222</v>
      </c>
      <c r="AJ211" s="75">
        <f t="shared" si="114"/>
        <v>-16775.113222222222</v>
      </c>
      <c r="AK211" s="75">
        <f t="shared" si="115"/>
        <v>-22775.113222222222</v>
      </c>
      <c r="AL211" s="75">
        <f t="shared" si="116"/>
        <v>-29629.176552223362</v>
      </c>
      <c r="AM211" s="75">
        <f t="shared" si="117"/>
        <v>-5629.17655222336</v>
      </c>
      <c r="AN211" s="75">
        <f t="shared" si="118"/>
        <v>-5629.17655222336</v>
      </c>
      <c r="AO211" s="75">
        <f t="shared" si="119"/>
        <v>-11629.17655222336</v>
      </c>
    </row>
    <row r="212" spans="1:41" x14ac:dyDescent="0.3">
      <c r="A212" s="62" t="s">
        <v>306</v>
      </c>
      <c r="B212" s="62" t="s">
        <v>103</v>
      </c>
      <c r="C212" s="62">
        <v>2</v>
      </c>
      <c r="D212" s="63">
        <v>4500</v>
      </c>
      <c r="E212" s="62">
        <f t="shared" si="90"/>
        <v>0.97299999999999998</v>
      </c>
      <c r="F212" s="64">
        <f t="shared" si="91"/>
        <v>52542</v>
      </c>
      <c r="G212" s="63">
        <v>994</v>
      </c>
      <c r="H212" s="65">
        <v>0.43009999999999998</v>
      </c>
      <c r="I212" s="63">
        <v>530</v>
      </c>
      <c r="J212" s="66">
        <v>1354</v>
      </c>
      <c r="K212" s="67">
        <f t="shared" si="92"/>
        <v>824</v>
      </c>
      <c r="L212" s="67">
        <f t="shared" si="93"/>
        <v>464</v>
      </c>
      <c r="M212" s="65">
        <f t="shared" si="94"/>
        <v>0.55048543689320395</v>
      </c>
      <c r="N212" s="68">
        <f t="shared" si="95"/>
        <v>0.43009999999999998</v>
      </c>
      <c r="O212" s="63">
        <v>994</v>
      </c>
      <c r="P212" s="65">
        <f t="shared" si="96"/>
        <v>0.55048543689320395</v>
      </c>
      <c r="Q212" s="65">
        <f t="shared" si="97"/>
        <v>0.41494582524271845</v>
      </c>
      <c r="R212" s="63">
        <f t="shared" si="98"/>
        <v>150546.49485631069</v>
      </c>
      <c r="S212" s="70">
        <f t="shared" si="99"/>
        <v>90327.896913786404</v>
      </c>
      <c r="T212" s="71">
        <f t="shared" si="100"/>
        <v>530</v>
      </c>
      <c r="U212" s="69">
        <f t="shared" si="101"/>
        <v>1030</v>
      </c>
      <c r="V212" s="69">
        <f t="shared" si="102"/>
        <v>427</v>
      </c>
      <c r="W212">
        <f t="shared" si="103"/>
        <v>-650.74551427849383</v>
      </c>
      <c r="X212" s="69">
        <f t="shared" si="104"/>
        <v>767.0241344452869</v>
      </c>
      <c r="Y212" s="69">
        <f t="shared" si="105"/>
        <v>767.0241344452869</v>
      </c>
      <c r="Z212" s="72">
        <f t="shared" si="106"/>
        <v>0.3301205188789193</v>
      </c>
      <c r="AA212" s="72">
        <f t="shared" si="107"/>
        <v>0.58934262135922322</v>
      </c>
      <c r="AB212" s="69">
        <f t="shared" si="108"/>
        <v>164994.60512451775</v>
      </c>
      <c r="AC212" s="73">
        <f t="shared" si="109"/>
        <v>98996.763074710645</v>
      </c>
      <c r="AD212" s="69">
        <f t="shared" si="110"/>
        <v>52542</v>
      </c>
      <c r="AE212" s="4"/>
      <c r="AF212"/>
      <c r="AG212" s="74">
        <f t="shared" si="111"/>
        <v>7170.3352265372159</v>
      </c>
      <c r="AH212" s="74">
        <f t="shared" si="112"/>
        <v>-40770.335226537216</v>
      </c>
      <c r="AI212" s="75">
        <f t="shared" si="113"/>
        <v>-16770.335226537216</v>
      </c>
      <c r="AJ212" s="75">
        <f t="shared" si="114"/>
        <v>-16770.335226537216</v>
      </c>
      <c r="AK212" s="75">
        <f t="shared" si="115"/>
        <v>-22770.335226537216</v>
      </c>
      <c r="AL212" s="75">
        <f t="shared" si="116"/>
        <v>5684.4278481734291</v>
      </c>
      <c r="AM212" s="75">
        <f t="shared" si="117"/>
        <v>29684.427848173429</v>
      </c>
      <c r="AN212" s="75">
        <f t="shared" si="118"/>
        <v>29684.427848173429</v>
      </c>
      <c r="AO212" s="75">
        <f t="shared" si="119"/>
        <v>23684.427848173429</v>
      </c>
    </row>
    <row r="213" spans="1:41" hidden="1" x14ac:dyDescent="0.3">
      <c r="A213" s="62" t="s">
        <v>307</v>
      </c>
      <c r="B213" s="62" t="s">
        <v>97</v>
      </c>
      <c r="C213" s="62">
        <v>1</v>
      </c>
      <c r="D213" s="63">
        <v>2700</v>
      </c>
      <c r="E213" s="62">
        <f t="shared" si="90"/>
        <v>0.97299999999999998</v>
      </c>
      <c r="F213" s="64">
        <f t="shared" si="91"/>
        <v>31525.200000000001</v>
      </c>
      <c r="G213" s="63">
        <v>284</v>
      </c>
      <c r="H213" s="65">
        <v>0.60550000000000004</v>
      </c>
      <c r="I213" s="63">
        <v>103</v>
      </c>
      <c r="J213" s="66">
        <v>483</v>
      </c>
      <c r="K213" s="67">
        <f t="shared" si="92"/>
        <v>380</v>
      </c>
      <c r="L213" s="67">
        <f t="shared" si="93"/>
        <v>181</v>
      </c>
      <c r="M213" s="65">
        <f t="shared" si="94"/>
        <v>0.4810526315789474</v>
      </c>
      <c r="N213" s="68">
        <f t="shared" si="95"/>
        <v>0.60550000000000004</v>
      </c>
      <c r="O213" s="63">
        <v>284</v>
      </c>
      <c r="P213" s="65">
        <f t="shared" si="96"/>
        <v>0.4810526315789474</v>
      </c>
      <c r="Q213" s="65">
        <f t="shared" si="97"/>
        <v>0.46989494736842108</v>
      </c>
      <c r="R213" s="63">
        <f t="shared" si="98"/>
        <v>48709.31024421053</v>
      </c>
      <c r="S213" s="70">
        <f t="shared" si="99"/>
        <v>29225.586146526319</v>
      </c>
      <c r="T213" s="71">
        <f t="shared" si="100"/>
        <v>103</v>
      </c>
      <c r="U213" s="69">
        <f t="shared" si="101"/>
        <v>475</v>
      </c>
      <c r="V213" s="69">
        <f t="shared" si="102"/>
        <v>55.5</v>
      </c>
      <c r="W213">
        <f t="shared" si="103"/>
        <v>-300.10108668182966</v>
      </c>
      <c r="X213" s="69">
        <f t="shared" si="104"/>
        <v>283.01598433156431</v>
      </c>
      <c r="Y213" s="69">
        <f t="shared" si="105"/>
        <v>283.01598433156431</v>
      </c>
      <c r="Z213" s="72">
        <f t="shared" si="106"/>
        <v>0.47898101964539858</v>
      </c>
      <c r="AA213" s="72">
        <f t="shared" si="107"/>
        <v>0.4715344210526316</v>
      </c>
      <c r="AB213" s="69">
        <f t="shared" si="108"/>
        <v>48709.899086955062</v>
      </c>
      <c r="AC213" s="73">
        <f t="shared" si="109"/>
        <v>29225.939452173036</v>
      </c>
      <c r="AD213" s="69">
        <f t="shared" si="110"/>
        <v>31525.200000000001</v>
      </c>
      <c r="AE213" s="4"/>
      <c r="AF213"/>
      <c r="AG213" s="74">
        <f t="shared" si="111"/>
        <v>5737.0021228070182</v>
      </c>
      <c r="AH213" s="74">
        <f t="shared" si="112"/>
        <v>-39337.002122807018</v>
      </c>
      <c r="AI213" s="75">
        <f t="shared" si="113"/>
        <v>-15337.002122807018</v>
      </c>
      <c r="AJ213" s="75">
        <f t="shared" si="114"/>
        <v>-15337.002122807018</v>
      </c>
      <c r="AK213" s="75">
        <f t="shared" si="115"/>
        <v>-21337.002122807018</v>
      </c>
      <c r="AL213" s="75">
        <f t="shared" si="116"/>
        <v>-41636.26267063398</v>
      </c>
      <c r="AM213" s="75">
        <f t="shared" si="117"/>
        <v>-17636.262670633983</v>
      </c>
      <c r="AN213" s="75">
        <f t="shared" si="118"/>
        <v>-17636.262670633983</v>
      </c>
      <c r="AO213" s="75">
        <f t="shared" si="119"/>
        <v>-23636.262670633983</v>
      </c>
    </row>
    <row r="214" spans="1:41" hidden="1" x14ac:dyDescent="0.3">
      <c r="A214" s="62" t="s">
        <v>308</v>
      </c>
      <c r="B214" s="62" t="s">
        <v>97</v>
      </c>
      <c r="C214" s="62">
        <v>1</v>
      </c>
      <c r="D214" s="63">
        <v>2700</v>
      </c>
      <c r="E214" s="62">
        <f t="shared" si="90"/>
        <v>0.97299999999999998</v>
      </c>
      <c r="F214" s="64">
        <f t="shared" si="91"/>
        <v>31525.200000000001</v>
      </c>
      <c r="G214" s="63">
        <v>236</v>
      </c>
      <c r="H214" s="65">
        <v>0.56710000000000005</v>
      </c>
      <c r="I214" s="63">
        <v>110</v>
      </c>
      <c r="J214" s="66">
        <v>515</v>
      </c>
      <c r="K214" s="67">
        <f t="shared" si="92"/>
        <v>405</v>
      </c>
      <c r="L214" s="67">
        <f t="shared" si="93"/>
        <v>126</v>
      </c>
      <c r="M214" s="65">
        <f t="shared" si="94"/>
        <v>0.34888888888888892</v>
      </c>
      <c r="N214" s="68">
        <f t="shared" si="95"/>
        <v>0.56710000000000005</v>
      </c>
      <c r="O214" s="63">
        <v>236</v>
      </c>
      <c r="P214" s="65">
        <f t="shared" si="96"/>
        <v>0.34888888888888892</v>
      </c>
      <c r="Q214" s="65">
        <f t="shared" si="97"/>
        <v>0.57448933333333341</v>
      </c>
      <c r="R214" s="63">
        <f t="shared" si="98"/>
        <v>49486.51117333334</v>
      </c>
      <c r="S214" s="70">
        <f t="shared" si="99"/>
        <v>29691.906704000001</v>
      </c>
      <c r="T214" s="71">
        <f t="shared" si="100"/>
        <v>110</v>
      </c>
      <c r="U214" s="69">
        <f t="shared" si="101"/>
        <v>506.25</v>
      </c>
      <c r="V214" s="69">
        <f t="shared" si="102"/>
        <v>59.375</v>
      </c>
      <c r="W214">
        <f t="shared" si="103"/>
        <v>-319.8445792266869</v>
      </c>
      <c r="X214" s="69">
        <f t="shared" si="104"/>
        <v>301.74729909021988</v>
      </c>
      <c r="Y214" s="69">
        <f t="shared" si="105"/>
        <v>301.74729909021988</v>
      </c>
      <c r="Z214" s="72">
        <f t="shared" si="106"/>
        <v>0.47876009696833555</v>
      </c>
      <c r="AA214" s="72">
        <f t="shared" si="107"/>
        <v>0.47170925925925927</v>
      </c>
      <c r="AB214" s="69">
        <f t="shared" si="108"/>
        <v>51953.00315212537</v>
      </c>
      <c r="AC214" s="73">
        <f t="shared" si="109"/>
        <v>31171.80189127522</v>
      </c>
      <c r="AD214" s="69">
        <f t="shared" si="110"/>
        <v>31525.200000000001</v>
      </c>
      <c r="AE214" s="4"/>
      <c r="AF214"/>
      <c r="AG214" s="74">
        <f t="shared" si="111"/>
        <v>5739.129320987654</v>
      </c>
      <c r="AH214" s="74">
        <f t="shared" si="112"/>
        <v>-39339.129320987653</v>
      </c>
      <c r="AI214" s="75">
        <f t="shared" si="113"/>
        <v>-15339.129320987653</v>
      </c>
      <c r="AJ214" s="75">
        <f t="shared" si="114"/>
        <v>-15339.129320987653</v>
      </c>
      <c r="AK214" s="75">
        <f t="shared" si="115"/>
        <v>-21339.129320987653</v>
      </c>
      <c r="AL214" s="75">
        <f t="shared" si="116"/>
        <v>-39692.527429712434</v>
      </c>
      <c r="AM214" s="75">
        <f t="shared" si="117"/>
        <v>-15692.527429712434</v>
      </c>
      <c r="AN214" s="75">
        <f t="shared" si="118"/>
        <v>-15692.527429712434</v>
      </c>
      <c r="AO214" s="75">
        <f t="shared" si="119"/>
        <v>-21692.527429712434</v>
      </c>
    </row>
    <row r="215" spans="1:41" hidden="1" x14ac:dyDescent="0.3">
      <c r="A215" s="62" t="s">
        <v>309</v>
      </c>
      <c r="B215" s="62" t="s">
        <v>103</v>
      </c>
      <c r="C215" s="62">
        <v>2</v>
      </c>
      <c r="D215" s="63">
        <v>1100</v>
      </c>
      <c r="E215" s="62">
        <f t="shared" si="90"/>
        <v>0.97299999999999998</v>
      </c>
      <c r="F215" s="64">
        <f t="shared" si="91"/>
        <v>12843.6</v>
      </c>
      <c r="G215" s="63">
        <v>188</v>
      </c>
      <c r="H215" s="65">
        <v>0.61919999999999997</v>
      </c>
      <c r="I215" s="63">
        <v>136</v>
      </c>
      <c r="J215" s="66">
        <v>335</v>
      </c>
      <c r="K215" s="67">
        <f t="shared" si="92"/>
        <v>199</v>
      </c>
      <c r="L215" s="67">
        <f t="shared" si="93"/>
        <v>52</v>
      </c>
      <c r="M215" s="65">
        <f t="shared" si="94"/>
        <v>0.30904522613065327</v>
      </c>
      <c r="N215" s="68">
        <f t="shared" si="95"/>
        <v>0.61919999999999997</v>
      </c>
      <c r="O215" s="63">
        <v>188</v>
      </c>
      <c r="P215" s="65">
        <f t="shared" si="96"/>
        <v>0.30904522613065327</v>
      </c>
      <c r="Q215" s="65">
        <f t="shared" si="97"/>
        <v>0.606021608040201</v>
      </c>
      <c r="R215" s="63">
        <f t="shared" si="98"/>
        <v>41585.20274371859</v>
      </c>
      <c r="S215" s="70">
        <f t="shared" si="99"/>
        <v>24951.121646231153</v>
      </c>
      <c r="T215" s="71">
        <f t="shared" si="100"/>
        <v>136</v>
      </c>
      <c r="U215" s="69">
        <f t="shared" si="101"/>
        <v>248.75</v>
      </c>
      <c r="V215" s="69">
        <f t="shared" si="102"/>
        <v>111.125</v>
      </c>
      <c r="W215">
        <f t="shared" si="103"/>
        <v>-157.15820065706345</v>
      </c>
      <c r="X215" s="69">
        <f t="shared" si="104"/>
        <v>189.24126547889819</v>
      </c>
      <c r="Y215" s="69">
        <f t="shared" si="105"/>
        <v>189.24126547889819</v>
      </c>
      <c r="Z215" s="72">
        <f t="shared" si="106"/>
        <v>0.31403523810612338</v>
      </c>
      <c r="AA215" s="72">
        <f t="shared" si="107"/>
        <v>0.60207251256281402</v>
      </c>
      <c r="AB215" s="69">
        <f t="shared" si="108"/>
        <v>41586.991928418058</v>
      </c>
      <c r="AC215" s="73">
        <f t="shared" si="109"/>
        <v>24952.195157050835</v>
      </c>
      <c r="AD215" s="69">
        <f t="shared" si="110"/>
        <v>12843.6</v>
      </c>
      <c r="AE215" s="4"/>
      <c r="AF215"/>
      <c r="AG215" s="74">
        <f t="shared" si="111"/>
        <v>7325.2155695142374</v>
      </c>
      <c r="AH215" s="74">
        <f t="shared" si="112"/>
        <v>-40925.215569514236</v>
      </c>
      <c r="AI215" s="75">
        <f t="shared" si="113"/>
        <v>-16925.215569514236</v>
      </c>
      <c r="AJ215" s="75">
        <f t="shared" si="114"/>
        <v>-16925.215569514236</v>
      </c>
      <c r="AK215" s="75">
        <f t="shared" si="115"/>
        <v>-22925.215569514236</v>
      </c>
      <c r="AL215" s="75">
        <f t="shared" si="116"/>
        <v>-28816.620412463402</v>
      </c>
      <c r="AM215" s="75">
        <f t="shared" si="117"/>
        <v>-4816.6204124634005</v>
      </c>
      <c r="AN215" s="75">
        <f t="shared" si="118"/>
        <v>-4816.6204124634005</v>
      </c>
      <c r="AO215" s="75">
        <f t="shared" si="119"/>
        <v>-10816.6204124634</v>
      </c>
    </row>
    <row r="216" spans="1:41" hidden="1" x14ac:dyDescent="0.3">
      <c r="A216" s="62" t="s">
        <v>310</v>
      </c>
      <c r="B216" s="62" t="s">
        <v>97</v>
      </c>
      <c r="C216" s="62">
        <v>2</v>
      </c>
      <c r="D216" s="63">
        <v>3000</v>
      </c>
      <c r="E216" s="62">
        <f t="shared" si="90"/>
        <v>0.97299999999999998</v>
      </c>
      <c r="F216" s="64">
        <f t="shared" si="91"/>
        <v>35028</v>
      </c>
      <c r="G216" s="63">
        <v>329</v>
      </c>
      <c r="H216" s="65">
        <v>0.70409999999999995</v>
      </c>
      <c r="I216" s="63">
        <v>270</v>
      </c>
      <c r="J216" s="66">
        <v>544</v>
      </c>
      <c r="K216" s="67">
        <f t="shared" si="92"/>
        <v>274</v>
      </c>
      <c r="L216" s="67">
        <f t="shared" si="93"/>
        <v>59</v>
      </c>
      <c r="M216" s="65">
        <f t="shared" si="94"/>
        <v>0.27226277372262775</v>
      </c>
      <c r="N216" s="68">
        <f t="shared" si="95"/>
        <v>0.70409999999999995</v>
      </c>
      <c r="O216" s="63">
        <v>329</v>
      </c>
      <c r="P216" s="65">
        <f t="shared" si="96"/>
        <v>0.27226277372262775</v>
      </c>
      <c r="Q216" s="65">
        <f t="shared" si="97"/>
        <v>0.63513124087591244</v>
      </c>
      <c r="R216" s="63">
        <f t="shared" si="98"/>
        <v>76269.735060583946</v>
      </c>
      <c r="S216" s="70">
        <f t="shared" si="99"/>
        <v>45761.841036350364</v>
      </c>
      <c r="T216" s="71">
        <f t="shared" si="100"/>
        <v>270</v>
      </c>
      <c r="U216" s="69">
        <f t="shared" si="101"/>
        <v>342.5</v>
      </c>
      <c r="V216" s="69">
        <f t="shared" si="102"/>
        <v>235.75</v>
      </c>
      <c r="W216">
        <f t="shared" si="103"/>
        <v>-216.38867829163507</v>
      </c>
      <c r="X216" s="69">
        <f t="shared" si="104"/>
        <v>301.93520975486479</v>
      </c>
      <c r="Y216" s="69">
        <f t="shared" si="105"/>
        <v>301.93520975486479</v>
      </c>
      <c r="Z216" s="72">
        <f t="shared" si="106"/>
        <v>0.19324148833537164</v>
      </c>
      <c r="AA216" s="72">
        <f t="shared" si="107"/>
        <v>0.69766868613138688</v>
      </c>
      <c r="AB216" s="69">
        <f t="shared" si="108"/>
        <v>76887.520496565645</v>
      </c>
      <c r="AC216" s="73">
        <f t="shared" si="109"/>
        <v>46132.512297939385</v>
      </c>
      <c r="AD216" s="69">
        <f t="shared" si="110"/>
        <v>35028</v>
      </c>
      <c r="AE216" s="4"/>
      <c r="AF216"/>
      <c r="AG216" s="74">
        <f t="shared" si="111"/>
        <v>8488.3023479318745</v>
      </c>
      <c r="AH216" s="74">
        <f t="shared" si="112"/>
        <v>-42088.302347931873</v>
      </c>
      <c r="AI216" s="75">
        <f t="shared" si="113"/>
        <v>-18088.302347931873</v>
      </c>
      <c r="AJ216" s="75">
        <f t="shared" si="114"/>
        <v>-18088.302347931873</v>
      </c>
      <c r="AK216" s="75">
        <f t="shared" si="115"/>
        <v>-24088.302347931873</v>
      </c>
      <c r="AL216" s="75">
        <f t="shared" si="116"/>
        <v>-30983.790049992487</v>
      </c>
      <c r="AM216" s="75">
        <f t="shared" si="117"/>
        <v>-6983.7900499924872</v>
      </c>
      <c r="AN216" s="75">
        <f t="shared" si="118"/>
        <v>-6983.7900499924872</v>
      </c>
      <c r="AO216" s="75">
        <f t="shared" si="119"/>
        <v>-12983.790049992487</v>
      </c>
    </row>
    <row r="217" spans="1:41" hidden="1" x14ac:dyDescent="0.3">
      <c r="A217" s="62" t="s">
        <v>311</v>
      </c>
      <c r="B217" s="62" t="s">
        <v>103</v>
      </c>
      <c r="C217" s="62">
        <v>1</v>
      </c>
      <c r="D217" s="63">
        <v>4500</v>
      </c>
      <c r="E217" s="62">
        <f t="shared" si="90"/>
        <v>0.97299999999999998</v>
      </c>
      <c r="F217" s="64">
        <f t="shared" si="91"/>
        <v>52542</v>
      </c>
      <c r="G217" s="63">
        <v>549</v>
      </c>
      <c r="H217" s="65">
        <v>0.44379999999999997</v>
      </c>
      <c r="I217" s="63">
        <v>231</v>
      </c>
      <c r="J217" s="66">
        <v>1027</v>
      </c>
      <c r="K217" s="67">
        <f t="shared" si="92"/>
        <v>796</v>
      </c>
      <c r="L217" s="67">
        <f t="shared" si="93"/>
        <v>318</v>
      </c>
      <c r="M217" s="65">
        <f t="shared" si="94"/>
        <v>0.41959798994974873</v>
      </c>
      <c r="N217" s="68">
        <f t="shared" si="95"/>
        <v>0.44379999999999997</v>
      </c>
      <c r="O217" s="63">
        <v>549</v>
      </c>
      <c r="P217" s="65">
        <f t="shared" si="96"/>
        <v>0.41959798994974873</v>
      </c>
      <c r="Q217" s="65">
        <f t="shared" si="97"/>
        <v>0.51853015075376896</v>
      </c>
      <c r="R217" s="63">
        <f t="shared" si="98"/>
        <v>103905.66425879399</v>
      </c>
      <c r="S217" s="70">
        <f t="shared" si="99"/>
        <v>62343.398555276392</v>
      </c>
      <c r="T217" s="71">
        <f t="shared" si="100"/>
        <v>231</v>
      </c>
      <c r="U217" s="69">
        <f t="shared" si="101"/>
        <v>995</v>
      </c>
      <c r="V217" s="69">
        <f t="shared" si="102"/>
        <v>131.5</v>
      </c>
      <c r="W217">
        <f t="shared" si="103"/>
        <v>-628.63280262825378</v>
      </c>
      <c r="X217" s="69">
        <f t="shared" si="104"/>
        <v>600.46506191559274</v>
      </c>
      <c r="Y217" s="69">
        <f t="shared" si="105"/>
        <v>600.46506191559274</v>
      </c>
      <c r="Z217" s="72">
        <f t="shared" si="106"/>
        <v>0.47132167026692739</v>
      </c>
      <c r="AA217" s="72">
        <f t="shared" si="107"/>
        <v>0.47759603015075369</v>
      </c>
      <c r="AB217" s="69">
        <f t="shared" si="108"/>
        <v>104674.60138251647</v>
      </c>
      <c r="AC217" s="73">
        <f t="shared" si="109"/>
        <v>62804.760829509876</v>
      </c>
      <c r="AD217" s="69">
        <f t="shared" si="110"/>
        <v>52542</v>
      </c>
      <c r="AE217" s="4"/>
      <c r="AF217"/>
      <c r="AG217" s="74">
        <f t="shared" si="111"/>
        <v>5810.7517001675033</v>
      </c>
      <c r="AH217" s="74">
        <f t="shared" si="112"/>
        <v>-39410.751700167501</v>
      </c>
      <c r="AI217" s="75">
        <f t="shared" si="113"/>
        <v>-15410.751700167504</v>
      </c>
      <c r="AJ217" s="75">
        <f t="shared" si="114"/>
        <v>-15410.751700167504</v>
      </c>
      <c r="AK217" s="75">
        <f t="shared" si="115"/>
        <v>-21410.751700167504</v>
      </c>
      <c r="AL217" s="75">
        <f t="shared" si="116"/>
        <v>-29147.990870657624</v>
      </c>
      <c r="AM217" s="75">
        <f t="shared" si="117"/>
        <v>-5147.990870657628</v>
      </c>
      <c r="AN217" s="75">
        <f t="shared" si="118"/>
        <v>-5147.990870657628</v>
      </c>
      <c r="AO217" s="75">
        <f t="shared" si="119"/>
        <v>-11147.990870657628</v>
      </c>
    </row>
    <row r="218" spans="1:41" hidden="1" x14ac:dyDescent="0.3">
      <c r="A218" s="62" t="s">
        <v>312</v>
      </c>
      <c r="B218" s="62" t="s">
        <v>103</v>
      </c>
      <c r="C218" s="62">
        <v>2</v>
      </c>
      <c r="D218" s="63">
        <v>4900</v>
      </c>
      <c r="E218" s="62">
        <f t="shared" si="90"/>
        <v>0.97299999999999998</v>
      </c>
      <c r="F218" s="64">
        <f t="shared" si="91"/>
        <v>57212.4</v>
      </c>
      <c r="G218" s="63">
        <v>652</v>
      </c>
      <c r="H218" s="65">
        <v>0.4466</v>
      </c>
      <c r="I218" s="63">
        <v>379</v>
      </c>
      <c r="J218" s="66">
        <v>969</v>
      </c>
      <c r="K218" s="67">
        <f t="shared" si="92"/>
        <v>590</v>
      </c>
      <c r="L218" s="67">
        <f t="shared" si="93"/>
        <v>273</v>
      </c>
      <c r="M218" s="65">
        <f t="shared" si="94"/>
        <v>0.47016949152542376</v>
      </c>
      <c r="N218" s="68">
        <f t="shared" si="95"/>
        <v>0.4466</v>
      </c>
      <c r="O218" s="63">
        <v>652</v>
      </c>
      <c r="P218" s="65">
        <f t="shared" si="96"/>
        <v>0.47016949152542376</v>
      </c>
      <c r="Q218" s="65">
        <f t="shared" si="97"/>
        <v>0.47850786440677967</v>
      </c>
      <c r="R218" s="63">
        <f t="shared" si="98"/>
        <v>113875.30157152543</v>
      </c>
      <c r="S218" s="70">
        <f t="shared" si="99"/>
        <v>68325.180942915249</v>
      </c>
      <c r="T218" s="71">
        <f t="shared" si="100"/>
        <v>379</v>
      </c>
      <c r="U218" s="69">
        <f t="shared" si="101"/>
        <v>737.5</v>
      </c>
      <c r="V218" s="69">
        <f t="shared" si="102"/>
        <v>305.25</v>
      </c>
      <c r="W218">
        <f t="shared" si="103"/>
        <v>-465.94642405863027</v>
      </c>
      <c r="X218" s="69">
        <f t="shared" si="104"/>
        <v>548.95902830427099</v>
      </c>
      <c r="Y218" s="69">
        <f t="shared" si="105"/>
        <v>548.95902830427099</v>
      </c>
      <c r="Z218" s="72">
        <f t="shared" si="106"/>
        <v>0.33045291973460472</v>
      </c>
      <c r="AA218" s="72">
        <f t="shared" si="107"/>
        <v>0.58907955932203393</v>
      </c>
      <c r="AB218" s="69">
        <f t="shared" si="108"/>
        <v>118033.89800495614</v>
      </c>
      <c r="AC218" s="73">
        <f t="shared" si="109"/>
        <v>70820.338802973682</v>
      </c>
      <c r="AD218" s="69">
        <f t="shared" si="110"/>
        <v>57212.4</v>
      </c>
      <c r="AE218" s="4"/>
      <c r="AF218"/>
      <c r="AG218" s="74">
        <f t="shared" si="111"/>
        <v>7167.1346384180797</v>
      </c>
      <c r="AH218" s="74">
        <f t="shared" si="112"/>
        <v>-40767.13463841808</v>
      </c>
      <c r="AI218" s="75">
        <f t="shared" si="113"/>
        <v>-16767.13463841808</v>
      </c>
      <c r="AJ218" s="75">
        <f t="shared" si="114"/>
        <v>-16767.13463841808</v>
      </c>
      <c r="AK218" s="75">
        <f t="shared" si="115"/>
        <v>-22767.13463841808</v>
      </c>
      <c r="AL218" s="75">
        <f t="shared" si="116"/>
        <v>-27159.1958354444</v>
      </c>
      <c r="AM218" s="75">
        <f t="shared" si="117"/>
        <v>-3159.1958354443996</v>
      </c>
      <c r="AN218" s="75">
        <f t="shared" si="118"/>
        <v>-3159.1958354443996</v>
      </c>
      <c r="AO218" s="75">
        <f t="shared" si="119"/>
        <v>-9159.1958354443996</v>
      </c>
    </row>
    <row r="219" spans="1:41" hidden="1" x14ac:dyDescent="0.3">
      <c r="A219" s="62" t="s">
        <v>313</v>
      </c>
      <c r="B219" s="62" t="s">
        <v>97</v>
      </c>
      <c r="C219" s="62">
        <v>2</v>
      </c>
      <c r="D219" s="63">
        <v>3300</v>
      </c>
      <c r="E219" s="62">
        <f t="shared" si="90"/>
        <v>0.97299999999999998</v>
      </c>
      <c r="F219" s="64">
        <f t="shared" si="91"/>
        <v>38530.799999999996</v>
      </c>
      <c r="G219" s="63">
        <v>378</v>
      </c>
      <c r="H219" s="65">
        <v>0.4219</v>
      </c>
      <c r="I219" s="63">
        <v>264</v>
      </c>
      <c r="J219" s="66">
        <v>532</v>
      </c>
      <c r="K219" s="67">
        <f t="shared" si="92"/>
        <v>268</v>
      </c>
      <c r="L219" s="67">
        <f t="shared" si="93"/>
        <v>114</v>
      </c>
      <c r="M219" s="65">
        <f t="shared" si="94"/>
        <v>0.44029850746268662</v>
      </c>
      <c r="N219" s="68">
        <f t="shared" si="95"/>
        <v>0.4219</v>
      </c>
      <c r="O219" s="63">
        <v>378</v>
      </c>
      <c r="P219" s="65">
        <f t="shared" si="96"/>
        <v>0.44029850746268662</v>
      </c>
      <c r="Q219" s="65">
        <f t="shared" si="97"/>
        <v>0.50214776119402982</v>
      </c>
      <c r="R219" s="63">
        <f t="shared" si="98"/>
        <v>69281.326611940298</v>
      </c>
      <c r="S219" s="70">
        <f t="shared" si="99"/>
        <v>41568.79596716418</v>
      </c>
      <c r="T219" s="71">
        <f t="shared" si="100"/>
        <v>264</v>
      </c>
      <c r="U219" s="69">
        <f t="shared" si="101"/>
        <v>335</v>
      </c>
      <c r="V219" s="69">
        <f t="shared" si="102"/>
        <v>230.5</v>
      </c>
      <c r="W219">
        <f t="shared" si="103"/>
        <v>-211.65024008086934</v>
      </c>
      <c r="X219" s="69">
        <f t="shared" si="104"/>
        <v>295.27969421278743</v>
      </c>
      <c r="Y219" s="69">
        <f t="shared" si="105"/>
        <v>295.27969421278743</v>
      </c>
      <c r="Z219" s="72">
        <f t="shared" si="106"/>
        <v>0.19337222153070877</v>
      </c>
      <c r="AA219" s="72">
        <f t="shared" si="107"/>
        <v>0.69756522388059716</v>
      </c>
      <c r="AB219" s="69">
        <f t="shared" si="108"/>
        <v>75181.548790342131</v>
      </c>
      <c r="AC219" s="73">
        <f t="shared" si="109"/>
        <v>45108.929274205278</v>
      </c>
      <c r="AD219" s="69">
        <f t="shared" si="110"/>
        <v>38530.799999999996</v>
      </c>
      <c r="AE219" s="4"/>
      <c r="AF219"/>
      <c r="AG219" s="74">
        <f t="shared" si="111"/>
        <v>8487.0435572139322</v>
      </c>
      <c r="AH219" s="74">
        <f t="shared" si="112"/>
        <v>-42087.043557213932</v>
      </c>
      <c r="AI219" s="75">
        <f t="shared" si="113"/>
        <v>-18087.043557213932</v>
      </c>
      <c r="AJ219" s="75">
        <f t="shared" si="114"/>
        <v>-18087.043557213932</v>
      </c>
      <c r="AK219" s="75">
        <f t="shared" si="115"/>
        <v>-24087.043557213932</v>
      </c>
      <c r="AL219" s="75">
        <f t="shared" si="116"/>
        <v>-35508.914283008649</v>
      </c>
      <c r="AM219" s="75">
        <f t="shared" si="117"/>
        <v>-11508.914283008649</v>
      </c>
      <c r="AN219" s="75">
        <f t="shared" si="118"/>
        <v>-11508.914283008649</v>
      </c>
      <c r="AO219" s="75">
        <f t="shared" si="119"/>
        <v>-17508.914283008649</v>
      </c>
    </row>
    <row r="220" spans="1:41" hidden="1" x14ac:dyDescent="0.3">
      <c r="A220" s="62" t="s">
        <v>314</v>
      </c>
      <c r="B220" s="62" t="s">
        <v>103</v>
      </c>
      <c r="C220" s="62">
        <v>1</v>
      </c>
      <c r="D220" s="63">
        <v>4500</v>
      </c>
      <c r="E220" s="62">
        <f t="shared" si="90"/>
        <v>0.97299999999999998</v>
      </c>
      <c r="F220" s="64">
        <f t="shared" si="91"/>
        <v>52542</v>
      </c>
      <c r="G220" s="63">
        <v>255</v>
      </c>
      <c r="H220" s="65">
        <v>0.59179999999999999</v>
      </c>
      <c r="I220" s="63">
        <v>151</v>
      </c>
      <c r="J220" s="66">
        <v>673</v>
      </c>
      <c r="K220" s="67">
        <f t="shared" si="92"/>
        <v>522</v>
      </c>
      <c r="L220" s="67">
        <f t="shared" si="93"/>
        <v>104</v>
      </c>
      <c r="M220" s="65">
        <f t="shared" si="94"/>
        <v>0.25938697318007664</v>
      </c>
      <c r="N220" s="68">
        <f t="shared" si="95"/>
        <v>0.59179999999999999</v>
      </c>
      <c r="O220" s="63">
        <v>255</v>
      </c>
      <c r="P220" s="65">
        <f t="shared" si="96"/>
        <v>0.25938697318007664</v>
      </c>
      <c r="Q220" s="65">
        <f t="shared" si="97"/>
        <v>0.6453211494252874</v>
      </c>
      <c r="R220" s="63">
        <f t="shared" si="98"/>
        <v>60063.265982758625</v>
      </c>
      <c r="S220" s="70">
        <f t="shared" si="99"/>
        <v>36037.959589655176</v>
      </c>
      <c r="T220" s="71">
        <f t="shared" si="100"/>
        <v>151</v>
      </c>
      <c r="U220" s="69">
        <f t="shared" si="101"/>
        <v>652.5</v>
      </c>
      <c r="V220" s="69">
        <f t="shared" si="102"/>
        <v>85.75</v>
      </c>
      <c r="W220">
        <f t="shared" si="103"/>
        <v>-412.24412433661865</v>
      </c>
      <c r="X220" s="69">
        <f t="shared" si="104"/>
        <v>393.52985216072784</v>
      </c>
      <c r="Y220" s="69">
        <f t="shared" si="105"/>
        <v>393.52985216072784</v>
      </c>
      <c r="Z220" s="72">
        <f t="shared" si="106"/>
        <v>0.47169326001644113</v>
      </c>
      <c r="AA220" s="72">
        <f t="shared" si="107"/>
        <v>0.47730195402298853</v>
      </c>
      <c r="AB220" s="69">
        <f t="shared" si="108"/>
        <v>68558.887101983026</v>
      </c>
      <c r="AC220" s="73">
        <f t="shared" si="109"/>
        <v>41135.332261189811</v>
      </c>
      <c r="AD220" s="69">
        <f t="shared" si="110"/>
        <v>52542</v>
      </c>
      <c r="AE220" s="4"/>
      <c r="AF220"/>
      <c r="AG220" s="74">
        <f t="shared" si="111"/>
        <v>5807.1737739463597</v>
      </c>
      <c r="AH220" s="74">
        <f t="shared" si="112"/>
        <v>-39407.173773946357</v>
      </c>
      <c r="AI220" s="75">
        <f t="shared" si="113"/>
        <v>-15407.173773946361</v>
      </c>
      <c r="AJ220" s="75">
        <f t="shared" si="114"/>
        <v>-15407.173773946361</v>
      </c>
      <c r="AK220" s="75">
        <f t="shared" si="115"/>
        <v>-21407.173773946361</v>
      </c>
      <c r="AL220" s="75">
        <f t="shared" si="116"/>
        <v>-50813.841512756546</v>
      </c>
      <c r="AM220" s="75">
        <f t="shared" si="117"/>
        <v>-26813.841512756549</v>
      </c>
      <c r="AN220" s="75">
        <f t="shared" si="118"/>
        <v>-26813.841512756549</v>
      </c>
      <c r="AO220" s="75">
        <f t="shared" si="119"/>
        <v>-32813.841512756553</v>
      </c>
    </row>
    <row r="221" spans="1:41" hidden="1" x14ac:dyDescent="0.3">
      <c r="A221" s="62" t="s">
        <v>315</v>
      </c>
      <c r="B221" s="62" t="s">
        <v>103</v>
      </c>
      <c r="C221" s="62">
        <v>2</v>
      </c>
      <c r="D221" s="63">
        <v>4200</v>
      </c>
      <c r="E221" s="62">
        <f t="shared" si="90"/>
        <v>0.97299999999999998</v>
      </c>
      <c r="F221" s="64">
        <f t="shared" si="91"/>
        <v>49039.199999999997</v>
      </c>
      <c r="G221" s="63">
        <v>441</v>
      </c>
      <c r="H221" s="65">
        <v>0.5726</v>
      </c>
      <c r="I221" s="63">
        <v>278</v>
      </c>
      <c r="J221" s="66">
        <v>711</v>
      </c>
      <c r="K221" s="67">
        <f t="shared" si="92"/>
        <v>433</v>
      </c>
      <c r="L221" s="67">
        <f t="shared" si="93"/>
        <v>163</v>
      </c>
      <c r="M221" s="65">
        <f t="shared" si="94"/>
        <v>0.40115473441108551</v>
      </c>
      <c r="N221" s="68">
        <f t="shared" si="95"/>
        <v>0.5726</v>
      </c>
      <c r="O221" s="63">
        <v>441</v>
      </c>
      <c r="P221" s="65">
        <f t="shared" si="96"/>
        <v>0.40115473441108551</v>
      </c>
      <c r="Q221" s="65">
        <f t="shared" si="97"/>
        <v>0.53312614318706697</v>
      </c>
      <c r="R221" s="63">
        <f t="shared" si="98"/>
        <v>85814.649638106232</v>
      </c>
      <c r="S221" s="70">
        <f t="shared" si="99"/>
        <v>51488.789782863736</v>
      </c>
      <c r="T221" s="71">
        <f t="shared" si="100"/>
        <v>278</v>
      </c>
      <c r="U221" s="69">
        <f t="shared" si="101"/>
        <v>541.25</v>
      </c>
      <c r="V221" s="69">
        <f t="shared" si="102"/>
        <v>223.875</v>
      </c>
      <c r="W221">
        <f t="shared" si="103"/>
        <v>-341.95729087692695</v>
      </c>
      <c r="X221" s="69">
        <f t="shared" si="104"/>
        <v>402.80637161991405</v>
      </c>
      <c r="Y221" s="69">
        <f t="shared" si="105"/>
        <v>402.80637161991405</v>
      </c>
      <c r="Z221" s="72">
        <f t="shared" si="106"/>
        <v>0.33058913925157329</v>
      </c>
      <c r="AA221" s="72">
        <f t="shared" si="107"/>
        <v>0.58897175519630496</v>
      </c>
      <c r="AB221" s="69">
        <f t="shared" si="108"/>
        <v>86593.175129491094</v>
      </c>
      <c r="AC221" s="73">
        <f t="shared" si="109"/>
        <v>51955.905077694653</v>
      </c>
      <c r="AD221" s="69">
        <f t="shared" si="110"/>
        <v>49039.199999999997</v>
      </c>
      <c r="AE221" s="4"/>
      <c r="AF221"/>
      <c r="AG221" s="74">
        <f t="shared" si="111"/>
        <v>7165.8230215550429</v>
      </c>
      <c r="AH221" s="74">
        <f t="shared" si="112"/>
        <v>-40765.823021555043</v>
      </c>
      <c r="AI221" s="75">
        <f t="shared" si="113"/>
        <v>-16765.823021555043</v>
      </c>
      <c r="AJ221" s="75">
        <f t="shared" si="114"/>
        <v>-16765.823021555043</v>
      </c>
      <c r="AK221" s="75">
        <f t="shared" si="115"/>
        <v>-22765.823021555043</v>
      </c>
      <c r="AL221" s="75">
        <f t="shared" si="116"/>
        <v>-37849.117943860387</v>
      </c>
      <c r="AM221" s="75">
        <f t="shared" si="117"/>
        <v>-13849.117943860387</v>
      </c>
      <c r="AN221" s="75">
        <f t="shared" si="118"/>
        <v>-13849.117943860387</v>
      </c>
      <c r="AO221" s="75">
        <f t="shared" si="119"/>
        <v>-19849.117943860387</v>
      </c>
    </row>
    <row r="222" spans="1:41" hidden="1" x14ac:dyDescent="0.3">
      <c r="A222" s="62" t="s">
        <v>316</v>
      </c>
      <c r="B222" s="62" t="s">
        <v>97</v>
      </c>
      <c r="C222" s="62">
        <v>1</v>
      </c>
      <c r="D222" s="63">
        <v>2500</v>
      </c>
      <c r="E222" s="62">
        <f t="shared" si="90"/>
        <v>0.97299999999999998</v>
      </c>
      <c r="F222" s="64">
        <f t="shared" si="91"/>
        <v>29190</v>
      </c>
      <c r="G222" s="63">
        <v>356</v>
      </c>
      <c r="H222" s="65">
        <v>0.42470000000000002</v>
      </c>
      <c r="I222" s="63">
        <v>98</v>
      </c>
      <c r="J222" s="66">
        <v>460</v>
      </c>
      <c r="K222" s="67">
        <f t="shared" si="92"/>
        <v>362</v>
      </c>
      <c r="L222" s="67">
        <f t="shared" si="93"/>
        <v>258</v>
      </c>
      <c r="M222" s="65">
        <f t="shared" si="94"/>
        <v>0.67016574585635358</v>
      </c>
      <c r="N222" s="68">
        <f t="shared" si="95"/>
        <v>0.42470000000000002</v>
      </c>
      <c r="O222" s="63">
        <v>356</v>
      </c>
      <c r="P222" s="65">
        <f t="shared" si="96"/>
        <v>0.67016574585635358</v>
      </c>
      <c r="Q222" s="65">
        <f t="shared" si="97"/>
        <v>0.32023082872928177</v>
      </c>
      <c r="R222" s="63">
        <f t="shared" si="98"/>
        <v>41610.793885082872</v>
      </c>
      <c r="S222" s="70">
        <f t="shared" si="99"/>
        <v>24966.476331049722</v>
      </c>
      <c r="T222" s="71">
        <f t="shared" si="100"/>
        <v>98</v>
      </c>
      <c r="U222" s="69">
        <f t="shared" si="101"/>
        <v>452.5</v>
      </c>
      <c r="V222" s="69">
        <f t="shared" si="102"/>
        <v>52.75</v>
      </c>
      <c r="W222">
        <f t="shared" si="103"/>
        <v>-285.88577204953248</v>
      </c>
      <c r="X222" s="69">
        <f t="shared" si="104"/>
        <v>269.54943770533231</v>
      </c>
      <c r="Y222" s="69">
        <f t="shared" si="105"/>
        <v>269.54943770533231</v>
      </c>
      <c r="Z222" s="72">
        <f t="shared" si="106"/>
        <v>0.47911477945929792</v>
      </c>
      <c r="AA222" s="72">
        <f t="shared" si="107"/>
        <v>0.47142856353591167</v>
      </c>
      <c r="AB222" s="69">
        <f t="shared" si="108"/>
        <v>46381.756040058193</v>
      </c>
      <c r="AC222" s="73">
        <f t="shared" si="109"/>
        <v>27829.053624034914</v>
      </c>
      <c r="AD222" s="69">
        <f t="shared" si="110"/>
        <v>29190</v>
      </c>
      <c r="AE222" s="4"/>
      <c r="AF222"/>
      <c r="AG222" s="74">
        <f t="shared" si="111"/>
        <v>5735.7141896869252</v>
      </c>
      <c r="AH222" s="74">
        <f t="shared" si="112"/>
        <v>-39335.714189686929</v>
      </c>
      <c r="AI222" s="75">
        <f t="shared" si="113"/>
        <v>-15335.714189686925</v>
      </c>
      <c r="AJ222" s="75">
        <f t="shared" si="114"/>
        <v>-15335.714189686925</v>
      </c>
      <c r="AK222" s="75">
        <f t="shared" si="115"/>
        <v>-21335.714189686925</v>
      </c>
      <c r="AL222" s="75">
        <f t="shared" si="116"/>
        <v>-40696.660565652011</v>
      </c>
      <c r="AM222" s="75">
        <f t="shared" si="117"/>
        <v>-16696.660565652011</v>
      </c>
      <c r="AN222" s="75">
        <f t="shared" si="118"/>
        <v>-16696.660565652011</v>
      </c>
      <c r="AO222" s="75">
        <f t="shared" si="119"/>
        <v>-22696.660565652011</v>
      </c>
    </row>
    <row r="223" spans="1:41" hidden="1" x14ac:dyDescent="0.3">
      <c r="A223" s="62" t="s">
        <v>317</v>
      </c>
      <c r="B223" s="62" t="s">
        <v>97</v>
      </c>
      <c r="C223" s="62">
        <v>1</v>
      </c>
      <c r="D223" s="63">
        <v>2500</v>
      </c>
      <c r="E223" s="62">
        <f t="shared" si="90"/>
        <v>0.97299999999999998</v>
      </c>
      <c r="F223" s="64">
        <f t="shared" si="91"/>
        <v>29190</v>
      </c>
      <c r="G223" s="63">
        <v>437</v>
      </c>
      <c r="H223" s="65">
        <v>7.9500000000000001E-2</v>
      </c>
      <c r="I223" s="63">
        <v>108</v>
      </c>
      <c r="J223" s="66">
        <v>507</v>
      </c>
      <c r="K223" s="67">
        <f t="shared" si="92"/>
        <v>399</v>
      </c>
      <c r="L223" s="67">
        <f t="shared" si="93"/>
        <v>329</v>
      </c>
      <c r="M223" s="65">
        <f t="shared" si="94"/>
        <v>0.75964912280701746</v>
      </c>
      <c r="N223" s="68">
        <f t="shared" si="95"/>
        <v>7.9500000000000001E-2</v>
      </c>
      <c r="O223" s="63">
        <v>437</v>
      </c>
      <c r="P223" s="65">
        <f t="shared" si="96"/>
        <v>0.75964912280701746</v>
      </c>
      <c r="Q223" s="65">
        <f t="shared" si="97"/>
        <v>0.24941368421052645</v>
      </c>
      <c r="R223" s="63">
        <f t="shared" si="98"/>
        <v>39782.729700000025</v>
      </c>
      <c r="S223" s="70">
        <f t="shared" si="99"/>
        <v>23869.637820000014</v>
      </c>
      <c r="T223" s="71">
        <f t="shared" si="100"/>
        <v>108</v>
      </c>
      <c r="U223" s="69">
        <f t="shared" si="101"/>
        <v>498.75</v>
      </c>
      <c r="V223" s="69">
        <f t="shared" si="102"/>
        <v>58.125</v>
      </c>
      <c r="W223">
        <f t="shared" si="103"/>
        <v>-315.10614101592114</v>
      </c>
      <c r="X223" s="69">
        <f t="shared" si="104"/>
        <v>297.09178354814253</v>
      </c>
      <c r="Y223" s="69">
        <f t="shared" si="105"/>
        <v>297.09178354814253</v>
      </c>
      <c r="Z223" s="72">
        <f t="shared" si="106"/>
        <v>0.4791313955852482</v>
      </c>
      <c r="AA223" s="72">
        <f t="shared" si="107"/>
        <v>0.47141541353383459</v>
      </c>
      <c r="AB223" s="69">
        <f t="shared" si="108"/>
        <v>51119.580789581014</v>
      </c>
      <c r="AC223" s="73">
        <f t="shared" si="109"/>
        <v>30671.748473748608</v>
      </c>
      <c r="AD223" s="69">
        <f t="shared" si="110"/>
        <v>29190</v>
      </c>
      <c r="AE223" s="4"/>
      <c r="AF223"/>
      <c r="AG223" s="74">
        <f t="shared" si="111"/>
        <v>5735.5541979949867</v>
      </c>
      <c r="AH223" s="74">
        <f t="shared" si="112"/>
        <v>-39335.554197994985</v>
      </c>
      <c r="AI223" s="75">
        <f t="shared" si="113"/>
        <v>-15335.554197994987</v>
      </c>
      <c r="AJ223" s="75">
        <f t="shared" si="114"/>
        <v>-15335.554197994987</v>
      </c>
      <c r="AK223" s="75">
        <f t="shared" si="115"/>
        <v>-21335.554197994985</v>
      </c>
      <c r="AL223" s="75">
        <f t="shared" si="116"/>
        <v>-37853.805724246376</v>
      </c>
      <c r="AM223" s="75">
        <f t="shared" si="117"/>
        <v>-13853.805724246378</v>
      </c>
      <c r="AN223" s="75">
        <f t="shared" si="118"/>
        <v>-13853.805724246378</v>
      </c>
      <c r="AO223" s="75">
        <f t="shared" si="119"/>
        <v>-19853.805724246376</v>
      </c>
    </row>
    <row r="224" spans="1:41" hidden="1" x14ac:dyDescent="0.3">
      <c r="A224" s="62" t="s">
        <v>318</v>
      </c>
      <c r="B224" s="62" t="s">
        <v>97</v>
      </c>
      <c r="C224" s="62">
        <v>2</v>
      </c>
      <c r="D224" s="63">
        <v>3300</v>
      </c>
      <c r="E224" s="62">
        <f t="shared" si="90"/>
        <v>0.97299999999999998</v>
      </c>
      <c r="F224" s="64">
        <f t="shared" si="91"/>
        <v>38530.799999999996</v>
      </c>
      <c r="G224" s="63">
        <v>461</v>
      </c>
      <c r="H224" s="65">
        <v>0.31780000000000003</v>
      </c>
      <c r="I224" s="63">
        <v>270</v>
      </c>
      <c r="J224" s="66">
        <v>543</v>
      </c>
      <c r="K224" s="67">
        <f t="shared" si="92"/>
        <v>273</v>
      </c>
      <c r="L224" s="67">
        <f t="shared" si="93"/>
        <v>191</v>
      </c>
      <c r="M224" s="65">
        <f t="shared" si="94"/>
        <v>0.65970695970695969</v>
      </c>
      <c r="N224" s="68">
        <f t="shared" si="95"/>
        <v>0.31780000000000003</v>
      </c>
      <c r="O224" s="63">
        <v>461</v>
      </c>
      <c r="P224" s="65">
        <f t="shared" si="96"/>
        <v>0.65970695970695969</v>
      </c>
      <c r="Q224" s="65">
        <f t="shared" si="97"/>
        <v>0.32850791208791208</v>
      </c>
      <c r="R224" s="63">
        <f t="shared" si="98"/>
        <v>55276.383827472528</v>
      </c>
      <c r="S224" s="70">
        <f t="shared" si="99"/>
        <v>33165.830296483517</v>
      </c>
      <c r="T224" s="71">
        <f t="shared" si="100"/>
        <v>270</v>
      </c>
      <c r="U224" s="69">
        <f t="shared" si="101"/>
        <v>341.25</v>
      </c>
      <c r="V224" s="69">
        <f t="shared" si="102"/>
        <v>235.875</v>
      </c>
      <c r="W224">
        <f t="shared" si="103"/>
        <v>-215.5989385898408</v>
      </c>
      <c r="X224" s="69">
        <f t="shared" si="104"/>
        <v>301.32595716451863</v>
      </c>
      <c r="Y224" s="69">
        <f t="shared" si="105"/>
        <v>301.32595716451863</v>
      </c>
      <c r="Z224" s="72">
        <f t="shared" si="106"/>
        <v>0.19179767667258205</v>
      </c>
      <c r="AA224" s="72">
        <f t="shared" si="107"/>
        <v>0.69881131868131863</v>
      </c>
      <c r="AB224" s="69">
        <f t="shared" si="108"/>
        <v>76858.046159852442</v>
      </c>
      <c r="AC224" s="73">
        <f t="shared" si="109"/>
        <v>46114.827695911466</v>
      </c>
      <c r="AD224" s="69">
        <f t="shared" si="110"/>
        <v>38530.799999999996</v>
      </c>
      <c r="AE224" s="4"/>
      <c r="AF224"/>
      <c r="AG224" s="74">
        <f t="shared" si="111"/>
        <v>8502.2043772893776</v>
      </c>
      <c r="AH224" s="74">
        <f t="shared" si="112"/>
        <v>-42102.204377289381</v>
      </c>
      <c r="AI224" s="75">
        <f t="shared" si="113"/>
        <v>-18102.204377289378</v>
      </c>
      <c r="AJ224" s="75">
        <f t="shared" si="114"/>
        <v>-18102.204377289378</v>
      </c>
      <c r="AK224" s="75">
        <f t="shared" si="115"/>
        <v>-24102.204377289378</v>
      </c>
      <c r="AL224" s="75">
        <f>($AC224-$AD224)+$AH224</f>
        <v>-34518.17668137791</v>
      </c>
      <c r="AM224" s="75">
        <f t="shared" si="117"/>
        <v>-10518.176681377907</v>
      </c>
      <c r="AN224" s="75">
        <f t="shared" si="118"/>
        <v>-10518.176681377907</v>
      </c>
      <c r="AO224" s="75">
        <f t="shared" si="119"/>
        <v>-16518.176681377907</v>
      </c>
    </row>
    <row r="225" spans="1:41" hidden="1" x14ac:dyDescent="0.3">
      <c r="A225" s="62" t="s">
        <v>319</v>
      </c>
      <c r="B225" s="62" t="s">
        <v>103</v>
      </c>
      <c r="C225" s="62">
        <v>1</v>
      </c>
      <c r="D225" s="63">
        <v>4500</v>
      </c>
      <c r="E225" s="62">
        <f t="shared" si="90"/>
        <v>0.97299999999999998</v>
      </c>
      <c r="F225" s="64">
        <f t="shared" si="91"/>
        <v>52542</v>
      </c>
      <c r="G225" s="63">
        <v>669</v>
      </c>
      <c r="H225" s="65">
        <v>0.31230000000000002</v>
      </c>
      <c r="I225" s="63">
        <v>186</v>
      </c>
      <c r="J225" s="66">
        <v>829</v>
      </c>
      <c r="K225" s="67">
        <f t="shared" si="92"/>
        <v>643</v>
      </c>
      <c r="L225" s="67">
        <f t="shared" si="93"/>
        <v>483</v>
      </c>
      <c r="M225" s="65">
        <f t="shared" si="94"/>
        <v>0.7009331259720063</v>
      </c>
      <c r="N225" s="68">
        <f t="shared" si="95"/>
        <v>0.31230000000000002</v>
      </c>
      <c r="O225" s="63">
        <v>669</v>
      </c>
      <c r="P225" s="65">
        <f t="shared" si="96"/>
        <v>0.7009331259720063</v>
      </c>
      <c r="Q225" s="65">
        <f t="shared" si="97"/>
        <v>0.29588152410575419</v>
      </c>
      <c r="R225" s="63">
        <f t="shared" si="98"/>
        <v>72249.829963763594</v>
      </c>
      <c r="S225" s="70">
        <f t="shared" si="99"/>
        <v>43349.897978258152</v>
      </c>
      <c r="T225" s="71">
        <f t="shared" si="100"/>
        <v>186</v>
      </c>
      <c r="U225" s="69">
        <f t="shared" si="101"/>
        <v>803.75</v>
      </c>
      <c r="V225" s="69">
        <f t="shared" si="102"/>
        <v>105.625</v>
      </c>
      <c r="W225">
        <f t="shared" si="103"/>
        <v>-507.80262825372756</v>
      </c>
      <c r="X225" s="69">
        <f t="shared" si="104"/>
        <v>484.74941559262066</v>
      </c>
      <c r="Y225" s="69">
        <f t="shared" si="105"/>
        <v>484.74941559262066</v>
      </c>
      <c r="Z225" s="72">
        <f t="shared" si="106"/>
        <v>0.47169445174820612</v>
      </c>
      <c r="AA225" s="72">
        <f t="shared" si="107"/>
        <v>0.4773010108864697</v>
      </c>
      <c r="AB225" s="69">
        <f t="shared" si="108"/>
        <v>84450.555922478889</v>
      </c>
      <c r="AC225" s="73">
        <f t="shared" si="109"/>
        <v>50670.333553487333</v>
      </c>
      <c r="AD225" s="69">
        <f t="shared" si="110"/>
        <v>52542</v>
      </c>
      <c r="AE225" s="4"/>
      <c r="AF225"/>
      <c r="AG225" s="74">
        <f t="shared" si="111"/>
        <v>5807.1622991187151</v>
      </c>
      <c r="AH225" s="74">
        <f t="shared" si="112"/>
        <v>-39407.162299118718</v>
      </c>
      <c r="AI225" s="75">
        <f t="shared" si="113"/>
        <v>-15407.162299118714</v>
      </c>
      <c r="AJ225" s="75">
        <f t="shared" si="114"/>
        <v>-15407.162299118714</v>
      </c>
      <c r="AK225" s="75">
        <f t="shared" si="115"/>
        <v>-21407.162299118714</v>
      </c>
      <c r="AL225" s="75">
        <f t="shared" si="116"/>
        <v>-41278.828745631385</v>
      </c>
      <c r="AM225" s="75">
        <f t="shared" si="117"/>
        <v>-17278.828745631381</v>
      </c>
      <c r="AN225" s="75">
        <f t="shared" si="118"/>
        <v>-17278.828745631381</v>
      </c>
      <c r="AO225" s="75">
        <f t="shared" si="119"/>
        <v>-23278.828745631381</v>
      </c>
    </row>
    <row r="226" spans="1:41" hidden="1" x14ac:dyDescent="0.3">
      <c r="A226" s="62" t="s">
        <v>320</v>
      </c>
      <c r="B226" s="62" t="s">
        <v>97</v>
      </c>
      <c r="C226" s="62">
        <v>1</v>
      </c>
      <c r="D226" s="63">
        <v>500</v>
      </c>
      <c r="E226" s="62">
        <f t="shared" si="90"/>
        <v>0.97299999999999998</v>
      </c>
      <c r="F226" s="64">
        <f t="shared" si="91"/>
        <v>5838</v>
      </c>
      <c r="G226" s="63">
        <v>121</v>
      </c>
      <c r="H226" s="65">
        <v>0.39729999999999999</v>
      </c>
      <c r="I226" s="63">
        <v>50</v>
      </c>
      <c r="J226" s="66">
        <v>174</v>
      </c>
      <c r="K226" s="67">
        <f t="shared" si="92"/>
        <v>124</v>
      </c>
      <c r="L226" s="67">
        <f t="shared" si="93"/>
        <v>71</v>
      </c>
      <c r="M226" s="65">
        <f t="shared" si="94"/>
        <v>0.5580645161290323</v>
      </c>
      <c r="N226" s="68">
        <f t="shared" si="95"/>
        <v>0.39729999999999999</v>
      </c>
      <c r="O226" s="63">
        <v>121</v>
      </c>
      <c r="P226" s="65">
        <f t="shared" si="96"/>
        <v>0.5580645161290323</v>
      </c>
      <c r="Q226" s="65">
        <f t="shared" si="97"/>
        <v>0.40894774193548389</v>
      </c>
      <c r="R226" s="63">
        <f t="shared" si="98"/>
        <v>18061.177022580647</v>
      </c>
      <c r="S226" s="70">
        <f t="shared" si="99"/>
        <v>10836.706213548388</v>
      </c>
      <c r="T226" s="71">
        <f t="shared" si="100"/>
        <v>50</v>
      </c>
      <c r="U226" s="69">
        <f t="shared" si="101"/>
        <v>155</v>
      </c>
      <c r="V226" s="69">
        <f t="shared" si="102"/>
        <v>34.5</v>
      </c>
      <c r="W226">
        <f t="shared" si="103"/>
        <v>-97.92772302249179</v>
      </c>
      <c r="X226" s="69">
        <f t="shared" si="104"/>
        <v>100.54732120293151</v>
      </c>
      <c r="Y226" s="69">
        <f t="shared" si="105"/>
        <v>100.54732120293151</v>
      </c>
      <c r="Z226" s="72">
        <f t="shared" si="106"/>
        <v>0.42611174969633236</v>
      </c>
      <c r="AA226" s="72">
        <f t="shared" si="107"/>
        <v>0.51337516129032257</v>
      </c>
      <c r="AB226" s="69">
        <f t="shared" si="108"/>
        <v>18840.751492550666</v>
      </c>
      <c r="AC226" s="73">
        <f t="shared" si="109"/>
        <v>11304.450895530399</v>
      </c>
      <c r="AD226" s="69">
        <f t="shared" si="110"/>
        <v>5838</v>
      </c>
      <c r="AE226" s="4"/>
      <c r="AF226"/>
      <c r="AG226" s="74">
        <f t="shared" si="111"/>
        <v>6246.0644623655917</v>
      </c>
      <c r="AH226" s="74">
        <f t="shared" si="112"/>
        <v>-39846.06446236559</v>
      </c>
      <c r="AI226" s="75">
        <f t="shared" si="113"/>
        <v>-15846.064462365592</v>
      </c>
      <c r="AJ226" s="75">
        <f t="shared" si="114"/>
        <v>-15846.064462365592</v>
      </c>
      <c r="AK226" s="75">
        <f t="shared" si="115"/>
        <v>-21846.06446236559</v>
      </c>
      <c r="AL226" s="75">
        <f t="shared" si="116"/>
        <v>-34379.613566835193</v>
      </c>
      <c r="AM226" s="75">
        <f t="shared" si="117"/>
        <v>-10379.613566835193</v>
      </c>
      <c r="AN226" s="75">
        <f t="shared" si="118"/>
        <v>-10379.613566835193</v>
      </c>
      <c r="AO226" s="75">
        <f t="shared" si="119"/>
        <v>-16379.613566835191</v>
      </c>
    </row>
    <row r="227" spans="1:41" hidden="1" x14ac:dyDescent="0.3">
      <c r="A227" s="62" t="s">
        <v>321</v>
      </c>
      <c r="B227" s="62" t="s">
        <v>103</v>
      </c>
      <c r="C227" s="62">
        <v>2</v>
      </c>
      <c r="D227" s="63">
        <v>4200</v>
      </c>
      <c r="E227" s="62">
        <f t="shared" si="90"/>
        <v>0.97299999999999998</v>
      </c>
      <c r="F227" s="64">
        <f t="shared" si="91"/>
        <v>49039.199999999997</v>
      </c>
      <c r="G227" s="63">
        <v>437</v>
      </c>
      <c r="H227" s="65">
        <v>0.61099999999999999</v>
      </c>
      <c r="I227" s="63">
        <v>319</v>
      </c>
      <c r="J227" s="66">
        <v>815</v>
      </c>
      <c r="K227" s="67">
        <f t="shared" si="92"/>
        <v>496</v>
      </c>
      <c r="L227" s="67">
        <f t="shared" si="93"/>
        <v>118</v>
      </c>
      <c r="M227" s="65">
        <f t="shared" si="94"/>
        <v>0.29032258064516131</v>
      </c>
      <c r="N227" s="68">
        <f t="shared" si="95"/>
        <v>0.61099999999999999</v>
      </c>
      <c r="O227" s="63">
        <v>437</v>
      </c>
      <c r="P227" s="65">
        <f t="shared" si="96"/>
        <v>0.29032258064516131</v>
      </c>
      <c r="Q227" s="65">
        <f t="shared" si="97"/>
        <v>0.62083870967741939</v>
      </c>
      <c r="R227" s="63">
        <f t="shared" si="98"/>
        <v>99026.878387096775</v>
      </c>
      <c r="S227" s="70">
        <f t="shared" si="99"/>
        <v>59416.12703225806</v>
      </c>
      <c r="T227" s="71">
        <f t="shared" si="100"/>
        <v>319</v>
      </c>
      <c r="U227" s="69">
        <f t="shared" si="101"/>
        <v>620</v>
      </c>
      <c r="V227" s="69">
        <f t="shared" si="102"/>
        <v>257</v>
      </c>
      <c r="W227">
        <f t="shared" si="103"/>
        <v>-391.71089208996716</v>
      </c>
      <c r="X227" s="69">
        <f t="shared" si="104"/>
        <v>461.68928481172605</v>
      </c>
      <c r="Y227" s="69">
        <f t="shared" si="105"/>
        <v>461.68928481172605</v>
      </c>
      <c r="Z227" s="72">
        <f t="shared" si="106"/>
        <v>0.33014400776084846</v>
      </c>
      <c r="AA227" s="72">
        <f t="shared" si="107"/>
        <v>0.58932403225806462</v>
      </c>
      <c r="AB227" s="69">
        <f t="shared" si="108"/>
        <v>99310.875706089777</v>
      </c>
      <c r="AC227" s="73">
        <f t="shared" si="109"/>
        <v>59586.52542365386</v>
      </c>
      <c r="AD227" s="69">
        <f t="shared" si="110"/>
        <v>49039.199999999997</v>
      </c>
      <c r="AE227" s="4"/>
      <c r="AF227"/>
      <c r="AG227" s="74">
        <f t="shared" si="111"/>
        <v>7170.109059139786</v>
      </c>
      <c r="AH227" s="74">
        <f t="shared" si="112"/>
        <v>-40770.109059139788</v>
      </c>
      <c r="AI227" s="75">
        <f t="shared" si="113"/>
        <v>-16770.109059139788</v>
      </c>
      <c r="AJ227" s="75">
        <f t="shared" si="114"/>
        <v>-16770.109059139788</v>
      </c>
      <c r="AK227" s="75">
        <f t="shared" si="115"/>
        <v>-22770.109059139788</v>
      </c>
      <c r="AL227" s="75">
        <f t="shared" si="116"/>
        <v>-30222.783635485925</v>
      </c>
      <c r="AM227" s="75">
        <f t="shared" si="117"/>
        <v>-6222.7836354859246</v>
      </c>
      <c r="AN227" s="75">
        <f t="shared" si="118"/>
        <v>-6222.7836354859246</v>
      </c>
      <c r="AO227" s="75">
        <f t="shared" si="119"/>
        <v>-12222.783635485925</v>
      </c>
    </row>
    <row r="228" spans="1:41" hidden="1" x14ac:dyDescent="0.3">
      <c r="A228" s="62" t="s">
        <v>322</v>
      </c>
      <c r="B228" s="62" t="s">
        <v>97</v>
      </c>
      <c r="C228" s="62">
        <v>2</v>
      </c>
      <c r="D228" s="63">
        <v>3600</v>
      </c>
      <c r="E228" s="62">
        <f t="shared" si="90"/>
        <v>0.97299999999999998</v>
      </c>
      <c r="F228" s="64">
        <f t="shared" si="91"/>
        <v>42033.599999999999</v>
      </c>
      <c r="G228" s="63">
        <v>663</v>
      </c>
      <c r="H228" s="65">
        <v>0.2329</v>
      </c>
      <c r="I228" s="63">
        <v>332</v>
      </c>
      <c r="J228" s="66">
        <v>805</v>
      </c>
      <c r="K228" s="67">
        <f t="shared" si="92"/>
        <v>473</v>
      </c>
      <c r="L228" s="67">
        <f t="shared" si="93"/>
        <v>331</v>
      </c>
      <c r="M228" s="65">
        <f t="shared" si="94"/>
        <v>0.65983086680761105</v>
      </c>
      <c r="N228" s="68">
        <f t="shared" si="95"/>
        <v>0.2329</v>
      </c>
      <c r="O228" s="63">
        <v>663</v>
      </c>
      <c r="P228" s="65">
        <f t="shared" si="96"/>
        <v>0.65983086680761105</v>
      </c>
      <c r="Q228" s="65">
        <f t="shared" si="97"/>
        <v>0.32840985200845663</v>
      </c>
      <c r="R228" s="63">
        <f t="shared" si="98"/>
        <v>79473.542136786462</v>
      </c>
      <c r="S228" s="70">
        <f t="shared" si="99"/>
        <v>47684.125282071873</v>
      </c>
      <c r="T228" s="71">
        <f t="shared" si="100"/>
        <v>332</v>
      </c>
      <c r="U228" s="69">
        <f t="shared" si="101"/>
        <v>591.25</v>
      </c>
      <c r="V228" s="69">
        <f t="shared" si="102"/>
        <v>272.875</v>
      </c>
      <c r="W228">
        <f t="shared" si="103"/>
        <v>-373.54687894869852</v>
      </c>
      <c r="X228" s="69">
        <f t="shared" si="104"/>
        <v>454.17647523376291</v>
      </c>
      <c r="Y228" s="69">
        <f t="shared" si="105"/>
        <v>454.17647523376291</v>
      </c>
      <c r="Z228" s="72">
        <f t="shared" si="106"/>
        <v>0.30664097291122694</v>
      </c>
      <c r="AA228" s="72">
        <f t="shared" si="107"/>
        <v>0.60792433403805501</v>
      </c>
      <c r="AB228" s="69">
        <f t="shared" si="108"/>
        <v>100778.29990341632</v>
      </c>
      <c r="AC228" s="73">
        <f t="shared" si="109"/>
        <v>60466.979942049787</v>
      </c>
      <c r="AD228" s="69">
        <f t="shared" si="110"/>
        <v>42033.599999999999</v>
      </c>
      <c r="AE228" s="4"/>
      <c r="AF228"/>
      <c r="AG228" s="74">
        <f t="shared" si="111"/>
        <v>7396.4127307963354</v>
      </c>
      <c r="AH228" s="74">
        <f t="shared" si="112"/>
        <v>-40996.412730796335</v>
      </c>
      <c r="AI228" s="75">
        <f t="shared" si="113"/>
        <v>-16996.412730796335</v>
      </c>
      <c r="AJ228" s="75">
        <f t="shared" si="114"/>
        <v>-16996.412730796335</v>
      </c>
      <c r="AK228" s="75">
        <f t="shared" si="115"/>
        <v>-22996.412730796335</v>
      </c>
      <c r="AL228" s="75">
        <f t="shared" si="116"/>
        <v>-22563.032788746546</v>
      </c>
      <c r="AM228" s="75">
        <f t="shared" si="117"/>
        <v>1436.9672112534536</v>
      </c>
      <c r="AN228" s="75">
        <f t="shared" si="118"/>
        <v>1436.9672112534536</v>
      </c>
      <c r="AO228" s="75">
        <f t="shared" si="119"/>
        <v>-4563.0327887465464</v>
      </c>
    </row>
    <row r="229" spans="1:41" hidden="1" x14ac:dyDescent="0.3">
      <c r="A229" s="62" t="s">
        <v>323</v>
      </c>
      <c r="B229" s="62" t="s">
        <v>103</v>
      </c>
      <c r="C229" s="62">
        <v>1</v>
      </c>
      <c r="D229" s="63">
        <v>4000</v>
      </c>
      <c r="E229" s="62">
        <f t="shared" si="90"/>
        <v>0.97299999999999998</v>
      </c>
      <c r="F229" s="64">
        <f t="shared" si="91"/>
        <v>46704</v>
      </c>
      <c r="G229" s="63">
        <v>337</v>
      </c>
      <c r="H229" s="65">
        <v>0.50680000000000003</v>
      </c>
      <c r="I229" s="63">
        <v>179</v>
      </c>
      <c r="J229" s="66">
        <v>629</v>
      </c>
      <c r="K229" s="67">
        <f t="shared" si="92"/>
        <v>450</v>
      </c>
      <c r="L229" s="67">
        <f t="shared" si="93"/>
        <v>158</v>
      </c>
      <c r="M229" s="65">
        <f t="shared" si="94"/>
        <v>0.38088888888888894</v>
      </c>
      <c r="N229" s="68">
        <f t="shared" si="95"/>
        <v>0.50680000000000003</v>
      </c>
      <c r="O229" s="63">
        <v>337</v>
      </c>
      <c r="P229" s="65">
        <f t="shared" si="96"/>
        <v>0.38088888888888894</v>
      </c>
      <c r="Q229" s="65">
        <f t="shared" si="97"/>
        <v>0.54916453333333326</v>
      </c>
      <c r="R229" s="63">
        <f t="shared" si="98"/>
        <v>67549.983422666657</v>
      </c>
      <c r="S229" s="70">
        <f t="shared" si="99"/>
        <v>40529.990053599991</v>
      </c>
      <c r="T229" s="71">
        <f t="shared" si="100"/>
        <v>179</v>
      </c>
      <c r="U229" s="69">
        <f t="shared" si="101"/>
        <v>562.5</v>
      </c>
      <c r="V229" s="69">
        <f t="shared" si="102"/>
        <v>122.75</v>
      </c>
      <c r="W229">
        <f t="shared" si="103"/>
        <v>-355.38286580742988</v>
      </c>
      <c r="X229" s="69">
        <f t="shared" si="104"/>
        <v>363.66366565579983</v>
      </c>
      <c r="Y229" s="69">
        <f t="shared" si="105"/>
        <v>363.66366565579983</v>
      </c>
      <c r="Z229" s="72">
        <f t="shared" si="106"/>
        <v>0.42829096116586635</v>
      </c>
      <c r="AA229" s="72">
        <f t="shared" si="107"/>
        <v>0.51165053333333343</v>
      </c>
      <c r="AB229" s="69">
        <f t="shared" si="108"/>
        <v>67915.078597661937</v>
      </c>
      <c r="AC229" s="73">
        <f t="shared" si="109"/>
        <v>40749.047158597161</v>
      </c>
      <c r="AD229" s="69">
        <f t="shared" si="110"/>
        <v>46704</v>
      </c>
      <c r="AE229" s="4"/>
      <c r="AF229"/>
      <c r="AG229" s="74">
        <f t="shared" si="111"/>
        <v>6225.0814888888899</v>
      </c>
      <c r="AH229" s="74">
        <f t="shared" si="112"/>
        <v>-39825.081488888893</v>
      </c>
      <c r="AI229" s="75">
        <f t="shared" si="113"/>
        <v>-15825.081488888889</v>
      </c>
      <c r="AJ229" s="75">
        <f t="shared" si="114"/>
        <v>-15825.081488888889</v>
      </c>
      <c r="AK229" s="75">
        <f t="shared" si="115"/>
        <v>-21825.081488888889</v>
      </c>
      <c r="AL229" s="75">
        <f t="shared" si="116"/>
        <v>-45780.034330291732</v>
      </c>
      <c r="AM229" s="75">
        <f t="shared" si="117"/>
        <v>-21780.034330291728</v>
      </c>
      <c r="AN229" s="75">
        <f t="shared" si="118"/>
        <v>-21780.034330291728</v>
      </c>
      <c r="AO229" s="75">
        <f t="shared" si="119"/>
        <v>-27780.034330291728</v>
      </c>
    </row>
    <row r="230" spans="1:41" hidden="1" x14ac:dyDescent="0.3">
      <c r="A230" s="62" t="s">
        <v>324</v>
      </c>
      <c r="B230" s="62" t="s">
        <v>103</v>
      </c>
      <c r="C230" s="62">
        <v>2</v>
      </c>
      <c r="D230" s="63">
        <v>5500</v>
      </c>
      <c r="E230" s="62">
        <f t="shared" si="90"/>
        <v>0.97299999999999998</v>
      </c>
      <c r="F230" s="64">
        <f t="shared" si="91"/>
        <v>64218</v>
      </c>
      <c r="G230" s="63">
        <v>447</v>
      </c>
      <c r="H230" s="65">
        <v>0.61639999999999995</v>
      </c>
      <c r="I230" s="63">
        <v>227</v>
      </c>
      <c r="J230" s="66">
        <v>813</v>
      </c>
      <c r="K230" s="67">
        <f t="shared" si="92"/>
        <v>586</v>
      </c>
      <c r="L230" s="67">
        <f t="shared" si="93"/>
        <v>220</v>
      </c>
      <c r="M230" s="65">
        <f t="shared" si="94"/>
        <v>0.40034129692832765</v>
      </c>
      <c r="N230" s="68">
        <f t="shared" si="95"/>
        <v>0.61639999999999995</v>
      </c>
      <c r="O230" s="63">
        <v>447</v>
      </c>
      <c r="P230" s="65">
        <f t="shared" si="96"/>
        <v>0.40034129692832765</v>
      </c>
      <c r="Q230" s="65">
        <f t="shared" si="97"/>
        <v>0.53376989761092153</v>
      </c>
      <c r="R230" s="63">
        <f t="shared" si="98"/>
        <v>87087.227644709899</v>
      </c>
      <c r="S230" s="70">
        <f t="shared" si="99"/>
        <v>52252.336586825935</v>
      </c>
      <c r="T230" s="71">
        <f t="shared" si="100"/>
        <v>227</v>
      </c>
      <c r="U230" s="69">
        <f t="shared" si="101"/>
        <v>732.5</v>
      </c>
      <c r="V230" s="69">
        <f t="shared" si="102"/>
        <v>153.75</v>
      </c>
      <c r="W230">
        <f t="shared" si="103"/>
        <v>-462.78746525145311</v>
      </c>
      <c r="X230" s="69">
        <f t="shared" si="104"/>
        <v>470.52201794288595</v>
      </c>
      <c r="Y230" s="69">
        <f t="shared" si="105"/>
        <v>470.52201794288595</v>
      </c>
      <c r="Z230" s="72">
        <f t="shared" si="106"/>
        <v>0.43245326681622653</v>
      </c>
      <c r="AA230" s="72">
        <f t="shared" si="107"/>
        <v>0.50835648464163841</v>
      </c>
      <c r="AB230" s="69">
        <f t="shared" si="108"/>
        <v>87305.415430596418</v>
      </c>
      <c r="AC230" s="73">
        <f t="shared" si="109"/>
        <v>52383.24925835785</v>
      </c>
      <c r="AD230" s="69">
        <f t="shared" si="110"/>
        <v>64218</v>
      </c>
      <c r="AE230" s="4"/>
      <c r="AF230"/>
      <c r="AG230" s="74">
        <f t="shared" si="111"/>
        <v>6185.0038964732676</v>
      </c>
      <c r="AH230" s="74">
        <f t="shared" si="112"/>
        <v>-39785.003896473267</v>
      </c>
      <c r="AI230" s="75">
        <f t="shared" si="113"/>
        <v>-15785.003896473267</v>
      </c>
      <c r="AJ230" s="75">
        <f t="shared" si="114"/>
        <v>-15785.003896473267</v>
      </c>
      <c r="AK230" s="75">
        <f t="shared" si="115"/>
        <v>-21785.003896473267</v>
      </c>
      <c r="AL230" s="75">
        <f t="shared" si="116"/>
        <v>-51619.754638115417</v>
      </c>
      <c r="AM230" s="75">
        <f t="shared" si="117"/>
        <v>-27619.754638115417</v>
      </c>
      <c r="AN230" s="75">
        <f t="shared" si="118"/>
        <v>-27619.754638115417</v>
      </c>
      <c r="AO230" s="75">
        <f t="shared" si="119"/>
        <v>-33619.754638115417</v>
      </c>
    </row>
    <row r="231" spans="1:41" hidden="1" x14ac:dyDescent="0.3">
      <c r="A231" s="62" t="s">
        <v>325</v>
      </c>
      <c r="B231" s="62" t="s">
        <v>97</v>
      </c>
      <c r="C231" s="62">
        <v>1</v>
      </c>
      <c r="D231" s="63">
        <v>3000</v>
      </c>
      <c r="E231" s="62">
        <f t="shared" si="90"/>
        <v>0.97299999999999998</v>
      </c>
      <c r="F231" s="64">
        <f t="shared" si="91"/>
        <v>35028</v>
      </c>
      <c r="G231" s="63">
        <v>610</v>
      </c>
      <c r="H231" s="65">
        <v>0.1014</v>
      </c>
      <c r="I231" s="63">
        <v>115</v>
      </c>
      <c r="J231" s="66">
        <v>650</v>
      </c>
      <c r="K231" s="67">
        <f t="shared" si="92"/>
        <v>535</v>
      </c>
      <c r="L231" s="67">
        <f t="shared" si="93"/>
        <v>495</v>
      </c>
      <c r="M231" s="65">
        <f t="shared" si="94"/>
        <v>0.84018691588785044</v>
      </c>
      <c r="N231" s="68">
        <f t="shared" si="95"/>
        <v>0.1014</v>
      </c>
      <c r="O231" s="63">
        <v>610</v>
      </c>
      <c r="P231" s="65">
        <f t="shared" si="96"/>
        <v>0.84018691588785044</v>
      </c>
      <c r="Q231" s="65">
        <f t="shared" si="97"/>
        <v>0.18567607476635517</v>
      </c>
      <c r="R231" s="63">
        <f t="shared" si="98"/>
        <v>41340.778046728978</v>
      </c>
      <c r="S231" s="70">
        <f t="shared" si="99"/>
        <v>24804.466828037384</v>
      </c>
      <c r="T231" s="71">
        <f t="shared" si="100"/>
        <v>115</v>
      </c>
      <c r="U231" s="69">
        <f t="shared" si="101"/>
        <v>668.75</v>
      </c>
      <c r="V231" s="69">
        <f t="shared" si="102"/>
        <v>48.125</v>
      </c>
      <c r="W231">
        <f t="shared" si="103"/>
        <v>-422.51074045994443</v>
      </c>
      <c r="X231" s="69">
        <f t="shared" si="104"/>
        <v>383.45013583522876</v>
      </c>
      <c r="Y231" s="69">
        <f t="shared" si="105"/>
        <v>383.45013583522876</v>
      </c>
      <c r="Z231" s="72">
        <f t="shared" si="106"/>
        <v>0.50142076386576262</v>
      </c>
      <c r="AA231" s="72">
        <f t="shared" si="107"/>
        <v>0.45377560747663548</v>
      </c>
      <c r="AB231" s="69">
        <f t="shared" si="108"/>
        <v>63510.116188854699</v>
      </c>
      <c r="AC231" s="73">
        <f t="shared" si="109"/>
        <v>38106.06971331282</v>
      </c>
      <c r="AD231" s="69">
        <f t="shared" si="110"/>
        <v>35028</v>
      </c>
      <c r="AE231" s="4"/>
      <c r="AF231"/>
      <c r="AG231" s="74">
        <f t="shared" si="111"/>
        <v>5520.936557632398</v>
      </c>
      <c r="AH231" s="74">
        <f t="shared" si="112"/>
        <v>-39120.936557632398</v>
      </c>
      <c r="AI231" s="75">
        <f t="shared" si="113"/>
        <v>-15120.936557632398</v>
      </c>
      <c r="AJ231" s="75">
        <f t="shared" si="114"/>
        <v>-15120.936557632398</v>
      </c>
      <c r="AK231" s="75">
        <f t="shared" si="115"/>
        <v>-21120.936557632398</v>
      </c>
      <c r="AL231" s="75">
        <f t="shared" si="116"/>
        <v>-36042.866844319578</v>
      </c>
      <c r="AM231" s="75">
        <f t="shared" si="117"/>
        <v>-12042.866844319578</v>
      </c>
      <c r="AN231" s="75">
        <f t="shared" si="118"/>
        <v>-12042.866844319578</v>
      </c>
      <c r="AO231" s="75">
        <f t="shared" si="119"/>
        <v>-18042.866844319578</v>
      </c>
    </row>
    <row r="232" spans="1:41" hidden="1" x14ac:dyDescent="0.3">
      <c r="A232" s="62" t="s">
        <v>326</v>
      </c>
      <c r="B232" s="62" t="s">
        <v>97</v>
      </c>
      <c r="C232" s="62">
        <v>2</v>
      </c>
      <c r="D232" s="63">
        <v>4000</v>
      </c>
      <c r="E232" s="62">
        <f t="shared" si="90"/>
        <v>0.97299999999999998</v>
      </c>
      <c r="F232" s="64">
        <f t="shared" si="91"/>
        <v>46704</v>
      </c>
      <c r="G232" s="63">
        <v>302</v>
      </c>
      <c r="H232" s="65">
        <v>0.31509999999999999</v>
      </c>
      <c r="I232" s="63">
        <v>220</v>
      </c>
      <c r="J232" s="66">
        <v>534</v>
      </c>
      <c r="K232" s="67">
        <f t="shared" si="92"/>
        <v>314</v>
      </c>
      <c r="L232" s="67">
        <f t="shared" si="93"/>
        <v>82</v>
      </c>
      <c r="M232" s="65">
        <f t="shared" si="94"/>
        <v>0.30891719745222934</v>
      </c>
      <c r="N232" s="68">
        <f t="shared" si="95"/>
        <v>0.31509999999999999</v>
      </c>
      <c r="O232" s="63">
        <v>302</v>
      </c>
      <c r="P232" s="65">
        <f t="shared" si="96"/>
        <v>0.30891719745222934</v>
      </c>
      <c r="Q232" s="65">
        <f t="shared" si="97"/>
        <v>0.60612292993630579</v>
      </c>
      <c r="R232" s="63">
        <f t="shared" si="98"/>
        <v>66812.930566878989</v>
      </c>
      <c r="S232" s="70">
        <f t="shared" si="99"/>
        <v>40087.758340127395</v>
      </c>
      <c r="T232" s="71">
        <f t="shared" si="100"/>
        <v>220</v>
      </c>
      <c r="U232" s="69">
        <f t="shared" si="101"/>
        <v>392.5</v>
      </c>
      <c r="V232" s="69">
        <f t="shared" si="102"/>
        <v>180.75</v>
      </c>
      <c r="W232">
        <f t="shared" si="103"/>
        <v>-247.97826636340662</v>
      </c>
      <c r="X232" s="69">
        <f t="shared" si="104"/>
        <v>301.30531336871366</v>
      </c>
      <c r="Y232" s="69">
        <f t="shared" si="105"/>
        <v>301.30531336871366</v>
      </c>
      <c r="Z232" s="72">
        <f t="shared" si="106"/>
        <v>0.30714729520691375</v>
      </c>
      <c r="AA232" s="72">
        <f t="shared" si="107"/>
        <v>0.60752363057324854</v>
      </c>
      <c r="AB232" s="69">
        <f t="shared" si="108"/>
        <v>66813.285729401512</v>
      </c>
      <c r="AC232" s="73">
        <f t="shared" si="109"/>
        <v>40087.971437640903</v>
      </c>
      <c r="AD232" s="69">
        <f t="shared" si="110"/>
        <v>46704</v>
      </c>
      <c r="AE232" s="4"/>
      <c r="AF232"/>
      <c r="AG232" s="74">
        <f t="shared" si="111"/>
        <v>7391.5375053078578</v>
      </c>
      <c r="AH232" s="74">
        <f t="shared" si="112"/>
        <v>-40991.537505307861</v>
      </c>
      <c r="AI232" s="75">
        <f t="shared" si="113"/>
        <v>-16991.537505307857</v>
      </c>
      <c r="AJ232" s="75">
        <f t="shared" si="114"/>
        <v>-16991.537505307857</v>
      </c>
      <c r="AK232" s="75">
        <f t="shared" si="115"/>
        <v>-22991.537505307857</v>
      </c>
      <c r="AL232" s="75">
        <f t="shared" si="116"/>
        <v>-47607.566067666958</v>
      </c>
      <c r="AM232" s="75">
        <f t="shared" si="117"/>
        <v>-23607.566067666954</v>
      </c>
      <c r="AN232" s="75">
        <f t="shared" si="118"/>
        <v>-23607.566067666954</v>
      </c>
      <c r="AO232" s="75">
        <f t="shared" si="119"/>
        <v>-29607.566067666954</v>
      </c>
    </row>
    <row r="233" spans="1:41" hidden="1" x14ac:dyDescent="0.3">
      <c r="A233" s="62" t="s">
        <v>327</v>
      </c>
      <c r="B233" s="62" t="s">
        <v>103</v>
      </c>
      <c r="C233" s="62">
        <v>1</v>
      </c>
      <c r="D233" s="63">
        <v>4000</v>
      </c>
      <c r="E233" s="62">
        <f t="shared" si="90"/>
        <v>0.97299999999999998</v>
      </c>
      <c r="F233" s="64">
        <f t="shared" si="91"/>
        <v>46704</v>
      </c>
      <c r="G233" s="63">
        <v>213</v>
      </c>
      <c r="H233" s="65">
        <v>0.65210000000000001</v>
      </c>
      <c r="I233" s="63">
        <v>128</v>
      </c>
      <c r="J233" s="66">
        <v>450</v>
      </c>
      <c r="K233" s="67">
        <f t="shared" si="92"/>
        <v>322</v>
      </c>
      <c r="L233" s="67">
        <f t="shared" si="93"/>
        <v>85</v>
      </c>
      <c r="M233" s="65">
        <f t="shared" si="94"/>
        <v>0.31118012422360253</v>
      </c>
      <c r="N233" s="68">
        <f t="shared" si="95"/>
        <v>0.65210000000000001</v>
      </c>
      <c r="O233" s="63">
        <v>213</v>
      </c>
      <c r="P233" s="65">
        <f t="shared" si="96"/>
        <v>0.31118012422360253</v>
      </c>
      <c r="Q233" s="65">
        <f t="shared" si="97"/>
        <v>0.60433204968944099</v>
      </c>
      <c r="R233" s="63">
        <f t="shared" si="98"/>
        <v>46983.79520310559</v>
      </c>
      <c r="S233" s="70">
        <f t="shared" si="99"/>
        <v>28190.277121863353</v>
      </c>
      <c r="T233" s="71">
        <f t="shared" si="100"/>
        <v>128</v>
      </c>
      <c r="U233" s="69">
        <f t="shared" si="101"/>
        <v>402.5</v>
      </c>
      <c r="V233" s="69">
        <f t="shared" si="102"/>
        <v>87.75</v>
      </c>
      <c r="W233">
        <f t="shared" si="103"/>
        <v>-254.29618397776093</v>
      </c>
      <c r="X233" s="69">
        <f t="shared" si="104"/>
        <v>260.17933409148344</v>
      </c>
      <c r="Y233" s="69">
        <f t="shared" si="105"/>
        <v>260.17933409148344</v>
      </c>
      <c r="Z233" s="72">
        <f t="shared" si="106"/>
        <v>0.42839586109685329</v>
      </c>
      <c r="AA233" s="72">
        <f t="shared" si="107"/>
        <v>0.51156751552795032</v>
      </c>
      <c r="AB233" s="69">
        <f t="shared" si="108"/>
        <v>48581.24286950731</v>
      </c>
      <c r="AC233" s="73">
        <f t="shared" si="109"/>
        <v>29148.745721704385</v>
      </c>
      <c r="AD233" s="69">
        <f t="shared" si="110"/>
        <v>46704</v>
      </c>
      <c r="AE233" s="4"/>
      <c r="AF233"/>
      <c r="AG233" s="74">
        <f t="shared" si="111"/>
        <v>6224.0714389233954</v>
      </c>
      <c r="AH233" s="74">
        <f t="shared" si="112"/>
        <v>-39824.071438923398</v>
      </c>
      <c r="AI233" s="75">
        <f t="shared" si="113"/>
        <v>-15824.071438923394</v>
      </c>
      <c r="AJ233" s="75">
        <f t="shared" si="114"/>
        <v>-15824.071438923394</v>
      </c>
      <c r="AK233" s="75">
        <f t="shared" si="115"/>
        <v>-21824.071438923394</v>
      </c>
      <c r="AL233" s="75">
        <f t="shared" si="116"/>
        <v>-57379.325717219013</v>
      </c>
      <c r="AM233" s="75">
        <f t="shared" si="117"/>
        <v>-33379.325717219006</v>
      </c>
      <c r="AN233" s="75">
        <f t="shared" si="118"/>
        <v>-33379.325717219006</v>
      </c>
      <c r="AO233" s="75">
        <f t="shared" si="119"/>
        <v>-39379.325717219006</v>
      </c>
    </row>
    <row r="234" spans="1:41" hidden="1" x14ac:dyDescent="0.3">
      <c r="A234" s="62" t="s">
        <v>328</v>
      </c>
      <c r="B234" s="62" t="s">
        <v>103</v>
      </c>
      <c r="C234" s="62">
        <v>2</v>
      </c>
      <c r="D234" s="63">
        <v>5000</v>
      </c>
      <c r="E234" s="62">
        <f t="shared" si="90"/>
        <v>0.97299999999999998</v>
      </c>
      <c r="F234" s="64">
        <f t="shared" si="91"/>
        <v>58380</v>
      </c>
      <c r="G234" s="63">
        <v>364</v>
      </c>
      <c r="H234" s="65">
        <v>0.51229999999999998</v>
      </c>
      <c r="I234" s="63">
        <v>152</v>
      </c>
      <c r="J234" s="66">
        <v>546</v>
      </c>
      <c r="K234" s="67">
        <f t="shared" si="92"/>
        <v>394</v>
      </c>
      <c r="L234" s="67">
        <f t="shared" si="93"/>
        <v>212</v>
      </c>
      <c r="M234" s="65">
        <f t="shared" si="94"/>
        <v>0.53045685279187826</v>
      </c>
      <c r="N234" s="68">
        <f t="shared" si="95"/>
        <v>0.51229999999999998</v>
      </c>
      <c r="O234" s="63">
        <v>364</v>
      </c>
      <c r="P234" s="65">
        <f t="shared" si="96"/>
        <v>0.53045685279187826</v>
      </c>
      <c r="Q234" s="65">
        <f t="shared" si="97"/>
        <v>0.4307964467005076</v>
      </c>
      <c r="R234" s="63">
        <f t="shared" si="98"/>
        <v>57235.615908629436</v>
      </c>
      <c r="S234" s="70">
        <f t="shared" si="99"/>
        <v>34341.369545177658</v>
      </c>
      <c r="T234" s="71">
        <f t="shared" si="100"/>
        <v>152</v>
      </c>
      <c r="U234" s="69">
        <f t="shared" si="101"/>
        <v>492.5</v>
      </c>
      <c r="V234" s="69">
        <f t="shared" si="102"/>
        <v>102.75</v>
      </c>
      <c r="W234">
        <f t="shared" si="103"/>
        <v>-311.15744250694974</v>
      </c>
      <c r="X234" s="69">
        <f t="shared" si="104"/>
        <v>316.04552059641145</v>
      </c>
      <c r="Y234" s="69">
        <f t="shared" si="105"/>
        <v>316.04552059641145</v>
      </c>
      <c r="Z234" s="72">
        <f t="shared" si="106"/>
        <v>0.43308735146479482</v>
      </c>
      <c r="AA234" s="72">
        <f t="shared" si="107"/>
        <v>0.50785467005076135</v>
      </c>
      <c r="AB234" s="69">
        <f t="shared" si="108"/>
        <v>58584.395657981746</v>
      </c>
      <c r="AC234" s="73">
        <f t="shared" si="109"/>
        <v>35150.637394789046</v>
      </c>
      <c r="AD234" s="69">
        <f t="shared" si="110"/>
        <v>58380</v>
      </c>
      <c r="AE234" s="4"/>
      <c r="AF234"/>
      <c r="AG234" s="74">
        <f t="shared" si="111"/>
        <v>6178.8984856175966</v>
      </c>
      <c r="AH234" s="74">
        <f t="shared" si="112"/>
        <v>-39778.898485617596</v>
      </c>
      <c r="AI234" s="75">
        <f t="shared" si="113"/>
        <v>-15778.898485617596</v>
      </c>
      <c r="AJ234" s="75">
        <f t="shared" si="114"/>
        <v>-15778.898485617596</v>
      </c>
      <c r="AK234" s="75">
        <f t="shared" si="115"/>
        <v>-21778.898485617596</v>
      </c>
      <c r="AL234" s="75">
        <f t="shared" si="116"/>
        <v>-63008.26109082855</v>
      </c>
      <c r="AM234" s="75">
        <f t="shared" si="117"/>
        <v>-39008.26109082855</v>
      </c>
      <c r="AN234" s="75">
        <f t="shared" si="118"/>
        <v>-39008.26109082855</v>
      </c>
      <c r="AO234" s="75">
        <f t="shared" si="119"/>
        <v>-45008.26109082855</v>
      </c>
    </row>
    <row r="235" spans="1:41" hidden="1" x14ac:dyDescent="0.3">
      <c r="A235" s="62" t="s">
        <v>329</v>
      </c>
      <c r="B235" s="62" t="s">
        <v>97</v>
      </c>
      <c r="C235" s="62">
        <v>1</v>
      </c>
      <c r="D235" s="63">
        <v>3200</v>
      </c>
      <c r="E235" s="62">
        <f t="shared" si="90"/>
        <v>0.97299999999999998</v>
      </c>
      <c r="F235" s="64">
        <f t="shared" si="91"/>
        <v>37363.199999999997</v>
      </c>
      <c r="G235" s="63">
        <v>251</v>
      </c>
      <c r="H235" s="65">
        <v>0.62739999999999996</v>
      </c>
      <c r="I235" s="63">
        <v>94</v>
      </c>
      <c r="J235" s="66">
        <v>528</v>
      </c>
      <c r="K235" s="67">
        <f t="shared" si="92"/>
        <v>434</v>
      </c>
      <c r="L235" s="67">
        <f t="shared" si="93"/>
        <v>157</v>
      </c>
      <c r="M235" s="65">
        <f t="shared" si="94"/>
        <v>0.38940092165898621</v>
      </c>
      <c r="N235" s="68">
        <f t="shared" si="95"/>
        <v>0.62739999999999996</v>
      </c>
      <c r="O235" s="63">
        <v>251</v>
      </c>
      <c r="P235" s="65">
        <f t="shared" si="96"/>
        <v>0.38940092165898621</v>
      </c>
      <c r="Q235" s="65">
        <f t="shared" si="97"/>
        <v>0.54242811059907836</v>
      </c>
      <c r="R235" s="63">
        <f t="shared" si="98"/>
        <v>49694.551352534567</v>
      </c>
      <c r="S235" s="70">
        <f t="shared" si="99"/>
        <v>29816.730811520738</v>
      </c>
      <c r="T235" s="71">
        <f t="shared" si="100"/>
        <v>94</v>
      </c>
      <c r="U235" s="69">
        <f t="shared" si="101"/>
        <v>542.5</v>
      </c>
      <c r="V235" s="69">
        <f t="shared" si="102"/>
        <v>39.75</v>
      </c>
      <c r="W235">
        <f t="shared" si="103"/>
        <v>-342.74703057872125</v>
      </c>
      <c r="X235" s="69">
        <f t="shared" si="104"/>
        <v>311.41562421026032</v>
      </c>
      <c r="Y235" s="69">
        <f t="shared" si="105"/>
        <v>311.41562421026032</v>
      </c>
      <c r="Z235" s="72">
        <f t="shared" si="106"/>
        <v>0.50076612757651673</v>
      </c>
      <c r="AA235" s="72">
        <f t="shared" si="107"/>
        <v>0.45429368663594466</v>
      </c>
      <c r="AB235" s="69">
        <f t="shared" si="108"/>
        <v>51638.065479457277</v>
      </c>
      <c r="AC235" s="73">
        <f t="shared" si="109"/>
        <v>30982.839287674364</v>
      </c>
      <c r="AD235" s="69">
        <f t="shared" si="110"/>
        <v>37363.199999999997</v>
      </c>
      <c r="AE235" s="4"/>
      <c r="AF235"/>
      <c r="AG235" s="74">
        <f t="shared" si="111"/>
        <v>5527.2398540706599</v>
      </c>
      <c r="AH235" s="74">
        <f t="shared" si="112"/>
        <v>-39127.239854070664</v>
      </c>
      <c r="AI235" s="75">
        <f t="shared" si="113"/>
        <v>-15127.23985407066</v>
      </c>
      <c r="AJ235" s="75">
        <f t="shared" si="114"/>
        <v>-15127.23985407066</v>
      </c>
      <c r="AK235" s="75">
        <f t="shared" si="115"/>
        <v>-21127.23985407066</v>
      </c>
      <c r="AL235" s="75">
        <f t="shared" si="116"/>
        <v>-45507.600566396301</v>
      </c>
      <c r="AM235" s="75">
        <f t="shared" si="117"/>
        <v>-21507.600566396293</v>
      </c>
      <c r="AN235" s="75">
        <f t="shared" si="118"/>
        <v>-21507.600566396293</v>
      </c>
      <c r="AO235" s="75">
        <f t="shared" si="119"/>
        <v>-27507.600566396293</v>
      </c>
    </row>
    <row r="236" spans="1:41" hidden="1" x14ac:dyDescent="0.3">
      <c r="A236" s="62" t="s">
        <v>330</v>
      </c>
      <c r="B236" s="62" t="s">
        <v>97</v>
      </c>
      <c r="C236" s="62">
        <v>2</v>
      </c>
      <c r="D236" s="63">
        <v>3500</v>
      </c>
      <c r="E236" s="62">
        <f t="shared" si="90"/>
        <v>0.97299999999999998</v>
      </c>
      <c r="F236" s="64">
        <f t="shared" si="91"/>
        <v>40866</v>
      </c>
      <c r="G236" s="63">
        <v>343</v>
      </c>
      <c r="H236" s="65">
        <v>0.39729999999999999</v>
      </c>
      <c r="I236" s="63">
        <v>194</v>
      </c>
      <c r="J236" s="66">
        <v>471</v>
      </c>
      <c r="K236" s="67">
        <f t="shared" si="92"/>
        <v>277</v>
      </c>
      <c r="L236" s="67">
        <f t="shared" si="93"/>
        <v>149</v>
      </c>
      <c r="M236" s="65">
        <f t="shared" si="94"/>
        <v>0.53032490974729241</v>
      </c>
      <c r="N236" s="68">
        <f t="shared" si="95"/>
        <v>0.39729999999999999</v>
      </c>
      <c r="O236" s="63">
        <v>343</v>
      </c>
      <c r="P236" s="65">
        <f t="shared" si="96"/>
        <v>0.53032490974729241</v>
      </c>
      <c r="Q236" s="65">
        <f t="shared" si="97"/>
        <v>0.43090086642599279</v>
      </c>
      <c r="R236" s="63">
        <f t="shared" si="98"/>
        <v>53946.633972202166</v>
      </c>
      <c r="S236" s="70">
        <f t="shared" si="99"/>
        <v>32367.980383321297</v>
      </c>
      <c r="T236" s="71">
        <f t="shared" si="100"/>
        <v>194</v>
      </c>
      <c r="U236" s="69">
        <f t="shared" si="101"/>
        <v>346.25</v>
      </c>
      <c r="V236" s="69">
        <f t="shared" si="102"/>
        <v>159.375</v>
      </c>
      <c r="W236">
        <f t="shared" si="103"/>
        <v>-218.75789739701796</v>
      </c>
      <c r="X236" s="69">
        <f t="shared" si="104"/>
        <v>265.76296752590349</v>
      </c>
      <c r="Y236" s="69">
        <f t="shared" si="105"/>
        <v>265.76296752590349</v>
      </c>
      <c r="Z236" s="72">
        <f t="shared" si="106"/>
        <v>0.3072576679448476</v>
      </c>
      <c r="AA236" s="72">
        <f t="shared" si="107"/>
        <v>0.60743628158844765</v>
      </c>
      <c r="AB236" s="69">
        <f t="shared" si="108"/>
        <v>58923.435103913856</v>
      </c>
      <c r="AC236" s="73">
        <f t="shared" si="109"/>
        <v>35354.061062348315</v>
      </c>
      <c r="AD236" s="69">
        <f t="shared" si="110"/>
        <v>40866</v>
      </c>
      <c r="AE236" s="4"/>
      <c r="AF236"/>
      <c r="AG236" s="74">
        <f t="shared" si="111"/>
        <v>7390.4747593261136</v>
      </c>
      <c r="AH236" s="74">
        <f t="shared" si="112"/>
        <v>-40990.474759326113</v>
      </c>
      <c r="AI236" s="75">
        <f t="shared" si="113"/>
        <v>-16990.474759326113</v>
      </c>
      <c r="AJ236" s="75">
        <f t="shared" si="114"/>
        <v>-16990.474759326113</v>
      </c>
      <c r="AK236" s="75">
        <f t="shared" si="115"/>
        <v>-22990.474759326113</v>
      </c>
      <c r="AL236" s="75">
        <f t="shared" si="116"/>
        <v>-46502.413696977797</v>
      </c>
      <c r="AM236" s="75">
        <f t="shared" si="117"/>
        <v>-22502.413696977797</v>
      </c>
      <c r="AN236" s="75">
        <f t="shared" si="118"/>
        <v>-22502.413696977797</v>
      </c>
      <c r="AO236" s="75">
        <f t="shared" si="119"/>
        <v>-28502.413696977797</v>
      </c>
    </row>
    <row r="237" spans="1:41" hidden="1" x14ac:dyDescent="0.3">
      <c r="A237" s="62" t="s">
        <v>331</v>
      </c>
      <c r="B237" s="62" t="s">
        <v>97</v>
      </c>
      <c r="C237" s="62">
        <v>1</v>
      </c>
      <c r="D237" s="63">
        <v>965</v>
      </c>
      <c r="E237" s="62">
        <f t="shared" si="90"/>
        <v>0.97299999999999998</v>
      </c>
      <c r="F237" s="64">
        <f t="shared" si="91"/>
        <v>11267.34</v>
      </c>
      <c r="G237" s="63">
        <v>125</v>
      </c>
      <c r="H237" s="65">
        <v>0.37530000000000002</v>
      </c>
      <c r="I237" s="63">
        <v>50</v>
      </c>
      <c r="J237" s="66">
        <v>174</v>
      </c>
      <c r="K237" s="67">
        <f t="shared" si="92"/>
        <v>124</v>
      </c>
      <c r="L237" s="67">
        <f t="shared" si="93"/>
        <v>75</v>
      </c>
      <c r="M237" s="65">
        <f t="shared" si="94"/>
        <v>0.58387096774193548</v>
      </c>
      <c r="N237" s="68">
        <f t="shared" si="95"/>
        <v>0.37530000000000002</v>
      </c>
      <c r="O237" s="63">
        <v>125</v>
      </c>
      <c r="P237" s="65">
        <f t="shared" si="96"/>
        <v>0.58387096774193548</v>
      </c>
      <c r="Q237" s="65">
        <f t="shared" si="97"/>
        <v>0.38852451612903227</v>
      </c>
      <c r="R237" s="63">
        <f t="shared" si="98"/>
        <v>17726.431048387098</v>
      </c>
      <c r="S237" s="70">
        <f t="shared" si="99"/>
        <v>10635.858629032258</v>
      </c>
      <c r="T237" s="71">
        <f t="shared" si="100"/>
        <v>50</v>
      </c>
      <c r="U237" s="69">
        <f t="shared" si="101"/>
        <v>155</v>
      </c>
      <c r="V237" s="69">
        <f t="shared" si="102"/>
        <v>34.5</v>
      </c>
      <c r="W237">
        <f t="shared" si="103"/>
        <v>-97.92772302249179</v>
      </c>
      <c r="X237" s="69">
        <f t="shared" si="104"/>
        <v>100.54732120293151</v>
      </c>
      <c r="Y237" s="69">
        <f t="shared" si="105"/>
        <v>100.54732120293151</v>
      </c>
      <c r="Z237" s="72">
        <f t="shared" si="106"/>
        <v>0.42611174969633236</v>
      </c>
      <c r="AA237" s="72">
        <f t="shared" si="107"/>
        <v>0.51337516129032257</v>
      </c>
      <c r="AB237" s="69">
        <f t="shared" si="108"/>
        <v>18840.751492550666</v>
      </c>
      <c r="AC237" s="73">
        <f t="shared" si="109"/>
        <v>11304.450895530399</v>
      </c>
      <c r="AD237" s="69">
        <f t="shared" si="110"/>
        <v>11267.34</v>
      </c>
      <c r="AE237" s="4"/>
      <c r="AF237"/>
      <c r="AG237" s="74">
        <f t="shared" si="111"/>
        <v>6246.0644623655917</v>
      </c>
      <c r="AH237" s="74">
        <f t="shared" si="112"/>
        <v>-39846.06446236559</v>
      </c>
      <c r="AI237" s="75">
        <f t="shared" si="113"/>
        <v>-15846.064462365592</v>
      </c>
      <c r="AJ237" s="75">
        <f t="shared" si="114"/>
        <v>-15846.064462365592</v>
      </c>
      <c r="AK237" s="75">
        <f t="shared" si="115"/>
        <v>-21846.06446236559</v>
      </c>
      <c r="AL237" s="75">
        <f t="shared" si="116"/>
        <v>-39808.953566835189</v>
      </c>
      <c r="AM237" s="75">
        <f t="shared" si="117"/>
        <v>-15808.953566835193</v>
      </c>
      <c r="AN237" s="75">
        <f t="shared" si="118"/>
        <v>-15808.953566835193</v>
      </c>
      <c r="AO237" s="75">
        <f t="shared" si="119"/>
        <v>-21808.953566835189</v>
      </c>
    </row>
    <row r="238" spans="1:41" hidden="1" x14ac:dyDescent="0.3">
      <c r="A238" s="62" t="s">
        <v>332</v>
      </c>
      <c r="B238" s="62" t="s">
        <v>103</v>
      </c>
      <c r="C238" s="62">
        <v>1</v>
      </c>
      <c r="D238" s="63">
        <v>3200</v>
      </c>
      <c r="E238" s="62">
        <f t="shared" si="90"/>
        <v>0.97299999999999998</v>
      </c>
      <c r="F238" s="64">
        <f t="shared" si="91"/>
        <v>37363.199999999997</v>
      </c>
      <c r="G238" s="63">
        <v>251</v>
      </c>
      <c r="H238" s="65">
        <v>0.3342</v>
      </c>
      <c r="I238" s="63">
        <v>138</v>
      </c>
      <c r="J238" s="66">
        <v>485</v>
      </c>
      <c r="K238" s="67">
        <f t="shared" si="92"/>
        <v>347</v>
      </c>
      <c r="L238" s="67">
        <f t="shared" si="93"/>
        <v>113</v>
      </c>
      <c r="M238" s="65">
        <f t="shared" si="94"/>
        <v>0.36051873198847262</v>
      </c>
      <c r="N238" s="68">
        <f t="shared" si="95"/>
        <v>0.3342</v>
      </c>
      <c r="O238" s="63">
        <v>251</v>
      </c>
      <c r="P238" s="65">
        <f t="shared" si="96"/>
        <v>0.36051873198847262</v>
      </c>
      <c r="Q238" s="65">
        <f t="shared" si="97"/>
        <v>0.56528547550432284</v>
      </c>
      <c r="R238" s="63">
        <f t="shared" si="98"/>
        <v>51788.628838328535</v>
      </c>
      <c r="S238" s="70">
        <f t="shared" si="99"/>
        <v>31073.177302997119</v>
      </c>
      <c r="T238" s="71">
        <f t="shared" si="100"/>
        <v>138</v>
      </c>
      <c r="U238" s="69">
        <f t="shared" si="101"/>
        <v>433.75</v>
      </c>
      <c r="V238" s="69">
        <f t="shared" si="102"/>
        <v>94.625</v>
      </c>
      <c r="W238">
        <f t="shared" si="103"/>
        <v>-274.03967652261815</v>
      </c>
      <c r="X238" s="69">
        <f t="shared" si="104"/>
        <v>280.41064885013901</v>
      </c>
      <c r="Y238" s="69">
        <f t="shared" si="105"/>
        <v>280.41064885013901</v>
      </c>
      <c r="Z238" s="72">
        <f t="shared" si="106"/>
        <v>0.42832426247870664</v>
      </c>
      <c r="AA238" s="72">
        <f t="shared" si="107"/>
        <v>0.51162417867435162</v>
      </c>
      <c r="AB238" s="69">
        <f t="shared" si="108"/>
        <v>52364.67678696545</v>
      </c>
      <c r="AC238" s="73">
        <f t="shared" si="109"/>
        <v>31418.806072179268</v>
      </c>
      <c r="AD238" s="69">
        <f t="shared" si="110"/>
        <v>37363.199999999997</v>
      </c>
      <c r="AE238" s="4"/>
      <c r="AF238"/>
      <c r="AG238" s="74">
        <f t="shared" si="111"/>
        <v>6224.7608405379442</v>
      </c>
      <c r="AH238" s="74">
        <f t="shared" si="112"/>
        <v>-39824.760840537943</v>
      </c>
      <c r="AI238" s="75">
        <f t="shared" si="113"/>
        <v>-15824.760840537943</v>
      </c>
      <c r="AJ238" s="75">
        <f t="shared" si="114"/>
        <v>-15824.760840537943</v>
      </c>
      <c r="AK238" s="75">
        <f t="shared" si="115"/>
        <v>-21824.760840537943</v>
      </c>
      <c r="AL238" s="75">
        <f t="shared" si="116"/>
        <v>-45769.154768358669</v>
      </c>
      <c r="AM238" s="75">
        <f t="shared" si="117"/>
        <v>-21769.154768358672</v>
      </c>
      <c r="AN238" s="75">
        <f t="shared" si="118"/>
        <v>-21769.154768358672</v>
      </c>
      <c r="AO238" s="75">
        <f t="shared" si="119"/>
        <v>-27769.154768358672</v>
      </c>
    </row>
    <row r="239" spans="1:41" hidden="1" x14ac:dyDescent="0.3">
      <c r="A239" s="62" t="s">
        <v>333</v>
      </c>
      <c r="B239" s="62" t="s">
        <v>103</v>
      </c>
      <c r="C239" s="62">
        <v>2</v>
      </c>
      <c r="D239" s="63">
        <v>3500</v>
      </c>
      <c r="E239" s="62">
        <f t="shared" si="90"/>
        <v>0.97299999999999998</v>
      </c>
      <c r="F239" s="64">
        <f t="shared" si="91"/>
        <v>40866</v>
      </c>
      <c r="G239" s="63">
        <v>404</v>
      </c>
      <c r="H239" s="65">
        <v>0.36159999999999998</v>
      </c>
      <c r="I239" s="63">
        <v>152</v>
      </c>
      <c r="J239" s="66">
        <v>547</v>
      </c>
      <c r="K239" s="67">
        <f t="shared" si="92"/>
        <v>395</v>
      </c>
      <c r="L239" s="67">
        <f t="shared" si="93"/>
        <v>252</v>
      </c>
      <c r="M239" s="65">
        <f t="shared" si="94"/>
        <v>0.61037974683544305</v>
      </c>
      <c r="N239" s="68">
        <f t="shared" si="95"/>
        <v>0.36159999999999998</v>
      </c>
      <c r="O239" s="63">
        <v>404</v>
      </c>
      <c r="P239" s="65">
        <f t="shared" si="96"/>
        <v>0.61037974683544305</v>
      </c>
      <c r="Q239" s="65">
        <f t="shared" si="97"/>
        <v>0.36754546835443042</v>
      </c>
      <c r="R239" s="63">
        <f t="shared" si="98"/>
        <v>54198.254763544312</v>
      </c>
      <c r="S239" s="70">
        <f t="shared" si="99"/>
        <v>32518.952858126584</v>
      </c>
      <c r="T239" s="71">
        <f t="shared" si="100"/>
        <v>152</v>
      </c>
      <c r="U239" s="69">
        <f t="shared" si="101"/>
        <v>493.75</v>
      </c>
      <c r="V239" s="69">
        <f t="shared" si="102"/>
        <v>102.625</v>
      </c>
      <c r="W239">
        <f t="shared" si="103"/>
        <v>-311.94718220874398</v>
      </c>
      <c r="X239" s="69">
        <f t="shared" si="104"/>
        <v>316.65477318675761</v>
      </c>
      <c r="Y239" s="69">
        <f t="shared" si="105"/>
        <v>316.65477318675761</v>
      </c>
      <c r="Z239" s="72">
        <f t="shared" si="106"/>
        <v>0.43347802164406607</v>
      </c>
      <c r="AA239" s="72">
        <f t="shared" si="107"/>
        <v>0.50754549367088608</v>
      </c>
      <c r="AB239" s="69">
        <f t="shared" si="108"/>
        <v>58661.596660815099</v>
      </c>
      <c r="AC239" s="73">
        <f t="shared" si="109"/>
        <v>35196.957996489058</v>
      </c>
      <c r="AD239" s="69">
        <f t="shared" si="110"/>
        <v>40866</v>
      </c>
      <c r="AE239" s="4"/>
      <c r="AF239"/>
      <c r="AG239" s="74">
        <f t="shared" si="111"/>
        <v>6175.1368396624475</v>
      </c>
      <c r="AH239" s="74">
        <f t="shared" si="112"/>
        <v>-39775.136839662446</v>
      </c>
      <c r="AI239" s="75">
        <f t="shared" si="113"/>
        <v>-15775.136839662448</v>
      </c>
      <c r="AJ239" s="75">
        <f t="shared" si="114"/>
        <v>-15775.136839662448</v>
      </c>
      <c r="AK239" s="75">
        <f t="shared" si="115"/>
        <v>-21775.136839662446</v>
      </c>
      <c r="AL239" s="75">
        <f t="shared" si="116"/>
        <v>-45444.178843173388</v>
      </c>
      <c r="AM239" s="75">
        <f t="shared" si="117"/>
        <v>-21444.178843173388</v>
      </c>
      <c r="AN239" s="75">
        <f t="shared" si="118"/>
        <v>-21444.178843173388</v>
      </c>
      <c r="AO239" s="75">
        <f t="shared" si="119"/>
        <v>-27444.178843173388</v>
      </c>
    </row>
    <row r="240" spans="1:41" hidden="1" x14ac:dyDescent="0.3">
      <c r="A240" s="62" t="s">
        <v>334</v>
      </c>
      <c r="B240" s="62" t="s">
        <v>97</v>
      </c>
      <c r="C240" s="62">
        <v>1</v>
      </c>
      <c r="D240" s="63">
        <v>3000</v>
      </c>
      <c r="E240" s="62">
        <f t="shared" si="90"/>
        <v>0.97299999999999998</v>
      </c>
      <c r="F240" s="64">
        <f t="shared" si="91"/>
        <v>35028</v>
      </c>
      <c r="G240" s="63">
        <v>161</v>
      </c>
      <c r="H240" s="65">
        <v>0.26579999999999998</v>
      </c>
      <c r="I240" s="63">
        <v>77</v>
      </c>
      <c r="J240" s="66">
        <v>432</v>
      </c>
      <c r="K240" s="67">
        <f t="shared" si="92"/>
        <v>355</v>
      </c>
      <c r="L240" s="67">
        <f t="shared" si="93"/>
        <v>84</v>
      </c>
      <c r="M240" s="65">
        <f t="shared" si="94"/>
        <v>0.28929577464788736</v>
      </c>
      <c r="N240" s="68">
        <f t="shared" si="95"/>
        <v>0.26579999999999998</v>
      </c>
      <c r="O240" s="63">
        <v>161</v>
      </c>
      <c r="P240" s="65">
        <f t="shared" si="96"/>
        <v>0.28929577464788736</v>
      </c>
      <c r="Q240" s="65">
        <f t="shared" si="97"/>
        <v>0.62165132394366196</v>
      </c>
      <c r="R240" s="63">
        <f t="shared" si="98"/>
        <v>36531.340051549298</v>
      </c>
      <c r="S240" s="70">
        <f t="shared" si="99"/>
        <v>21918.804030929579</v>
      </c>
      <c r="T240" s="71">
        <f t="shared" si="100"/>
        <v>77</v>
      </c>
      <c r="U240" s="69">
        <f t="shared" si="101"/>
        <v>443.75</v>
      </c>
      <c r="V240" s="69">
        <f t="shared" si="102"/>
        <v>32.625</v>
      </c>
      <c r="W240">
        <f t="shared" si="103"/>
        <v>-280.35759413697247</v>
      </c>
      <c r="X240" s="69">
        <f t="shared" si="104"/>
        <v>254.7846695729088</v>
      </c>
      <c r="Y240" s="69">
        <f t="shared" si="105"/>
        <v>254.7846695729088</v>
      </c>
      <c r="Z240" s="72">
        <f t="shared" si="106"/>
        <v>0.5006415088966959</v>
      </c>
      <c r="AA240" s="72">
        <f t="shared" si="107"/>
        <v>0.45439230985915491</v>
      </c>
      <c r="AB240" s="69">
        <f t="shared" si="108"/>
        <v>42256.851001236486</v>
      </c>
      <c r="AC240" s="73">
        <f t="shared" si="109"/>
        <v>25354.110600741889</v>
      </c>
      <c r="AD240" s="69">
        <f t="shared" si="110"/>
        <v>35028</v>
      </c>
      <c r="AE240" s="4"/>
      <c r="AF240"/>
      <c r="AG240" s="74">
        <f t="shared" si="111"/>
        <v>5528.4397699530509</v>
      </c>
      <c r="AH240" s="74">
        <f t="shared" si="112"/>
        <v>-39128.439769953053</v>
      </c>
      <c r="AI240" s="75">
        <f t="shared" si="113"/>
        <v>-15128.439769953051</v>
      </c>
      <c r="AJ240" s="75">
        <f t="shared" si="114"/>
        <v>-15128.439769953051</v>
      </c>
      <c r="AK240" s="75">
        <f t="shared" si="115"/>
        <v>-21128.439769953053</v>
      </c>
      <c r="AL240" s="75">
        <f t="shared" si="116"/>
        <v>-48802.329169211167</v>
      </c>
      <c r="AM240" s="75">
        <f t="shared" si="117"/>
        <v>-24802.32916921116</v>
      </c>
      <c r="AN240" s="75">
        <f t="shared" si="118"/>
        <v>-24802.32916921116</v>
      </c>
      <c r="AO240" s="75">
        <f t="shared" si="119"/>
        <v>-30802.329169211163</v>
      </c>
    </row>
    <row r="241" spans="1:41" hidden="1" x14ac:dyDescent="0.3">
      <c r="A241" s="62" t="s">
        <v>335</v>
      </c>
      <c r="B241" s="62" t="s">
        <v>97</v>
      </c>
      <c r="C241" s="62">
        <v>1</v>
      </c>
      <c r="D241" s="63">
        <v>2600</v>
      </c>
      <c r="E241" s="62">
        <f t="shared" si="90"/>
        <v>0.97299999999999998</v>
      </c>
      <c r="F241" s="64">
        <f t="shared" si="91"/>
        <v>30357.599999999999</v>
      </c>
      <c r="G241" s="63">
        <v>408</v>
      </c>
      <c r="H241" s="65">
        <v>0.38629999999999998</v>
      </c>
      <c r="I241" s="63">
        <v>100</v>
      </c>
      <c r="J241" s="66">
        <v>565</v>
      </c>
      <c r="K241" s="67">
        <f t="shared" si="92"/>
        <v>465</v>
      </c>
      <c r="L241" s="67">
        <f t="shared" si="93"/>
        <v>308</v>
      </c>
      <c r="M241" s="65">
        <f t="shared" si="94"/>
        <v>0.62989247311827956</v>
      </c>
      <c r="N241" s="68">
        <f t="shared" si="95"/>
        <v>0.38629999999999998</v>
      </c>
      <c r="O241" s="63">
        <v>408</v>
      </c>
      <c r="P241" s="65">
        <f t="shared" si="96"/>
        <v>0.62989247311827956</v>
      </c>
      <c r="Q241" s="65">
        <f t="shared" si="97"/>
        <v>0.3521030967741936</v>
      </c>
      <c r="R241" s="63">
        <f t="shared" si="98"/>
        <v>52435.193171612911</v>
      </c>
      <c r="S241" s="70">
        <f t="shared" si="99"/>
        <v>31461.115902967744</v>
      </c>
      <c r="T241" s="71">
        <f t="shared" si="100"/>
        <v>100</v>
      </c>
      <c r="U241" s="69">
        <f t="shared" si="101"/>
        <v>581.25</v>
      </c>
      <c r="V241" s="69">
        <f t="shared" si="102"/>
        <v>41.875</v>
      </c>
      <c r="W241">
        <f t="shared" si="103"/>
        <v>-367.22896133434421</v>
      </c>
      <c r="X241" s="69">
        <f t="shared" si="104"/>
        <v>333.30245451099319</v>
      </c>
      <c r="Y241" s="69">
        <f t="shared" si="105"/>
        <v>333.30245451099319</v>
      </c>
      <c r="Z241" s="72">
        <f t="shared" si="106"/>
        <v>0.50138056690063348</v>
      </c>
      <c r="AA241" s="72">
        <f t="shared" si="107"/>
        <v>0.4538074193548387</v>
      </c>
      <c r="AB241" s="69">
        <f t="shared" si="108"/>
        <v>55208.121262387584</v>
      </c>
      <c r="AC241" s="73">
        <f t="shared" si="109"/>
        <v>33124.872757432546</v>
      </c>
      <c r="AD241" s="69">
        <f t="shared" si="110"/>
        <v>30357.599999999999</v>
      </c>
      <c r="AE241" s="4"/>
      <c r="AF241"/>
      <c r="AG241" s="74">
        <f t="shared" si="111"/>
        <v>5521.3236021505372</v>
      </c>
      <c r="AH241" s="74">
        <f t="shared" si="112"/>
        <v>-39121.323602150536</v>
      </c>
      <c r="AI241" s="75">
        <f t="shared" si="113"/>
        <v>-15121.323602150536</v>
      </c>
      <c r="AJ241" s="75">
        <f t="shared" si="114"/>
        <v>-15121.323602150536</v>
      </c>
      <c r="AK241" s="75">
        <f t="shared" si="115"/>
        <v>-21121.323602150536</v>
      </c>
      <c r="AL241" s="75">
        <f t="shared" si="116"/>
        <v>-36354.050844717989</v>
      </c>
      <c r="AM241" s="75">
        <f t="shared" si="117"/>
        <v>-12354.050844717989</v>
      </c>
      <c r="AN241" s="75">
        <f t="shared" si="118"/>
        <v>-12354.050844717989</v>
      </c>
      <c r="AO241" s="75">
        <f t="shared" si="119"/>
        <v>-18354.050844717989</v>
      </c>
    </row>
    <row r="242" spans="1:41" hidden="1" x14ac:dyDescent="0.3">
      <c r="A242" s="62" t="s">
        <v>336</v>
      </c>
      <c r="B242" s="62" t="s">
        <v>97</v>
      </c>
      <c r="C242" s="62">
        <v>2</v>
      </c>
      <c r="D242" s="63">
        <v>4000</v>
      </c>
      <c r="E242" s="62">
        <f t="shared" si="90"/>
        <v>0.97299999999999998</v>
      </c>
      <c r="F242" s="64">
        <f t="shared" si="91"/>
        <v>46704</v>
      </c>
      <c r="G242" s="63">
        <v>284</v>
      </c>
      <c r="H242" s="65">
        <v>0.31509999999999999</v>
      </c>
      <c r="I242" s="63">
        <v>204</v>
      </c>
      <c r="J242" s="66">
        <v>494</v>
      </c>
      <c r="K242" s="67">
        <f t="shared" si="92"/>
        <v>290</v>
      </c>
      <c r="L242" s="67">
        <f t="shared" si="93"/>
        <v>80</v>
      </c>
      <c r="M242" s="65">
        <f t="shared" si="94"/>
        <v>0.32068965517241377</v>
      </c>
      <c r="N242" s="68">
        <f t="shared" si="95"/>
        <v>0.31509999999999999</v>
      </c>
      <c r="O242" s="63">
        <v>284</v>
      </c>
      <c r="P242" s="65">
        <f t="shared" si="96"/>
        <v>0.32068965517241377</v>
      </c>
      <c r="Q242" s="65">
        <f t="shared" si="97"/>
        <v>0.59680620689655184</v>
      </c>
      <c r="R242" s="63">
        <f t="shared" si="98"/>
        <v>61864.931406896561</v>
      </c>
      <c r="S242" s="70">
        <f t="shared" si="99"/>
        <v>37118.958844137938</v>
      </c>
      <c r="T242" s="71">
        <f t="shared" si="100"/>
        <v>204</v>
      </c>
      <c r="U242" s="69">
        <f t="shared" si="101"/>
        <v>362.5</v>
      </c>
      <c r="V242" s="69">
        <f t="shared" si="102"/>
        <v>167.75</v>
      </c>
      <c r="W242">
        <f t="shared" si="103"/>
        <v>-229.0245135203437</v>
      </c>
      <c r="X242" s="69">
        <f t="shared" si="104"/>
        <v>278.68325120040436</v>
      </c>
      <c r="Y242" s="69">
        <f t="shared" si="105"/>
        <v>278.68325120040436</v>
      </c>
      <c r="Z242" s="72">
        <f t="shared" si="106"/>
        <v>0.30602276193214994</v>
      </c>
      <c r="AA242" s="72">
        <f t="shared" si="107"/>
        <v>0.60841358620689656</v>
      </c>
      <c r="AB242" s="69">
        <f t="shared" si="108"/>
        <v>61887.456841701925</v>
      </c>
      <c r="AC242" s="73">
        <f t="shared" si="109"/>
        <v>37132.474105021152</v>
      </c>
      <c r="AD242" s="69">
        <f t="shared" si="110"/>
        <v>46704</v>
      </c>
      <c r="AE242" s="4"/>
      <c r="AF242"/>
      <c r="AG242" s="74">
        <f t="shared" si="111"/>
        <v>7402.3652988505746</v>
      </c>
      <c r="AH242" s="74">
        <f t="shared" si="112"/>
        <v>-41002.365298850578</v>
      </c>
      <c r="AI242" s="75">
        <f t="shared" si="113"/>
        <v>-17002.365298850575</v>
      </c>
      <c r="AJ242" s="75">
        <f t="shared" si="114"/>
        <v>-17002.365298850575</v>
      </c>
      <c r="AK242" s="75">
        <f t="shared" si="115"/>
        <v>-23002.365298850575</v>
      </c>
      <c r="AL242" s="75">
        <f t="shared" si="116"/>
        <v>-50573.891193829426</v>
      </c>
      <c r="AM242" s="75">
        <f t="shared" si="117"/>
        <v>-26573.891193829422</v>
      </c>
      <c r="AN242" s="75">
        <f t="shared" si="118"/>
        <v>-26573.891193829422</v>
      </c>
      <c r="AO242" s="75">
        <f t="shared" si="119"/>
        <v>-32573.891193829422</v>
      </c>
    </row>
    <row r="243" spans="1:41" hidden="1" x14ac:dyDescent="0.3">
      <c r="A243" s="62" t="s">
        <v>337</v>
      </c>
      <c r="B243" s="62" t="s">
        <v>103</v>
      </c>
      <c r="C243" s="62">
        <v>1</v>
      </c>
      <c r="D243" s="63">
        <v>4000</v>
      </c>
      <c r="E243" s="62">
        <f t="shared" si="90"/>
        <v>0.97299999999999998</v>
      </c>
      <c r="F243" s="64">
        <f t="shared" si="91"/>
        <v>46704</v>
      </c>
      <c r="G243" s="63">
        <v>443</v>
      </c>
      <c r="H243" s="65">
        <v>0.55620000000000003</v>
      </c>
      <c r="I243" s="63">
        <v>257</v>
      </c>
      <c r="J243" s="66">
        <v>903</v>
      </c>
      <c r="K243" s="67">
        <f t="shared" si="92"/>
        <v>646</v>
      </c>
      <c r="L243" s="67">
        <f t="shared" si="93"/>
        <v>186</v>
      </c>
      <c r="M243" s="65">
        <f t="shared" si="94"/>
        <v>0.33034055727554179</v>
      </c>
      <c r="N243" s="68">
        <f t="shared" si="95"/>
        <v>0.55620000000000003</v>
      </c>
      <c r="O243" s="63">
        <v>443</v>
      </c>
      <c r="P243" s="65">
        <f t="shared" si="96"/>
        <v>0.33034055727554179</v>
      </c>
      <c r="Q243" s="65">
        <f t="shared" si="97"/>
        <v>0.5891684829721362</v>
      </c>
      <c r="R243" s="63">
        <f t="shared" si="98"/>
        <v>95265.597854179563</v>
      </c>
      <c r="S243" s="70">
        <f t="shared" si="99"/>
        <v>57159.358712507739</v>
      </c>
      <c r="T243" s="71">
        <f t="shared" si="100"/>
        <v>257</v>
      </c>
      <c r="U243" s="69">
        <f t="shared" si="101"/>
        <v>807.5</v>
      </c>
      <c r="V243" s="69">
        <f t="shared" si="102"/>
        <v>176.25</v>
      </c>
      <c r="W243">
        <f t="shared" si="103"/>
        <v>-510.17184735911042</v>
      </c>
      <c r="X243" s="69">
        <f t="shared" si="104"/>
        <v>522.07717336365931</v>
      </c>
      <c r="Y243" s="69">
        <f t="shared" si="105"/>
        <v>522.07717336365931</v>
      </c>
      <c r="Z243" s="72">
        <f t="shared" si="106"/>
        <v>0.42826894534199295</v>
      </c>
      <c r="AA243" s="72">
        <f t="shared" si="107"/>
        <v>0.51166795665634679</v>
      </c>
      <c r="AB243" s="69">
        <f t="shared" si="108"/>
        <v>97502.508586845288</v>
      </c>
      <c r="AC243" s="73">
        <f t="shared" si="109"/>
        <v>58501.505152107173</v>
      </c>
      <c r="AD243" s="69">
        <f t="shared" si="110"/>
        <v>46704</v>
      </c>
      <c r="AE243" s="4"/>
      <c r="AF243"/>
      <c r="AG243" s="74">
        <f t="shared" si="111"/>
        <v>6225.293472652219</v>
      </c>
      <c r="AH243" s="74">
        <f t="shared" si="112"/>
        <v>-39825.293472652222</v>
      </c>
      <c r="AI243" s="75">
        <f t="shared" si="113"/>
        <v>-15825.293472652218</v>
      </c>
      <c r="AJ243" s="75">
        <f t="shared" si="114"/>
        <v>-15825.293472652218</v>
      </c>
      <c r="AK243" s="75">
        <f t="shared" si="115"/>
        <v>-21825.293472652218</v>
      </c>
      <c r="AL243" s="75">
        <f t="shared" si="116"/>
        <v>-28027.788320545049</v>
      </c>
      <c r="AM243" s="75">
        <f t="shared" si="117"/>
        <v>-4027.7883205450453</v>
      </c>
      <c r="AN243" s="75">
        <f t="shared" si="118"/>
        <v>-4027.7883205450453</v>
      </c>
      <c r="AO243" s="75">
        <f t="shared" si="119"/>
        <v>-10027.788320545045</v>
      </c>
    </row>
    <row r="244" spans="1:41" hidden="1" x14ac:dyDescent="0.3">
      <c r="A244" s="62" t="s">
        <v>338</v>
      </c>
      <c r="B244" s="62" t="s">
        <v>103</v>
      </c>
      <c r="C244" s="62">
        <v>2</v>
      </c>
      <c r="D244" s="63">
        <v>5100</v>
      </c>
      <c r="E244" s="62">
        <f t="shared" si="90"/>
        <v>0.97299999999999998</v>
      </c>
      <c r="F244" s="64">
        <f t="shared" si="91"/>
        <v>59547.6</v>
      </c>
      <c r="G244" s="63">
        <v>718</v>
      </c>
      <c r="H244" s="65">
        <v>0.44929999999999998</v>
      </c>
      <c r="I244" s="63">
        <v>256</v>
      </c>
      <c r="J244" s="66">
        <v>916</v>
      </c>
      <c r="K244" s="67">
        <f t="shared" si="92"/>
        <v>660</v>
      </c>
      <c r="L244" s="67">
        <f t="shared" si="93"/>
        <v>462</v>
      </c>
      <c r="M244" s="65">
        <f t="shared" si="94"/>
        <v>0.66</v>
      </c>
      <c r="N244" s="68">
        <f t="shared" si="95"/>
        <v>0.44929999999999998</v>
      </c>
      <c r="O244" s="63">
        <v>718</v>
      </c>
      <c r="P244" s="65">
        <f t="shared" si="96"/>
        <v>0.66</v>
      </c>
      <c r="Q244" s="65">
        <f t="shared" si="97"/>
        <v>0.32827600000000001</v>
      </c>
      <c r="R244" s="63">
        <f t="shared" si="98"/>
        <v>86031.291320000004</v>
      </c>
      <c r="S244" s="70">
        <f t="shared" si="99"/>
        <v>51618.774792000004</v>
      </c>
      <c r="T244" s="71">
        <f t="shared" si="100"/>
        <v>256</v>
      </c>
      <c r="U244" s="69">
        <f t="shared" si="101"/>
        <v>825</v>
      </c>
      <c r="V244" s="69">
        <f t="shared" si="102"/>
        <v>173.5</v>
      </c>
      <c r="W244">
        <f t="shared" si="103"/>
        <v>-521.22820318423044</v>
      </c>
      <c r="X244" s="69">
        <f t="shared" si="104"/>
        <v>530.10670962850634</v>
      </c>
      <c r="Y244" s="69">
        <f t="shared" si="105"/>
        <v>530.10670962850634</v>
      </c>
      <c r="Z244" s="72">
        <f t="shared" si="106"/>
        <v>0.43225055712546223</v>
      </c>
      <c r="AA244" s="72">
        <f t="shared" si="107"/>
        <v>0.50851690909090919</v>
      </c>
      <c r="AB244" s="69">
        <f t="shared" si="108"/>
        <v>98392.402296053653</v>
      </c>
      <c r="AC244" s="73">
        <f t="shared" si="109"/>
        <v>59035.441377632189</v>
      </c>
      <c r="AD244" s="69">
        <f t="shared" si="110"/>
        <v>59547.6</v>
      </c>
      <c r="AE244" s="4"/>
      <c r="AF244"/>
      <c r="AG244" s="74">
        <f t="shared" si="111"/>
        <v>6186.9557272727288</v>
      </c>
      <c r="AH244" s="74">
        <f t="shared" si="112"/>
        <v>-39786.955727272725</v>
      </c>
      <c r="AI244" s="75">
        <f t="shared" si="113"/>
        <v>-15786.955727272729</v>
      </c>
      <c r="AJ244" s="75">
        <f t="shared" si="114"/>
        <v>-15786.955727272729</v>
      </c>
      <c r="AK244" s="75">
        <f t="shared" si="115"/>
        <v>-21786.955727272729</v>
      </c>
      <c r="AL244" s="75">
        <f t="shared" si="116"/>
        <v>-40299.114349640535</v>
      </c>
      <c r="AM244" s="75">
        <f t="shared" si="117"/>
        <v>-16299.114349640538</v>
      </c>
      <c r="AN244" s="75">
        <f t="shared" si="118"/>
        <v>-16299.114349640538</v>
      </c>
      <c r="AO244" s="75">
        <f t="shared" si="119"/>
        <v>-22299.114349640538</v>
      </c>
    </row>
    <row r="245" spans="1:41" hidden="1" x14ac:dyDescent="0.3">
      <c r="A245" s="62" t="s">
        <v>339</v>
      </c>
      <c r="B245" s="62" t="s">
        <v>97</v>
      </c>
      <c r="C245" s="62">
        <v>2</v>
      </c>
      <c r="D245" s="63">
        <v>5600</v>
      </c>
      <c r="E245" s="62">
        <f t="shared" si="90"/>
        <v>0.97299999999999998</v>
      </c>
      <c r="F245" s="64">
        <f t="shared" si="91"/>
        <v>65385.599999999999</v>
      </c>
      <c r="G245" s="63">
        <v>478</v>
      </c>
      <c r="H245" s="65">
        <v>0.31780000000000003</v>
      </c>
      <c r="I245" s="63">
        <v>265</v>
      </c>
      <c r="J245" s="66">
        <v>644</v>
      </c>
      <c r="K245" s="67">
        <f t="shared" si="92"/>
        <v>379</v>
      </c>
      <c r="L245" s="67">
        <f t="shared" si="93"/>
        <v>213</v>
      </c>
      <c r="M245" s="65">
        <f t="shared" si="94"/>
        <v>0.54960422163588396</v>
      </c>
      <c r="N245" s="68">
        <f t="shared" si="95"/>
        <v>0.31780000000000003</v>
      </c>
      <c r="O245" s="63">
        <v>478</v>
      </c>
      <c r="P245" s="65">
        <f t="shared" si="96"/>
        <v>0.54960422163588396</v>
      </c>
      <c r="Q245" s="65">
        <f t="shared" si="97"/>
        <v>0.41564321899736145</v>
      </c>
      <c r="R245" s="63">
        <f t="shared" si="98"/>
        <v>72517.272418469656</v>
      </c>
      <c r="S245" s="70">
        <f t="shared" si="99"/>
        <v>43510.363451081794</v>
      </c>
      <c r="T245" s="71">
        <f t="shared" si="100"/>
        <v>265</v>
      </c>
      <c r="U245" s="69">
        <f t="shared" si="101"/>
        <v>473.75</v>
      </c>
      <c r="V245" s="69">
        <f t="shared" si="102"/>
        <v>217.625</v>
      </c>
      <c r="W245">
        <f t="shared" si="103"/>
        <v>-299.31134698003541</v>
      </c>
      <c r="X245" s="69">
        <f t="shared" si="104"/>
        <v>363.40673174121815</v>
      </c>
      <c r="Y245" s="69">
        <f t="shared" si="105"/>
        <v>363.40673174121815</v>
      </c>
      <c r="Z245" s="72">
        <f t="shared" si="106"/>
        <v>0.30771869496827048</v>
      </c>
      <c r="AA245" s="72">
        <f t="shared" si="107"/>
        <v>0.60707142480211074</v>
      </c>
      <c r="AB245" s="69">
        <f t="shared" si="108"/>
        <v>80524.052483599211</v>
      </c>
      <c r="AC245" s="73">
        <f t="shared" si="109"/>
        <v>48314.431490159528</v>
      </c>
      <c r="AD245" s="69">
        <f t="shared" si="110"/>
        <v>65385.599999999999</v>
      </c>
      <c r="AE245" s="4"/>
      <c r="AF245"/>
      <c r="AG245" s="74">
        <f t="shared" si="111"/>
        <v>7386.0356684256813</v>
      </c>
      <c r="AH245" s="74">
        <f t="shared" si="112"/>
        <v>-40986.035668425684</v>
      </c>
      <c r="AI245" s="75">
        <f t="shared" si="113"/>
        <v>-16986.03566842568</v>
      </c>
      <c r="AJ245" s="75">
        <f t="shared" si="114"/>
        <v>-16986.03566842568</v>
      </c>
      <c r="AK245" s="75">
        <f t="shared" si="115"/>
        <v>-22986.03566842568</v>
      </c>
      <c r="AL245" s="75">
        <f t="shared" si="116"/>
        <v>-58057.204178266154</v>
      </c>
      <c r="AM245" s="75">
        <f t="shared" si="117"/>
        <v>-34057.204178266154</v>
      </c>
      <c r="AN245" s="75">
        <f t="shared" si="118"/>
        <v>-34057.204178266154</v>
      </c>
      <c r="AO245" s="75">
        <f t="shared" si="119"/>
        <v>-40057.204178266154</v>
      </c>
    </row>
    <row r="246" spans="1:41" hidden="1" x14ac:dyDescent="0.3">
      <c r="A246" s="62" t="s">
        <v>340</v>
      </c>
      <c r="B246" s="62" t="s">
        <v>103</v>
      </c>
      <c r="C246" s="62">
        <v>1</v>
      </c>
      <c r="D246" s="63">
        <v>5000</v>
      </c>
      <c r="E246" s="62">
        <f t="shared" si="90"/>
        <v>0.97299999999999998</v>
      </c>
      <c r="F246" s="64">
        <f t="shared" si="91"/>
        <v>58380</v>
      </c>
      <c r="G246" s="63">
        <v>533</v>
      </c>
      <c r="H246" s="65">
        <v>0.51229999999999998</v>
      </c>
      <c r="I246" s="63">
        <v>236</v>
      </c>
      <c r="J246" s="66">
        <v>829</v>
      </c>
      <c r="K246" s="67">
        <f t="shared" si="92"/>
        <v>593</v>
      </c>
      <c r="L246" s="67">
        <f t="shared" si="93"/>
        <v>297</v>
      </c>
      <c r="M246" s="65">
        <f t="shared" si="94"/>
        <v>0.50067453625632385</v>
      </c>
      <c r="N246" s="68">
        <f t="shared" si="95"/>
        <v>0.51229999999999998</v>
      </c>
      <c r="O246" s="63">
        <v>533</v>
      </c>
      <c r="P246" s="65">
        <f t="shared" si="96"/>
        <v>0.50067453625632385</v>
      </c>
      <c r="Q246" s="65">
        <f t="shared" si="97"/>
        <v>0.45436617200674534</v>
      </c>
      <c r="R246" s="63">
        <f t="shared" si="98"/>
        <v>88394.666933052271</v>
      </c>
      <c r="S246" s="70">
        <f t="shared" si="99"/>
        <v>53036.800159831364</v>
      </c>
      <c r="T246" s="71">
        <f t="shared" si="100"/>
        <v>236</v>
      </c>
      <c r="U246" s="69">
        <f t="shared" si="101"/>
        <v>741.25</v>
      </c>
      <c r="V246" s="69">
        <f t="shared" si="102"/>
        <v>161.875</v>
      </c>
      <c r="W246">
        <f t="shared" si="103"/>
        <v>-468.31564316401312</v>
      </c>
      <c r="X246" s="69">
        <f t="shared" si="104"/>
        <v>479.28678607530964</v>
      </c>
      <c r="Y246" s="69">
        <f t="shared" si="105"/>
        <v>479.28678607530964</v>
      </c>
      <c r="Z246" s="72">
        <f t="shared" si="106"/>
        <v>0.42821151578456612</v>
      </c>
      <c r="AA246" s="72">
        <f t="shared" si="107"/>
        <v>0.51171340640809437</v>
      </c>
      <c r="AB246" s="69">
        <f t="shared" si="108"/>
        <v>89518.977991379274</v>
      </c>
      <c r="AC246" s="73">
        <f t="shared" si="109"/>
        <v>53711.386794827566</v>
      </c>
      <c r="AD246" s="69">
        <f t="shared" si="110"/>
        <v>58380</v>
      </c>
      <c r="AE246" s="4"/>
      <c r="AF246"/>
      <c r="AG246" s="74">
        <f t="shared" si="111"/>
        <v>6225.8464446318148</v>
      </c>
      <c r="AH246" s="74">
        <f t="shared" si="112"/>
        <v>-39825.846444631818</v>
      </c>
      <c r="AI246" s="75">
        <f t="shared" si="113"/>
        <v>-15825.846444631814</v>
      </c>
      <c r="AJ246" s="75">
        <f t="shared" si="114"/>
        <v>-15825.846444631814</v>
      </c>
      <c r="AK246" s="75">
        <f t="shared" si="115"/>
        <v>-21825.846444631814</v>
      </c>
      <c r="AL246" s="75">
        <f t="shared" si="116"/>
        <v>-44494.459649804252</v>
      </c>
      <c r="AM246" s="75">
        <f t="shared" si="117"/>
        <v>-20494.459649804248</v>
      </c>
      <c r="AN246" s="75">
        <f t="shared" si="118"/>
        <v>-20494.459649804248</v>
      </c>
      <c r="AO246" s="75">
        <f t="shared" si="119"/>
        <v>-26494.459649804248</v>
      </c>
    </row>
    <row r="247" spans="1:41" hidden="1" x14ac:dyDescent="0.3">
      <c r="A247" s="62" t="s">
        <v>341</v>
      </c>
      <c r="B247" s="62" t="s">
        <v>103</v>
      </c>
      <c r="C247" s="62">
        <v>2</v>
      </c>
      <c r="D247" s="63">
        <v>6000</v>
      </c>
      <c r="E247" s="62">
        <f t="shared" si="90"/>
        <v>0.97299999999999998</v>
      </c>
      <c r="F247" s="64">
        <f t="shared" si="91"/>
        <v>70056</v>
      </c>
      <c r="G247" s="63">
        <v>566</v>
      </c>
      <c r="H247" s="65">
        <v>0.36990000000000001</v>
      </c>
      <c r="I247" s="63">
        <v>244</v>
      </c>
      <c r="J247" s="66">
        <v>872</v>
      </c>
      <c r="K247" s="67">
        <f t="shared" si="92"/>
        <v>628</v>
      </c>
      <c r="L247" s="67">
        <f t="shared" si="93"/>
        <v>322</v>
      </c>
      <c r="M247" s="65">
        <f t="shared" si="94"/>
        <v>0.51019108280254777</v>
      </c>
      <c r="N247" s="68">
        <f t="shared" si="95"/>
        <v>0.36990000000000001</v>
      </c>
      <c r="O247" s="63">
        <v>566</v>
      </c>
      <c r="P247" s="65">
        <f t="shared" si="96"/>
        <v>0.51019108280254777</v>
      </c>
      <c r="Q247" s="65">
        <f t="shared" si="97"/>
        <v>0.44683477707006375</v>
      </c>
      <c r="R247" s="63">
        <f t="shared" si="98"/>
        <v>92311.596594904477</v>
      </c>
      <c r="S247" s="70">
        <f t="shared" si="99"/>
        <v>55386.957956942686</v>
      </c>
      <c r="T247" s="71">
        <f t="shared" si="100"/>
        <v>244</v>
      </c>
      <c r="U247" s="69">
        <f t="shared" si="101"/>
        <v>785</v>
      </c>
      <c r="V247" s="69">
        <f t="shared" si="102"/>
        <v>165.5</v>
      </c>
      <c r="W247">
        <f t="shared" si="103"/>
        <v>-495.95653272681324</v>
      </c>
      <c r="X247" s="69">
        <f t="shared" si="104"/>
        <v>504.61062673742731</v>
      </c>
      <c r="Y247" s="69">
        <f t="shared" si="105"/>
        <v>504.61062673742731</v>
      </c>
      <c r="Z247" s="72">
        <f t="shared" si="106"/>
        <v>0.43198805953812397</v>
      </c>
      <c r="AA247" s="72">
        <f t="shared" si="107"/>
        <v>0.50872464968152875</v>
      </c>
      <c r="AB247" s="69">
        <f t="shared" si="108"/>
        <v>93698.370474089636</v>
      </c>
      <c r="AC247" s="73">
        <f t="shared" si="109"/>
        <v>56219.022284453778</v>
      </c>
      <c r="AD247" s="69">
        <f t="shared" si="110"/>
        <v>70056</v>
      </c>
      <c r="AE247" s="4"/>
      <c r="AF247"/>
      <c r="AG247" s="74">
        <f t="shared" si="111"/>
        <v>6189.4832377919329</v>
      </c>
      <c r="AH247" s="74">
        <f t="shared" si="112"/>
        <v>-39789.48323779193</v>
      </c>
      <c r="AI247" s="75">
        <f t="shared" si="113"/>
        <v>-15789.483237791934</v>
      </c>
      <c r="AJ247" s="75">
        <f t="shared" si="114"/>
        <v>-15789.483237791934</v>
      </c>
      <c r="AK247" s="75">
        <f t="shared" si="115"/>
        <v>-21789.483237791934</v>
      </c>
      <c r="AL247" s="75">
        <f t="shared" si="116"/>
        <v>-53626.460953338152</v>
      </c>
      <c r="AM247" s="75">
        <f t="shared" si="117"/>
        <v>-29626.460953338155</v>
      </c>
      <c r="AN247" s="75">
        <f t="shared" si="118"/>
        <v>-29626.460953338155</v>
      </c>
      <c r="AO247" s="75">
        <f t="shared" si="119"/>
        <v>-35626.460953338159</v>
      </c>
    </row>
  </sheetData>
  <autoFilter ref="A3:AO247" xr:uid="{9E6E3097-AEB1-4B82-B008-3D963CCD7690}">
    <filterColumn colId="40">
      <customFilters>
        <customFilter operator="greaterThanOrEqual" val="6000"/>
      </customFilters>
    </filterColumn>
  </autoFilter>
  <conditionalFormatting sqref="AO4:AO247">
    <cfRule type="cellIs" dxfId="1" priority="2" operator="greaterThan">
      <formula>$AE$29</formula>
    </cfRule>
  </conditionalFormatting>
  <conditionalFormatting sqref="AM4:AM247">
    <cfRule type="cellIs" dxfId="0" priority="1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40% transaction fee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唐博</cp:lastModifiedBy>
  <dcterms:created xsi:type="dcterms:W3CDTF">2016-02-26T18:42:49Z</dcterms:created>
  <dcterms:modified xsi:type="dcterms:W3CDTF">2018-04-30T21:47:58Z</dcterms:modified>
</cp:coreProperties>
</file>