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olo\Desktop\CE_apolo\programas\"/>
    </mc:Choice>
  </mc:AlternateContent>
  <xr:revisionPtr revIDLastSave="0" documentId="13_ncr:1_{E5A9445A-34B6-4705-AC3F-9EC2600FE22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C33" i="1" l="1"/>
  <c r="C12" i="1"/>
  <c r="C23" i="1"/>
  <c r="C22" i="1"/>
  <c r="C17" i="1"/>
  <c r="C9" i="1" s="1"/>
  <c r="C21" i="1" s="1"/>
  <c r="C19" i="1"/>
  <c r="C26" i="1" s="1"/>
  <c r="C35" i="1" l="1"/>
  <c r="C30" i="1" l="1"/>
  <c r="C18" i="1"/>
  <c r="C10" i="1"/>
</calcChain>
</file>

<file path=xl/sharedStrings.xml><?xml version="1.0" encoding="utf-8"?>
<sst xmlns="http://schemas.openxmlformats.org/spreadsheetml/2006/main" count="91" uniqueCount="68">
  <si>
    <t>[m]</t>
  </si>
  <si>
    <t xml:space="preserve">Base da fossa </t>
  </si>
  <si>
    <t>Profundidade da fossa destinada aos dejetos</t>
  </si>
  <si>
    <t>Área transversal da fossa destinada aos dejetos</t>
  </si>
  <si>
    <t>[m²]</t>
  </si>
  <si>
    <t>Área total transversal</t>
  </si>
  <si>
    <t xml:space="preserve">Volume total do biodigestor </t>
  </si>
  <si>
    <t>[m³]</t>
  </si>
  <si>
    <t xml:space="preserve">Volume total destinado ao gás </t>
  </si>
  <si>
    <t>Volume de segurança</t>
  </si>
  <si>
    <t>Volume do gasômetro</t>
  </si>
  <si>
    <t>Base menor do volume de segurança</t>
  </si>
  <si>
    <t>Base maior do volume de segurança</t>
  </si>
  <si>
    <t>Altura do volume de segurança</t>
  </si>
  <si>
    <t>Altura da Campana em relação ao solo</t>
  </si>
  <si>
    <t>Comprimento do biodigestor</t>
  </si>
  <si>
    <t>TRH</t>
  </si>
  <si>
    <t>[dia^-1]</t>
  </si>
  <si>
    <t>Carga diária</t>
  </si>
  <si>
    <t>[m³/dia]</t>
  </si>
  <si>
    <t xml:space="preserve">Volume total do biodigestor com base nos parâmetros calculados </t>
  </si>
  <si>
    <t>p</t>
  </si>
  <si>
    <t>**</t>
  </si>
  <si>
    <t>Raio da bolsa plástica</t>
  </si>
  <si>
    <t>Largura maior da parte líquida</t>
  </si>
  <si>
    <t>Cd</t>
  </si>
  <si>
    <t>Tempo de retenção hídrica</t>
  </si>
  <si>
    <t>R</t>
  </si>
  <si>
    <t>a</t>
  </si>
  <si>
    <t>b</t>
  </si>
  <si>
    <t>h</t>
  </si>
  <si>
    <t>Af</t>
  </si>
  <si>
    <t>At</t>
  </si>
  <si>
    <t>Ac</t>
  </si>
  <si>
    <t>Vt</t>
  </si>
  <si>
    <t>Vu</t>
  </si>
  <si>
    <t>Vg</t>
  </si>
  <si>
    <t xml:space="preserve">Volume útil do biodigestor** </t>
  </si>
  <si>
    <t>Vub</t>
  </si>
  <si>
    <t>Vs</t>
  </si>
  <si>
    <t>Vga</t>
  </si>
  <si>
    <t>bs</t>
  </si>
  <si>
    <t>as</t>
  </si>
  <si>
    <t>hs</t>
  </si>
  <si>
    <t>Agf</t>
  </si>
  <si>
    <t>Agg</t>
  </si>
  <si>
    <t>Ag</t>
  </si>
  <si>
    <t>hc</t>
  </si>
  <si>
    <t>L</t>
  </si>
  <si>
    <t>Vtp</t>
  </si>
  <si>
    <t>Sem dimensão</t>
  </si>
  <si>
    <t>Volume total útil do biodigestor</t>
  </si>
  <si>
    <t>Volume de segurança calc.</t>
  </si>
  <si>
    <t>Vsc</t>
  </si>
  <si>
    <t>Parametros Iniciais</t>
  </si>
  <si>
    <t>Parametros totais de dimensão</t>
  </si>
  <si>
    <t>Área total da geomembrana</t>
  </si>
  <si>
    <t>Parâmetros do Volume Útil</t>
  </si>
  <si>
    <t xml:space="preserve">Parâmetros do Volume destinado ao gás </t>
  </si>
  <si>
    <t>Parâmetros do Volume de Segurança</t>
  </si>
  <si>
    <t>Parâmetros de área de geomembrana</t>
  </si>
  <si>
    <t>Comprimento</t>
  </si>
  <si>
    <t>Proporção de fase líquida desejada</t>
  </si>
  <si>
    <t>Vaor calculado com base em TRH e Cd</t>
  </si>
  <si>
    <t xml:space="preserve">Resultados dos Cálculos de Dimensionamento do biodigestor </t>
  </si>
  <si>
    <t xml:space="preserve">Área transversal destinada ao gás </t>
  </si>
  <si>
    <t>Área da geomembrana para a fossa</t>
  </si>
  <si>
    <t>Área da geomembrana para o gasômetro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</si>
</sst>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5" fontId="0" fillId="0" borderId="0" xfId="0" applyNumberFormat="1"/>
    <xf numFmtId="49" fontId="0" fillId="0" borderId="10" xfId="0" applyNumberFormat="1" applyBorder="1"/>
    <xf numFmtId="2" fontId="0" fillId="0" borderId="10" xfId="0" applyNumberFormat="1" applyBorder="1"/>
    <xf numFmtId="0" fontId="0" fillId="0" borderId="10" xfId="0" applyBorder="1"/>
    <xf numFmtId="2" fontId="0" fillId="0" borderId="10" xfId="1" applyNumberFormat="1" applyFont="1" applyBorder="1"/>
    <xf numFmtId="0" fontId="0" fillId="33" borderId="10" xfId="0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0" xfId="0" applyNumberFormat="1" applyFill="1" applyBorder="1"/>
    <xf numFmtId="0" fontId="0" fillId="34" borderId="13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49" fontId="0" fillId="35" borderId="0" xfId="0" applyNumberFormat="1" applyFill="1" applyBorder="1"/>
    <xf numFmtId="0" fontId="0" fillId="35" borderId="12" xfId="0" applyFill="1" applyBorder="1" applyAlignment="1">
      <alignment horizontal="center"/>
    </xf>
    <xf numFmtId="0" fontId="0" fillId="36" borderId="0" xfId="0" applyFill="1" applyBorder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E46" sqref="E46"/>
    </sheetView>
  </sheetViews>
  <sheetFormatPr defaultRowHeight="15" x14ac:dyDescent="0.25"/>
  <cols>
    <col min="1" max="1" width="60.42578125" bestFit="1" customWidth="1"/>
    <col min="2" max="2" width="8.140625" bestFit="1" customWidth="1"/>
    <col min="3" max="3" width="5.7109375" bestFit="1" customWidth="1"/>
    <col min="4" max="4" width="24.140625" customWidth="1"/>
  </cols>
  <sheetData>
    <row r="1" spans="1:11" x14ac:dyDescent="0.25">
      <c r="A1" s="6" t="s">
        <v>64</v>
      </c>
      <c r="B1" s="6"/>
      <c r="C1" s="6"/>
      <c r="D1" s="6"/>
      <c r="I1" s="15"/>
      <c r="J1" s="15"/>
      <c r="K1" s="15"/>
    </row>
    <row r="2" spans="1:11" x14ac:dyDescent="0.25">
      <c r="A2" s="10" t="s">
        <v>54</v>
      </c>
      <c r="B2" s="11"/>
      <c r="C2" s="11"/>
      <c r="D2" s="12"/>
    </row>
    <row r="3" spans="1:11" x14ac:dyDescent="0.25">
      <c r="A3" s="2" t="s">
        <v>18</v>
      </c>
      <c r="B3" s="7" t="s">
        <v>25</v>
      </c>
      <c r="C3" s="3">
        <v>0.21679999999999999</v>
      </c>
      <c r="D3" s="2" t="s">
        <v>19</v>
      </c>
    </row>
    <row r="4" spans="1:11" x14ac:dyDescent="0.25">
      <c r="A4" s="2" t="s">
        <v>26</v>
      </c>
      <c r="B4" s="7" t="s">
        <v>16</v>
      </c>
      <c r="C4" s="3">
        <v>45</v>
      </c>
      <c r="D4" s="2" t="s">
        <v>17</v>
      </c>
      <c r="I4" s="15"/>
      <c r="J4" s="15"/>
      <c r="K4" s="15"/>
    </row>
    <row r="5" spans="1:11" x14ac:dyDescent="0.25">
      <c r="A5" s="4" t="s">
        <v>62</v>
      </c>
      <c r="B5" s="8" t="s">
        <v>21</v>
      </c>
      <c r="C5" s="4">
        <v>0.4</v>
      </c>
      <c r="D5" s="4" t="s">
        <v>50</v>
      </c>
    </row>
    <row r="6" spans="1:11" x14ac:dyDescent="0.25">
      <c r="A6" s="4" t="s">
        <v>23</v>
      </c>
      <c r="B6" s="8" t="s">
        <v>27</v>
      </c>
      <c r="C6" s="4">
        <v>1</v>
      </c>
      <c r="D6" s="4" t="s">
        <v>0</v>
      </c>
    </row>
    <row r="7" spans="1:11" x14ac:dyDescent="0.25">
      <c r="A7" s="10" t="s">
        <v>55</v>
      </c>
      <c r="B7" s="11"/>
      <c r="C7" s="11"/>
      <c r="D7" s="12"/>
    </row>
    <row r="8" spans="1:11" x14ac:dyDescent="0.25">
      <c r="A8" s="2" t="s">
        <v>1</v>
      </c>
      <c r="B8" s="7" t="s">
        <v>29</v>
      </c>
      <c r="C8" s="3">
        <v>1.1842547666972001</v>
      </c>
      <c r="D8" s="2" t="s">
        <v>0</v>
      </c>
    </row>
    <row r="9" spans="1:11" x14ac:dyDescent="0.25">
      <c r="A9" s="2" t="s">
        <v>5</v>
      </c>
      <c r="B9" s="7" t="s">
        <v>32</v>
      </c>
      <c r="C9" s="3">
        <f>C17/(1-0.4)</f>
        <v>2.9097508543989843</v>
      </c>
      <c r="D9" s="2" t="s">
        <v>4</v>
      </c>
    </row>
    <row r="10" spans="1:11" x14ac:dyDescent="0.25">
      <c r="A10" s="2" t="s">
        <v>6</v>
      </c>
      <c r="B10" s="7" t="s">
        <v>34</v>
      </c>
      <c r="C10" s="3">
        <f>C9*C35</f>
        <v>16.260000000000002</v>
      </c>
      <c r="D10" s="2" t="s">
        <v>7</v>
      </c>
    </row>
    <row r="11" spans="1:11" x14ac:dyDescent="0.25">
      <c r="A11" s="2" t="s">
        <v>56</v>
      </c>
      <c r="B11" s="7" t="s">
        <v>46</v>
      </c>
      <c r="C11" s="3">
        <v>41.4</v>
      </c>
      <c r="D11" s="2" t="s">
        <v>4</v>
      </c>
    </row>
    <row r="12" spans="1:11" x14ac:dyDescent="0.25">
      <c r="A12" s="2" t="s">
        <v>20</v>
      </c>
      <c r="B12" s="7" t="s">
        <v>49</v>
      </c>
      <c r="C12" s="3">
        <f>C23+C26+C19</f>
        <v>16.259999999999998</v>
      </c>
      <c r="D12" s="2" t="s">
        <v>7</v>
      </c>
    </row>
    <row r="13" spans="1:11" x14ac:dyDescent="0.25">
      <c r="A13" s="10" t="s">
        <v>57</v>
      </c>
      <c r="B13" s="11"/>
      <c r="C13" s="11"/>
      <c r="D13" s="12"/>
    </row>
    <row r="14" spans="1:11" x14ac:dyDescent="0.25">
      <c r="A14" s="2" t="s">
        <v>2</v>
      </c>
      <c r="B14" s="7" t="s">
        <v>30</v>
      </c>
      <c r="C14" s="3">
        <v>1.1262000000000001</v>
      </c>
      <c r="D14" s="2" t="s">
        <v>0</v>
      </c>
      <c r="E14" s="1"/>
    </row>
    <row r="15" spans="1:11" x14ac:dyDescent="0.25">
      <c r="A15" s="2" t="s">
        <v>24</v>
      </c>
      <c r="B15" s="7" t="s">
        <v>28</v>
      </c>
      <c r="C15" s="5">
        <v>1.9160999999999999</v>
      </c>
      <c r="D15" s="2" t="s">
        <v>0</v>
      </c>
    </row>
    <row r="16" spans="1:11" x14ac:dyDescent="0.25">
      <c r="A16" s="2" t="s">
        <v>1</v>
      </c>
      <c r="B16" s="7" t="s">
        <v>29</v>
      </c>
      <c r="C16" s="3">
        <v>1.1842547666972001</v>
      </c>
      <c r="D16" s="2" t="s">
        <v>0</v>
      </c>
    </row>
    <row r="17" spans="1:4" x14ac:dyDescent="0.25">
      <c r="A17" s="2" t="s">
        <v>3</v>
      </c>
      <c r="B17" s="7" t="s">
        <v>31</v>
      </c>
      <c r="C17" s="3">
        <f>0.4755*(C15+C8)*C8</f>
        <v>1.7458505126393906</v>
      </c>
      <c r="D17" s="2" t="s">
        <v>4</v>
      </c>
    </row>
    <row r="18" spans="1:4" x14ac:dyDescent="0.25">
      <c r="A18" s="2" t="s">
        <v>51</v>
      </c>
      <c r="B18" s="7" t="s">
        <v>35</v>
      </c>
      <c r="C18" s="3">
        <f>C17*C35</f>
        <v>9.7560000000000002</v>
      </c>
      <c r="D18" s="2" t="s">
        <v>7</v>
      </c>
    </row>
    <row r="19" spans="1:4" x14ac:dyDescent="0.25">
      <c r="A19" s="2" t="s">
        <v>37</v>
      </c>
      <c r="B19" s="7" t="s">
        <v>38</v>
      </c>
      <c r="C19" s="5">
        <f>C4*C3</f>
        <v>9.7560000000000002</v>
      </c>
      <c r="D19" s="2" t="s">
        <v>7</v>
      </c>
    </row>
    <row r="20" spans="1:4" x14ac:dyDescent="0.25">
      <c r="A20" s="10" t="s">
        <v>58</v>
      </c>
      <c r="B20" s="11"/>
      <c r="C20" s="11"/>
      <c r="D20" s="12"/>
    </row>
    <row r="21" spans="1:4" x14ac:dyDescent="0.25">
      <c r="A21" s="2" t="s">
        <v>65</v>
      </c>
      <c r="B21" s="7" t="s">
        <v>33</v>
      </c>
      <c r="C21" s="3">
        <f>C9-C17</f>
        <v>1.1639003417595937</v>
      </c>
      <c r="D21" s="2" t="s">
        <v>4</v>
      </c>
    </row>
    <row r="22" spans="1:4" x14ac:dyDescent="0.25">
      <c r="A22" s="2" t="s">
        <v>8</v>
      </c>
      <c r="B22" s="7" t="s">
        <v>36</v>
      </c>
      <c r="C22" s="3">
        <f>C21*C35</f>
        <v>6.5039999999999996</v>
      </c>
      <c r="D22" s="2" t="s">
        <v>7</v>
      </c>
    </row>
    <row r="23" spans="1:4" x14ac:dyDescent="0.25">
      <c r="A23" s="2" t="s">
        <v>10</v>
      </c>
      <c r="B23" s="7" t="s">
        <v>40</v>
      </c>
      <c r="C23" s="3">
        <f>C22-C26</f>
        <v>6.0161999999999995</v>
      </c>
      <c r="D23" s="2" t="s">
        <v>7</v>
      </c>
    </row>
    <row r="24" spans="1:4" x14ac:dyDescent="0.25">
      <c r="A24" s="2" t="s">
        <v>14</v>
      </c>
      <c r="B24" s="7" t="s">
        <v>47</v>
      </c>
      <c r="C24" s="3">
        <v>0.74</v>
      </c>
      <c r="D24" s="2" t="s">
        <v>0</v>
      </c>
    </row>
    <row r="25" spans="1:4" x14ac:dyDescent="0.25">
      <c r="A25" s="10" t="s">
        <v>59</v>
      </c>
      <c r="B25" s="11"/>
      <c r="C25" s="11"/>
      <c r="D25" s="12"/>
    </row>
    <row r="26" spans="1:4" x14ac:dyDescent="0.25">
      <c r="A26" s="2" t="s">
        <v>9</v>
      </c>
      <c r="B26" s="7" t="s">
        <v>39</v>
      </c>
      <c r="C26" s="3">
        <f>C19*0.05</f>
        <v>0.48780000000000001</v>
      </c>
      <c r="D26" s="2" t="s">
        <v>7</v>
      </c>
    </row>
    <row r="27" spans="1:4" x14ac:dyDescent="0.25">
      <c r="A27" s="2" t="s">
        <v>11</v>
      </c>
      <c r="B27" s="7" t="s">
        <v>41</v>
      </c>
      <c r="C27" s="3">
        <v>1.9160999999999999</v>
      </c>
      <c r="D27" s="2" t="s">
        <v>0</v>
      </c>
    </row>
    <row r="28" spans="1:4" x14ac:dyDescent="0.25">
      <c r="A28" s="2" t="s">
        <v>12</v>
      </c>
      <c r="B28" s="7" t="s">
        <v>42</v>
      </c>
      <c r="C28" s="3">
        <v>1.95</v>
      </c>
      <c r="D28" s="2" t="s">
        <v>0</v>
      </c>
    </row>
    <row r="29" spans="1:4" x14ac:dyDescent="0.25">
      <c r="A29" s="2" t="s">
        <v>13</v>
      </c>
      <c r="B29" s="7" t="s">
        <v>43</v>
      </c>
      <c r="C29" s="3">
        <v>4.5600000000000002E-2</v>
      </c>
      <c r="D29" s="2" t="s">
        <v>0</v>
      </c>
    </row>
    <row r="30" spans="1:4" x14ac:dyDescent="0.25">
      <c r="A30" s="9" t="s">
        <v>52</v>
      </c>
      <c r="B30" s="8" t="s">
        <v>53</v>
      </c>
      <c r="C30" s="3">
        <f>((C27+C28)*C29/2)*C35</f>
        <v>0.49257534150498444</v>
      </c>
      <c r="D30" s="4" t="s">
        <v>4</v>
      </c>
    </row>
    <row r="31" spans="1:4" x14ac:dyDescent="0.25">
      <c r="A31" s="10" t="s">
        <v>60</v>
      </c>
      <c r="B31" s="11"/>
      <c r="C31" s="11"/>
      <c r="D31" s="12"/>
    </row>
    <row r="32" spans="1:4" x14ac:dyDescent="0.25">
      <c r="A32" s="2" t="s">
        <v>66</v>
      </c>
      <c r="B32" s="7" t="s">
        <v>44</v>
      </c>
      <c r="C32" s="3">
        <v>16.32</v>
      </c>
      <c r="D32" s="2" t="s">
        <v>4</v>
      </c>
    </row>
    <row r="33" spans="1:4" x14ac:dyDescent="0.25">
      <c r="A33" s="2" t="s">
        <v>67</v>
      </c>
      <c r="B33" s="7" t="s">
        <v>45</v>
      </c>
      <c r="C33" s="3">
        <f>C11-C32</f>
        <v>25.08</v>
      </c>
      <c r="D33" s="2" t="s">
        <v>4</v>
      </c>
    </row>
    <row r="34" spans="1:4" x14ac:dyDescent="0.25">
      <c r="A34" s="10" t="s">
        <v>61</v>
      </c>
      <c r="B34" s="11"/>
      <c r="C34" s="11"/>
      <c r="D34" s="12"/>
    </row>
    <row r="35" spans="1:4" x14ac:dyDescent="0.25">
      <c r="A35" s="2" t="s">
        <v>15</v>
      </c>
      <c r="B35" s="7" t="s">
        <v>48</v>
      </c>
      <c r="C35" s="3">
        <f>C19/C17</f>
        <v>5.5881073032139517</v>
      </c>
      <c r="D35" s="2" t="s">
        <v>0</v>
      </c>
    </row>
    <row r="36" spans="1:4" x14ac:dyDescent="0.25">
      <c r="A36" s="13" t="s">
        <v>22</v>
      </c>
      <c r="B36" s="14" t="s">
        <v>63</v>
      </c>
      <c r="C36" s="14"/>
      <c r="D36" s="14"/>
    </row>
  </sheetData>
  <mergeCells count="9">
    <mergeCell ref="B36:D36"/>
    <mergeCell ref="A7:D7"/>
    <mergeCell ref="A1:D1"/>
    <mergeCell ref="A2:D2"/>
    <mergeCell ref="A13:D13"/>
    <mergeCell ref="A20:D20"/>
    <mergeCell ref="A25:D25"/>
    <mergeCell ref="A31:D31"/>
    <mergeCell ref="A34:D34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apolo augusto</dc:creator>
  <cp:lastModifiedBy>apolo augusto</cp:lastModifiedBy>
  <dcterms:created xsi:type="dcterms:W3CDTF">2021-02-17T03:56:21Z</dcterms:created>
  <dcterms:modified xsi:type="dcterms:W3CDTF">2021-02-19T19:30:52Z</dcterms:modified>
</cp:coreProperties>
</file>