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_Owner\Desktop\Project_650\"/>
    </mc:Choice>
  </mc:AlternateContent>
  <bookViews>
    <workbookView xWindow="0" yWindow="0" windowWidth="20490" windowHeight="7905"/>
  </bookViews>
  <sheets>
    <sheet name="Discriminant Analysis" sheetId="7" r:id="rId1"/>
  </sheets>
  <definedNames>
    <definedName name="Actual">'Discriminant Analysis'!#REF!</definedName>
    <definedName name="Cluster_Center">#REF!</definedName>
    <definedName name="Cutoff">'Discriminant Analysis'!#REF!</definedName>
    <definedName name="FN">'Discriminant Analysis'!$C$21</definedName>
    <definedName name="FP">'Discriminant Analysis'!$B$22</definedName>
    <definedName name="LookUp_Table">#REF!</definedName>
    <definedName name="N">'Discriminant Analysis'!$D$22</definedName>
    <definedName name="P">'Discriminant Analysis'!$D$21</definedName>
    <definedName name="Pct_correct">'Discriminant Analysis'!$B$25</definedName>
    <definedName name="Predicted">'Discriminant Analysis'!#REF!</definedName>
    <definedName name="_xlnm.Print_Area" localSheetId="0">'Discriminant Analysis'!$A$1:$K$29</definedName>
    <definedName name="School_Index">#REF!</definedName>
    <definedName name="solver_adj" localSheetId="0" hidden="1">'Discriminant Analysis'!#REF!,'Discriminant Analysis'!#REF!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10000</definedName>
    <definedName name="solver_lhs1" localSheetId="0" hidden="1">'Discriminant Analysis'!#REF!</definedName>
    <definedName name="solver_lhs2" localSheetId="0" hidden="1">'Discriminant Analysis'!#REF!</definedName>
    <definedName name="solver_lhs3" localSheetId="0" hidden="1">'Discriminant Analysis'!#REF!</definedName>
    <definedName name="solver_lhs4" localSheetId="0" hidden="1">'Discriminant Analysis'!#REF!</definedName>
    <definedName name="solver_lin" localSheetId="0" hidden="1">2</definedName>
    <definedName name="solver_loc" localSheetId="0" hidden="1">1</definedName>
    <definedName name="solver_mip" localSheetId="0" hidden="1">50000</definedName>
    <definedName name="solver_mni" localSheetId="0" hidden="1">100</definedName>
    <definedName name="solver_mrt" localSheetId="0" hidden="1">0.25</definedName>
    <definedName name="solver_msl" localSheetId="0" hidden="1">2</definedName>
    <definedName name="solver_neg" localSheetId="0" hidden="1">2</definedName>
    <definedName name="solver_nod" localSheetId="0" hidden="1">50000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'Discriminant Analysis'!$B$37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o" localSheetId="0" hidden="1">2</definedName>
    <definedName name="solver_rep" localSheetId="0" hidden="1">2</definedName>
    <definedName name="solver_rhs1" localSheetId="0" hidden="1">160</definedName>
    <definedName name="solver_rhs2" localSheetId="0" hidden="1">-160</definedName>
    <definedName name="solver_rhs3" localSheetId="0" hidden="1">1</definedName>
    <definedName name="solver_rhs4" localSheetId="0" hidden="1">-1</definedName>
    <definedName name="solver_rlx" localSheetId="0" hidden="1">2</definedName>
    <definedName name="solver_rsd" localSheetId="0" hidden="1">1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  <definedName name="Sum_Distances">#REF!</definedName>
    <definedName name="TN">'Discriminant Analysis'!$C$22</definedName>
    <definedName name="TP">'Discriminant Analysis'!$B$21</definedName>
    <definedName name="Weights">'Discriminant Analysis'!#REF!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7" l="1"/>
  <c r="H104" i="7" l="1"/>
  <c r="K5" i="7" l="1"/>
  <c r="K7" i="7"/>
  <c r="D21" i="7"/>
  <c r="K4" i="7"/>
  <c r="K8" i="7"/>
  <c r="B25" i="7"/>
  <c r="K6" i="7"/>
  <c r="D22" i="7"/>
  <c r="C30" i="7" l="1"/>
  <c r="C31" i="7"/>
  <c r="K3" i="7"/>
  <c r="B31" i="7"/>
  <c r="B30" i="7"/>
  <c r="C32" i="7" l="1"/>
  <c r="B32" i="7"/>
  <c r="B37" i="7" s="1"/>
</calcChain>
</file>

<file path=xl/sharedStrings.xml><?xml version="1.0" encoding="utf-8"?>
<sst xmlns="http://schemas.openxmlformats.org/spreadsheetml/2006/main" count="64" uniqueCount="55">
  <si>
    <t>No</t>
  </si>
  <si>
    <t>Yes</t>
  </si>
  <si>
    <t>Accuracy</t>
  </si>
  <si>
    <t>(Actual along side, predicted along top)</t>
  </si>
  <si>
    <t>Probability of classification of an Individual</t>
  </si>
  <si>
    <t>Percent correct classifications</t>
  </si>
  <si>
    <t>Classification matrix (Confusion)</t>
  </si>
  <si>
    <t xml:space="preserve"> =True Pos Rate</t>
  </si>
  <si>
    <t>TP(TP+FN)</t>
  </si>
  <si>
    <t>Recall</t>
  </si>
  <si>
    <t>TP/(TP+FP)</t>
  </si>
  <si>
    <t>Precision</t>
  </si>
  <si>
    <t>N</t>
  </si>
  <si>
    <t>TN</t>
  </si>
  <si>
    <t>FP</t>
  </si>
  <si>
    <t>Actual Neg</t>
  </si>
  <si>
    <t>= False alarm rate</t>
  </si>
  <si>
    <t>FP/(TN+FP))</t>
  </si>
  <si>
    <t>False Pos Rate</t>
  </si>
  <si>
    <t>P</t>
  </si>
  <si>
    <t>FN</t>
  </si>
  <si>
    <t>TP</t>
  </si>
  <si>
    <t>Actual Pos</t>
  </si>
  <si>
    <t>=Sensitivity</t>
  </si>
  <si>
    <t>TN/(TP+FN)</t>
  </si>
  <si>
    <t>True Neg Rate</t>
  </si>
  <si>
    <t>Counts</t>
  </si>
  <si>
    <t>Predict Neg</t>
  </si>
  <si>
    <t>Predict Pos</t>
  </si>
  <si>
    <t>=Specificity</t>
  </si>
  <si>
    <t>= Hit Rate</t>
  </si>
  <si>
    <t>TP/(TP+FN)</t>
  </si>
  <si>
    <t>True Pos Rate</t>
  </si>
  <si>
    <t>(TP+TN)/(P+N)</t>
  </si>
  <si>
    <t>DATA SCIENCE METRICS</t>
  </si>
  <si>
    <t>ADVERTIZING RETURN</t>
  </si>
  <si>
    <t>Discriminant analysis</t>
  </si>
  <si>
    <t>Not Cancelled</t>
  </si>
  <si>
    <t>Cancelled</t>
  </si>
  <si>
    <t>Month</t>
  </si>
  <si>
    <t>Approx Tariff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</si>
  <si>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</si>
  <si>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</si>
  <si>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</si>
  <si>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</si>
  <si>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</si>
  <si>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</si>
  <si>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</si>
  <si>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</si>
  <si>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</si>
  <si>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</si>
  <si>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</si>
  <si>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</si>
  <si>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Tariff</t>
  </si>
  <si>
    <t>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</si>
</sst>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0.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4" applyFont="1"/>
    <xf numFmtId="0" fontId="5" fillId="0" borderId="0" xfId="4" applyFont="1" applyAlignment="1">
      <alignment horizontal="right"/>
    </xf>
    <xf numFmtId="165" fontId="5" fillId="0" borderId="0" xfId="4" applyNumberFormat="1" applyFont="1"/>
    <xf numFmtId="164" fontId="5" fillId="0" borderId="0" xfId="4" applyNumberFormat="1" applyFont="1" applyAlignment="1">
      <alignment horizontal="right"/>
    </xf>
    <xf numFmtId="0" fontId="5" fillId="0" borderId="0" xfId="4" applyFont="1" applyFill="1" applyAlignment="1">
      <alignment horizontal="right"/>
    </xf>
    <xf numFmtId="0" fontId="4" fillId="0" borderId="0" xfId="4" applyFont="1" applyAlignment="1">
      <alignment horizontal="left"/>
    </xf>
    <xf numFmtId="164" fontId="5" fillId="0" borderId="0" xfId="4" applyNumberFormat="1" applyFont="1"/>
    <xf numFmtId="164" fontId="5" fillId="0" borderId="0" xfId="4" applyNumberFormat="1" applyFont="1" applyAlignment="1">
      <alignment horizontal="center"/>
    </xf>
    <xf numFmtId="164" fontId="5" fillId="0" borderId="2" xfId="4" applyNumberFormat="1" applyFont="1" applyBorder="1" applyAlignment="1">
      <alignment horizontal="center"/>
    </xf>
    <xf numFmtId="0" fontId="4" fillId="0" borderId="0" xfId="4" applyFont="1"/>
    <xf numFmtId="0" fontId="5" fillId="0" borderId="2" xfId="4" applyFont="1" applyBorder="1" applyAlignment="1">
      <alignment horizontal="center"/>
    </xf>
    <xf numFmtId="0" fontId="5" fillId="0" borderId="0" xfId="4" applyFont="1" applyBorder="1"/>
    <xf numFmtId="0" fontId="4" fillId="0" borderId="0" xfId="4" applyFont="1" applyBorder="1" applyAlignment="1">
      <alignment horizontal="right"/>
    </xf>
    <xf numFmtId="0" fontId="5" fillId="3" borderId="2" xfId="4" quotePrefix="1" applyFont="1" applyFill="1" applyBorder="1"/>
    <xf numFmtId="164" fontId="5" fillId="3" borderId="2" xfId="4" applyNumberFormat="1" applyFont="1" applyFill="1" applyBorder="1"/>
    <xf numFmtId="0" fontId="5" fillId="3" borderId="2" xfId="4" applyFont="1" applyFill="1" applyBorder="1" applyAlignment="1">
      <alignment horizontal="right"/>
    </xf>
    <xf numFmtId="0" fontId="5" fillId="3" borderId="2" xfId="4" applyFont="1" applyFill="1" applyBorder="1"/>
    <xf numFmtId="0" fontId="5" fillId="3" borderId="2" xfId="4" applyFont="1" applyFill="1" applyBorder="1" applyAlignment="1">
      <alignment horizontal="center"/>
    </xf>
    <xf numFmtId="164" fontId="5" fillId="3" borderId="2" xfId="4" applyNumberFormat="1" applyFont="1" applyFill="1" applyBorder="1" applyAlignment="1">
      <alignment horizontal="right"/>
    </xf>
    <xf numFmtId="0" fontId="4" fillId="3" borderId="2" xfId="4" applyFont="1" applyFill="1" applyBorder="1" applyAlignment="1">
      <alignment horizontal="left"/>
    </xf>
    <xf numFmtId="166" fontId="5" fillId="3" borderId="2" xfId="2" applyNumberFormat="1" applyFont="1" applyFill="1" applyBorder="1"/>
    <xf numFmtId="0" fontId="5" fillId="3" borderId="2" xfId="4" applyFont="1" applyFill="1" applyBorder="1" applyAlignment="1">
      <alignment horizontal="left"/>
    </xf>
    <xf numFmtId="0" fontId="7" fillId="3" borderId="2" xfId="4" applyFont="1" applyFill="1" applyBorder="1" applyAlignment="1">
      <alignment horizontal="left"/>
    </xf>
    <xf numFmtId="10" fontId="1" fillId="0" borderId="0" xfId="5" applyNumberFormat="1" applyFont="1" applyFill="1" applyBorder="1"/>
    <xf numFmtId="0" fontId="5" fillId="0" borderId="0" xfId="4" applyFont="1" applyFill="1"/>
    <xf numFmtId="0" fontId="2" fillId="0" borderId="0" xfId="3" applyFill="1" applyBorder="1"/>
    <xf numFmtId="44" fontId="2" fillId="2" borderId="1" xfId="1" applyFont="1" applyFill="1" applyBorder="1" applyAlignment="1">
      <alignment horizontal="right"/>
    </xf>
    <xf numFmtId="44" fontId="5" fillId="3" borderId="2" xfId="1" applyFont="1" applyFill="1" applyBorder="1" applyAlignment="1">
      <alignment horizontal="center"/>
    </xf>
    <xf numFmtId="0" fontId="4" fillId="0" borderId="0" xfId="4" applyFont="1" applyFill="1" applyBorder="1" applyAlignment="1">
      <alignment horizontal="right"/>
    </xf>
    <xf numFmtId="0" fontId="5" fillId="0" borderId="0" xfId="4" applyFont="1" applyFill="1" applyBorder="1" applyAlignment="1">
      <alignment horizontal="right"/>
    </xf>
    <xf numFmtId="164" fontId="5" fillId="0" borderId="0" xfId="4" applyNumberFormat="1" applyFont="1" applyFill="1" applyBorder="1"/>
    <xf numFmtId="0" fontId="5" fillId="0" borderId="0" xfId="4" quotePrefix="1" applyFont="1" applyFill="1" applyBorder="1"/>
    <xf numFmtId="0" fontId="3" fillId="0" borderId="2" xfId="0" applyFont="1" applyBorder="1"/>
    <xf numFmtId="0" fontId="0" fillId="0" borderId="2" xfId="0" applyBorder="1"/>
    <xf numFmtId="44" fontId="0" fillId="0" borderId="2" xfId="1" applyFont="1" applyBorder="1"/>
    <xf numFmtId="0" fontId="5" fillId="0" borderId="2" xfId="4" applyFont="1" applyBorder="1"/>
    <xf numFmtId="44" fontId="5" fillId="0" borderId="2" xfId="4" applyNumberFormat="1" applyFont="1" applyBorder="1"/>
  </cellXfs>
  <cellStyles count="6">
    <cellStyle name="Currency" xfId="1" builtinId="4"/>
    <cellStyle name="Normal" xfId="0" builtinId="0"/>
    <cellStyle name="Normal 2" xfId="4"/>
    <cellStyle name="Output" xfId="3" builtinId="21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9</xdr:row>
      <xdr:rowOff>76200</xdr:rowOff>
    </xdr:from>
    <xdr:to>
      <xdr:col>9</xdr:col>
      <xdr:colOff>1228162</xdr:colOff>
      <xdr:row>26</xdr:row>
      <xdr:rowOff>37700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90700"/>
          <a:ext cx="4504762" cy="32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5"/>
  <sheetViews>
    <sheetView tabSelected="1" zoomScale="80" zoomScaleNormal="80" workbookViewId="0">
      <selection activeCell="A27" sqref="A27"/>
    </sheetView>
  </sheetViews>
  <sheetFormatPr defaultRowHeight="15" x14ac:dyDescent="0.25"/>
  <cols>
    <col min="1" max="1" width="13.140625" style="1" customWidth="1"/>
    <col min="2" max="2" width="15" style="1" customWidth="1"/>
    <col min="3" max="3" width="12.140625" style="1" customWidth="1"/>
    <col min="4" max="4" width="12.5703125" style="2" customWidth="1"/>
    <col min="5" max="5" width="11.42578125" style="1" customWidth="1"/>
    <col min="6" max="6" width="11.140625" style="2" customWidth="1"/>
    <col min="7" max="7" width="12" style="2" customWidth="1"/>
    <col min="8" max="8" width="14.28515625" style="2" customWidth="1"/>
    <col min="9" max="9" width="13.7109375" style="2" customWidth="1"/>
    <col min="10" max="10" width="22.140625" style="1" bestFit="1" customWidth="1"/>
    <col min="11" max="11" width="14" style="1" bestFit="1" customWidth="1"/>
    <col min="12" max="12" width="11.28515625" style="1" customWidth="1"/>
    <col min="13" max="13" width="5.85546875" style="1" customWidth="1"/>
    <col min="14" max="14" width="13.7109375" style="1" customWidth="1"/>
    <col min="15" max="15" width="12.42578125" style="1" customWidth="1"/>
    <col min="16" max="255" width="8.85546875" style="1"/>
    <col min="256" max="256" width="9.5703125" style="1" bestFit="1" customWidth="1"/>
    <col min="257" max="257" width="8.85546875" style="1"/>
    <col min="258" max="258" width="13.85546875" style="1" customWidth="1"/>
    <col min="259" max="259" width="8.85546875" style="1"/>
    <col min="260" max="260" width="11.5703125" style="1" bestFit="1" customWidth="1"/>
    <col min="261" max="261" width="11" style="1" customWidth="1"/>
    <col min="262" max="262" width="11.85546875" style="1" bestFit="1" customWidth="1"/>
    <col min="263" max="263" width="11" style="1" customWidth="1"/>
    <col min="264" max="511" width="8.85546875" style="1"/>
    <col min="512" max="512" width="9.5703125" style="1" bestFit="1" customWidth="1"/>
    <col min="513" max="513" width="8.85546875" style="1"/>
    <col min="514" max="514" width="13.85546875" style="1" customWidth="1"/>
    <col min="515" max="515" width="8.85546875" style="1"/>
    <col min="516" max="516" width="11.5703125" style="1" bestFit="1" customWidth="1"/>
    <col min="517" max="517" width="11" style="1" customWidth="1"/>
    <col min="518" max="518" width="11.85546875" style="1" bestFit="1" customWidth="1"/>
    <col min="519" max="519" width="11" style="1" customWidth="1"/>
    <col min="520" max="767" width="8.85546875" style="1"/>
    <col min="768" max="768" width="9.5703125" style="1" bestFit="1" customWidth="1"/>
    <col min="769" max="769" width="8.85546875" style="1"/>
    <col min="770" max="770" width="13.85546875" style="1" customWidth="1"/>
    <col min="771" max="771" width="8.85546875" style="1"/>
    <col min="772" max="772" width="11.5703125" style="1" bestFit="1" customWidth="1"/>
    <col min="773" max="773" width="11" style="1" customWidth="1"/>
    <col min="774" max="774" width="11.85546875" style="1" bestFit="1" customWidth="1"/>
    <col min="775" max="775" width="11" style="1" customWidth="1"/>
    <col min="776" max="1023" width="8.85546875" style="1"/>
    <col min="1024" max="1024" width="9.5703125" style="1" bestFit="1" customWidth="1"/>
    <col min="1025" max="1025" width="8.85546875" style="1"/>
    <col min="1026" max="1026" width="13.85546875" style="1" customWidth="1"/>
    <col min="1027" max="1027" width="8.85546875" style="1"/>
    <col min="1028" max="1028" width="11.5703125" style="1" bestFit="1" customWidth="1"/>
    <col min="1029" max="1029" width="11" style="1" customWidth="1"/>
    <col min="1030" max="1030" width="11.85546875" style="1" bestFit="1" customWidth="1"/>
    <col min="1031" max="1031" width="11" style="1" customWidth="1"/>
    <col min="1032" max="1279" width="8.85546875" style="1"/>
    <col min="1280" max="1280" width="9.5703125" style="1" bestFit="1" customWidth="1"/>
    <col min="1281" max="1281" width="8.85546875" style="1"/>
    <col min="1282" max="1282" width="13.85546875" style="1" customWidth="1"/>
    <col min="1283" max="1283" width="8.85546875" style="1"/>
    <col min="1284" max="1284" width="11.5703125" style="1" bestFit="1" customWidth="1"/>
    <col min="1285" max="1285" width="11" style="1" customWidth="1"/>
    <col min="1286" max="1286" width="11.85546875" style="1" bestFit="1" customWidth="1"/>
    <col min="1287" max="1287" width="11" style="1" customWidth="1"/>
    <col min="1288" max="1535" width="8.85546875" style="1"/>
    <col min="1536" max="1536" width="9.5703125" style="1" bestFit="1" customWidth="1"/>
    <col min="1537" max="1537" width="8.85546875" style="1"/>
    <col min="1538" max="1538" width="13.85546875" style="1" customWidth="1"/>
    <col min="1539" max="1539" width="8.85546875" style="1"/>
    <col min="1540" max="1540" width="11.5703125" style="1" bestFit="1" customWidth="1"/>
    <col min="1541" max="1541" width="11" style="1" customWidth="1"/>
    <col min="1542" max="1542" width="11.85546875" style="1" bestFit="1" customWidth="1"/>
    <col min="1543" max="1543" width="11" style="1" customWidth="1"/>
    <col min="1544" max="1791" width="8.85546875" style="1"/>
    <col min="1792" max="1792" width="9.5703125" style="1" bestFit="1" customWidth="1"/>
    <col min="1793" max="1793" width="8.85546875" style="1"/>
    <col min="1794" max="1794" width="13.85546875" style="1" customWidth="1"/>
    <col min="1795" max="1795" width="8.85546875" style="1"/>
    <col min="1796" max="1796" width="11.5703125" style="1" bestFit="1" customWidth="1"/>
    <col min="1797" max="1797" width="11" style="1" customWidth="1"/>
    <col min="1798" max="1798" width="11.85546875" style="1" bestFit="1" customWidth="1"/>
    <col min="1799" max="1799" width="11" style="1" customWidth="1"/>
    <col min="1800" max="2047" width="8.85546875" style="1"/>
    <col min="2048" max="2048" width="9.5703125" style="1" bestFit="1" customWidth="1"/>
    <col min="2049" max="2049" width="8.85546875" style="1"/>
    <col min="2050" max="2050" width="13.85546875" style="1" customWidth="1"/>
    <col min="2051" max="2051" width="8.85546875" style="1"/>
    <col min="2052" max="2052" width="11.5703125" style="1" bestFit="1" customWidth="1"/>
    <col min="2053" max="2053" width="11" style="1" customWidth="1"/>
    <col min="2054" max="2054" width="11.85546875" style="1" bestFit="1" customWidth="1"/>
    <col min="2055" max="2055" width="11" style="1" customWidth="1"/>
    <col min="2056" max="2303" width="8.85546875" style="1"/>
    <col min="2304" max="2304" width="9.5703125" style="1" bestFit="1" customWidth="1"/>
    <col min="2305" max="2305" width="8.85546875" style="1"/>
    <col min="2306" max="2306" width="13.85546875" style="1" customWidth="1"/>
    <col min="2307" max="2307" width="8.85546875" style="1"/>
    <col min="2308" max="2308" width="11.5703125" style="1" bestFit="1" customWidth="1"/>
    <col min="2309" max="2309" width="11" style="1" customWidth="1"/>
    <col min="2310" max="2310" width="11.85546875" style="1" bestFit="1" customWidth="1"/>
    <col min="2311" max="2311" width="11" style="1" customWidth="1"/>
    <col min="2312" max="2559" width="8.85546875" style="1"/>
    <col min="2560" max="2560" width="9.5703125" style="1" bestFit="1" customWidth="1"/>
    <col min="2561" max="2561" width="8.85546875" style="1"/>
    <col min="2562" max="2562" width="13.85546875" style="1" customWidth="1"/>
    <col min="2563" max="2563" width="8.85546875" style="1"/>
    <col min="2564" max="2564" width="11.5703125" style="1" bestFit="1" customWidth="1"/>
    <col min="2565" max="2565" width="11" style="1" customWidth="1"/>
    <col min="2566" max="2566" width="11.85546875" style="1" bestFit="1" customWidth="1"/>
    <col min="2567" max="2567" width="11" style="1" customWidth="1"/>
    <col min="2568" max="2815" width="8.85546875" style="1"/>
    <col min="2816" max="2816" width="9.5703125" style="1" bestFit="1" customWidth="1"/>
    <col min="2817" max="2817" width="8.85546875" style="1"/>
    <col min="2818" max="2818" width="13.85546875" style="1" customWidth="1"/>
    <col min="2819" max="2819" width="8.85546875" style="1"/>
    <col min="2820" max="2820" width="11.5703125" style="1" bestFit="1" customWidth="1"/>
    <col min="2821" max="2821" width="11" style="1" customWidth="1"/>
    <col min="2822" max="2822" width="11.85546875" style="1" bestFit="1" customWidth="1"/>
    <col min="2823" max="2823" width="11" style="1" customWidth="1"/>
    <col min="2824" max="3071" width="8.85546875" style="1"/>
    <col min="3072" max="3072" width="9.5703125" style="1" bestFit="1" customWidth="1"/>
    <col min="3073" max="3073" width="8.85546875" style="1"/>
    <col min="3074" max="3074" width="13.85546875" style="1" customWidth="1"/>
    <col min="3075" max="3075" width="8.85546875" style="1"/>
    <col min="3076" max="3076" width="11.5703125" style="1" bestFit="1" customWidth="1"/>
    <col min="3077" max="3077" width="11" style="1" customWidth="1"/>
    <col min="3078" max="3078" width="11.85546875" style="1" bestFit="1" customWidth="1"/>
    <col min="3079" max="3079" width="11" style="1" customWidth="1"/>
    <col min="3080" max="3327" width="8.85546875" style="1"/>
    <col min="3328" max="3328" width="9.5703125" style="1" bestFit="1" customWidth="1"/>
    <col min="3329" max="3329" width="8.85546875" style="1"/>
    <col min="3330" max="3330" width="13.85546875" style="1" customWidth="1"/>
    <col min="3331" max="3331" width="8.85546875" style="1"/>
    <col min="3332" max="3332" width="11.5703125" style="1" bestFit="1" customWidth="1"/>
    <col min="3333" max="3333" width="11" style="1" customWidth="1"/>
    <col min="3334" max="3334" width="11.85546875" style="1" bestFit="1" customWidth="1"/>
    <col min="3335" max="3335" width="11" style="1" customWidth="1"/>
    <col min="3336" max="3583" width="8.85546875" style="1"/>
    <col min="3584" max="3584" width="9.5703125" style="1" bestFit="1" customWidth="1"/>
    <col min="3585" max="3585" width="8.85546875" style="1"/>
    <col min="3586" max="3586" width="13.85546875" style="1" customWidth="1"/>
    <col min="3587" max="3587" width="8.85546875" style="1"/>
    <col min="3588" max="3588" width="11.5703125" style="1" bestFit="1" customWidth="1"/>
    <col min="3589" max="3589" width="11" style="1" customWidth="1"/>
    <col min="3590" max="3590" width="11.85546875" style="1" bestFit="1" customWidth="1"/>
    <col min="3591" max="3591" width="11" style="1" customWidth="1"/>
    <col min="3592" max="3839" width="8.85546875" style="1"/>
    <col min="3840" max="3840" width="9.5703125" style="1" bestFit="1" customWidth="1"/>
    <col min="3841" max="3841" width="8.85546875" style="1"/>
    <col min="3842" max="3842" width="13.85546875" style="1" customWidth="1"/>
    <col min="3843" max="3843" width="8.85546875" style="1"/>
    <col min="3844" max="3844" width="11.5703125" style="1" bestFit="1" customWidth="1"/>
    <col min="3845" max="3845" width="11" style="1" customWidth="1"/>
    <col min="3846" max="3846" width="11.85546875" style="1" bestFit="1" customWidth="1"/>
    <col min="3847" max="3847" width="11" style="1" customWidth="1"/>
    <col min="3848" max="4095" width="8.85546875" style="1"/>
    <col min="4096" max="4096" width="9.5703125" style="1" bestFit="1" customWidth="1"/>
    <col min="4097" max="4097" width="8.85546875" style="1"/>
    <col min="4098" max="4098" width="13.85546875" style="1" customWidth="1"/>
    <col min="4099" max="4099" width="8.85546875" style="1"/>
    <col min="4100" max="4100" width="11.5703125" style="1" bestFit="1" customWidth="1"/>
    <col min="4101" max="4101" width="11" style="1" customWidth="1"/>
    <col min="4102" max="4102" width="11.85546875" style="1" bestFit="1" customWidth="1"/>
    <col min="4103" max="4103" width="11" style="1" customWidth="1"/>
    <col min="4104" max="4351" width="8.85546875" style="1"/>
    <col min="4352" max="4352" width="9.5703125" style="1" bestFit="1" customWidth="1"/>
    <col min="4353" max="4353" width="8.85546875" style="1"/>
    <col min="4354" max="4354" width="13.85546875" style="1" customWidth="1"/>
    <col min="4355" max="4355" width="8.85546875" style="1"/>
    <col min="4356" max="4356" width="11.5703125" style="1" bestFit="1" customWidth="1"/>
    <col min="4357" max="4357" width="11" style="1" customWidth="1"/>
    <col min="4358" max="4358" width="11.85546875" style="1" bestFit="1" customWidth="1"/>
    <col min="4359" max="4359" width="11" style="1" customWidth="1"/>
    <col min="4360" max="4607" width="8.85546875" style="1"/>
    <col min="4608" max="4608" width="9.5703125" style="1" bestFit="1" customWidth="1"/>
    <col min="4609" max="4609" width="8.85546875" style="1"/>
    <col min="4610" max="4610" width="13.85546875" style="1" customWidth="1"/>
    <col min="4611" max="4611" width="8.85546875" style="1"/>
    <col min="4612" max="4612" width="11.5703125" style="1" bestFit="1" customWidth="1"/>
    <col min="4613" max="4613" width="11" style="1" customWidth="1"/>
    <col min="4614" max="4614" width="11.85546875" style="1" bestFit="1" customWidth="1"/>
    <col min="4615" max="4615" width="11" style="1" customWidth="1"/>
    <col min="4616" max="4863" width="8.85546875" style="1"/>
    <col min="4864" max="4864" width="9.5703125" style="1" bestFit="1" customWidth="1"/>
    <col min="4865" max="4865" width="8.85546875" style="1"/>
    <col min="4866" max="4866" width="13.85546875" style="1" customWidth="1"/>
    <col min="4867" max="4867" width="8.85546875" style="1"/>
    <col min="4868" max="4868" width="11.5703125" style="1" bestFit="1" customWidth="1"/>
    <col min="4869" max="4869" width="11" style="1" customWidth="1"/>
    <col min="4870" max="4870" width="11.85546875" style="1" bestFit="1" customWidth="1"/>
    <col min="4871" max="4871" width="11" style="1" customWidth="1"/>
    <col min="4872" max="5119" width="8.85546875" style="1"/>
    <col min="5120" max="5120" width="9.5703125" style="1" bestFit="1" customWidth="1"/>
    <col min="5121" max="5121" width="8.85546875" style="1"/>
    <col min="5122" max="5122" width="13.85546875" style="1" customWidth="1"/>
    <col min="5123" max="5123" width="8.85546875" style="1"/>
    <col min="5124" max="5124" width="11.5703125" style="1" bestFit="1" customWidth="1"/>
    <col min="5125" max="5125" width="11" style="1" customWidth="1"/>
    <col min="5126" max="5126" width="11.85546875" style="1" bestFit="1" customWidth="1"/>
    <col min="5127" max="5127" width="11" style="1" customWidth="1"/>
    <col min="5128" max="5375" width="8.85546875" style="1"/>
    <col min="5376" max="5376" width="9.5703125" style="1" bestFit="1" customWidth="1"/>
    <col min="5377" max="5377" width="8.85546875" style="1"/>
    <col min="5378" max="5378" width="13.85546875" style="1" customWidth="1"/>
    <col min="5379" max="5379" width="8.85546875" style="1"/>
    <col min="5380" max="5380" width="11.5703125" style="1" bestFit="1" customWidth="1"/>
    <col min="5381" max="5381" width="11" style="1" customWidth="1"/>
    <col min="5382" max="5382" width="11.85546875" style="1" bestFit="1" customWidth="1"/>
    <col min="5383" max="5383" width="11" style="1" customWidth="1"/>
    <col min="5384" max="5631" width="8.85546875" style="1"/>
    <col min="5632" max="5632" width="9.5703125" style="1" bestFit="1" customWidth="1"/>
    <col min="5633" max="5633" width="8.85546875" style="1"/>
    <col min="5634" max="5634" width="13.85546875" style="1" customWidth="1"/>
    <col min="5635" max="5635" width="8.85546875" style="1"/>
    <col min="5636" max="5636" width="11.5703125" style="1" bestFit="1" customWidth="1"/>
    <col min="5637" max="5637" width="11" style="1" customWidth="1"/>
    <col min="5638" max="5638" width="11.85546875" style="1" bestFit="1" customWidth="1"/>
    <col min="5639" max="5639" width="11" style="1" customWidth="1"/>
    <col min="5640" max="5887" width="8.85546875" style="1"/>
    <col min="5888" max="5888" width="9.5703125" style="1" bestFit="1" customWidth="1"/>
    <col min="5889" max="5889" width="8.85546875" style="1"/>
    <col min="5890" max="5890" width="13.85546875" style="1" customWidth="1"/>
    <col min="5891" max="5891" width="8.85546875" style="1"/>
    <col min="5892" max="5892" width="11.5703125" style="1" bestFit="1" customWidth="1"/>
    <col min="5893" max="5893" width="11" style="1" customWidth="1"/>
    <col min="5894" max="5894" width="11.85546875" style="1" bestFit="1" customWidth="1"/>
    <col min="5895" max="5895" width="11" style="1" customWidth="1"/>
    <col min="5896" max="6143" width="8.85546875" style="1"/>
    <col min="6144" max="6144" width="9.5703125" style="1" bestFit="1" customWidth="1"/>
    <col min="6145" max="6145" width="8.85546875" style="1"/>
    <col min="6146" max="6146" width="13.85546875" style="1" customWidth="1"/>
    <col min="6147" max="6147" width="8.85546875" style="1"/>
    <col min="6148" max="6148" width="11.5703125" style="1" bestFit="1" customWidth="1"/>
    <col min="6149" max="6149" width="11" style="1" customWidth="1"/>
    <col min="6150" max="6150" width="11.85546875" style="1" bestFit="1" customWidth="1"/>
    <col min="6151" max="6151" width="11" style="1" customWidth="1"/>
    <col min="6152" max="6399" width="8.85546875" style="1"/>
    <col min="6400" max="6400" width="9.5703125" style="1" bestFit="1" customWidth="1"/>
    <col min="6401" max="6401" width="8.85546875" style="1"/>
    <col min="6402" max="6402" width="13.85546875" style="1" customWidth="1"/>
    <col min="6403" max="6403" width="8.85546875" style="1"/>
    <col min="6404" max="6404" width="11.5703125" style="1" bestFit="1" customWidth="1"/>
    <col min="6405" max="6405" width="11" style="1" customWidth="1"/>
    <col min="6406" max="6406" width="11.85546875" style="1" bestFit="1" customWidth="1"/>
    <col min="6407" max="6407" width="11" style="1" customWidth="1"/>
    <col min="6408" max="6655" width="8.85546875" style="1"/>
    <col min="6656" max="6656" width="9.5703125" style="1" bestFit="1" customWidth="1"/>
    <col min="6657" max="6657" width="8.85546875" style="1"/>
    <col min="6658" max="6658" width="13.85546875" style="1" customWidth="1"/>
    <col min="6659" max="6659" width="8.85546875" style="1"/>
    <col min="6660" max="6660" width="11.5703125" style="1" bestFit="1" customWidth="1"/>
    <col min="6661" max="6661" width="11" style="1" customWidth="1"/>
    <col min="6662" max="6662" width="11.85546875" style="1" bestFit="1" customWidth="1"/>
    <col min="6663" max="6663" width="11" style="1" customWidth="1"/>
    <col min="6664" max="6911" width="8.85546875" style="1"/>
    <col min="6912" max="6912" width="9.5703125" style="1" bestFit="1" customWidth="1"/>
    <col min="6913" max="6913" width="8.85546875" style="1"/>
    <col min="6914" max="6914" width="13.85546875" style="1" customWidth="1"/>
    <col min="6915" max="6915" width="8.85546875" style="1"/>
    <col min="6916" max="6916" width="11.5703125" style="1" bestFit="1" customWidth="1"/>
    <col min="6917" max="6917" width="11" style="1" customWidth="1"/>
    <col min="6918" max="6918" width="11.85546875" style="1" bestFit="1" customWidth="1"/>
    <col min="6919" max="6919" width="11" style="1" customWidth="1"/>
    <col min="6920" max="7167" width="8.85546875" style="1"/>
    <col min="7168" max="7168" width="9.5703125" style="1" bestFit="1" customWidth="1"/>
    <col min="7169" max="7169" width="8.85546875" style="1"/>
    <col min="7170" max="7170" width="13.85546875" style="1" customWidth="1"/>
    <col min="7171" max="7171" width="8.85546875" style="1"/>
    <col min="7172" max="7172" width="11.5703125" style="1" bestFit="1" customWidth="1"/>
    <col min="7173" max="7173" width="11" style="1" customWidth="1"/>
    <col min="7174" max="7174" width="11.85546875" style="1" bestFit="1" customWidth="1"/>
    <col min="7175" max="7175" width="11" style="1" customWidth="1"/>
    <col min="7176" max="7423" width="8.85546875" style="1"/>
    <col min="7424" max="7424" width="9.5703125" style="1" bestFit="1" customWidth="1"/>
    <col min="7425" max="7425" width="8.85546875" style="1"/>
    <col min="7426" max="7426" width="13.85546875" style="1" customWidth="1"/>
    <col min="7427" max="7427" width="8.85546875" style="1"/>
    <col min="7428" max="7428" width="11.5703125" style="1" bestFit="1" customWidth="1"/>
    <col min="7429" max="7429" width="11" style="1" customWidth="1"/>
    <col min="7430" max="7430" width="11.85546875" style="1" bestFit="1" customWidth="1"/>
    <col min="7431" max="7431" width="11" style="1" customWidth="1"/>
    <col min="7432" max="7679" width="8.85546875" style="1"/>
    <col min="7680" max="7680" width="9.5703125" style="1" bestFit="1" customWidth="1"/>
    <col min="7681" max="7681" width="8.85546875" style="1"/>
    <col min="7682" max="7682" width="13.85546875" style="1" customWidth="1"/>
    <col min="7683" max="7683" width="8.85546875" style="1"/>
    <col min="7684" max="7684" width="11.5703125" style="1" bestFit="1" customWidth="1"/>
    <col min="7685" max="7685" width="11" style="1" customWidth="1"/>
    <col min="7686" max="7686" width="11.85546875" style="1" bestFit="1" customWidth="1"/>
    <col min="7687" max="7687" width="11" style="1" customWidth="1"/>
    <col min="7688" max="7935" width="8.85546875" style="1"/>
    <col min="7936" max="7936" width="9.5703125" style="1" bestFit="1" customWidth="1"/>
    <col min="7937" max="7937" width="8.85546875" style="1"/>
    <col min="7938" max="7938" width="13.85546875" style="1" customWidth="1"/>
    <col min="7939" max="7939" width="8.85546875" style="1"/>
    <col min="7940" max="7940" width="11.5703125" style="1" bestFit="1" customWidth="1"/>
    <col min="7941" max="7941" width="11" style="1" customWidth="1"/>
    <col min="7942" max="7942" width="11.85546875" style="1" bestFit="1" customWidth="1"/>
    <col min="7943" max="7943" width="11" style="1" customWidth="1"/>
    <col min="7944" max="8191" width="8.85546875" style="1"/>
    <col min="8192" max="8192" width="9.5703125" style="1" bestFit="1" customWidth="1"/>
    <col min="8193" max="8193" width="8.85546875" style="1"/>
    <col min="8194" max="8194" width="13.85546875" style="1" customWidth="1"/>
    <col min="8195" max="8195" width="8.85546875" style="1"/>
    <col min="8196" max="8196" width="11.5703125" style="1" bestFit="1" customWidth="1"/>
    <col min="8197" max="8197" width="11" style="1" customWidth="1"/>
    <col min="8198" max="8198" width="11.85546875" style="1" bestFit="1" customWidth="1"/>
    <col min="8199" max="8199" width="11" style="1" customWidth="1"/>
    <col min="8200" max="8447" width="8.85546875" style="1"/>
    <col min="8448" max="8448" width="9.5703125" style="1" bestFit="1" customWidth="1"/>
    <col min="8449" max="8449" width="8.85546875" style="1"/>
    <col min="8450" max="8450" width="13.85546875" style="1" customWidth="1"/>
    <col min="8451" max="8451" width="8.85546875" style="1"/>
    <col min="8452" max="8452" width="11.5703125" style="1" bestFit="1" customWidth="1"/>
    <col min="8453" max="8453" width="11" style="1" customWidth="1"/>
    <col min="8454" max="8454" width="11.85546875" style="1" bestFit="1" customWidth="1"/>
    <col min="8455" max="8455" width="11" style="1" customWidth="1"/>
    <col min="8456" max="8703" width="8.85546875" style="1"/>
    <col min="8704" max="8704" width="9.5703125" style="1" bestFit="1" customWidth="1"/>
    <col min="8705" max="8705" width="8.85546875" style="1"/>
    <col min="8706" max="8706" width="13.85546875" style="1" customWidth="1"/>
    <col min="8707" max="8707" width="8.85546875" style="1"/>
    <col min="8708" max="8708" width="11.5703125" style="1" bestFit="1" customWidth="1"/>
    <col min="8709" max="8709" width="11" style="1" customWidth="1"/>
    <col min="8710" max="8710" width="11.85546875" style="1" bestFit="1" customWidth="1"/>
    <col min="8711" max="8711" width="11" style="1" customWidth="1"/>
    <col min="8712" max="8959" width="8.85546875" style="1"/>
    <col min="8960" max="8960" width="9.5703125" style="1" bestFit="1" customWidth="1"/>
    <col min="8961" max="8961" width="8.85546875" style="1"/>
    <col min="8962" max="8962" width="13.85546875" style="1" customWidth="1"/>
    <col min="8963" max="8963" width="8.85546875" style="1"/>
    <col min="8964" max="8964" width="11.5703125" style="1" bestFit="1" customWidth="1"/>
    <col min="8965" max="8965" width="11" style="1" customWidth="1"/>
    <col min="8966" max="8966" width="11.85546875" style="1" bestFit="1" customWidth="1"/>
    <col min="8967" max="8967" width="11" style="1" customWidth="1"/>
    <col min="8968" max="9215" width="8.85546875" style="1"/>
    <col min="9216" max="9216" width="9.5703125" style="1" bestFit="1" customWidth="1"/>
    <col min="9217" max="9217" width="8.85546875" style="1"/>
    <col min="9218" max="9218" width="13.85546875" style="1" customWidth="1"/>
    <col min="9219" max="9219" width="8.85546875" style="1"/>
    <col min="9220" max="9220" width="11.5703125" style="1" bestFit="1" customWidth="1"/>
    <col min="9221" max="9221" width="11" style="1" customWidth="1"/>
    <col min="9222" max="9222" width="11.85546875" style="1" bestFit="1" customWidth="1"/>
    <col min="9223" max="9223" width="11" style="1" customWidth="1"/>
    <col min="9224" max="9471" width="8.85546875" style="1"/>
    <col min="9472" max="9472" width="9.5703125" style="1" bestFit="1" customWidth="1"/>
    <col min="9473" max="9473" width="8.85546875" style="1"/>
    <col min="9474" max="9474" width="13.85546875" style="1" customWidth="1"/>
    <col min="9475" max="9475" width="8.85546875" style="1"/>
    <col min="9476" max="9476" width="11.5703125" style="1" bestFit="1" customWidth="1"/>
    <col min="9477" max="9477" width="11" style="1" customWidth="1"/>
    <col min="9478" max="9478" width="11.85546875" style="1" bestFit="1" customWidth="1"/>
    <col min="9479" max="9479" width="11" style="1" customWidth="1"/>
    <col min="9480" max="9727" width="8.85546875" style="1"/>
    <col min="9728" max="9728" width="9.5703125" style="1" bestFit="1" customWidth="1"/>
    <col min="9729" max="9729" width="8.85546875" style="1"/>
    <col min="9730" max="9730" width="13.85546875" style="1" customWidth="1"/>
    <col min="9731" max="9731" width="8.85546875" style="1"/>
    <col min="9732" max="9732" width="11.5703125" style="1" bestFit="1" customWidth="1"/>
    <col min="9733" max="9733" width="11" style="1" customWidth="1"/>
    <col min="9734" max="9734" width="11.85546875" style="1" bestFit="1" customWidth="1"/>
    <col min="9735" max="9735" width="11" style="1" customWidth="1"/>
    <col min="9736" max="9983" width="8.85546875" style="1"/>
    <col min="9984" max="9984" width="9.5703125" style="1" bestFit="1" customWidth="1"/>
    <col min="9985" max="9985" width="8.85546875" style="1"/>
    <col min="9986" max="9986" width="13.85546875" style="1" customWidth="1"/>
    <col min="9987" max="9987" width="8.85546875" style="1"/>
    <col min="9988" max="9988" width="11.5703125" style="1" bestFit="1" customWidth="1"/>
    <col min="9989" max="9989" width="11" style="1" customWidth="1"/>
    <col min="9990" max="9990" width="11.85546875" style="1" bestFit="1" customWidth="1"/>
    <col min="9991" max="9991" width="11" style="1" customWidth="1"/>
    <col min="9992" max="10239" width="8.85546875" style="1"/>
    <col min="10240" max="10240" width="9.5703125" style="1" bestFit="1" customWidth="1"/>
    <col min="10241" max="10241" width="8.85546875" style="1"/>
    <col min="10242" max="10242" width="13.85546875" style="1" customWidth="1"/>
    <col min="10243" max="10243" width="8.85546875" style="1"/>
    <col min="10244" max="10244" width="11.5703125" style="1" bestFit="1" customWidth="1"/>
    <col min="10245" max="10245" width="11" style="1" customWidth="1"/>
    <col min="10246" max="10246" width="11.85546875" style="1" bestFit="1" customWidth="1"/>
    <col min="10247" max="10247" width="11" style="1" customWidth="1"/>
    <col min="10248" max="10495" width="8.85546875" style="1"/>
    <col min="10496" max="10496" width="9.5703125" style="1" bestFit="1" customWidth="1"/>
    <col min="10497" max="10497" width="8.85546875" style="1"/>
    <col min="10498" max="10498" width="13.85546875" style="1" customWidth="1"/>
    <col min="10499" max="10499" width="8.85546875" style="1"/>
    <col min="10500" max="10500" width="11.5703125" style="1" bestFit="1" customWidth="1"/>
    <col min="10501" max="10501" width="11" style="1" customWidth="1"/>
    <col min="10502" max="10502" width="11.85546875" style="1" bestFit="1" customWidth="1"/>
    <col min="10503" max="10503" width="11" style="1" customWidth="1"/>
    <col min="10504" max="10751" width="8.85546875" style="1"/>
    <col min="10752" max="10752" width="9.5703125" style="1" bestFit="1" customWidth="1"/>
    <col min="10753" max="10753" width="8.85546875" style="1"/>
    <col min="10754" max="10754" width="13.85546875" style="1" customWidth="1"/>
    <col min="10755" max="10755" width="8.85546875" style="1"/>
    <col min="10756" max="10756" width="11.5703125" style="1" bestFit="1" customWidth="1"/>
    <col min="10757" max="10757" width="11" style="1" customWidth="1"/>
    <col min="10758" max="10758" width="11.85546875" style="1" bestFit="1" customWidth="1"/>
    <col min="10759" max="10759" width="11" style="1" customWidth="1"/>
    <col min="10760" max="11007" width="8.85546875" style="1"/>
    <col min="11008" max="11008" width="9.5703125" style="1" bestFit="1" customWidth="1"/>
    <col min="11009" max="11009" width="8.85546875" style="1"/>
    <col min="11010" max="11010" width="13.85546875" style="1" customWidth="1"/>
    <col min="11011" max="11011" width="8.85546875" style="1"/>
    <col min="11012" max="11012" width="11.5703125" style="1" bestFit="1" customWidth="1"/>
    <col min="11013" max="11013" width="11" style="1" customWidth="1"/>
    <col min="11014" max="11014" width="11.85546875" style="1" bestFit="1" customWidth="1"/>
    <col min="11015" max="11015" width="11" style="1" customWidth="1"/>
    <col min="11016" max="11263" width="8.85546875" style="1"/>
    <col min="11264" max="11264" width="9.5703125" style="1" bestFit="1" customWidth="1"/>
    <col min="11265" max="11265" width="8.85546875" style="1"/>
    <col min="11266" max="11266" width="13.85546875" style="1" customWidth="1"/>
    <col min="11267" max="11267" width="8.85546875" style="1"/>
    <col min="11268" max="11268" width="11.5703125" style="1" bestFit="1" customWidth="1"/>
    <col min="11269" max="11269" width="11" style="1" customWidth="1"/>
    <col min="11270" max="11270" width="11.85546875" style="1" bestFit="1" customWidth="1"/>
    <col min="11271" max="11271" width="11" style="1" customWidth="1"/>
    <col min="11272" max="11519" width="8.85546875" style="1"/>
    <col min="11520" max="11520" width="9.5703125" style="1" bestFit="1" customWidth="1"/>
    <col min="11521" max="11521" width="8.85546875" style="1"/>
    <col min="11522" max="11522" width="13.85546875" style="1" customWidth="1"/>
    <col min="11523" max="11523" width="8.85546875" style="1"/>
    <col min="11524" max="11524" width="11.5703125" style="1" bestFit="1" customWidth="1"/>
    <col min="11525" max="11525" width="11" style="1" customWidth="1"/>
    <col min="11526" max="11526" width="11.85546875" style="1" bestFit="1" customWidth="1"/>
    <col min="11527" max="11527" width="11" style="1" customWidth="1"/>
    <col min="11528" max="11775" width="8.85546875" style="1"/>
    <col min="11776" max="11776" width="9.5703125" style="1" bestFit="1" customWidth="1"/>
    <col min="11777" max="11777" width="8.85546875" style="1"/>
    <col min="11778" max="11778" width="13.85546875" style="1" customWidth="1"/>
    <col min="11779" max="11779" width="8.85546875" style="1"/>
    <col min="11780" max="11780" width="11.5703125" style="1" bestFit="1" customWidth="1"/>
    <col min="11781" max="11781" width="11" style="1" customWidth="1"/>
    <col min="11782" max="11782" width="11.85546875" style="1" bestFit="1" customWidth="1"/>
    <col min="11783" max="11783" width="11" style="1" customWidth="1"/>
    <col min="11784" max="12031" width="8.85546875" style="1"/>
    <col min="12032" max="12032" width="9.5703125" style="1" bestFit="1" customWidth="1"/>
    <col min="12033" max="12033" width="8.85546875" style="1"/>
    <col min="12034" max="12034" width="13.85546875" style="1" customWidth="1"/>
    <col min="12035" max="12035" width="8.85546875" style="1"/>
    <col min="12036" max="12036" width="11.5703125" style="1" bestFit="1" customWidth="1"/>
    <col min="12037" max="12037" width="11" style="1" customWidth="1"/>
    <col min="12038" max="12038" width="11.85546875" style="1" bestFit="1" customWidth="1"/>
    <col min="12039" max="12039" width="11" style="1" customWidth="1"/>
    <col min="12040" max="12287" width="8.85546875" style="1"/>
    <col min="12288" max="12288" width="9.5703125" style="1" bestFit="1" customWidth="1"/>
    <col min="12289" max="12289" width="8.85546875" style="1"/>
    <col min="12290" max="12290" width="13.85546875" style="1" customWidth="1"/>
    <col min="12291" max="12291" width="8.85546875" style="1"/>
    <col min="12292" max="12292" width="11.5703125" style="1" bestFit="1" customWidth="1"/>
    <col min="12293" max="12293" width="11" style="1" customWidth="1"/>
    <col min="12294" max="12294" width="11.85546875" style="1" bestFit="1" customWidth="1"/>
    <col min="12295" max="12295" width="11" style="1" customWidth="1"/>
    <col min="12296" max="12543" width="8.85546875" style="1"/>
    <col min="12544" max="12544" width="9.5703125" style="1" bestFit="1" customWidth="1"/>
    <col min="12545" max="12545" width="8.85546875" style="1"/>
    <col min="12546" max="12546" width="13.85546875" style="1" customWidth="1"/>
    <col min="12547" max="12547" width="8.85546875" style="1"/>
    <col min="12548" max="12548" width="11.5703125" style="1" bestFit="1" customWidth="1"/>
    <col min="12549" max="12549" width="11" style="1" customWidth="1"/>
    <col min="12550" max="12550" width="11.85546875" style="1" bestFit="1" customWidth="1"/>
    <col min="12551" max="12551" width="11" style="1" customWidth="1"/>
    <col min="12552" max="12799" width="8.85546875" style="1"/>
    <col min="12800" max="12800" width="9.5703125" style="1" bestFit="1" customWidth="1"/>
    <col min="12801" max="12801" width="8.85546875" style="1"/>
    <col min="12802" max="12802" width="13.85546875" style="1" customWidth="1"/>
    <col min="12803" max="12803" width="8.85546875" style="1"/>
    <col min="12804" max="12804" width="11.5703125" style="1" bestFit="1" customWidth="1"/>
    <col min="12805" max="12805" width="11" style="1" customWidth="1"/>
    <col min="12806" max="12806" width="11.85546875" style="1" bestFit="1" customWidth="1"/>
    <col min="12807" max="12807" width="11" style="1" customWidth="1"/>
    <col min="12808" max="13055" width="8.85546875" style="1"/>
    <col min="13056" max="13056" width="9.5703125" style="1" bestFit="1" customWidth="1"/>
    <col min="13057" max="13057" width="8.85546875" style="1"/>
    <col min="13058" max="13058" width="13.85546875" style="1" customWidth="1"/>
    <col min="13059" max="13059" width="8.85546875" style="1"/>
    <col min="13060" max="13060" width="11.5703125" style="1" bestFit="1" customWidth="1"/>
    <col min="13061" max="13061" width="11" style="1" customWidth="1"/>
    <col min="13062" max="13062" width="11.85546875" style="1" bestFit="1" customWidth="1"/>
    <col min="13063" max="13063" width="11" style="1" customWidth="1"/>
    <col min="13064" max="13311" width="8.85546875" style="1"/>
    <col min="13312" max="13312" width="9.5703125" style="1" bestFit="1" customWidth="1"/>
    <col min="13313" max="13313" width="8.85546875" style="1"/>
    <col min="13314" max="13314" width="13.85546875" style="1" customWidth="1"/>
    <col min="13315" max="13315" width="8.85546875" style="1"/>
    <col min="13316" max="13316" width="11.5703125" style="1" bestFit="1" customWidth="1"/>
    <col min="13317" max="13317" width="11" style="1" customWidth="1"/>
    <col min="13318" max="13318" width="11.85546875" style="1" bestFit="1" customWidth="1"/>
    <col min="13319" max="13319" width="11" style="1" customWidth="1"/>
    <col min="13320" max="13567" width="8.85546875" style="1"/>
    <col min="13568" max="13568" width="9.5703125" style="1" bestFit="1" customWidth="1"/>
    <col min="13569" max="13569" width="8.85546875" style="1"/>
    <col min="13570" max="13570" width="13.85546875" style="1" customWidth="1"/>
    <col min="13571" max="13571" width="8.85546875" style="1"/>
    <col min="13572" max="13572" width="11.5703125" style="1" bestFit="1" customWidth="1"/>
    <col min="13573" max="13573" width="11" style="1" customWidth="1"/>
    <col min="13574" max="13574" width="11.85546875" style="1" bestFit="1" customWidth="1"/>
    <col min="13575" max="13575" width="11" style="1" customWidth="1"/>
    <col min="13576" max="13823" width="8.85546875" style="1"/>
    <col min="13824" max="13824" width="9.5703125" style="1" bestFit="1" customWidth="1"/>
    <col min="13825" max="13825" width="8.85546875" style="1"/>
    <col min="13826" max="13826" width="13.85546875" style="1" customWidth="1"/>
    <col min="13827" max="13827" width="8.85546875" style="1"/>
    <col min="13828" max="13828" width="11.5703125" style="1" bestFit="1" customWidth="1"/>
    <col min="13829" max="13829" width="11" style="1" customWidth="1"/>
    <col min="13830" max="13830" width="11.85546875" style="1" bestFit="1" customWidth="1"/>
    <col min="13831" max="13831" width="11" style="1" customWidth="1"/>
    <col min="13832" max="14079" width="8.85546875" style="1"/>
    <col min="14080" max="14080" width="9.5703125" style="1" bestFit="1" customWidth="1"/>
    <col min="14081" max="14081" width="8.85546875" style="1"/>
    <col min="14082" max="14082" width="13.85546875" style="1" customWidth="1"/>
    <col min="14083" max="14083" width="8.85546875" style="1"/>
    <col min="14084" max="14084" width="11.5703125" style="1" bestFit="1" customWidth="1"/>
    <col min="14085" max="14085" width="11" style="1" customWidth="1"/>
    <col min="14086" max="14086" width="11.85546875" style="1" bestFit="1" customWidth="1"/>
    <col min="14087" max="14087" width="11" style="1" customWidth="1"/>
    <col min="14088" max="14335" width="8.85546875" style="1"/>
    <col min="14336" max="14336" width="9.5703125" style="1" bestFit="1" customWidth="1"/>
    <col min="14337" max="14337" width="8.85546875" style="1"/>
    <col min="14338" max="14338" width="13.85546875" style="1" customWidth="1"/>
    <col min="14339" max="14339" width="8.85546875" style="1"/>
    <col min="14340" max="14340" width="11.5703125" style="1" bestFit="1" customWidth="1"/>
    <col min="14341" max="14341" width="11" style="1" customWidth="1"/>
    <col min="14342" max="14342" width="11.85546875" style="1" bestFit="1" customWidth="1"/>
    <col min="14343" max="14343" width="11" style="1" customWidth="1"/>
    <col min="14344" max="14591" width="8.85546875" style="1"/>
    <col min="14592" max="14592" width="9.5703125" style="1" bestFit="1" customWidth="1"/>
    <col min="14593" max="14593" width="8.85546875" style="1"/>
    <col min="14594" max="14594" width="13.85546875" style="1" customWidth="1"/>
    <col min="14595" max="14595" width="8.85546875" style="1"/>
    <col min="14596" max="14596" width="11.5703125" style="1" bestFit="1" customWidth="1"/>
    <col min="14597" max="14597" width="11" style="1" customWidth="1"/>
    <col min="14598" max="14598" width="11.85546875" style="1" bestFit="1" customWidth="1"/>
    <col min="14599" max="14599" width="11" style="1" customWidth="1"/>
    <col min="14600" max="14847" width="8.85546875" style="1"/>
    <col min="14848" max="14848" width="9.5703125" style="1" bestFit="1" customWidth="1"/>
    <col min="14849" max="14849" width="8.85546875" style="1"/>
    <col min="14850" max="14850" width="13.85546875" style="1" customWidth="1"/>
    <col min="14851" max="14851" width="8.85546875" style="1"/>
    <col min="14852" max="14852" width="11.5703125" style="1" bestFit="1" customWidth="1"/>
    <col min="14853" max="14853" width="11" style="1" customWidth="1"/>
    <col min="14854" max="14854" width="11.85546875" style="1" bestFit="1" customWidth="1"/>
    <col min="14855" max="14855" width="11" style="1" customWidth="1"/>
    <col min="14856" max="15103" width="8.85546875" style="1"/>
    <col min="15104" max="15104" width="9.5703125" style="1" bestFit="1" customWidth="1"/>
    <col min="15105" max="15105" width="8.85546875" style="1"/>
    <col min="15106" max="15106" width="13.85546875" style="1" customWidth="1"/>
    <col min="15107" max="15107" width="8.85546875" style="1"/>
    <col min="15108" max="15108" width="11.5703125" style="1" bestFit="1" customWidth="1"/>
    <col min="15109" max="15109" width="11" style="1" customWidth="1"/>
    <col min="15110" max="15110" width="11.85546875" style="1" bestFit="1" customWidth="1"/>
    <col min="15111" max="15111" width="11" style="1" customWidth="1"/>
    <col min="15112" max="15359" width="8.85546875" style="1"/>
    <col min="15360" max="15360" width="9.5703125" style="1" bestFit="1" customWidth="1"/>
    <col min="15361" max="15361" width="8.85546875" style="1"/>
    <col min="15362" max="15362" width="13.85546875" style="1" customWidth="1"/>
    <col min="15363" max="15363" width="8.85546875" style="1"/>
    <col min="15364" max="15364" width="11.5703125" style="1" bestFit="1" customWidth="1"/>
    <col min="15365" max="15365" width="11" style="1" customWidth="1"/>
    <col min="15366" max="15366" width="11.85546875" style="1" bestFit="1" customWidth="1"/>
    <col min="15367" max="15367" width="11" style="1" customWidth="1"/>
    <col min="15368" max="15615" width="8.85546875" style="1"/>
    <col min="15616" max="15616" width="9.5703125" style="1" bestFit="1" customWidth="1"/>
    <col min="15617" max="15617" width="8.85546875" style="1"/>
    <col min="15618" max="15618" width="13.85546875" style="1" customWidth="1"/>
    <col min="15619" max="15619" width="8.85546875" style="1"/>
    <col min="15620" max="15620" width="11.5703125" style="1" bestFit="1" customWidth="1"/>
    <col min="15621" max="15621" width="11" style="1" customWidth="1"/>
    <col min="15622" max="15622" width="11.85546875" style="1" bestFit="1" customWidth="1"/>
    <col min="15623" max="15623" width="11" style="1" customWidth="1"/>
    <col min="15624" max="15871" width="8.85546875" style="1"/>
    <col min="15872" max="15872" width="9.5703125" style="1" bestFit="1" customWidth="1"/>
    <col min="15873" max="15873" width="8.85546875" style="1"/>
    <col min="15874" max="15874" width="13.85546875" style="1" customWidth="1"/>
    <col min="15875" max="15875" width="8.85546875" style="1"/>
    <col min="15876" max="15876" width="11.5703125" style="1" bestFit="1" customWidth="1"/>
    <col min="15877" max="15877" width="11" style="1" customWidth="1"/>
    <col min="15878" max="15878" width="11.85546875" style="1" bestFit="1" customWidth="1"/>
    <col min="15879" max="15879" width="11" style="1" customWidth="1"/>
    <col min="15880" max="16127" width="8.85546875" style="1"/>
    <col min="16128" max="16128" width="9.5703125" style="1" bestFit="1" customWidth="1"/>
    <col min="16129" max="16129" width="8.85546875" style="1"/>
    <col min="16130" max="16130" width="13.85546875" style="1" customWidth="1"/>
    <col min="16131" max="16131" width="8.85546875" style="1"/>
    <col min="16132" max="16132" width="11.5703125" style="1" bestFit="1" customWidth="1"/>
    <col min="16133" max="16133" width="11" style="1" customWidth="1"/>
    <col min="16134" max="16134" width="11.85546875" style="1" bestFit="1" customWidth="1"/>
    <col min="16135" max="16135" width="11" style="1" customWidth="1"/>
    <col min="16136" max="16384" width="8.85546875" style="1"/>
  </cols>
  <sheetData>
    <row r="1" spans="1:24" x14ac:dyDescent="0.25">
      <c r="A1" s="10" t="s">
        <v>36</v>
      </c>
      <c r="D1" s="6" t="s">
        <v>35</v>
      </c>
    </row>
    <row r="2" spans="1:24" x14ac:dyDescent="0.25">
      <c r="A2" s="33" t="s">
        <v>39</v>
      </c>
      <c r="B2" s="33" t="s">
        <v>40</v>
      </c>
      <c r="C2" s="2"/>
      <c r="E2" s="2" t="s">
        <v>28</v>
      </c>
      <c r="F2" s="1" t="s">
        <v>27</v>
      </c>
      <c r="G2" s="1"/>
      <c r="H2" s="1"/>
      <c r="I2" s="23" t="s">
        <v>34</v>
      </c>
      <c r="J2" s="16"/>
      <c r="K2" s="17"/>
      <c r="L2" s="17"/>
      <c r="M2" s="14"/>
    </row>
    <row r="3" spans="1:24" x14ac:dyDescent="0.25">
      <c r="A3" s="34" t="s">
        <v>41</v>
      </c>
      <c r="B3" s="35">
        <v>118</v>
      </c>
      <c r="C3" s="2"/>
      <c r="D3" s="2" t="s">
        <v>22</v>
      </c>
      <c r="E3" s="28">
        <v>183.08</v>
      </c>
      <c r="F3" s="28">
        <v>0</v>
      </c>
      <c r="G3" s="1"/>
      <c r="H3" s="1"/>
      <c r="I3" s="20" t="s">
        <v>2</v>
      </c>
      <c r="J3" s="22" t="s">
        <v>33</v>
      </c>
      <c r="K3" s="21">
        <f>(TP+TN)/(P+N)</f>
        <v>0.76792414902171002</v>
      </c>
      <c r="L3" s="17"/>
      <c r="M3" s="14"/>
      <c r="Q3" s="25"/>
      <c r="R3" s="25"/>
    </row>
    <row r="4" spans="1:24" x14ac:dyDescent="0.25">
      <c r="A4" s="34" t="s">
        <v>42</v>
      </c>
      <c r="B4" s="35">
        <v>118</v>
      </c>
      <c r="C4" s="2"/>
      <c r="D4" s="2" t="s">
        <v>15</v>
      </c>
      <c r="E4" s="28">
        <v>-183.08</v>
      </c>
      <c r="F4" s="28">
        <v>0</v>
      </c>
      <c r="G4" s="1"/>
      <c r="H4" s="1"/>
      <c r="I4" s="20" t="s">
        <v>32</v>
      </c>
      <c r="J4" s="22" t="s">
        <v>31</v>
      </c>
      <c r="K4" s="15">
        <f>TP/(TP+FN)</f>
        <v>0.96356017609929456</v>
      </c>
      <c r="L4" s="14" t="s">
        <v>30</v>
      </c>
      <c r="M4" s="14" t="s">
        <v>29</v>
      </c>
      <c r="Q4" s="25"/>
      <c r="R4" s="25"/>
    </row>
    <row r="5" spans="1:24" x14ac:dyDescent="0.25">
      <c r="A5" s="34" t="s">
        <v>43</v>
      </c>
      <c r="B5" s="35">
        <v>195</v>
      </c>
      <c r="C5" s="2"/>
      <c r="E5" s="2"/>
      <c r="F5" s="1"/>
      <c r="G5" s="1"/>
      <c r="H5" s="1"/>
      <c r="I5" s="20" t="s">
        <v>25</v>
      </c>
      <c r="J5" s="22" t="s">
        <v>24</v>
      </c>
      <c r="K5" s="15">
        <f>FN/(TP+FN)</f>
        <v>3.6439823900705458E-2</v>
      </c>
      <c r="L5" s="14" t="s">
        <v>23</v>
      </c>
      <c r="M5" s="14"/>
      <c r="Q5" s="25"/>
      <c r="R5" s="25"/>
    </row>
    <row r="6" spans="1:24" x14ac:dyDescent="0.25">
      <c r="A6" s="34" t="s">
        <v>44</v>
      </c>
      <c r="B6" s="35">
        <v>215</v>
      </c>
      <c r="C6" s="2"/>
      <c r="E6" s="2" t="s">
        <v>28</v>
      </c>
      <c r="F6" s="1" t="s">
        <v>27</v>
      </c>
      <c r="G6" s="1" t="s">
        <v>26</v>
      </c>
      <c r="H6" s="1"/>
      <c r="I6" s="20" t="s">
        <v>18</v>
      </c>
      <c r="J6" s="22" t="s">
        <v>17</v>
      </c>
      <c r="K6" s="19">
        <f>+FP/(TN+FP)</f>
        <v>0.56753069577080495</v>
      </c>
      <c r="L6" s="14" t="s">
        <v>16</v>
      </c>
      <c r="M6" s="14"/>
      <c r="Q6" s="25"/>
      <c r="R6" s="25"/>
    </row>
    <row r="7" spans="1:24" x14ac:dyDescent="0.25">
      <c r="A7" s="34" t="s">
        <v>45</v>
      </c>
      <c r="B7" s="35">
        <v>250</v>
      </c>
      <c r="C7" s="2"/>
      <c r="D7" s="2" t="s">
        <v>22</v>
      </c>
      <c r="E7" s="18" t="s">
        <v>21</v>
      </c>
      <c r="F7" s="18" t="s">
        <v>20</v>
      </c>
      <c r="G7" s="18" t="s">
        <v>19</v>
      </c>
      <c r="H7" s="1"/>
      <c r="I7" s="20" t="s">
        <v>11</v>
      </c>
      <c r="J7" s="22" t="s">
        <v>10</v>
      </c>
      <c r="K7" s="15">
        <f>TP/(TP+FP)</f>
        <v>0.74432516594280096</v>
      </c>
      <c r="L7" s="17"/>
      <c r="M7" s="14"/>
      <c r="Q7" s="25"/>
      <c r="R7" s="26"/>
    </row>
    <row r="8" spans="1:24" x14ac:dyDescent="0.25">
      <c r="A8" s="34" t="s">
        <v>46</v>
      </c>
      <c r="B8" s="35">
        <v>215</v>
      </c>
      <c r="C8" s="2"/>
      <c r="D8" s="2" t="s">
        <v>15</v>
      </c>
      <c r="E8" s="18" t="s">
        <v>14</v>
      </c>
      <c r="F8" s="18" t="s">
        <v>13</v>
      </c>
      <c r="G8" s="18" t="s">
        <v>12</v>
      </c>
      <c r="H8" s="1"/>
      <c r="I8" s="20" t="s">
        <v>9</v>
      </c>
      <c r="J8" s="22" t="s">
        <v>8</v>
      </c>
      <c r="K8" s="15">
        <f>TP/(TP+FN)</f>
        <v>0.96356017609929456</v>
      </c>
      <c r="L8" s="14" t="s">
        <v>7</v>
      </c>
      <c r="M8" s="14"/>
      <c r="Q8" s="25"/>
      <c r="R8" s="25"/>
    </row>
    <row r="9" spans="1:24" x14ac:dyDescent="0.25">
      <c r="A9" s="34" t="s">
        <v>47</v>
      </c>
      <c r="B9" s="35">
        <v>206</v>
      </c>
      <c r="D9" s="12"/>
      <c r="E9" s="12"/>
      <c r="G9" s="1"/>
      <c r="W9" s="25"/>
      <c r="X9" s="25"/>
    </row>
    <row r="10" spans="1:24" x14ac:dyDescent="0.25">
      <c r="A10" s="34" t="s">
        <v>48</v>
      </c>
      <c r="B10" s="35">
        <v>188</v>
      </c>
      <c r="D10" s="12"/>
      <c r="E10" s="12"/>
      <c r="G10" s="1"/>
      <c r="J10" s="29"/>
      <c r="K10" s="30"/>
      <c r="L10" s="31"/>
      <c r="M10" s="32"/>
      <c r="N10" s="32"/>
      <c r="W10" s="25"/>
      <c r="X10" s="25"/>
    </row>
    <row r="11" spans="1:24" x14ac:dyDescent="0.25">
      <c r="A11" s="34" t="s">
        <v>49</v>
      </c>
      <c r="B11" s="35">
        <v>197</v>
      </c>
      <c r="C11" s="12"/>
      <c r="H11" s="29"/>
      <c r="I11" s="30"/>
      <c r="J11" s="31"/>
      <c r="K11" s="32"/>
      <c r="L11" s="32"/>
      <c r="U11" s="25"/>
      <c r="V11" s="25"/>
    </row>
    <row r="12" spans="1:24" x14ac:dyDescent="0.25">
      <c r="A12" s="34" t="s">
        <v>50</v>
      </c>
      <c r="B12" s="35">
        <v>197</v>
      </c>
      <c r="C12" s="12"/>
      <c r="H12" s="29"/>
      <c r="I12" s="30"/>
      <c r="J12" s="31"/>
      <c r="K12" s="32"/>
      <c r="L12" s="32"/>
      <c r="U12" s="25"/>
      <c r="V12" s="25"/>
    </row>
    <row r="13" spans="1:24" x14ac:dyDescent="0.25">
      <c r="A13" s="34" t="s">
        <v>51</v>
      </c>
      <c r="B13" s="35">
        <v>197</v>
      </c>
      <c r="C13" s="12"/>
      <c r="H13" s="29"/>
      <c r="I13" s="30"/>
      <c r="J13" s="31"/>
      <c r="K13" s="32"/>
      <c r="L13" s="32"/>
      <c r="U13" s="25"/>
      <c r="V13" s="25"/>
    </row>
    <row r="14" spans="1:24" x14ac:dyDescent="0.25">
      <c r="A14" s="34" t="s">
        <v>52</v>
      </c>
      <c r="B14" s="35">
        <v>101</v>
      </c>
      <c r="C14" s="12"/>
      <c r="H14" s="29"/>
      <c r="I14" s="30"/>
      <c r="J14" s="31"/>
      <c r="K14" s="32"/>
      <c r="L14" s="32"/>
      <c r="U14" s="25"/>
      <c r="V14" s="25"/>
    </row>
    <row r="15" spans="1:24" x14ac:dyDescent="0.25">
      <c r="B15" s="12"/>
      <c r="C15" s="12"/>
      <c r="H15" s="29"/>
      <c r="I15" s="30"/>
      <c r="J15" s="31"/>
      <c r="K15" s="32"/>
      <c r="L15" s="32"/>
      <c r="U15" s="25"/>
      <c r="V15" s="25"/>
    </row>
    <row r="16" spans="1:24" x14ac:dyDescent="0.25">
      <c r="A16" s="36" t="s">
        <v>53</v>
      </c>
      <c r="B16" s="37">
        <f>AVERAGE(B3:B14)</f>
        <v>183.08333333333334</v>
      </c>
      <c r="C16" s="12"/>
      <c r="H16" s="29"/>
      <c r="I16" s="30"/>
      <c r="J16" s="31"/>
      <c r="K16" s="32"/>
      <c r="L16" s="32"/>
      <c r="U16" s="25"/>
      <c r="V16" s="25"/>
    </row>
    <row r="17" spans="1:24" x14ac:dyDescent="0.25">
      <c r="B17" s="12"/>
      <c r="C17" s="12"/>
      <c r="H17" s="29"/>
      <c r="I17" s="30"/>
      <c r="J17" s="31"/>
      <c r="K17" s="32"/>
      <c r="L17" s="32"/>
      <c r="U17" s="25"/>
      <c r="V17" s="25"/>
    </row>
    <row r="18" spans="1:24" x14ac:dyDescent="0.25">
      <c r="A18" s="10" t="s">
        <v>6</v>
      </c>
      <c r="D18" s="1"/>
      <c r="F18" s="1"/>
      <c r="G18" s="1"/>
      <c r="H18" s="1"/>
      <c r="I18" s="1"/>
    </row>
    <row r="19" spans="1:24" x14ac:dyDescent="0.25">
      <c r="A19" s="10" t="s">
        <v>3</v>
      </c>
      <c r="D19" s="1"/>
      <c r="F19" s="1"/>
      <c r="G19" s="12"/>
      <c r="H19" s="12"/>
      <c r="I19" s="12"/>
      <c r="J19" s="12"/>
    </row>
    <row r="20" spans="1:24" x14ac:dyDescent="0.25">
      <c r="B20" s="2" t="s">
        <v>37</v>
      </c>
      <c r="C20" s="2" t="s">
        <v>38</v>
      </c>
      <c r="D20" s="1"/>
      <c r="F20" s="1"/>
      <c r="G20" s="13"/>
      <c r="H20" s="13"/>
      <c r="I20" s="12"/>
      <c r="J20" s="12"/>
    </row>
    <row r="21" spans="1:24" x14ac:dyDescent="0.25">
      <c r="A21" s="1" t="s">
        <v>37</v>
      </c>
      <c r="B21" s="11">
        <v>18166</v>
      </c>
      <c r="C21" s="11">
        <v>687</v>
      </c>
      <c r="D21" s="11">
        <f>SUM(B21:C21)</f>
        <v>18853</v>
      </c>
      <c r="F21" s="1"/>
      <c r="G21" s="12"/>
      <c r="H21" s="12"/>
      <c r="I21" s="12"/>
      <c r="J21" s="12"/>
    </row>
    <row r="22" spans="1:24" x14ac:dyDescent="0.25">
      <c r="A22" s="1" t="s">
        <v>38</v>
      </c>
      <c r="B22" s="11">
        <v>6240</v>
      </c>
      <c r="C22" s="11">
        <v>4755</v>
      </c>
      <c r="D22" s="11">
        <f>SUM(B22:C22)</f>
        <v>10995</v>
      </c>
      <c r="F22" s="1"/>
      <c r="G22" s="1"/>
      <c r="H22" s="1"/>
      <c r="I22" s="1"/>
    </row>
    <row r="23" spans="1:24" x14ac:dyDescent="0.25">
      <c r="D23" s="1"/>
      <c r="F23"/>
      <c r="G23"/>
      <c r="H23"/>
      <c r="I23" s="1"/>
    </row>
    <row r="24" spans="1:24" x14ac:dyDescent="0.25">
      <c r="A24" s="10" t="s">
        <v>5</v>
      </c>
      <c r="D24" s="1"/>
      <c r="F24"/>
      <c r="G24"/>
      <c r="H24"/>
      <c r="I24" s="1"/>
      <c r="J24"/>
      <c r="K24"/>
    </row>
    <row r="25" spans="1:24" x14ac:dyDescent="0.25">
      <c r="B25" s="24">
        <f>(B21+C22)/SUM(B21:C22)</f>
        <v>0.76792414902171002</v>
      </c>
      <c r="D25" s="3"/>
      <c r="F25"/>
      <c r="G25"/>
      <c r="H25"/>
      <c r="I25" s="1"/>
      <c r="J25"/>
      <c r="K2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5">
      <c r="A26" s="2"/>
      <c r="B26" s="2"/>
      <c r="D26" s="3"/>
      <c r="F26"/>
      <c r="G26"/>
      <c r="H26"/>
      <c r="I26" s="1"/>
      <c r="J26"/>
      <c r="K2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5">
      <c r="A27" s="6" t="s">
        <v>4</v>
      </c>
      <c r="B27" s="2"/>
      <c r="D27" s="1"/>
      <c r="F27"/>
      <c r="G27"/>
      <c r="H27"/>
      <c r="I27" s="1"/>
      <c r="J27"/>
      <c r="K27"/>
    </row>
    <row r="28" spans="1:24" x14ac:dyDescent="0.25">
      <c r="A28" s="10" t="s">
        <v>3</v>
      </c>
      <c r="D28" s="3"/>
      <c r="F28"/>
      <c r="G28"/>
      <c r="H28"/>
      <c r="I28" s="1"/>
      <c r="J28"/>
      <c r="K28"/>
    </row>
    <row r="29" spans="1:24" x14ac:dyDescent="0.25">
      <c r="B29" s="2" t="s">
        <v>1</v>
      </c>
      <c r="C29" s="2" t="s">
        <v>0</v>
      </c>
      <c r="D29" s="1"/>
      <c r="F29"/>
      <c r="G29"/>
      <c r="H29"/>
      <c r="I29" s="1"/>
      <c r="J29"/>
      <c r="K29"/>
    </row>
    <row r="30" spans="1:24" x14ac:dyDescent="0.25">
      <c r="A30" s="1" t="s">
        <v>1</v>
      </c>
      <c r="B30" s="9">
        <f>TP/(P+N)</f>
        <v>0.60861699276333425</v>
      </c>
      <c r="C30" s="9">
        <f>FN/(P+N)</f>
        <v>2.301661752881265E-2</v>
      </c>
      <c r="D30" s="1"/>
      <c r="F30"/>
      <c r="G30"/>
      <c r="H30"/>
      <c r="I30" s="1"/>
      <c r="J30"/>
      <c r="K30"/>
    </row>
    <row r="31" spans="1:24" x14ac:dyDescent="0.25">
      <c r="A31" s="1" t="s">
        <v>0</v>
      </c>
      <c r="B31" s="9">
        <f>FP/(P+N)</f>
        <v>0.20905923344947736</v>
      </c>
      <c r="C31" s="9">
        <f>TN/(P+N)</f>
        <v>0.15930715625837577</v>
      </c>
      <c r="D31" s="1"/>
      <c r="F31"/>
      <c r="G31"/>
      <c r="H31"/>
      <c r="I31" s="1"/>
      <c r="J31"/>
      <c r="K31"/>
    </row>
    <row r="32" spans="1:24" x14ac:dyDescent="0.25">
      <c r="A32" s="2"/>
      <c r="B32" s="8">
        <f>SUM(B30:B31)</f>
        <v>0.81767622621281166</v>
      </c>
      <c r="C32" s="8">
        <f>SUM(C30:C31)</f>
        <v>0.18232377378718842</v>
      </c>
      <c r="D32" s="1"/>
      <c r="F32"/>
      <c r="G32"/>
      <c r="H32"/>
      <c r="I32" s="1"/>
      <c r="J32"/>
      <c r="K32"/>
    </row>
    <row r="33" spans="1:11" x14ac:dyDescent="0.25">
      <c r="A33" s="2"/>
      <c r="B33" s="2"/>
      <c r="D33" s="1"/>
      <c r="F33"/>
      <c r="G33"/>
      <c r="H33"/>
      <c r="I33" s="1"/>
      <c r="J33"/>
      <c r="K33"/>
    </row>
    <row r="34" spans="1:11" x14ac:dyDescent="0.25">
      <c r="A34" s="2"/>
      <c r="B34" s="2"/>
      <c r="D34" s="1"/>
      <c r="F34"/>
      <c r="G34"/>
      <c r="H34"/>
      <c r="I34" s="1"/>
      <c r="J34"/>
      <c r="K34"/>
    </row>
    <row r="35" spans="1:11" x14ac:dyDescent="0.25">
      <c r="A35" s="2"/>
      <c r="B35" s="2"/>
      <c r="D35" s="1"/>
      <c r="F35"/>
      <c r="G35"/>
      <c r="H35"/>
      <c r="I35" s="1"/>
      <c r="J35"/>
      <c r="K35"/>
    </row>
    <row r="36" spans="1:11" x14ac:dyDescent="0.25">
      <c r="A36" s="6" t="s">
        <v>54</v>
      </c>
      <c r="B36" s="2"/>
      <c r="D36" s="1"/>
      <c r="F36" s="1"/>
      <c r="G36" s="1"/>
      <c r="H36" s="1"/>
      <c r="I36" s="1"/>
    </row>
    <row r="37" spans="1:11" x14ac:dyDescent="0.25">
      <c r="A37" s="2"/>
      <c r="B37" s="27">
        <f>SUM((((B30/B32)*E3)*TP),(((B31/B32)*(E4))*FP))</f>
        <v>2183412.0800000005</v>
      </c>
      <c r="D37" s="3"/>
      <c r="F37" s="1"/>
      <c r="G37" s="1"/>
      <c r="H37" s="1"/>
      <c r="I37" s="1"/>
    </row>
    <row r="38" spans="1:11" x14ac:dyDescent="0.25">
      <c r="A38" s="2"/>
      <c r="B38" s="2"/>
      <c r="D38" s="1"/>
      <c r="H38" s="1"/>
      <c r="I38" s="3"/>
    </row>
    <row r="39" spans="1:11" x14ac:dyDescent="0.25">
      <c r="A39" s="2"/>
      <c r="B39" s="2"/>
      <c r="D39" s="1"/>
      <c r="G39" s="4"/>
      <c r="H39" s="1"/>
      <c r="I39" s="3"/>
    </row>
    <row r="40" spans="1:11" x14ac:dyDescent="0.25">
      <c r="A40" s="2"/>
      <c r="B40" s="2"/>
      <c r="D40" s="1"/>
      <c r="G40" s="4"/>
      <c r="H40" s="1"/>
      <c r="I40" s="3"/>
    </row>
    <row r="41" spans="1:11" x14ac:dyDescent="0.25">
      <c r="A41" s="2"/>
      <c r="B41" s="2"/>
      <c r="D41" s="1"/>
      <c r="G41" s="4"/>
      <c r="H41" s="1"/>
      <c r="I41" s="3"/>
    </row>
    <row r="42" spans="1:11" x14ac:dyDescent="0.25">
      <c r="A42" s="2"/>
      <c r="B42" s="2"/>
      <c r="D42" s="1"/>
      <c r="G42" s="4"/>
      <c r="H42" s="1"/>
      <c r="I42" s="3"/>
    </row>
    <row r="43" spans="1:11" x14ac:dyDescent="0.25">
      <c r="A43" s="2"/>
      <c r="B43" s="2"/>
      <c r="D43" s="1"/>
      <c r="G43" s="4"/>
      <c r="H43" s="1"/>
      <c r="I43" s="3"/>
    </row>
    <row r="44" spans="1:11" x14ac:dyDescent="0.25">
      <c r="A44" s="2"/>
      <c r="B44" s="2"/>
      <c r="D44" s="1"/>
      <c r="G44" s="4"/>
      <c r="H44" s="1"/>
      <c r="I44" s="3"/>
    </row>
    <row r="45" spans="1:11" x14ac:dyDescent="0.25">
      <c r="A45" s="2"/>
      <c r="B45" s="2"/>
      <c r="D45" s="1"/>
      <c r="G45" s="4"/>
      <c r="H45" s="1"/>
      <c r="I45" s="3"/>
    </row>
    <row r="46" spans="1:11" x14ac:dyDescent="0.25">
      <c r="A46" s="2"/>
      <c r="B46" s="2"/>
      <c r="D46" s="1"/>
      <c r="G46" s="4"/>
      <c r="H46" s="1"/>
      <c r="I46" s="3"/>
    </row>
    <row r="47" spans="1:11" x14ac:dyDescent="0.25">
      <c r="A47" s="2"/>
      <c r="B47" s="2"/>
      <c r="D47" s="1"/>
      <c r="G47" s="4"/>
      <c r="H47" s="1"/>
      <c r="I47" s="3"/>
    </row>
    <row r="48" spans="1:11" x14ac:dyDescent="0.25">
      <c r="A48" s="2"/>
      <c r="B48" s="2"/>
      <c r="D48" s="1"/>
      <c r="G48" s="4"/>
      <c r="H48" s="1"/>
      <c r="I48" s="3"/>
    </row>
    <row r="49" spans="1:9" x14ac:dyDescent="0.25">
      <c r="A49" s="2"/>
      <c r="B49" s="2"/>
      <c r="D49" s="1"/>
      <c r="G49" s="4"/>
      <c r="H49" s="1"/>
      <c r="I49" s="3"/>
    </row>
    <row r="50" spans="1:9" x14ac:dyDescent="0.25">
      <c r="A50" s="5"/>
      <c r="B50" s="2"/>
      <c r="D50" s="1"/>
      <c r="G50" s="4"/>
      <c r="H50" s="1"/>
      <c r="I50" s="3"/>
    </row>
    <row r="51" spans="1:9" x14ac:dyDescent="0.25">
      <c r="A51" s="2"/>
      <c r="B51" s="2"/>
      <c r="D51" s="1"/>
      <c r="H51" s="1"/>
      <c r="I51" s="3"/>
    </row>
    <row r="52" spans="1:9" x14ac:dyDescent="0.25">
      <c r="A52" s="2"/>
      <c r="B52" s="2"/>
      <c r="D52" s="3"/>
      <c r="F52" s="1"/>
      <c r="G52" s="1"/>
      <c r="H52" s="1"/>
      <c r="I52" s="1"/>
    </row>
    <row r="53" spans="1:9" x14ac:dyDescent="0.25">
      <c r="A53" s="2"/>
      <c r="B53" s="2"/>
      <c r="D53" s="3"/>
      <c r="F53" s="1"/>
      <c r="G53" s="1"/>
      <c r="H53" s="1"/>
      <c r="I53" s="1"/>
    </row>
    <row r="54" spans="1:9" x14ac:dyDescent="0.25">
      <c r="A54" s="2"/>
      <c r="B54" s="2"/>
      <c r="D54" s="3"/>
      <c r="F54" s="1"/>
      <c r="G54" s="1"/>
      <c r="H54" s="1"/>
      <c r="I54" s="1"/>
    </row>
    <row r="55" spans="1:9" x14ac:dyDescent="0.25">
      <c r="A55" s="2"/>
      <c r="B55" s="2"/>
      <c r="D55" s="3"/>
      <c r="F55" s="1"/>
      <c r="G55" s="1"/>
      <c r="H55" s="1"/>
      <c r="I55" s="1"/>
    </row>
    <row r="56" spans="1:9" x14ac:dyDescent="0.25">
      <c r="A56" s="2"/>
      <c r="B56" s="2"/>
      <c r="D56" s="3"/>
      <c r="F56" s="1"/>
      <c r="G56" s="1"/>
      <c r="H56" s="1"/>
      <c r="I56" s="1"/>
    </row>
    <row r="57" spans="1:9" x14ac:dyDescent="0.25">
      <c r="A57" s="2"/>
      <c r="B57" s="2"/>
      <c r="D57" s="3"/>
      <c r="F57" s="1"/>
      <c r="G57" s="1"/>
      <c r="H57" s="1"/>
      <c r="I57" s="1"/>
    </row>
    <row r="58" spans="1:9" x14ac:dyDescent="0.25">
      <c r="A58" s="2"/>
      <c r="B58" s="2"/>
      <c r="D58" s="3"/>
      <c r="F58" s="1"/>
      <c r="G58" s="1"/>
      <c r="H58" s="1"/>
      <c r="I58" s="1"/>
    </row>
    <row r="59" spans="1:9" x14ac:dyDescent="0.25">
      <c r="A59" s="2"/>
      <c r="B59" s="2"/>
      <c r="D59" s="3"/>
      <c r="F59" s="1"/>
      <c r="G59" s="1"/>
      <c r="H59" s="1"/>
      <c r="I59" s="1"/>
    </row>
    <row r="60" spans="1:9" x14ac:dyDescent="0.25">
      <c r="A60" s="2"/>
      <c r="B60" s="2"/>
      <c r="D60" s="3"/>
      <c r="F60" s="1"/>
      <c r="G60" s="1"/>
      <c r="H60" s="1"/>
      <c r="I60" s="1"/>
    </row>
    <row r="61" spans="1:9" x14ac:dyDescent="0.25">
      <c r="A61" s="2"/>
      <c r="B61" s="2"/>
      <c r="D61" s="3"/>
      <c r="F61" s="1"/>
      <c r="G61" s="1"/>
      <c r="H61" s="1"/>
      <c r="I61" s="1"/>
    </row>
    <row r="62" spans="1:9" x14ac:dyDescent="0.25">
      <c r="A62" s="2"/>
      <c r="B62" s="2"/>
      <c r="D62" s="3"/>
      <c r="F62" s="1"/>
      <c r="G62" s="1"/>
      <c r="H62" s="1"/>
      <c r="I62" s="1"/>
    </row>
    <row r="63" spans="1:9" x14ac:dyDescent="0.25">
      <c r="A63" s="2"/>
      <c r="B63" s="2"/>
      <c r="D63" s="3"/>
      <c r="F63" s="1"/>
      <c r="G63" s="1"/>
      <c r="H63" s="1"/>
      <c r="I63" s="1"/>
    </row>
    <row r="64" spans="1:9" x14ac:dyDescent="0.25">
      <c r="A64" s="2"/>
      <c r="B64" s="2"/>
      <c r="D64" s="3"/>
      <c r="F64" s="1"/>
      <c r="G64" s="1"/>
      <c r="H64" s="1"/>
      <c r="I64" s="1"/>
    </row>
    <row r="65" spans="1:9" x14ac:dyDescent="0.25">
      <c r="A65" s="2"/>
      <c r="B65" s="2"/>
      <c r="D65" s="3"/>
      <c r="F65" s="1"/>
      <c r="G65" s="1"/>
      <c r="H65" s="1"/>
      <c r="I65" s="1"/>
    </row>
    <row r="66" spans="1:9" x14ac:dyDescent="0.25">
      <c r="A66" s="2"/>
      <c r="B66" s="2"/>
      <c r="D66" s="3"/>
      <c r="F66" s="1"/>
      <c r="G66" s="1"/>
      <c r="H66" s="1"/>
      <c r="I66" s="1"/>
    </row>
    <row r="67" spans="1:9" x14ac:dyDescent="0.25">
      <c r="A67" s="2"/>
      <c r="B67" s="2"/>
      <c r="D67" s="3"/>
      <c r="F67" s="1"/>
      <c r="G67" s="1"/>
      <c r="H67" s="1"/>
      <c r="I67" s="1"/>
    </row>
    <row r="68" spans="1:9" x14ac:dyDescent="0.25">
      <c r="A68" s="2"/>
      <c r="B68" s="2"/>
      <c r="D68" s="3"/>
      <c r="F68" s="1"/>
      <c r="G68" s="1"/>
      <c r="H68" s="1"/>
      <c r="I68" s="1"/>
    </row>
    <row r="69" spans="1:9" x14ac:dyDescent="0.25">
      <c r="A69" s="2"/>
      <c r="B69" s="2"/>
      <c r="D69" s="3"/>
      <c r="F69" s="1"/>
      <c r="G69" s="1"/>
      <c r="H69" s="1"/>
      <c r="I69" s="1"/>
    </row>
    <row r="70" spans="1:9" x14ac:dyDescent="0.25">
      <c r="A70" s="2"/>
      <c r="B70" s="2"/>
      <c r="D70" s="3"/>
      <c r="F70" s="1"/>
      <c r="G70" s="1"/>
      <c r="H70" s="1"/>
      <c r="I70" s="1"/>
    </row>
    <row r="71" spans="1:9" x14ac:dyDescent="0.25">
      <c r="A71" s="2"/>
      <c r="B71" s="2"/>
      <c r="D71" s="3"/>
      <c r="F71" s="1"/>
      <c r="G71" s="1"/>
      <c r="H71" s="1"/>
      <c r="I71" s="1"/>
    </row>
    <row r="72" spans="1:9" x14ac:dyDescent="0.25">
      <c r="A72" s="2"/>
      <c r="B72" s="2"/>
      <c r="D72" s="3"/>
      <c r="F72" s="1"/>
      <c r="G72" s="1"/>
      <c r="H72" s="1"/>
      <c r="I72" s="1"/>
    </row>
    <row r="73" spans="1:9" x14ac:dyDescent="0.25">
      <c r="A73" s="2"/>
      <c r="B73" s="2"/>
      <c r="D73" s="3"/>
      <c r="F73" s="1"/>
      <c r="G73" s="1"/>
      <c r="H73" s="1"/>
      <c r="I73" s="1"/>
    </row>
    <row r="74" spans="1:9" x14ac:dyDescent="0.25">
      <c r="A74" s="2"/>
      <c r="B74" s="2"/>
      <c r="D74" s="3"/>
      <c r="F74" s="1"/>
      <c r="G74" s="1"/>
      <c r="H74" s="1"/>
      <c r="I74" s="1"/>
    </row>
    <row r="75" spans="1:9" x14ac:dyDescent="0.25">
      <c r="A75" s="2"/>
      <c r="B75" s="2"/>
      <c r="D75" s="3"/>
      <c r="F75" s="1"/>
      <c r="G75" s="1"/>
      <c r="H75" s="1"/>
      <c r="I75" s="1"/>
    </row>
    <row r="76" spans="1:9" x14ac:dyDescent="0.25">
      <c r="A76" s="2"/>
      <c r="B76" s="2"/>
      <c r="D76" s="3"/>
      <c r="F76" s="1"/>
      <c r="G76" s="1"/>
      <c r="H76" s="1"/>
      <c r="I76" s="1"/>
    </row>
    <row r="77" spans="1:9" x14ac:dyDescent="0.25">
      <c r="A77" s="2"/>
      <c r="B77" s="2"/>
      <c r="D77" s="3"/>
      <c r="F77" s="1"/>
      <c r="G77" s="1"/>
      <c r="H77" s="1"/>
      <c r="I77" s="1"/>
    </row>
    <row r="78" spans="1:9" x14ac:dyDescent="0.25">
      <c r="A78" s="2"/>
      <c r="B78" s="2"/>
      <c r="D78" s="3"/>
      <c r="F78" s="1"/>
      <c r="G78" s="1"/>
      <c r="H78" s="1"/>
      <c r="I78" s="1"/>
    </row>
    <row r="79" spans="1:9" x14ac:dyDescent="0.25">
      <c r="A79" s="2"/>
      <c r="B79" s="2"/>
      <c r="D79" s="3"/>
      <c r="F79" s="1"/>
      <c r="G79" s="1"/>
      <c r="H79" s="1"/>
      <c r="I79" s="1"/>
    </row>
    <row r="80" spans="1:9" x14ac:dyDescent="0.25">
      <c r="A80" s="2"/>
      <c r="B80" s="2"/>
      <c r="D80" s="3"/>
      <c r="F80" s="1"/>
      <c r="G80" s="1"/>
      <c r="H80" s="1"/>
      <c r="I80" s="1"/>
    </row>
    <row r="81" spans="1:9" x14ac:dyDescent="0.25">
      <c r="A81" s="2"/>
      <c r="B81" s="2"/>
      <c r="D81" s="3"/>
      <c r="F81" s="1"/>
      <c r="G81" s="1"/>
      <c r="H81" s="1"/>
      <c r="I81" s="1"/>
    </row>
    <row r="82" spans="1:9" x14ac:dyDescent="0.25">
      <c r="A82" s="2"/>
      <c r="B82" s="2"/>
      <c r="D82" s="3"/>
      <c r="F82" s="1"/>
      <c r="G82" s="1"/>
      <c r="H82" s="1"/>
      <c r="I82" s="1"/>
    </row>
    <row r="83" spans="1:9" x14ac:dyDescent="0.25">
      <c r="A83" s="2"/>
      <c r="B83" s="2"/>
      <c r="D83" s="3"/>
      <c r="F83" s="1"/>
      <c r="G83" s="1"/>
      <c r="H83" s="1"/>
      <c r="I83" s="1"/>
    </row>
    <row r="84" spans="1:9" x14ac:dyDescent="0.25">
      <c r="A84" s="2"/>
      <c r="B84" s="2"/>
      <c r="D84" s="3"/>
      <c r="F84" s="1"/>
      <c r="G84" s="1"/>
      <c r="H84" s="1"/>
      <c r="I84" s="1"/>
    </row>
    <row r="85" spans="1:9" x14ac:dyDescent="0.25">
      <c r="A85" s="2"/>
      <c r="B85" s="2"/>
      <c r="D85" s="3"/>
      <c r="F85" s="1"/>
      <c r="G85" s="1"/>
      <c r="H85" s="1"/>
      <c r="I85" s="1"/>
    </row>
    <row r="86" spans="1:9" x14ac:dyDescent="0.25">
      <c r="A86" s="2"/>
      <c r="B86" s="2"/>
      <c r="D86" s="3"/>
      <c r="F86" s="1"/>
      <c r="G86" s="1"/>
      <c r="H86" s="1"/>
      <c r="I86" s="1"/>
    </row>
    <row r="87" spans="1:9" x14ac:dyDescent="0.25">
      <c r="A87" s="2"/>
      <c r="B87" s="2"/>
      <c r="D87" s="3"/>
      <c r="F87" s="1"/>
      <c r="G87" s="1"/>
      <c r="H87" s="1"/>
      <c r="I87" s="1"/>
    </row>
    <row r="88" spans="1:9" x14ac:dyDescent="0.25">
      <c r="A88" s="2"/>
      <c r="B88" s="2"/>
      <c r="D88" s="3"/>
      <c r="F88" s="1"/>
      <c r="G88" s="1"/>
      <c r="H88" s="1"/>
      <c r="I88" s="1"/>
    </row>
    <row r="89" spans="1:9" x14ac:dyDescent="0.25">
      <c r="A89" s="2"/>
      <c r="B89" s="2"/>
      <c r="D89" s="3"/>
      <c r="F89" s="1"/>
      <c r="G89" s="1"/>
      <c r="H89" s="1"/>
      <c r="I89" s="1"/>
    </row>
    <row r="90" spans="1:9" x14ac:dyDescent="0.25">
      <c r="A90" s="2"/>
      <c r="B90" s="2"/>
      <c r="D90" s="3"/>
      <c r="F90" s="1"/>
      <c r="G90" s="1"/>
      <c r="H90" s="1"/>
      <c r="I90" s="1"/>
    </row>
    <row r="91" spans="1:9" x14ac:dyDescent="0.25">
      <c r="A91" s="2"/>
      <c r="B91" s="2"/>
      <c r="D91" s="3"/>
      <c r="F91" s="1"/>
      <c r="G91" s="1"/>
      <c r="H91" s="1"/>
      <c r="I91" s="1"/>
    </row>
    <row r="92" spans="1:9" x14ac:dyDescent="0.25">
      <c r="A92" s="2"/>
      <c r="B92" s="2"/>
      <c r="D92" s="3"/>
      <c r="F92" s="1"/>
      <c r="G92" s="1"/>
      <c r="H92" s="1"/>
      <c r="I92" s="1"/>
    </row>
    <row r="93" spans="1:9" x14ac:dyDescent="0.25">
      <c r="A93" s="2"/>
      <c r="B93" s="2"/>
      <c r="D93" s="3"/>
      <c r="F93" s="1"/>
      <c r="G93" s="1"/>
      <c r="H93" s="1"/>
      <c r="I93" s="1"/>
    </row>
    <row r="94" spans="1:9" x14ac:dyDescent="0.25">
      <c r="A94" s="2"/>
      <c r="B94" s="2"/>
      <c r="D94" s="3"/>
      <c r="F94" s="1"/>
      <c r="G94" s="1"/>
      <c r="H94" s="1"/>
      <c r="I94" s="1"/>
    </row>
    <row r="95" spans="1:9" x14ac:dyDescent="0.25">
      <c r="A95" s="2"/>
      <c r="B95" s="2"/>
      <c r="D95" s="3"/>
      <c r="F95" s="1"/>
      <c r="G95" s="1"/>
      <c r="H95" s="1"/>
      <c r="I95" s="1"/>
    </row>
    <row r="96" spans="1:9" x14ac:dyDescent="0.25">
      <c r="A96" s="2"/>
      <c r="B96" s="2"/>
      <c r="D96" s="3"/>
      <c r="F96" s="1"/>
      <c r="G96" s="1"/>
      <c r="H96" s="1"/>
      <c r="I96" s="1"/>
    </row>
    <row r="97" spans="1:11" x14ac:dyDescent="0.25">
      <c r="A97" s="2"/>
      <c r="B97" s="2"/>
      <c r="D97" s="3"/>
      <c r="F97" s="1"/>
      <c r="G97" s="1"/>
      <c r="H97" s="1"/>
      <c r="I97" s="1"/>
    </row>
    <row r="98" spans="1:11" x14ac:dyDescent="0.25">
      <c r="A98" s="2"/>
      <c r="B98" s="2"/>
      <c r="D98" s="3"/>
      <c r="F98" s="1"/>
      <c r="G98" s="1"/>
      <c r="H98" s="1"/>
      <c r="I98" s="1"/>
    </row>
    <row r="99" spans="1:11" x14ac:dyDescent="0.25">
      <c r="A99" s="2"/>
      <c r="B99" s="2"/>
      <c r="D99" s="3"/>
      <c r="F99" s="1"/>
      <c r="G99" s="1"/>
      <c r="H99" s="1"/>
      <c r="I99" s="1"/>
    </row>
    <row r="100" spans="1:11" x14ac:dyDescent="0.25">
      <c r="A100" s="2"/>
      <c r="B100" s="2"/>
      <c r="D100" s="3"/>
      <c r="F100" s="1"/>
      <c r="G100" s="1"/>
      <c r="H100" s="1"/>
      <c r="I100" s="1"/>
    </row>
    <row r="101" spans="1:11" x14ac:dyDescent="0.25">
      <c r="A101" s="2"/>
      <c r="B101" s="2"/>
      <c r="D101" s="3"/>
      <c r="F101" s="1"/>
      <c r="G101" s="1"/>
      <c r="H101" s="1"/>
      <c r="I101" s="1"/>
    </row>
    <row r="102" spans="1:11" x14ac:dyDescent="0.25">
      <c r="A102" s="2"/>
      <c r="B102" s="2"/>
      <c r="D102" s="3"/>
      <c r="F102" s="1"/>
      <c r="G102" s="1"/>
      <c r="H102" s="1"/>
      <c r="I102" s="1"/>
    </row>
    <row r="103" spans="1:11" x14ac:dyDescent="0.25">
      <c r="A103" s="2"/>
      <c r="B103" s="2"/>
      <c r="D103" s="3"/>
      <c r="F103" s="1"/>
      <c r="G103" s="1"/>
      <c r="H103" s="1"/>
      <c r="I103" s="1"/>
    </row>
    <row r="104" spans="1:11" x14ac:dyDescent="0.25">
      <c r="H104" s="2" t="str">
        <f>IF(D104="Yes",IF(F104="Yes","Yes","No"),"")</f>
        <v/>
      </c>
    </row>
    <row r="105" spans="1:11" x14ac:dyDescent="0.25">
      <c r="K105" s="3"/>
    </row>
  </sheetData>
  <printOptions headings="1" gridLines="1"/>
  <pageMargins left="0.75" right="0.75" top="1" bottom="1" header="0.5" footer="0.5"/>
  <pageSetup scale="7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Discriminant Analysis</vt:lpstr>
      <vt:lpstr>FN</vt:lpstr>
      <vt:lpstr>FP</vt:lpstr>
      <vt:lpstr>N</vt:lpstr>
      <vt:lpstr>P</vt:lpstr>
      <vt:lpstr>Pct_correct</vt:lpstr>
      <vt:lpstr>'Discriminant Analysis'!Print_Area</vt:lpstr>
      <vt:lpstr>TN</vt:lpstr>
      <vt:lpstr>TP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Dell_Owner</cp:lastModifiedBy>
  <dcterms:created xsi:type="dcterms:W3CDTF">2020-11-11T23:19:41Z</dcterms:created>
  <dcterms:modified xsi:type="dcterms:W3CDTF">2020-12-18T01:35:55Z</dcterms:modified>
</cp:coreProperties>
</file>