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V13" i="2"/>
  <c r="W13" i="2"/>
  <c r="X13" i="2"/>
  <c r="X4" i="2"/>
  <c r="X5" i="2"/>
  <c r="X6" i="2"/>
  <c r="X7" i="2"/>
  <c r="X8" i="2"/>
  <c r="X9" i="2"/>
  <c r="X10" i="2"/>
  <c r="X11" i="2"/>
  <c r="X12" i="2"/>
  <c r="X3" i="2"/>
  <c r="W3" i="2"/>
  <c r="W4" i="2"/>
  <c r="W5" i="2"/>
  <c r="W6" i="2"/>
  <c r="W7" i="2"/>
  <c r="W8" i="2"/>
  <c r="W9" i="2"/>
  <c r="W10" i="2"/>
  <c r="W11" i="2"/>
  <c r="W12" i="2"/>
  <c r="V3" i="2"/>
  <c r="V4" i="2"/>
  <c r="V5" i="2"/>
  <c r="V6" i="2"/>
  <c r="V7" i="2"/>
  <c r="V8" i="2"/>
  <c r="V9" i="2"/>
  <c r="V10" i="2"/>
  <c r="V11" i="2"/>
  <c r="V12" i="2"/>
  <c r="C3" i="2"/>
  <c r="C4" i="2"/>
  <c r="C5" i="2"/>
  <c r="C6" i="2"/>
  <c r="C7" i="2"/>
  <c r="C8" i="2"/>
  <c r="C9" i="2"/>
  <c r="C10" i="2"/>
  <c r="C11" i="2"/>
  <c r="C12" i="2"/>
  <c r="Y13" i="2" l="1"/>
  <c r="Y10" i="2"/>
  <c r="Y6" i="2"/>
  <c r="Y3" i="2"/>
  <c r="Y12" i="2"/>
  <c r="Y8" i="2"/>
  <c r="Y4" i="2"/>
  <c r="Y11" i="2"/>
  <c r="Y7" i="2"/>
  <c r="Z13" i="2"/>
  <c r="Z9" i="2"/>
  <c r="Z5" i="2"/>
  <c r="Z12" i="2"/>
  <c r="Z8" i="2"/>
  <c r="Z4" i="2"/>
  <c r="Y9" i="2"/>
  <c r="Y5" i="2"/>
  <c r="Z10" i="2"/>
  <c r="Z3" i="2"/>
  <c r="Z11" i="2"/>
  <c r="Z6" i="2"/>
  <c r="Z7" i="2"/>
  <c r="H5" i="1"/>
  <c r="H6" i="1"/>
  <c r="H7" i="1"/>
  <c r="H8" i="1"/>
  <c r="H9" i="1"/>
  <c r="H10" i="1"/>
  <c r="H11" i="1"/>
  <c r="H12" i="1"/>
  <c r="H13" i="1"/>
  <c r="H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<sst xmlns="http://schemas.openxmlformats.org/spreadsheetml/2006/main" count="89" uniqueCount="69">
  <si>
    <t>№ п/п</t>
  </si>
  <si>
    <t>Идентификатор студента</t>
  </si>
  <si>
    <t>Фамилия</t>
  </si>
  <si>
    <t>Имя</t>
  </si>
  <si>
    <t>Факультет</t>
  </si>
  <si>
    <t>Группа</t>
  </si>
  <si>
    <t>Телефон</t>
  </si>
  <si>
    <t>Полное имя студента</t>
  </si>
  <si>
    <t>Иванов</t>
  </si>
  <si>
    <t>Анисимов</t>
  </si>
  <si>
    <t>Олег</t>
  </si>
  <si>
    <t>Игорь</t>
  </si>
  <si>
    <t>Математики</t>
  </si>
  <si>
    <t>М101</t>
  </si>
  <si>
    <t>Список студентов</t>
  </si>
  <si>
    <t>Сычов</t>
  </si>
  <si>
    <t>Андрей</t>
  </si>
  <si>
    <t>Гох</t>
  </si>
  <si>
    <t>Ширвиндт</t>
  </si>
  <si>
    <t>Шевелев</t>
  </si>
  <si>
    <t>Михаил</t>
  </si>
  <si>
    <t>Аникина</t>
  </si>
  <si>
    <t>Зоя</t>
  </si>
  <si>
    <t>Балабина</t>
  </si>
  <si>
    <t>Татьяна</t>
  </si>
  <si>
    <t>Смолов</t>
  </si>
  <si>
    <t>Артем</t>
  </si>
  <si>
    <t>Дегтярева</t>
  </si>
  <si>
    <t>Алена</t>
  </si>
  <si>
    <t>Чайкин</t>
  </si>
  <si>
    <t>Александр</t>
  </si>
  <si>
    <t>Таблица успеваемости группы М101</t>
  </si>
  <si>
    <t>Фамилия Имя</t>
  </si>
  <si>
    <t>01.09.2013</t>
  </si>
  <si>
    <t>07.09.2013</t>
  </si>
  <si>
    <t>14.09.2013</t>
  </si>
  <si>
    <t>21.09.2013</t>
  </si>
  <si>
    <t>28.09.2013</t>
  </si>
  <si>
    <t>01.10.2013</t>
  </si>
  <si>
    <t>28.11.2013</t>
  </si>
  <si>
    <t>21.10.2013</t>
  </si>
  <si>
    <t>14.11.2013</t>
  </si>
  <si>
    <t>21.11.2013</t>
  </si>
  <si>
    <t>07.11.2013</t>
  </si>
  <si>
    <t>01.11.2013</t>
  </si>
  <si>
    <t>28.10.2013</t>
  </si>
  <si>
    <t>14.10.2013</t>
  </si>
  <si>
    <t>07.10.2013</t>
  </si>
  <si>
    <t>Тест1</t>
  </si>
  <si>
    <t>Тест2</t>
  </si>
  <si>
    <t>Тест3</t>
  </si>
  <si>
    <t>Средний балл по тесту</t>
  </si>
  <si>
    <t>Осталось написать тестов</t>
  </si>
  <si>
    <t>балл</t>
  </si>
  <si>
    <t>зачет</t>
  </si>
  <si>
    <t>ранг</t>
  </si>
  <si>
    <t>Средняя оценка</t>
  </si>
  <si>
    <t>дата проведения занятий</t>
  </si>
  <si>
    <t>Итоговая оценка</t>
  </si>
  <si>
    <t>М101-1</t>
  </si>
  <si>
    <t>М101-2</t>
  </si>
  <si>
    <t>М101-3</t>
  </si>
  <si>
    <t>М101-5</t>
  </si>
  <si>
    <t>М101-4</t>
  </si>
  <si>
    <t>М101-6</t>
  </si>
  <si>
    <t>М101-7</t>
  </si>
  <si>
    <t>М101-9</t>
  </si>
  <si>
    <t>М101-10</t>
  </si>
  <si>
    <t>М101-8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</si>
</sst>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22"/>
      <color theme="0"/>
      <name val="Calibri"/>
      <family val="2"/>
      <charset val="204"/>
      <scheme val="minor"/>
    </font>
    <font>
      <b/>
      <i/>
      <sz val="22"/>
      <color theme="0"/>
      <name val="Calibri"/>
      <family val="2"/>
      <charset val="204"/>
      <scheme val="minor"/>
    </font>
    <font>
      <b/>
      <i/>
      <sz val="22"/>
      <color theme="1"/>
      <name val="Times New Roman"/>
      <family val="1"/>
      <charset val="204"/>
    </font>
    <font>
      <sz val="22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5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textRotation="90"/>
    </xf>
    <xf numFmtId="0" fontId="5" fillId="2" borderId="0" xfId="0" applyFont="1" applyFill="1" applyAlignment="1">
      <alignment horizontal="center" textRotation="90"/>
    </xf>
    <xf numFmtId="0" fontId="5" fillId="2" borderId="0" xfId="0" applyFont="1" applyFill="1" applyAlignment="1">
      <alignment horizontal="center" textRotation="90" wrapText="1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Fill="1"/>
    <xf numFmtId="0" fontId="6" fillId="0" borderId="0" xfId="0" applyFont="1" applyAlignment="1">
      <alignment horizontal="center" vertical="center"/>
    </xf>
    <xf numFmtId="0" fontId="5" fillId="0" borderId="0" xfId="0" applyNumberFormat="1" applyFont="1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31"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90" indent="0" justifyLastLine="0" shrinkToFit="0" readingOrder="0"/>
    </dxf>
    <dxf>
      <fill>
        <patternFill>
          <bgColor rgb="FFFF0000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3:H13" totalsRowShown="0" headerRowDxfId="30">
  <autoFilter ref="A3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№ п/п" dataDxfId="29"/>
    <tableColumn id="2" name="Идентификатор студента">
      <calculatedColumnFormula>CONCATENATE(Таблица1[[#This Row],[Группа]],"-",Таблица1[[#This Row],[№ п/п]])</calculatedColumnFormula>
    </tableColumn>
    <tableColumn id="3" name="Фамилия"/>
    <tableColumn id="4" name="Имя"/>
    <tableColumn id="5" name="Факультет"/>
    <tableColumn id="6" name="Группа"/>
    <tableColumn id="7" name="Телефон"/>
    <tableColumn id="8" name="Полное имя студента">
      <calculatedColumnFormula>CONCATENATE(Таблица1[[#This Row],[Фамилия]]," ",Таблица1[[#This Row],[Имя]])</calculatedColumnFormula>
    </tableColumn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id="2" name="Таблица2" displayName="Таблица2" ref="A2:Z13" totalsRowShown="0" headerRowDxfId="27" dataDxfId="26">
  <autoFilter ref="A2:Z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name="№ п/п" dataDxfId="25"/>
    <tableColumn id="2" name="Идентификатор студента" dataDxfId="24"/>
    <tableColumn id="3" name="Фамилия Имя" dataDxfId="23">
      <calculatedColumnFormula>VLOOKUP(B3,Лист1!B$4:H$13,7)</calculatedColumnFormula>
    </tableColumn>
    <tableColumn id="4" name="01.09.2013" dataDxfId="22"/>
    <tableColumn id="5" name="07.09.2013" dataDxfId="21"/>
    <tableColumn id="6" name="14.09.2013" dataDxfId="20"/>
    <tableColumn id="7" name="21.09.2013" dataDxfId="19"/>
    <tableColumn id="8" name="28.09.2013" dataDxfId="18"/>
    <tableColumn id="9" name="01.10.2013" dataDxfId="17"/>
    <tableColumn id="10" name="07.10.2013" dataDxfId="16"/>
    <tableColumn id="11" name="14.10.2013" dataDxfId="15"/>
    <tableColumn id="12" name="21.10.2013" dataDxfId="14"/>
    <tableColumn id="13" name="28.10.2013" dataDxfId="13"/>
    <tableColumn id="14" name="01.11.2013" dataDxfId="12"/>
    <tableColumn id="15" name="07.11.2013" dataDxfId="11"/>
    <tableColumn id="16" name="14.11.2013" dataDxfId="10"/>
    <tableColumn id="17" name="21.11.2013" dataDxfId="9"/>
    <tableColumn id="18" name="28.11.2013" dataDxfId="8"/>
    <tableColumn id="19" name="Тест1" dataDxfId="7"/>
    <tableColumn id="20" name="Тест2" dataDxfId="6"/>
    <tableColumn id="21" name="Тест3" dataDxfId="5"/>
    <tableColumn id="22" name="Средний балл по тесту" dataDxfId="4">
      <calculatedColumnFormula>AVERAGE(S3:U3)</calculatedColumnFormula>
    </tableColumn>
    <tableColumn id="23" name="Осталось написать тестов" dataDxfId="3">
      <calculatedColumnFormula>COUNTIF(S3:U3,"")+COUNTIF(S3:U3,0)+COUNTIF(S3:U3,"н")</calculatedColumnFormula>
    </tableColumn>
    <tableColumn id="24" name="балл" dataDxfId="2">
      <calculatedColumnFormula>SUM(Таблица2[[#This Row],[01.09.2013]:[Тест3]])</calculatedColumnFormula>
    </tableColumn>
    <tableColumn id="25" name="зачет" dataDxfId="1">
      <calculatedColumnFormula>IF(AND(X3&gt;=0.75*X$13,W3=0),"зачет","нет")</calculatedColumnFormula>
    </tableColumn>
    <tableColumn id="26" name="ранг" dataDxfId="0">
      <calculatedColumnFormula>RANK(Таблица2[[#This Row],[балл]],Таблица2[балл])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8" sqref="E18"/>
    </sheetView>
  </sheetViews>
  <sheetFormatPr defaultRowHeight="15" x14ac:dyDescent="0.25"/>
  <cols>
    <col min="2" max="2" width="26" customWidth="1"/>
    <col min="3" max="3" width="11.42578125" customWidth="1"/>
    <col min="4" max="4" width="11.7109375" customWidth="1"/>
    <col min="5" max="5" width="13" customWidth="1"/>
    <col min="6" max="6" width="9.42578125" customWidth="1"/>
    <col min="7" max="7" width="12.140625" customWidth="1"/>
    <col min="8" max="8" width="22.5703125" customWidth="1"/>
  </cols>
  <sheetData>
    <row r="1" spans="1:8" ht="28.5" customHeight="1" x14ac:dyDescent="0.25">
      <c r="A1" s="14" t="s">
        <v>14</v>
      </c>
      <c r="B1" s="15"/>
      <c r="C1" s="15"/>
      <c r="D1" s="15"/>
      <c r="E1" s="15"/>
      <c r="F1" s="15"/>
      <c r="G1" s="15"/>
      <c r="H1" s="15"/>
    </row>
    <row r="3" spans="1:8" x14ac:dyDescent="0.25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25">
      <c r="A4" s="1">
        <v>1</v>
      </c>
      <c r="B4" t="str">
        <f>CONCATENATE(Таблица1[[#This Row],[Группа]],"-",Таблица1[[#This Row],[№ п/п]])</f>
        <v>М101-1</v>
      </c>
      <c r="C4" t="s">
        <v>8</v>
      </c>
      <c r="D4" t="s">
        <v>11</v>
      </c>
      <c r="E4" t="s">
        <v>12</v>
      </c>
      <c r="F4" t="s">
        <v>13</v>
      </c>
      <c r="G4">
        <v>91234567</v>
      </c>
      <c r="H4" t="str">
        <f>CONCATENATE(Таблица1[[#This Row],[Фамилия]]," ",Таблица1[[#This Row],[Имя]])</f>
        <v>Иванов Игорь</v>
      </c>
    </row>
    <row r="5" spans="1:8" x14ac:dyDescent="0.25">
      <c r="A5" s="1">
        <v>2</v>
      </c>
      <c r="B5" t="str">
        <f>CONCATENATE(Таблица1[[#This Row],[Группа]],"-",Таблица1[[#This Row],[№ п/п]])</f>
        <v>М101-2</v>
      </c>
      <c r="C5" t="s">
        <v>9</v>
      </c>
      <c r="D5" t="s">
        <v>10</v>
      </c>
      <c r="E5" t="s">
        <v>12</v>
      </c>
      <c r="F5" t="s">
        <v>13</v>
      </c>
      <c r="G5">
        <v>91234568</v>
      </c>
      <c r="H5" t="str">
        <f>CONCATENATE(Таблица1[[#This Row],[Фамилия]]," ",Таблица1[[#This Row],[Имя]])</f>
        <v>Анисимов Олег</v>
      </c>
    </row>
    <row r="6" spans="1:8" x14ac:dyDescent="0.25">
      <c r="A6" s="1">
        <v>3</v>
      </c>
      <c r="B6" t="str">
        <f>CONCATENATE(Таблица1[[#This Row],[Группа]],"-",Таблица1[[#This Row],[№ п/п]])</f>
        <v>М101-3</v>
      </c>
      <c r="C6" t="s">
        <v>15</v>
      </c>
      <c r="D6" t="s">
        <v>16</v>
      </c>
      <c r="E6" t="s">
        <v>12</v>
      </c>
      <c r="F6" t="s">
        <v>13</v>
      </c>
      <c r="G6">
        <v>91234569</v>
      </c>
      <c r="H6" t="str">
        <f>CONCATENATE(Таблица1[[#This Row],[Фамилия]]," ",Таблица1[[#This Row],[Имя]])</f>
        <v>Сычов Андрей</v>
      </c>
    </row>
    <row r="7" spans="1:8" x14ac:dyDescent="0.25">
      <c r="A7" s="1">
        <v>4</v>
      </c>
      <c r="B7" t="str">
        <f>CONCATENATE(Таблица1[[#This Row],[Группа]],"-",Таблица1[[#This Row],[№ п/п]])</f>
        <v>М101-4</v>
      </c>
      <c r="C7" t="s">
        <v>17</v>
      </c>
      <c r="D7" t="s">
        <v>18</v>
      </c>
      <c r="E7" t="s">
        <v>12</v>
      </c>
      <c r="F7" t="s">
        <v>13</v>
      </c>
      <c r="G7">
        <v>91234562</v>
      </c>
      <c r="H7" t="str">
        <f>CONCATENATE(Таблица1[[#This Row],[Фамилия]]," ",Таблица1[[#This Row],[Имя]])</f>
        <v>Гох Ширвиндт</v>
      </c>
    </row>
    <row r="8" spans="1:8" x14ac:dyDescent="0.25">
      <c r="A8" s="1">
        <v>5</v>
      </c>
      <c r="B8" t="str">
        <f>CONCATENATE(Таблица1[[#This Row],[Группа]],"-",Таблица1[[#This Row],[№ п/п]])</f>
        <v>М101-5</v>
      </c>
      <c r="C8" t="s">
        <v>19</v>
      </c>
      <c r="D8" t="s">
        <v>20</v>
      </c>
      <c r="E8" t="s">
        <v>12</v>
      </c>
      <c r="F8" t="s">
        <v>13</v>
      </c>
      <c r="G8">
        <v>91234563</v>
      </c>
      <c r="H8" t="str">
        <f>CONCATENATE(Таблица1[[#This Row],[Фамилия]]," ",Таблица1[[#This Row],[Имя]])</f>
        <v>Шевелев Михаил</v>
      </c>
    </row>
    <row r="9" spans="1:8" x14ac:dyDescent="0.25">
      <c r="A9" s="1">
        <v>6</v>
      </c>
      <c r="B9" t="str">
        <f>CONCATENATE(Таблица1[[#This Row],[Группа]],"-",Таблица1[[#This Row],[№ п/п]])</f>
        <v>М101-6</v>
      </c>
      <c r="C9" t="s">
        <v>21</v>
      </c>
      <c r="D9" t="s">
        <v>22</v>
      </c>
      <c r="E9" t="s">
        <v>12</v>
      </c>
      <c r="F9" t="s">
        <v>13</v>
      </c>
      <c r="G9">
        <v>91234564</v>
      </c>
      <c r="H9" t="str">
        <f>CONCATENATE(Таблица1[[#This Row],[Фамилия]]," ",Таблица1[[#This Row],[Имя]])</f>
        <v>Аникина Зоя</v>
      </c>
    </row>
    <row r="10" spans="1:8" x14ac:dyDescent="0.25">
      <c r="A10" s="1">
        <v>7</v>
      </c>
      <c r="B10" t="str">
        <f>CONCATENATE(Таблица1[[#This Row],[Группа]],"-",Таблица1[[#This Row],[№ п/п]])</f>
        <v>М101-7</v>
      </c>
      <c r="C10" t="s">
        <v>23</v>
      </c>
      <c r="D10" t="s">
        <v>24</v>
      </c>
      <c r="E10" t="s">
        <v>12</v>
      </c>
      <c r="F10" t="s">
        <v>13</v>
      </c>
      <c r="G10">
        <v>91234565</v>
      </c>
      <c r="H10" t="str">
        <f>CONCATENATE(Таблица1[[#This Row],[Фамилия]]," ",Таблица1[[#This Row],[Имя]])</f>
        <v>Балабина Татьяна</v>
      </c>
    </row>
    <row r="11" spans="1:8" x14ac:dyDescent="0.25">
      <c r="A11" s="1">
        <v>8</v>
      </c>
      <c r="B11" t="str">
        <f>CONCATENATE(Таблица1[[#This Row],[Группа]],"-",Таблица1[[#This Row],[№ п/п]])</f>
        <v>М101-8</v>
      </c>
      <c r="C11" t="s">
        <v>25</v>
      </c>
      <c r="D11" t="s">
        <v>26</v>
      </c>
      <c r="E11" t="s">
        <v>12</v>
      </c>
      <c r="F11" t="s">
        <v>13</v>
      </c>
      <c r="G11">
        <v>91234566</v>
      </c>
      <c r="H11" t="str">
        <f>CONCATENATE(Таблица1[[#This Row],[Фамилия]]," ",Таблица1[[#This Row],[Имя]])</f>
        <v>Смолов Артем</v>
      </c>
    </row>
    <row r="12" spans="1:8" x14ac:dyDescent="0.25">
      <c r="A12" s="1">
        <v>9</v>
      </c>
      <c r="B12" t="str">
        <f>CONCATENATE(Таблица1[[#This Row],[Группа]],"-",Таблица1[[#This Row],[№ п/п]])</f>
        <v>М101-9</v>
      </c>
      <c r="C12" t="s">
        <v>27</v>
      </c>
      <c r="D12" t="s">
        <v>28</v>
      </c>
      <c r="E12" t="s">
        <v>12</v>
      </c>
      <c r="F12" t="s">
        <v>13</v>
      </c>
      <c r="G12">
        <v>91234560</v>
      </c>
      <c r="H12" t="str">
        <f>CONCATENATE(Таблица1[[#This Row],[Фамилия]]," ",Таблица1[[#This Row],[Имя]])</f>
        <v>Дегтярева Алена</v>
      </c>
    </row>
    <row r="13" spans="1:8" x14ac:dyDescent="0.25">
      <c r="A13" s="1">
        <v>10</v>
      </c>
      <c r="B13" t="str">
        <f>CONCATENATE(Таблица1[[#This Row],[Группа]],"-",Таблица1[[#This Row],[№ п/п]])</f>
        <v>М101-10</v>
      </c>
      <c r="C13" t="s">
        <v>29</v>
      </c>
      <c r="D13" t="s">
        <v>30</v>
      </c>
      <c r="E13" t="s">
        <v>12</v>
      </c>
      <c r="F13" t="s">
        <v>13</v>
      </c>
      <c r="G13">
        <v>91234561</v>
      </c>
      <c r="H13" t="str">
        <f>CONCATENATE(Таблица1[[#This Row],[Фамилия]]," ",Таблица1[[#This Row],[Имя]])</f>
        <v>Чайкин Александр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C15" sqref="C15"/>
    </sheetView>
  </sheetViews>
  <sheetFormatPr defaultRowHeight="15" x14ac:dyDescent="0.25"/>
  <cols>
    <col min="1" max="1" width="6.85546875" style="3" bestFit="1" customWidth="1"/>
    <col min="2" max="2" width="15.85546875" style="3" customWidth="1"/>
    <col min="3" max="3" width="23.28515625" style="3" customWidth="1"/>
    <col min="4" max="21" width="3.7109375" style="3" customWidth="1"/>
    <col min="22" max="23" width="9.140625" style="3"/>
    <col min="24" max="24" width="3.5703125" style="3" customWidth="1"/>
    <col min="25" max="25" width="7" style="3" customWidth="1"/>
    <col min="26" max="26" width="3" style="3" customWidth="1"/>
    <col min="27" max="27" width="7.7109375" style="3" customWidth="1"/>
    <col min="28" max="16384" width="9.140625" style="3"/>
  </cols>
  <sheetData>
    <row r="1" spans="1:29" ht="26.25" customHeight="1" x14ac:dyDescent="0.4">
      <c r="A1" s="16" t="s">
        <v>31</v>
      </c>
      <c r="B1" s="17"/>
      <c r="C1" s="17"/>
      <c r="D1" s="17"/>
      <c r="E1" s="17"/>
      <c r="F1" s="17"/>
      <c r="G1" s="17"/>
      <c r="H1" s="17"/>
      <c r="I1" s="17"/>
      <c r="J1" s="17"/>
    </row>
    <row r="2" spans="1:29" ht="77.25" customHeight="1" x14ac:dyDescent="0.25">
      <c r="A2" s="4" t="s">
        <v>0</v>
      </c>
      <c r="B2" s="5" t="s">
        <v>1</v>
      </c>
      <c r="C2" s="4" t="s">
        <v>32</v>
      </c>
      <c r="D2" s="6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6" t="s">
        <v>47</v>
      </c>
      <c r="K2" s="6" t="s">
        <v>46</v>
      </c>
      <c r="L2" s="6" t="s">
        <v>40</v>
      </c>
      <c r="M2" s="6" t="s">
        <v>45</v>
      </c>
      <c r="N2" s="6" t="s">
        <v>44</v>
      </c>
      <c r="O2" s="6" t="s">
        <v>43</v>
      </c>
      <c r="P2" s="6" t="s">
        <v>41</v>
      </c>
      <c r="Q2" s="6" t="s">
        <v>42</v>
      </c>
      <c r="R2" s="6" t="s">
        <v>39</v>
      </c>
      <c r="S2" s="7" t="s">
        <v>48</v>
      </c>
      <c r="T2" s="7" t="s">
        <v>49</v>
      </c>
      <c r="U2" s="7" t="s">
        <v>50</v>
      </c>
      <c r="V2" s="8" t="s">
        <v>51</v>
      </c>
      <c r="W2" s="8" t="s">
        <v>52</v>
      </c>
      <c r="X2" s="8" t="s">
        <v>53</v>
      </c>
      <c r="Y2" s="8" t="s">
        <v>54</v>
      </c>
      <c r="Z2" s="8" t="s">
        <v>55</v>
      </c>
      <c r="AA2" s="9"/>
      <c r="AB2" s="9"/>
      <c r="AC2" s="9"/>
    </row>
    <row r="3" spans="1:29" x14ac:dyDescent="0.25">
      <c r="A3" s="10">
        <v>1</v>
      </c>
      <c r="B3" s="3" t="s">
        <v>59</v>
      </c>
      <c r="C3" s="3" t="str">
        <f>VLOOKUP(B3,Лист1!B$4:H$13,7)</f>
        <v>Иванов Игорь</v>
      </c>
      <c r="V3" s="3" t="e">
        <f t="shared" ref="V3:V12" si="0">AVERAGE(S3:U3)</f>
        <v>#DIV/0!</v>
      </c>
      <c r="W3" s="3">
        <f t="shared" ref="W3:W12" si="1">COUNTIF(S3:U3,"")+COUNTIF(S3:U3,0)+COUNTIF(S3:U3,"н")</f>
        <v>3</v>
      </c>
      <c r="X3" s="3">
        <f>SUM(Таблица2[[#This Row],[01.09.2013]:[Тест3]])</f>
        <v>0</v>
      </c>
      <c r="Y3" s="3" t="str">
        <f t="shared" ref="Y3:Y12" si="2">IF(AND(X3&gt;=0.75*X$13,W3=0),"зачет","нет")</f>
        <v>нет</v>
      </c>
      <c r="Z3" s="3">
        <f>RANK(Таблица2[[#This Row],[балл]],Таблица2[балл])</f>
        <v>2</v>
      </c>
    </row>
    <row r="4" spans="1:29" x14ac:dyDescent="0.25">
      <c r="A4" s="10">
        <v>2</v>
      </c>
      <c r="B4" s="3" t="s">
        <v>60</v>
      </c>
      <c r="C4" s="3" t="str">
        <f>VLOOKUP(B4,Лист1!B$4:H$13,7)</f>
        <v>Анисимов Олег</v>
      </c>
      <c r="V4" s="3" t="e">
        <f t="shared" si="0"/>
        <v>#DIV/0!</v>
      </c>
      <c r="W4" s="3">
        <f t="shared" si="1"/>
        <v>3</v>
      </c>
      <c r="X4" s="3">
        <f>SUM(Таблица2[[#This Row],[01.09.2013]:[Тест3]])</f>
        <v>0</v>
      </c>
      <c r="Y4" s="3" t="str">
        <f t="shared" si="2"/>
        <v>нет</v>
      </c>
      <c r="Z4" s="3">
        <f>RANK(Таблица2[[#This Row],[балл]],Таблица2[балл])</f>
        <v>2</v>
      </c>
    </row>
    <row r="5" spans="1:29" x14ac:dyDescent="0.25">
      <c r="A5" s="10">
        <v>3</v>
      </c>
      <c r="B5" s="3" t="s">
        <v>61</v>
      </c>
      <c r="C5" s="3" t="str">
        <f>VLOOKUP(B5,Лист1!B$4:H$13,7)</f>
        <v>Сычов Андрей</v>
      </c>
      <c r="V5" s="3" t="e">
        <f t="shared" si="0"/>
        <v>#DIV/0!</v>
      </c>
      <c r="W5" s="3">
        <f t="shared" si="1"/>
        <v>3</v>
      </c>
      <c r="X5" s="3">
        <f>SUM(Таблица2[[#This Row],[01.09.2013]:[Тест3]])</f>
        <v>0</v>
      </c>
      <c r="Y5" s="3" t="str">
        <f t="shared" si="2"/>
        <v>нет</v>
      </c>
      <c r="Z5" s="3">
        <f>RANK(Таблица2[[#This Row],[балл]],Таблица2[балл])</f>
        <v>2</v>
      </c>
    </row>
    <row r="6" spans="1:29" x14ac:dyDescent="0.25">
      <c r="A6" s="10">
        <v>4</v>
      </c>
      <c r="B6" s="3" t="s">
        <v>63</v>
      </c>
      <c r="C6" s="3" t="str">
        <f>VLOOKUP(B6,Лист1!B$4:H$13,7)</f>
        <v>Гох Ширвиндт</v>
      </c>
      <c r="V6" s="3" t="e">
        <f t="shared" si="0"/>
        <v>#DIV/0!</v>
      </c>
      <c r="W6" s="3">
        <f t="shared" si="1"/>
        <v>3</v>
      </c>
      <c r="X6" s="3">
        <f>SUM(Таблица2[[#This Row],[01.09.2013]:[Тест3]])</f>
        <v>0</v>
      </c>
      <c r="Y6" s="3" t="str">
        <f t="shared" si="2"/>
        <v>нет</v>
      </c>
      <c r="Z6" s="3">
        <f>RANK(Таблица2[[#This Row],[балл]],Таблица2[балл])</f>
        <v>2</v>
      </c>
    </row>
    <row r="7" spans="1:29" x14ac:dyDescent="0.25">
      <c r="A7" s="10">
        <v>5</v>
      </c>
      <c r="B7" s="3" t="s">
        <v>62</v>
      </c>
      <c r="C7" s="3" t="str">
        <f>VLOOKUP(B7,Лист1!B$4:H$13,7)</f>
        <v>Шевелев Михаил</v>
      </c>
      <c r="V7" s="3" t="e">
        <f t="shared" si="0"/>
        <v>#DIV/0!</v>
      </c>
      <c r="W7" s="3">
        <f t="shared" si="1"/>
        <v>3</v>
      </c>
      <c r="X7" s="3">
        <f>SUM(Таблица2[[#This Row],[01.09.2013]:[Тест3]])</f>
        <v>0</v>
      </c>
      <c r="Y7" s="3" t="str">
        <f t="shared" si="2"/>
        <v>нет</v>
      </c>
      <c r="Z7" s="3">
        <f>RANK(Таблица2[[#This Row],[балл]],Таблица2[балл])</f>
        <v>2</v>
      </c>
    </row>
    <row r="8" spans="1:29" x14ac:dyDescent="0.25">
      <c r="A8" s="10">
        <v>6</v>
      </c>
      <c r="B8" s="3" t="s">
        <v>64</v>
      </c>
      <c r="C8" s="3" t="str">
        <f>VLOOKUP(B8,Лист1!B$4:H$13,7)</f>
        <v>Аникина Зоя</v>
      </c>
      <c r="V8" s="3" t="e">
        <f t="shared" si="0"/>
        <v>#DIV/0!</v>
      </c>
      <c r="W8" s="3">
        <f t="shared" si="1"/>
        <v>3</v>
      </c>
      <c r="X8" s="3">
        <f>SUM(Таблица2[[#This Row],[01.09.2013]:[Тест3]])</f>
        <v>0</v>
      </c>
      <c r="Y8" s="3" t="str">
        <f t="shared" si="2"/>
        <v>нет</v>
      </c>
      <c r="Z8" s="3">
        <f>RANK(Таблица2[[#This Row],[балл]],Таблица2[балл])</f>
        <v>2</v>
      </c>
    </row>
    <row r="9" spans="1:29" x14ac:dyDescent="0.25">
      <c r="A9" s="10">
        <v>7</v>
      </c>
      <c r="B9" s="3" t="s">
        <v>65</v>
      </c>
      <c r="C9" s="3" t="str">
        <f>VLOOKUP(B9,Лист1!B$4:H$13,7)</f>
        <v>Балабина Татьяна</v>
      </c>
      <c r="V9" s="3" t="e">
        <f t="shared" si="0"/>
        <v>#DIV/0!</v>
      </c>
      <c r="W9" s="3">
        <f t="shared" si="1"/>
        <v>3</v>
      </c>
      <c r="X9" s="3">
        <f>SUM(Таблица2[[#This Row],[01.09.2013]:[Тест3]])</f>
        <v>0</v>
      </c>
      <c r="Y9" s="3" t="str">
        <f t="shared" si="2"/>
        <v>нет</v>
      </c>
      <c r="Z9" s="3">
        <f>RANK(Таблица2[[#This Row],[балл]],Таблица2[балл])</f>
        <v>2</v>
      </c>
    </row>
    <row r="10" spans="1:29" x14ac:dyDescent="0.25">
      <c r="A10" s="10">
        <v>8</v>
      </c>
      <c r="B10" s="3" t="s">
        <v>68</v>
      </c>
      <c r="C10" s="3" t="str">
        <f>VLOOKUP(B10,Лист1!B$4:H$13,7)</f>
        <v>Смолов Артем</v>
      </c>
      <c r="V10" s="3" t="e">
        <f t="shared" si="0"/>
        <v>#DIV/0!</v>
      </c>
      <c r="W10" s="3">
        <f t="shared" si="1"/>
        <v>3</v>
      </c>
      <c r="X10" s="3">
        <f>SUM(Таблица2[[#This Row],[01.09.2013]:[Тест3]])</f>
        <v>0</v>
      </c>
      <c r="Y10" s="3" t="str">
        <f t="shared" si="2"/>
        <v>нет</v>
      </c>
      <c r="Z10" s="3">
        <f>RANK(Таблица2[[#This Row],[балл]],Таблица2[балл])</f>
        <v>2</v>
      </c>
    </row>
    <row r="11" spans="1:29" x14ac:dyDescent="0.25">
      <c r="A11" s="10">
        <v>9</v>
      </c>
      <c r="B11" s="3" t="s">
        <v>66</v>
      </c>
      <c r="C11" s="3" t="str">
        <f>VLOOKUP(B11,Лист1!B$4:H$13,7)</f>
        <v>Дегтярева Алена</v>
      </c>
      <c r="V11" s="3" t="e">
        <f t="shared" si="0"/>
        <v>#DIV/0!</v>
      </c>
      <c r="W11" s="3">
        <f t="shared" si="1"/>
        <v>3</v>
      </c>
      <c r="X11" s="3">
        <f>SUM(Таблица2[[#This Row],[01.09.2013]:[Тест3]])</f>
        <v>0</v>
      </c>
      <c r="Y11" s="3" t="str">
        <f t="shared" si="2"/>
        <v>нет</v>
      </c>
      <c r="Z11" s="3">
        <f>RANK(Таблица2[[#This Row],[балл]],Таблица2[балл])</f>
        <v>2</v>
      </c>
    </row>
    <row r="12" spans="1:29" x14ac:dyDescent="0.25">
      <c r="A12" s="10">
        <v>10</v>
      </c>
      <c r="B12" s="3" t="s">
        <v>67</v>
      </c>
      <c r="C12" s="3" t="str">
        <f>VLOOKUP(B12,Лист1!B$4:H$13,7)</f>
        <v>Иванов Игорь</v>
      </c>
      <c r="V12" s="3" t="e">
        <f t="shared" si="0"/>
        <v>#DIV/0!</v>
      </c>
      <c r="W12" s="3">
        <f t="shared" si="1"/>
        <v>3</v>
      </c>
      <c r="X12" s="3">
        <f>SUM(Таблица2[[#This Row],[01.09.2013]:[Тест3]])</f>
        <v>0</v>
      </c>
      <c r="Y12" s="3" t="str">
        <f t="shared" si="2"/>
        <v>нет</v>
      </c>
      <c r="Z12" s="3">
        <f>RANK(Таблица2[[#This Row],[балл]],Таблица2[балл])</f>
        <v>2</v>
      </c>
    </row>
    <row r="13" spans="1:29" x14ac:dyDescent="0.25">
      <c r="A13" s="10"/>
      <c r="B13" s="11"/>
      <c r="C13" s="13" t="e">
        <f>VLOOKUP(B13,Лист1!B$4:H$13,7)</f>
        <v>#N/A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v>5</v>
      </c>
      <c r="S13" s="3">
        <v>5</v>
      </c>
      <c r="T13" s="3">
        <v>5</v>
      </c>
      <c r="U13" s="3">
        <v>5</v>
      </c>
      <c r="V13" s="13">
        <f>AVERAGE(S13:U13)</f>
        <v>5</v>
      </c>
      <c r="W13" s="13">
        <f>COUNTIF(S13:U13,"")+COUNTIF(S13:U13,0)+COUNTIF(S13:U13,"н")</f>
        <v>0</v>
      </c>
      <c r="X13" s="13">
        <f>SUM(Таблица2[[#This Row],[01.09.2013]:[Тест3]])</f>
        <v>90</v>
      </c>
      <c r="Y13" s="13" t="str">
        <f>IF(AND(X13&gt;=0.75*X$13,W13=0),"зачет","нет")</f>
        <v>зачет</v>
      </c>
      <c r="Z13" s="13">
        <f>RANK(Таблица2[[#This Row],[балл]],Таблица2[балл])</f>
        <v>1</v>
      </c>
    </row>
    <row r="14" spans="1:29" x14ac:dyDescent="0.25">
      <c r="A14" s="11"/>
      <c r="B14" s="11"/>
    </row>
    <row r="15" spans="1:29" x14ac:dyDescent="0.25">
      <c r="A15" s="11"/>
      <c r="B15" s="11"/>
    </row>
    <row r="16" spans="1:29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</sheetData>
  <mergeCells count="1">
    <mergeCell ref="A1:J1"/>
  </mergeCells>
  <conditionalFormatting sqref="S3:U12">
    <cfRule type="cellIs" dxfId="28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Лист1!$B$4:$B$13</xm:f>
          </x14:formula1>
          <xm:sqref>B3:B13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B3" sqref="B3"/>
    </sheetView>
  </sheetViews>
  <sheetFormatPr defaultColWidth="7.140625" defaultRowHeight="45" customHeight="1" x14ac:dyDescent="0.25"/>
  <cols>
    <col min="1" max="1" width="7.140625" style="12"/>
    <col min="2" max="2" width="14.140625" style="12" customWidth="1"/>
    <col min="3" max="16384" width="7.140625" style="12"/>
  </cols>
  <sheetData>
    <row r="1" spans="1:25" ht="45" customHeight="1" x14ac:dyDescent="0.25">
      <c r="A1" s="20"/>
      <c r="B1" s="20"/>
      <c r="C1" s="18" t="s">
        <v>57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 t="s">
        <v>56</v>
      </c>
      <c r="Y1" s="19" t="s">
        <v>58</v>
      </c>
    </row>
    <row r="2" spans="1:25" ht="61.5" customHeight="1" x14ac:dyDescent="0.25">
      <c r="A2" s="20"/>
      <c r="B2" s="20"/>
      <c r="X2" s="19"/>
      <c r="Y2" s="19"/>
    </row>
  </sheetData>
  <mergeCells count="5">
    <mergeCell ref="C1:W1"/>
    <mergeCell ref="X1:X2"/>
    <mergeCell ref="B1:B2"/>
    <mergeCell ref="A1:A2"/>
    <mergeCell ref="Y1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2019-06-13T13:16:13Z</dcterms:modified>
</cp:coreProperties>
</file>