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бис\"/>
    </mc:Choice>
  </mc:AlternateContent>
  <xr:revisionPtr revIDLastSave="0" documentId="13_ncr:1_{21B458CC-6E89-419B-9775-A75DAD0046FC}" xr6:coauthVersionLast="47" xr6:coauthVersionMax="47" xr10:uidLastSave="{00000000-0000-0000-0000-000000000000}"/>
  <bookViews>
    <workbookView xWindow="0" yWindow="0" windowWidth="11520" windowHeight="12360" firstSheet="6" activeTab="9" xr2:uid="{00000000-000D-0000-FFFF-FFFF00000000}"/>
  </bookViews>
  <sheets>
    <sheet name="Задание 1" sheetId="2" r:id="rId1"/>
    <sheet name="Задание 2" sheetId="3" r:id="rId2"/>
    <sheet name="Задание 3" sheetId="4" r:id="rId3"/>
    <sheet name="Задание 4" sheetId="5" r:id="rId4"/>
    <sheet name="Задание 5" sheetId="6" r:id="rId5"/>
    <sheet name="сам.р. 1" sheetId="7" r:id="rId6"/>
    <sheet name="сам.р. 2" sheetId="8" r:id="rId7"/>
    <sheet name="сам.р. 3" sheetId="9" r:id="rId8"/>
    <sheet name="сам.р. 4" sheetId="10" r:id="rId9"/>
    <sheet name="сам.р. 5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9" l="1"/>
  <c r="B15" i="9"/>
  <c r="C12" i="9"/>
  <c r="B12" i="9"/>
  <c r="E9" i="9"/>
  <c r="E15" i="9" s="1"/>
  <c r="E16" i="9"/>
  <c r="C16" i="9"/>
  <c r="C13" i="9"/>
  <c r="B16" i="11" l="1"/>
  <c r="A41" i="11" s="1"/>
  <c r="B34" i="11"/>
  <c r="B35" i="11" s="1"/>
  <c r="B25" i="11"/>
  <c r="B26" i="11" s="1"/>
  <c r="C25" i="11"/>
  <c r="C35" i="11"/>
  <c r="C17" i="11"/>
  <c r="C26" i="11"/>
  <c r="C16" i="11"/>
  <c r="C34" i="11"/>
  <c r="A54" i="11" l="1"/>
  <c r="B17" i="11"/>
  <c r="E18" i="8"/>
  <c r="B18" i="8"/>
  <c r="B12" i="5"/>
  <c r="B11" i="10" l="1"/>
  <c r="C14" i="7"/>
  <c r="B14" i="7"/>
  <c r="C6" i="6"/>
  <c r="C7" i="6"/>
  <c r="C8" i="6"/>
  <c r="C9" i="6"/>
  <c r="C10" i="6"/>
  <c r="B11" i="6"/>
  <c r="A17" i="6"/>
  <c r="C12" i="5"/>
  <c r="B12" i="4"/>
  <c r="B5" i="3"/>
  <c r="B6" i="2"/>
  <c r="B13" i="5"/>
  <c r="C5" i="3"/>
  <c r="E19" i="8"/>
  <c r="B15" i="7"/>
  <c r="C6" i="2"/>
  <c r="C12" i="4"/>
  <c r="C13" i="5"/>
  <c r="B19" i="8"/>
  <c r="C15" i="7"/>
</calcChain>
</file>

<file path=xl/sharedStrings.xml><?xml version="1.0" encoding="utf-8"?>
<sst xmlns="http://schemas.openxmlformats.org/spreadsheetml/2006/main" count="98" uniqueCount="58">
  <si>
    <t>Текущая стоимость</t>
  </si>
  <si>
    <t>Срок, лет</t>
  </si>
  <si>
    <t xml:space="preserve">Ставка, годовая </t>
  </si>
  <si>
    <t>Будущая стоимость</t>
  </si>
  <si>
    <t>Задача 1</t>
  </si>
  <si>
    <t>Задание 2</t>
  </si>
  <si>
    <t>БС</t>
  </si>
  <si>
    <t>ПС</t>
  </si>
  <si>
    <t>Плт</t>
  </si>
  <si>
    <t>Ставка</t>
  </si>
  <si>
    <t>Срок</t>
  </si>
  <si>
    <t>Чистая текущая стоимость проекта:</t>
  </si>
  <si>
    <t>Инвестиции/Доходы</t>
  </si>
  <si>
    <t>Годы</t>
  </si>
  <si>
    <t>Ставка, год</t>
  </si>
  <si>
    <t>Задание 3</t>
  </si>
  <si>
    <t>Чистая текущая стоимость</t>
  </si>
  <si>
    <t>5 год</t>
  </si>
  <si>
    <t>4 год</t>
  </si>
  <si>
    <t>3 год</t>
  </si>
  <si>
    <t>2 год</t>
  </si>
  <si>
    <t>1 год</t>
  </si>
  <si>
    <t>Доходы:</t>
  </si>
  <si>
    <t>Инвестиция</t>
  </si>
  <si>
    <t>2-й проект (тыс.руб.)</t>
  </si>
  <si>
    <t>1-й проект (тыс.руб.)</t>
  </si>
  <si>
    <t>Показатель</t>
  </si>
  <si>
    <t>Задание 4</t>
  </si>
  <si>
    <t>Число дней от начальной даты</t>
  </si>
  <si>
    <t>Денежные потоки</t>
  </si>
  <si>
    <t>Даты</t>
  </si>
  <si>
    <t>Ставка, годовая</t>
  </si>
  <si>
    <t>Задание 5</t>
  </si>
  <si>
    <t>Инвестиции</t>
  </si>
  <si>
    <t>Проект 2</t>
  </si>
  <si>
    <t>Проект 1</t>
  </si>
  <si>
    <t>Показатели</t>
  </si>
  <si>
    <t>1. Определить, какой из двух представленных проектов является наиболее привлекательным для инвестора. При этом банковская процентная ставка составляет 13% годовых. Другие данные о проектах приведены в таблице.</t>
  </si>
  <si>
    <t>2. Определить чистую текущую стоимость проекта, если ставка дисконтирования равна 12%. Проект требует начальных инвестиций в размере 5 млн. руб. Предполагается, что в конце первого года убыток составит 900 тыс. руб., а в следующие три года ожидается доход в размере: 1 500 тыс. руб., 3 200 тыс. руб. и 3 800 тыс. руб. соответственно. Рассчитать также чистую текущую стоимость проекта при условии, что убыток в конце первого года будет 1 100 тыс. руб.</t>
  </si>
  <si>
    <t>3. Рассматриваются два варианта покупки недвижимости. Первый вариант предполагает единовременную оплату в размере 700 000 €. Второй вариант рассчитан на ежемесячную оплату по 9 000 € в течение 13 лет. Определить, какой вариант является более выгодным, если ставка процента: а) по обоим вариантам равна 10% годовых; б) по обоим вариантам равна 13% годовых. Рассчитать сумму ежемесячных взносов при ставке 10% годовых, чтобы второй вариант являлся более предпочтительным.</t>
  </si>
  <si>
    <t>4. Предприниматель получил в банке кредит под 12% годовых. Какова текущая стоимость кредита, если предприниматель должен в течение 7 лет ежегодно направлять в банк на погашение основного долга и уплаты процентов по 253 000 руб.?</t>
  </si>
  <si>
    <t>5. Для приобретения квартиры молодая семья планирует в дополнение к собственным накоплениям в размере $12 000 взять в банке ипотечный кредит сроком на 20 лет под 11,5% годовых. Ежемесячно семья может выплачивать по кредиту не более $700. На какой кредит может рассчитывать семья? Какой может быть стоимость приобретаемой квартиры? Какой может быть стоимость приобретаемой квартиры, если взять в банке кредит с другими условиями: а) на 10 лет под 10,5% годовых; б) на 15 лет под 11% годовых? Используя инструментарий Таблица данных, рассчитать возможную стоимость приобретаемой квартиры: а) при различных размерах собственных накоплений и разных сроках действия кредита; б) при различных ежемесячных платежах по кредиту и разных сроках его действия.</t>
  </si>
  <si>
    <t>Более привлекательным является первый проект</t>
  </si>
  <si>
    <t xml:space="preserve">Ставка </t>
  </si>
  <si>
    <t>Было:</t>
  </si>
  <si>
    <t>Собственные накопления</t>
  </si>
  <si>
    <t>Кредит:</t>
  </si>
  <si>
    <t>Выплаты</t>
  </si>
  <si>
    <t>Возможная стоимость:</t>
  </si>
  <si>
    <t>Рассчитывать на кредит:</t>
  </si>
  <si>
    <t>а) на 10 лет под 10,5%</t>
  </si>
  <si>
    <t>б) на 15 лет под 11%</t>
  </si>
  <si>
    <t>Таблица данных:</t>
  </si>
  <si>
    <t>а) при различных размерах собственных накоплений и разных сроках действия кредита</t>
  </si>
  <si>
    <t>б) при различных ежемесячных платежах по кредиту и разных сроках его действия</t>
  </si>
  <si>
    <t>Периодичность</t>
  </si>
  <si>
    <t>Процентная ставка</t>
  </si>
  <si>
    <t>Сумма взносов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</si>
</sst>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1" xfId="0" applyNumberFormat="1" applyBorder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8" fontId="0" fillId="0" borderId="0" xfId="0" applyNumberFormat="1"/>
    <xf numFmtId="9" fontId="0" fillId="0" borderId="0" xfId="0" applyNumberFormat="1"/>
    <xf numFmtId="0" fontId="0" fillId="0" borderId="2" xfId="0" applyBorder="1"/>
    <xf numFmtId="164" fontId="0" fillId="0" borderId="0" xfId="0" applyNumberFormat="1"/>
    <xf numFmtId="14" fontId="0" fillId="0" borderId="1" xfId="0" applyNumberFormat="1" applyBorder="1"/>
    <xf numFmtId="0" fontId="0" fillId="0" borderId="0" xfId="0" applyAlignment="1">
      <alignment wrapText="1"/>
    </xf>
    <xf numFmtId="8" fontId="0" fillId="2" borderId="0" xfId="0" applyNumberFormat="1" applyFill="1"/>
    <xf numFmtId="14" fontId="0" fillId="0" borderId="3" xfId="0" applyNumberFormat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8" fontId="0" fillId="2" borderId="1" xfId="0" applyNumberFormat="1" applyFill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0" fillId="0" borderId="0" xfId="0" applyAlignment="1">
      <alignment horizontal="center" wrapText="1"/>
    </xf>
    <xf numFmtId="8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129540</xdr:colOff>
      <xdr:row>7</xdr:row>
      <xdr:rowOff>91440</xdr:rowOff>
    </xdr:from>
    <xdr:ext cx="3317079" cy="1706880"/>
    <xdr:pic>
      <xdr:nvPicPr>
        <xdr:cNvPr id="2" name="Рисунок 1">
          <a:extLst>
            <a:ext uri="{FF2B5EF4-FFF2-40B4-BE49-F238E27FC236}">
              <a16:creationId xmlns:a16="http://schemas.microsoft.com/office/drawing/2014/main" id="{546ED920-CDF9-4631-A62C-695D157F27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069"/>
        <a:stretch/>
      </xdr:blipFill>
      <xdr:spPr>
        <a:xfrm>
          <a:off x="739140" y="1371600"/>
          <a:ext cx="3317079" cy="17068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452489</xdr:colOff>
      <xdr:row>6</xdr:row>
      <xdr:rowOff>7620</xdr:rowOff>
    </xdr:from>
    <xdr:to>
      <xdr:col>6</xdr:col>
      <xdr:colOff>205741</xdr:colOff>
      <xdr:row>12</xdr:row>
      <xdr:rowOff>39317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CE648E-8479-BCF2-D97F-4FA244C27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1329" y="1104900"/>
          <a:ext cx="1582052" cy="1128977"/>
        </a:xfrm>
        <a:prstGeom prst="rect">
          <a:avLst/>
        </a:prstGeom>
      </xdr:spPr>
    </xdr:pic>
    <xdr:clientData/>
  </xdr:twoCellAnchor>
  <xdr:twoCellAnchor editAs="oneCell">
    <xdr:from>
      <xdr:col>2</xdr:col>
      <xdr:colOff>106680</xdr:colOff>
      <xdr:row>14</xdr:row>
      <xdr:rowOff>15240</xdr:rowOff>
    </xdr:from>
    <xdr:to>
      <xdr:col>7</xdr:col>
      <xdr:colOff>608701</xdr:colOff>
      <xdr:row>20</xdr:row>
      <xdr:rowOff>137159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08C8124-FA31-8D34-C619-157B62977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920" y="2575560"/>
          <a:ext cx="3550021" cy="121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D918-D6F6-4B67-93F4-57EE94E60C63}">
  <dimension ref="A1:C6"/>
  <sheetViews>
    <sheetView workbookViewId="0">
      <selection activeCell="B29" sqref="B29"/>
    </sheetView>
  </sheetViews>
  <sheetFormatPr defaultRowHeight="14.4" x14ac:dyDescent="0.3"/>
  <cols>
    <col min="1" max="1" width="18" bestFit="1" customWidth="1"/>
    <col min="2" max="2" width="12" bestFit="1" customWidth="1"/>
  </cols>
  <sheetData>
    <row r="1" spans="1:3" x14ac:dyDescent="0.3">
      <c r="A1" t="s">
        <v>4</v>
      </c>
    </row>
    <row r="3" spans="1:3" x14ac:dyDescent="0.3">
      <c r="A3" s="2" t="s">
        <v>3</v>
      </c>
      <c r="B3" s="4">
        <v>500000</v>
      </c>
    </row>
    <row r="4" spans="1:3" x14ac:dyDescent="0.3">
      <c r="A4" s="2" t="s">
        <v>2</v>
      </c>
      <c r="B4" s="3">
        <v>0.12</v>
      </c>
    </row>
    <row r="5" spans="1:3" x14ac:dyDescent="0.3">
      <c r="A5" s="2" t="s">
        <v>1</v>
      </c>
      <c r="B5" s="2">
        <v>3</v>
      </c>
    </row>
    <row r="6" spans="1:3" x14ac:dyDescent="0.3">
      <c r="A6" s="2" t="s">
        <v>0</v>
      </c>
      <c r="B6" s="1">
        <f>PV(B4,B5,,-B3)</f>
        <v>355890.12390670541</v>
      </c>
      <c r="C6" t="str">
        <f ca="1">_xlfn.FORMULATEXT(B6)</f>
        <v>=ПС(B4;B5;;-B3)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80B-4914-4AAF-A160-50C1DD33DE8F}">
  <dimension ref="A1:C20"/>
  <sheetViews>
    <sheetView workbookViewId="0">
      <selection activeCell="B20" sqref="B20"/>
    </sheetView>
  </sheetViews>
  <sheetFormatPr defaultRowHeight="14.4" x14ac:dyDescent="0.3"/>
  <cols>
    <col min="1" max="1" width="9.77734375" bestFit="1" customWidth="1"/>
    <col min="2" max="2" width="11" bestFit="1" customWidth="1"/>
  </cols>
  <sheetData>
    <row r="1" spans="1:3" x14ac:dyDescent="0.3">
      <c r="A1" t="s">
        <v>10</v>
      </c>
      <c r="B1">
        <v>5</v>
      </c>
    </row>
    <row r="2" spans="1:3" x14ac:dyDescent="0.3">
      <c r="A2" t="s">
        <v>9</v>
      </c>
      <c r="B2" s="6">
        <v>0.2</v>
      </c>
    </row>
    <row r="3" spans="1:3" x14ac:dyDescent="0.3">
      <c r="A3" t="s">
        <v>8</v>
      </c>
      <c r="B3">
        <v>5000</v>
      </c>
    </row>
    <row r="4" spans="1:3" x14ac:dyDescent="0.3">
      <c r="A4" t="s">
        <v>7</v>
      </c>
      <c r="B4">
        <v>-14953.060699588479</v>
      </c>
    </row>
    <row r="5" spans="1:3" x14ac:dyDescent="0.3">
      <c r="A5" t="s">
        <v>6</v>
      </c>
      <c r="B5" s="5">
        <f>FV(B2,B1,B3,B4)</f>
        <v>0</v>
      </c>
      <c r="C5" t="str">
        <f ca="1">_xlfn.FORMULATEXT(B5)</f>
        <v>=БС(B2;B1;B3;B4)</v>
      </c>
    </row>
    <row r="20" spans="1:1" x14ac:dyDescent="0.3">
      <c r="A20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97EC-6925-46EB-9645-BBCC3B306639}">
  <dimension ref="A1:C12"/>
  <sheetViews>
    <sheetView workbookViewId="0">
      <selection activeCell="C13" sqref="C13"/>
    </sheetView>
  </sheetViews>
  <sheetFormatPr defaultRowHeight="14.4" x14ac:dyDescent="0.3"/>
  <cols>
    <col min="1" max="1" width="10.5546875" bestFit="1" customWidth="1"/>
    <col min="2" max="2" width="20.77734375" customWidth="1"/>
  </cols>
  <sheetData>
    <row r="1" spans="1:3" x14ac:dyDescent="0.3">
      <c r="A1" t="s">
        <v>15</v>
      </c>
    </row>
    <row r="3" spans="1:3" x14ac:dyDescent="0.3">
      <c r="A3" s="2" t="s">
        <v>14</v>
      </c>
      <c r="B3" s="3">
        <v>0.1</v>
      </c>
    </row>
    <row r="4" spans="1:3" x14ac:dyDescent="0.3">
      <c r="A4" s="2" t="s">
        <v>13</v>
      </c>
      <c r="B4" s="2" t="s">
        <v>12</v>
      </c>
    </row>
    <row r="5" spans="1:3" x14ac:dyDescent="0.3">
      <c r="A5" s="2">
        <v>1</v>
      </c>
      <c r="B5" s="4">
        <v>-20000</v>
      </c>
    </row>
    <row r="6" spans="1:3" x14ac:dyDescent="0.3">
      <c r="A6" s="2">
        <v>2</v>
      </c>
      <c r="B6" s="4">
        <v>6000</v>
      </c>
    </row>
    <row r="7" spans="1:3" x14ac:dyDescent="0.3">
      <c r="A7" s="2">
        <v>3</v>
      </c>
      <c r="B7" s="4">
        <v>8200</v>
      </c>
    </row>
    <row r="8" spans="1:3" x14ac:dyDescent="0.3">
      <c r="A8" s="2">
        <v>4</v>
      </c>
      <c r="B8" s="4">
        <v>12600</v>
      </c>
    </row>
    <row r="9" spans="1:3" x14ac:dyDescent="0.3">
      <c r="A9" s="2">
        <v>5</v>
      </c>
      <c r="B9" s="4">
        <v>18800</v>
      </c>
    </row>
    <row r="11" spans="1:3" x14ac:dyDescent="0.3">
      <c r="A11" t="s">
        <v>11</v>
      </c>
    </row>
    <row r="12" spans="1:3" x14ac:dyDescent="0.3">
      <c r="B12" s="5">
        <f>NPV(B3,B5,B6:B9)</f>
        <v>13216.931282637166</v>
      </c>
      <c r="C12" t="str">
        <f ca="1">_xlfn.FORMULATEXT(B12)</f>
        <v>=ЧПС(B3;B5;B6:B9)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D792-0108-4A28-AD03-33FD214B7EA8}">
  <dimension ref="A1:C13"/>
  <sheetViews>
    <sheetView workbookViewId="0">
      <selection activeCell="B12" sqref="B12"/>
    </sheetView>
  </sheetViews>
  <sheetFormatPr defaultRowHeight="14.4" x14ac:dyDescent="0.3"/>
  <cols>
    <col min="1" max="1" width="24" bestFit="1" customWidth="1"/>
    <col min="2" max="3" width="18.88671875" bestFit="1" customWidth="1"/>
  </cols>
  <sheetData>
    <row r="1" spans="1:3" x14ac:dyDescent="0.3">
      <c r="A1" t="s">
        <v>27</v>
      </c>
    </row>
    <row r="3" spans="1:3" x14ac:dyDescent="0.3">
      <c r="A3" s="2" t="s">
        <v>26</v>
      </c>
      <c r="B3" s="2" t="s">
        <v>25</v>
      </c>
      <c r="C3" s="2" t="s">
        <v>24</v>
      </c>
    </row>
    <row r="4" spans="1:3" x14ac:dyDescent="0.3">
      <c r="A4" s="2" t="s">
        <v>23</v>
      </c>
      <c r="B4" s="2">
        <v>550</v>
      </c>
      <c r="C4" s="2">
        <v>650</v>
      </c>
    </row>
    <row r="5" spans="1:3" x14ac:dyDescent="0.3">
      <c r="A5" s="7" t="s">
        <v>22</v>
      </c>
    </row>
    <row r="6" spans="1:3" x14ac:dyDescent="0.3">
      <c r="A6" s="2" t="s">
        <v>21</v>
      </c>
      <c r="B6" s="2">
        <v>100</v>
      </c>
      <c r="C6" s="2">
        <v>150</v>
      </c>
    </row>
    <row r="7" spans="1:3" x14ac:dyDescent="0.3">
      <c r="A7" s="2" t="s">
        <v>20</v>
      </c>
      <c r="B7" s="2">
        <v>190</v>
      </c>
      <c r="C7" s="2">
        <v>230</v>
      </c>
    </row>
    <row r="8" spans="1:3" x14ac:dyDescent="0.3">
      <c r="A8" s="2" t="s">
        <v>19</v>
      </c>
      <c r="B8" s="2">
        <v>270</v>
      </c>
      <c r="C8" s="2">
        <v>470</v>
      </c>
    </row>
    <row r="9" spans="1:3" x14ac:dyDescent="0.3">
      <c r="A9" s="2" t="s">
        <v>18</v>
      </c>
      <c r="B9" s="2">
        <v>300</v>
      </c>
      <c r="C9" s="2">
        <v>180</v>
      </c>
    </row>
    <row r="10" spans="1:3" x14ac:dyDescent="0.3">
      <c r="A10" s="2" t="s">
        <v>17</v>
      </c>
      <c r="B10" s="2">
        <v>350</v>
      </c>
      <c r="C10" s="2">
        <v>320</v>
      </c>
    </row>
    <row r="11" spans="1:3" x14ac:dyDescent="0.3">
      <c r="A11" s="2" t="s">
        <v>9</v>
      </c>
      <c r="B11" s="3">
        <v>0.15</v>
      </c>
      <c r="C11" s="3">
        <v>0.15</v>
      </c>
    </row>
    <row r="12" spans="1:3" x14ac:dyDescent="0.3">
      <c r="A12" s="2" t="s">
        <v>16</v>
      </c>
      <c r="B12" s="3">
        <f>NPV(B11,B6:B10)-B4</f>
        <v>203.69103231446832</v>
      </c>
      <c r="C12" s="2">
        <f>NPV(C11,C6:C10)-C4</f>
        <v>225.39259483218984</v>
      </c>
    </row>
    <row r="13" spans="1:3" x14ac:dyDescent="0.3">
      <c r="B13" t="str">
        <f ca="1">_xlfn.FORMULATEXT(B12)</f>
        <v>=ЧПС(B11;B6:B10)-B4</v>
      </c>
      <c r="C13" t="str">
        <f ca="1">_xlfn.FORMULATEXT(C12)</f>
        <v>=ЧПС(C11;C6:C10)-C4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86DE-6879-45F7-B371-162E18918EF8}">
  <dimension ref="A1:C17"/>
  <sheetViews>
    <sheetView workbookViewId="0">
      <selection activeCell="B11" sqref="B11"/>
    </sheetView>
  </sheetViews>
  <sheetFormatPr defaultRowHeight="14.4" x14ac:dyDescent="0.3"/>
  <cols>
    <col min="1" max="1" width="24" bestFit="1" customWidth="1"/>
    <col min="2" max="2" width="16.77734375" bestFit="1" customWidth="1"/>
    <col min="3" max="3" width="28.109375" bestFit="1" customWidth="1"/>
  </cols>
  <sheetData>
    <row r="1" spans="1:3" x14ac:dyDescent="0.3">
      <c r="A1" t="s">
        <v>32</v>
      </c>
    </row>
    <row r="3" spans="1:3" x14ac:dyDescent="0.3">
      <c r="A3" s="2" t="s">
        <v>31</v>
      </c>
      <c r="B3" s="3">
        <v>0.08</v>
      </c>
      <c r="C3" s="2"/>
    </row>
    <row r="4" spans="1:3" x14ac:dyDescent="0.3">
      <c r="A4" s="2" t="s">
        <v>30</v>
      </c>
      <c r="B4" s="2" t="s">
        <v>29</v>
      </c>
      <c r="C4" s="2" t="s">
        <v>28</v>
      </c>
    </row>
    <row r="5" spans="1:3" x14ac:dyDescent="0.3">
      <c r="A5" s="9">
        <v>38447</v>
      </c>
      <c r="B5" s="4">
        <v>0</v>
      </c>
      <c r="C5" s="2"/>
    </row>
    <row r="6" spans="1:3" x14ac:dyDescent="0.3">
      <c r="A6" s="9">
        <v>38569</v>
      </c>
      <c r="B6" s="4">
        <v>-90000000</v>
      </c>
      <c r="C6" s="2">
        <f>A6-$A$5</f>
        <v>122</v>
      </c>
    </row>
    <row r="7" spans="1:3" x14ac:dyDescent="0.3">
      <c r="A7" s="9">
        <v>38727</v>
      </c>
      <c r="B7" s="4">
        <v>10000000</v>
      </c>
      <c r="C7" s="2">
        <f>A7-$A$5</f>
        <v>280</v>
      </c>
    </row>
    <row r="8" spans="1:3" x14ac:dyDescent="0.3">
      <c r="A8" s="9">
        <v>38777</v>
      </c>
      <c r="B8" s="4">
        <v>20000000</v>
      </c>
      <c r="C8" s="2">
        <f>A8-$A$5</f>
        <v>330</v>
      </c>
    </row>
    <row r="9" spans="1:3" x14ac:dyDescent="0.3">
      <c r="A9" s="9">
        <v>38822</v>
      </c>
      <c r="B9" s="4">
        <v>30000000</v>
      </c>
      <c r="C9" s="2">
        <f>A9-$A$5</f>
        <v>375</v>
      </c>
    </row>
    <row r="10" spans="1:3" x14ac:dyDescent="0.3">
      <c r="A10" s="9">
        <v>38923</v>
      </c>
      <c r="B10" s="4">
        <v>40000000</v>
      </c>
      <c r="C10" s="2">
        <f>A10-$A$5</f>
        <v>476</v>
      </c>
    </row>
    <row r="11" spans="1:3" x14ac:dyDescent="0.3">
      <c r="A11" s="2" t="s">
        <v>16</v>
      </c>
      <c r="B11" s="2">
        <f>XNPV(B3,B5:B10,A5:A10)</f>
        <v>4267559.3055400662</v>
      </c>
      <c r="C11" s="2"/>
    </row>
    <row r="17" spans="1:1" x14ac:dyDescent="0.3">
      <c r="A17" s="8">
        <f>(B6/((1+$B$3)^((A6-$A$5)/365)))+(B7/((1+$B$3)^((A7-$A$5)/365)))+(B8/((1+$B$3)^((A8-$A$5)/365)))+(B9/((1+$B$3)^((A9-$A$5)/365)))+(B10/((1+$B$3)^((A10-$A$5)/365)))</f>
        <v>4267559.3055400662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491B-8E8B-4A05-BADC-BBF6EB090074}">
  <dimension ref="A1:E17"/>
  <sheetViews>
    <sheetView workbookViewId="0">
      <selection activeCell="D17" sqref="D17"/>
    </sheetView>
  </sheetViews>
  <sheetFormatPr defaultRowHeight="14.4" x14ac:dyDescent="0.3"/>
  <cols>
    <col min="1" max="1" width="11.5546875" bestFit="1" customWidth="1"/>
    <col min="2" max="3" width="18.88671875" bestFit="1" customWidth="1"/>
  </cols>
  <sheetData>
    <row r="1" spans="1:5" ht="14.4" customHeight="1" x14ac:dyDescent="0.3">
      <c r="A1" s="19" t="s">
        <v>37</v>
      </c>
      <c r="B1" s="19"/>
      <c r="C1" s="19"/>
      <c r="D1" s="19"/>
      <c r="E1" s="19"/>
    </row>
    <row r="2" spans="1:5" x14ac:dyDescent="0.3">
      <c r="A2" s="19"/>
      <c r="B2" s="19"/>
      <c r="C2" s="19"/>
      <c r="D2" s="19"/>
      <c r="E2" s="19"/>
    </row>
    <row r="3" spans="1:5" x14ac:dyDescent="0.3">
      <c r="A3" s="19"/>
      <c r="B3" s="19"/>
      <c r="C3" s="19"/>
      <c r="D3" s="19"/>
      <c r="E3" s="19"/>
    </row>
    <row r="4" spans="1:5" x14ac:dyDescent="0.3">
      <c r="A4" s="19"/>
      <c r="B4" s="19"/>
      <c r="C4" s="19"/>
      <c r="D4" s="19"/>
      <c r="E4" s="19"/>
    </row>
    <row r="5" spans="1:5" x14ac:dyDescent="0.3">
      <c r="A5" s="10"/>
      <c r="B5" s="10"/>
      <c r="C5" s="10"/>
      <c r="D5" s="10"/>
      <c r="E5" s="10"/>
    </row>
    <row r="6" spans="1:5" x14ac:dyDescent="0.3">
      <c r="A6" t="s">
        <v>9</v>
      </c>
      <c r="B6" s="6">
        <v>0.13</v>
      </c>
    </row>
    <row r="7" spans="1:5" x14ac:dyDescent="0.3">
      <c r="A7" s="2" t="s">
        <v>36</v>
      </c>
      <c r="B7" s="2" t="s">
        <v>35</v>
      </c>
      <c r="C7" s="2" t="s">
        <v>34</v>
      </c>
    </row>
    <row r="8" spans="1:5" x14ac:dyDescent="0.3">
      <c r="A8" s="2" t="s">
        <v>33</v>
      </c>
      <c r="B8" s="2">
        <v>740000</v>
      </c>
      <c r="C8" s="2">
        <v>800000</v>
      </c>
    </row>
    <row r="9" spans="1:5" x14ac:dyDescent="0.3">
      <c r="A9" s="2" t="s">
        <v>22</v>
      </c>
      <c r="B9" s="2"/>
      <c r="C9" s="2"/>
    </row>
    <row r="10" spans="1:5" x14ac:dyDescent="0.3">
      <c r="A10" s="2" t="s">
        <v>21</v>
      </c>
      <c r="B10" s="2">
        <v>280000</v>
      </c>
      <c r="C10" s="2">
        <v>320000</v>
      </c>
    </row>
    <row r="11" spans="1:5" x14ac:dyDescent="0.3">
      <c r="A11" s="2" t="s">
        <v>20</v>
      </c>
      <c r="B11" s="2">
        <v>340000</v>
      </c>
      <c r="C11" s="2">
        <v>340000</v>
      </c>
    </row>
    <row r="12" spans="1:5" x14ac:dyDescent="0.3">
      <c r="A12" s="2" t="s">
        <v>19</v>
      </c>
      <c r="B12" s="2">
        <v>350000</v>
      </c>
      <c r="C12" s="2">
        <v>380000</v>
      </c>
    </row>
    <row r="14" spans="1:5" x14ac:dyDescent="0.3">
      <c r="B14" s="11">
        <f>NPV(B6,B10:B12)-B8</f>
        <v>16625.039763753302</v>
      </c>
      <c r="C14" s="11">
        <f>NPV(B6,C10:C12)-C8</f>
        <v>12814.774720579619</v>
      </c>
    </row>
    <row r="15" spans="1:5" x14ac:dyDescent="0.3">
      <c r="B15" t="str">
        <f ca="1">_xlfn.FORMULATEXT(B14)</f>
        <v>=ЧПС(B6;B10:B12)-B8</v>
      </c>
      <c r="C15" t="str">
        <f ca="1">_xlfn.FORMULATEXT(C14)</f>
        <v>=ЧПС(B6;C10:C12)-C8</v>
      </c>
    </row>
    <row r="17" spans="2:2" x14ac:dyDescent="0.3">
      <c r="B17" t="s">
        <v>42</v>
      </c>
    </row>
  </sheetData>
  <mergeCells count="1">
    <mergeCell ref="A1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149C-696A-4C33-ADB8-211379A96BBE}">
  <dimension ref="A1:G24"/>
  <sheetViews>
    <sheetView workbookViewId="0">
      <selection activeCell="E18" sqref="E18"/>
    </sheetView>
  </sheetViews>
  <sheetFormatPr defaultRowHeight="14.4" x14ac:dyDescent="0.3"/>
  <cols>
    <col min="1" max="1" width="10.109375" bestFit="1" customWidth="1"/>
    <col min="2" max="2" width="16.77734375" bestFit="1" customWidth="1"/>
    <col min="5" max="5" width="16.77734375" bestFit="1" customWidth="1"/>
  </cols>
  <sheetData>
    <row r="1" spans="1:7" ht="14.4" customHeight="1" x14ac:dyDescent="0.3">
      <c r="A1" s="19" t="s">
        <v>38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19"/>
      <c r="B3" s="19"/>
      <c r="C3" s="19"/>
      <c r="D3" s="19"/>
      <c r="E3" s="19"/>
      <c r="F3" s="19"/>
      <c r="G3" s="19"/>
    </row>
    <row r="4" spans="1:7" x14ac:dyDescent="0.3">
      <c r="A4" s="19"/>
      <c r="B4" s="19"/>
      <c r="C4" s="19"/>
      <c r="D4" s="19"/>
      <c r="E4" s="19"/>
      <c r="F4" s="19"/>
      <c r="G4" s="19"/>
    </row>
    <row r="5" spans="1:7" x14ac:dyDescent="0.3">
      <c r="A5" s="19"/>
      <c r="B5" s="19"/>
      <c r="C5" s="19"/>
      <c r="D5" s="19"/>
      <c r="E5" s="19"/>
      <c r="F5" s="19"/>
      <c r="G5" s="19"/>
    </row>
    <row r="6" spans="1:7" x14ac:dyDescent="0.3">
      <c r="A6" s="19"/>
      <c r="B6" s="19"/>
      <c r="C6" s="19"/>
      <c r="D6" s="19"/>
      <c r="E6" s="19"/>
      <c r="F6" s="19"/>
      <c r="G6" s="19"/>
    </row>
    <row r="7" spans="1:7" x14ac:dyDescent="0.3">
      <c r="A7" s="19"/>
      <c r="B7" s="19"/>
      <c r="C7" s="19"/>
      <c r="D7" s="19"/>
      <c r="E7" s="19"/>
      <c r="F7" s="19"/>
      <c r="G7" s="19"/>
    </row>
    <row r="8" spans="1:7" x14ac:dyDescent="0.3">
      <c r="A8" s="10"/>
      <c r="B8" s="10"/>
      <c r="C8" s="10"/>
      <c r="D8" s="10"/>
      <c r="E8" s="10"/>
      <c r="F8" s="10"/>
      <c r="G8" s="10"/>
    </row>
    <row r="9" spans="1:7" x14ac:dyDescent="0.3">
      <c r="A9" t="s">
        <v>43</v>
      </c>
      <c r="B9" s="6">
        <v>0.12</v>
      </c>
    </row>
    <row r="10" spans="1:7" x14ac:dyDescent="0.3">
      <c r="A10" s="2" t="s">
        <v>13</v>
      </c>
      <c r="B10" s="2" t="s">
        <v>29</v>
      </c>
      <c r="D10" s="2" t="s">
        <v>13</v>
      </c>
      <c r="E10" s="2" t="s">
        <v>29</v>
      </c>
    </row>
    <row r="11" spans="1:7" x14ac:dyDescent="0.3">
      <c r="A11" s="2">
        <v>1</v>
      </c>
      <c r="B11" s="4">
        <v>5000000</v>
      </c>
      <c r="D11" s="2">
        <v>1</v>
      </c>
      <c r="E11" s="4">
        <v>5000000</v>
      </c>
    </row>
    <row r="12" spans="1:7" x14ac:dyDescent="0.3">
      <c r="A12" s="2">
        <v>2</v>
      </c>
      <c r="B12" s="4">
        <v>-900000</v>
      </c>
      <c r="D12" s="2">
        <v>2</v>
      </c>
      <c r="E12" s="4">
        <v>-1100000</v>
      </c>
    </row>
    <row r="13" spans="1:7" x14ac:dyDescent="0.3">
      <c r="A13" s="2">
        <v>3</v>
      </c>
      <c r="B13" s="4">
        <v>1500000</v>
      </c>
      <c r="D13" s="2">
        <v>3</v>
      </c>
      <c r="E13" s="4">
        <v>1500000</v>
      </c>
    </row>
    <row r="14" spans="1:7" x14ac:dyDescent="0.3">
      <c r="A14" s="2">
        <v>4</v>
      </c>
      <c r="B14" s="4">
        <v>3200000</v>
      </c>
      <c r="D14" s="2">
        <v>4</v>
      </c>
      <c r="E14" s="4">
        <v>3200000</v>
      </c>
    </row>
    <row r="15" spans="1:7" x14ac:dyDescent="0.3">
      <c r="A15" s="2">
        <v>5</v>
      </c>
      <c r="B15" s="4">
        <v>3800000</v>
      </c>
      <c r="D15" s="2">
        <v>5</v>
      </c>
      <c r="E15" s="4">
        <v>3800000</v>
      </c>
    </row>
    <row r="16" spans="1:7" x14ac:dyDescent="0.3">
      <c r="A16" s="12"/>
    </row>
    <row r="17" spans="1:5" x14ac:dyDescent="0.3">
      <c r="A17" t="s">
        <v>11</v>
      </c>
    </row>
    <row r="18" spans="1:5" x14ac:dyDescent="0.3">
      <c r="B18" s="11">
        <f>NPV(B9,B12:B15)-B11</f>
        <v>84884.878696374595</v>
      </c>
      <c r="E18" s="11">
        <f>NPV(B9,E12:E15)-E11</f>
        <v>-93686.549875054508</v>
      </c>
    </row>
    <row r="19" spans="1:5" x14ac:dyDescent="0.3">
      <c r="B19" t="str">
        <f ca="1">_xlfn.FORMULATEXT(B18)</f>
        <v>=ЧПС(B9;B12:B15)-B11</v>
      </c>
      <c r="E19" t="str">
        <f ca="1">_xlfn.FORMULATEXT(E18)</f>
        <v>=ЧПС(B9;E12:E15)-E11</v>
      </c>
    </row>
    <row r="22" spans="1:5" x14ac:dyDescent="0.3">
      <c r="B22" s="8"/>
      <c r="E22" s="8"/>
    </row>
    <row r="24" spans="1:5" x14ac:dyDescent="0.3">
      <c r="B24" s="5"/>
      <c r="E24" s="5"/>
    </row>
  </sheetData>
  <mergeCells count="1">
    <mergeCell ref="A1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4649-8991-40C1-9E94-7A36EE7670A5}">
  <dimension ref="A1:G18"/>
  <sheetViews>
    <sheetView zoomScale="98" zoomScaleNormal="115" workbookViewId="0">
      <selection activeCell="D22" sqref="D22"/>
    </sheetView>
  </sheetViews>
  <sheetFormatPr defaultRowHeight="14.4" x14ac:dyDescent="0.3"/>
  <cols>
    <col min="1" max="1" width="17.6640625" bestFit="1" customWidth="1"/>
    <col min="2" max="2" width="11.88671875" bestFit="1" customWidth="1"/>
    <col min="3" max="3" width="22.88671875" bestFit="1" customWidth="1"/>
    <col min="4" max="4" width="14.33203125" bestFit="1" customWidth="1"/>
    <col min="5" max="5" width="13.44140625" bestFit="1" customWidth="1"/>
    <col min="6" max="6" width="12.5546875" bestFit="1" customWidth="1"/>
  </cols>
  <sheetData>
    <row r="1" spans="1:7" ht="14.4" customHeight="1" x14ac:dyDescent="0.3">
      <c r="A1" s="19" t="s">
        <v>39</v>
      </c>
      <c r="B1" s="19"/>
      <c r="C1" s="19"/>
      <c r="D1" s="19"/>
      <c r="E1" s="19"/>
      <c r="F1" s="10"/>
      <c r="G1" s="10"/>
    </row>
    <row r="2" spans="1:7" x14ac:dyDescent="0.3">
      <c r="A2" s="19"/>
      <c r="B2" s="19"/>
      <c r="C2" s="19"/>
      <c r="D2" s="19"/>
      <c r="E2" s="19"/>
      <c r="F2" s="10"/>
      <c r="G2" s="10"/>
    </row>
    <row r="3" spans="1:7" x14ac:dyDescent="0.3">
      <c r="A3" s="19"/>
      <c r="B3" s="19"/>
      <c r="C3" s="19"/>
      <c r="D3" s="19"/>
      <c r="E3" s="19"/>
      <c r="F3" s="10"/>
      <c r="G3" s="10"/>
    </row>
    <row r="4" spans="1:7" x14ac:dyDescent="0.3">
      <c r="A4" s="19"/>
      <c r="B4" s="19"/>
      <c r="C4" s="19"/>
      <c r="D4" s="19"/>
      <c r="E4" s="19"/>
      <c r="F4" s="10"/>
      <c r="G4" s="10"/>
    </row>
    <row r="5" spans="1:7" x14ac:dyDescent="0.3">
      <c r="A5" s="19"/>
      <c r="B5" s="19"/>
      <c r="C5" s="19"/>
      <c r="D5" s="19"/>
      <c r="E5" s="19"/>
      <c r="F5" s="10"/>
      <c r="G5" s="10"/>
    </row>
    <row r="6" spans="1:7" x14ac:dyDescent="0.3">
      <c r="A6" s="19"/>
      <c r="B6" s="19"/>
      <c r="C6" s="19"/>
      <c r="D6" s="19"/>
      <c r="E6" s="19"/>
      <c r="F6" s="10"/>
      <c r="G6" s="10"/>
    </row>
    <row r="7" spans="1:7" x14ac:dyDescent="0.3">
      <c r="A7" s="10"/>
      <c r="B7" s="10"/>
      <c r="C7" s="10"/>
      <c r="D7" s="10"/>
      <c r="E7" s="10"/>
      <c r="F7" s="10"/>
      <c r="G7" s="10"/>
    </row>
    <row r="8" spans="1:7" x14ac:dyDescent="0.3">
      <c r="A8" t="s">
        <v>36</v>
      </c>
      <c r="B8" t="s">
        <v>35</v>
      </c>
      <c r="C8" t="s">
        <v>34</v>
      </c>
      <c r="F8" s="10"/>
      <c r="G8" s="10"/>
    </row>
    <row r="9" spans="1:7" x14ac:dyDescent="0.3">
      <c r="A9" t="s">
        <v>33</v>
      </c>
      <c r="B9">
        <v>700000</v>
      </c>
      <c r="C9">
        <v>9000</v>
      </c>
      <c r="E9" s="5">
        <f>PMT(E11/12,E10*12,-E12)</f>
        <v>8034.936651739742</v>
      </c>
    </row>
    <row r="10" spans="1:7" x14ac:dyDescent="0.3">
      <c r="A10" t="s">
        <v>55</v>
      </c>
      <c r="B10">
        <v>1</v>
      </c>
      <c r="C10">
        <v>13</v>
      </c>
      <c r="E10">
        <v>13</v>
      </c>
    </row>
    <row r="11" spans="1:7" x14ac:dyDescent="0.3">
      <c r="A11" t="s">
        <v>56</v>
      </c>
      <c r="B11" s="6">
        <v>0.1</v>
      </c>
      <c r="C11" s="6">
        <v>0.1</v>
      </c>
      <c r="E11" s="6">
        <v>0.1</v>
      </c>
    </row>
    <row r="12" spans="1:7" x14ac:dyDescent="0.3">
      <c r="A12" t="s">
        <v>7</v>
      </c>
      <c r="B12" s="20">
        <f>B9</f>
        <v>700000</v>
      </c>
      <c r="C12" s="5">
        <f>PV(C11/12,C10*12,-C9)</f>
        <v>784075.87676946982</v>
      </c>
      <c r="E12">
        <v>700000</v>
      </c>
    </row>
    <row r="13" spans="1:7" x14ac:dyDescent="0.3">
      <c r="C13" t="str">
        <f ca="1">_xlfn.FORMULATEXT(C12)</f>
        <v>=ПС(C11/12;C10*12;-C9)</v>
      </c>
    </row>
    <row r="14" spans="1:7" x14ac:dyDescent="0.3">
      <c r="A14" t="s">
        <v>56</v>
      </c>
      <c r="B14" s="6">
        <v>0.13</v>
      </c>
      <c r="C14" s="6">
        <v>0.13</v>
      </c>
    </row>
    <row r="15" spans="1:7" x14ac:dyDescent="0.3">
      <c r="A15" t="s">
        <v>7</v>
      </c>
      <c r="B15" s="5">
        <f>B9</f>
        <v>700000</v>
      </c>
      <c r="C15" s="20">
        <f>PV(C14/12,C10*12,-C9)</f>
        <v>676076.51946279523</v>
      </c>
      <c r="D15" t="s">
        <v>57</v>
      </c>
      <c r="E15" s="20">
        <f>E9*12*13</f>
        <v>1253450.1176713996</v>
      </c>
      <c r="F15" s="5"/>
    </row>
    <row r="16" spans="1:7" x14ac:dyDescent="0.3">
      <c r="B16" s="5"/>
      <c r="C16" t="str">
        <f ca="1">_xlfn.FORMULATEXT(C15)</f>
        <v>=ПС(C14/12;C10*12;-C9)</v>
      </c>
      <c r="E16" t="str">
        <f ca="1">_xlfn.FORMULATEXT(E15)</f>
        <v>=E9*12*13</v>
      </c>
    </row>
    <row r="18" spans="6:6" x14ac:dyDescent="0.3">
      <c r="F18" s="5"/>
    </row>
  </sheetData>
  <mergeCells count="1">
    <mergeCell ref="A1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585C-60C0-4A47-930B-6B666B51EDB5}">
  <dimension ref="A1:F11"/>
  <sheetViews>
    <sheetView topLeftCell="A3" workbookViewId="0">
      <selection activeCell="H11" sqref="H11"/>
    </sheetView>
  </sheetViews>
  <sheetFormatPr defaultRowHeight="14.4" x14ac:dyDescent="0.3"/>
  <cols>
    <col min="2" max="2" width="13.5546875" bestFit="1" customWidth="1"/>
  </cols>
  <sheetData>
    <row r="1" spans="1:6" x14ac:dyDescent="0.3">
      <c r="A1" s="19" t="s">
        <v>40</v>
      </c>
      <c r="B1" s="19"/>
      <c r="C1" s="19"/>
      <c r="D1" s="19"/>
      <c r="E1" s="19"/>
      <c r="F1" s="19"/>
    </row>
    <row r="2" spans="1:6" x14ac:dyDescent="0.3">
      <c r="A2" s="19"/>
      <c r="B2" s="19"/>
      <c r="C2" s="19"/>
      <c r="D2" s="19"/>
      <c r="E2" s="19"/>
      <c r="F2" s="19"/>
    </row>
    <row r="3" spans="1:6" x14ac:dyDescent="0.3">
      <c r="A3" s="19"/>
      <c r="B3" s="19"/>
      <c r="C3" s="19"/>
      <c r="D3" s="19"/>
      <c r="E3" s="19"/>
      <c r="F3" s="19"/>
    </row>
    <row r="4" spans="1:6" x14ac:dyDescent="0.3">
      <c r="A4" s="19"/>
      <c r="B4" s="19"/>
      <c r="C4" s="19"/>
      <c r="D4" s="19"/>
      <c r="E4" s="19"/>
      <c r="F4" s="19"/>
    </row>
    <row r="5" spans="1:6" x14ac:dyDescent="0.3">
      <c r="A5" s="19"/>
      <c r="B5" s="19"/>
      <c r="C5" s="19"/>
      <c r="D5" s="19"/>
      <c r="E5" s="19"/>
      <c r="F5" s="19"/>
    </row>
    <row r="7" spans="1:6" x14ac:dyDescent="0.3">
      <c r="A7" t="s">
        <v>10</v>
      </c>
      <c r="B7">
        <v>7</v>
      </c>
    </row>
    <row r="8" spans="1:6" x14ac:dyDescent="0.3">
      <c r="A8" t="s">
        <v>9</v>
      </c>
      <c r="B8" s="6">
        <v>0.12</v>
      </c>
      <c r="D8" s="14" t="s">
        <v>44</v>
      </c>
    </row>
    <row r="9" spans="1:6" x14ac:dyDescent="0.3">
      <c r="A9" t="s">
        <v>8</v>
      </c>
      <c r="B9" s="8">
        <v>253000</v>
      </c>
    </row>
    <row r="10" spans="1:6" x14ac:dyDescent="0.3">
      <c r="A10" t="s">
        <v>7</v>
      </c>
      <c r="B10" s="13">
        <v>-1154630.4043313828</v>
      </c>
    </row>
    <row r="11" spans="1:6" x14ac:dyDescent="0.3">
      <c r="A11" t="s">
        <v>6</v>
      </c>
      <c r="B11" s="5">
        <f>FV(B8,B7,B9,B10)</f>
        <v>0</v>
      </c>
    </row>
  </sheetData>
  <mergeCells count="1">
    <mergeCell ref="A1:F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5DA2-B07F-4FA3-9243-60AD61D79D58}">
  <dimension ref="A1:H65"/>
  <sheetViews>
    <sheetView tabSelected="1" workbookViewId="0">
      <selection activeCell="B16" sqref="B16"/>
    </sheetView>
  </sheetViews>
  <sheetFormatPr defaultRowHeight="14.4" x14ac:dyDescent="0.3"/>
  <cols>
    <col min="1" max="1" width="23.6640625" bestFit="1" customWidth="1"/>
    <col min="2" max="2" width="12.109375" bestFit="1" customWidth="1"/>
    <col min="3" max="8" width="10.33203125" bestFit="1" customWidth="1"/>
  </cols>
  <sheetData>
    <row r="1" spans="1:8" ht="14.4" customHeight="1" x14ac:dyDescent="0.3">
      <c r="A1" s="19" t="s">
        <v>41</v>
      </c>
      <c r="B1" s="19"/>
      <c r="C1" s="19"/>
      <c r="D1" s="19"/>
      <c r="E1" s="19"/>
      <c r="F1" s="19"/>
      <c r="G1" s="19"/>
      <c r="H1" s="19"/>
    </row>
    <row r="2" spans="1:8" x14ac:dyDescent="0.3">
      <c r="A2" s="19"/>
      <c r="B2" s="19"/>
      <c r="C2" s="19"/>
      <c r="D2" s="19"/>
      <c r="E2" s="19"/>
      <c r="F2" s="19"/>
      <c r="G2" s="19"/>
      <c r="H2" s="19"/>
    </row>
    <row r="3" spans="1:8" x14ac:dyDescent="0.3">
      <c r="A3" s="19"/>
      <c r="B3" s="19"/>
      <c r="C3" s="19"/>
      <c r="D3" s="19"/>
      <c r="E3" s="19"/>
      <c r="F3" s="19"/>
      <c r="G3" s="19"/>
      <c r="H3" s="19"/>
    </row>
    <row r="4" spans="1:8" x14ac:dyDescent="0.3">
      <c r="A4" s="19"/>
      <c r="B4" s="19"/>
      <c r="C4" s="19"/>
      <c r="D4" s="19"/>
      <c r="E4" s="19"/>
      <c r="F4" s="19"/>
      <c r="G4" s="19"/>
      <c r="H4" s="19"/>
    </row>
    <row r="5" spans="1:8" x14ac:dyDescent="0.3">
      <c r="A5" s="19"/>
      <c r="B5" s="19"/>
      <c r="C5" s="19"/>
      <c r="D5" s="19"/>
      <c r="E5" s="19"/>
      <c r="F5" s="19"/>
      <c r="G5" s="19"/>
      <c r="H5" s="19"/>
    </row>
    <row r="6" spans="1:8" x14ac:dyDescent="0.3">
      <c r="A6" s="19"/>
      <c r="B6" s="19"/>
      <c r="C6" s="19"/>
      <c r="D6" s="19"/>
      <c r="E6" s="19"/>
      <c r="F6" s="19"/>
      <c r="G6" s="19"/>
      <c r="H6" s="19"/>
    </row>
    <row r="7" spans="1:8" x14ac:dyDescent="0.3">
      <c r="A7" s="19"/>
      <c r="B7" s="19"/>
      <c r="C7" s="19"/>
      <c r="D7" s="19"/>
      <c r="E7" s="19"/>
      <c r="F7" s="19"/>
      <c r="G7" s="19"/>
      <c r="H7" s="19"/>
    </row>
    <row r="8" spans="1:8" x14ac:dyDescent="0.3">
      <c r="A8" s="19"/>
      <c r="B8" s="19"/>
      <c r="C8" s="19"/>
      <c r="D8" s="19"/>
      <c r="E8" s="19"/>
      <c r="F8" s="19"/>
      <c r="G8" s="19"/>
      <c r="H8" s="19"/>
    </row>
    <row r="9" spans="1:8" x14ac:dyDescent="0.3">
      <c r="A9" s="19"/>
      <c r="B9" s="19"/>
      <c r="C9" s="19"/>
      <c r="D9" s="19"/>
      <c r="E9" s="19"/>
      <c r="F9" s="19"/>
      <c r="G9" s="19"/>
      <c r="H9" s="19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  <row r="11" spans="1:8" x14ac:dyDescent="0.3">
      <c r="A11" s="2" t="s">
        <v>45</v>
      </c>
      <c r="B11" s="17">
        <v>12000</v>
      </c>
      <c r="C11" s="10"/>
      <c r="D11" s="10"/>
      <c r="E11" s="10"/>
      <c r="F11" s="10"/>
      <c r="G11" s="10"/>
      <c r="H11" s="10"/>
    </row>
    <row r="12" spans="1:8" x14ac:dyDescent="0.3">
      <c r="A12" s="2" t="s">
        <v>46</v>
      </c>
      <c r="B12" s="2"/>
    </row>
    <row r="13" spans="1:8" x14ac:dyDescent="0.3">
      <c r="A13" s="2" t="s">
        <v>10</v>
      </c>
      <c r="B13" s="2">
        <v>20</v>
      </c>
    </row>
    <row r="14" spans="1:8" x14ac:dyDescent="0.3">
      <c r="A14" s="2" t="s">
        <v>9</v>
      </c>
      <c r="B14" s="18">
        <v>0.115</v>
      </c>
    </row>
    <row r="15" spans="1:8" x14ac:dyDescent="0.3">
      <c r="A15" s="2" t="s">
        <v>47</v>
      </c>
      <c r="B15" s="2">
        <v>-700</v>
      </c>
    </row>
    <row r="16" spans="1:8" x14ac:dyDescent="0.3">
      <c r="A16" s="2" t="s">
        <v>49</v>
      </c>
      <c r="B16" s="16">
        <f>PV(B14,B13,B15*12)</f>
        <v>64762.45321763894</v>
      </c>
      <c r="C16" t="str">
        <f ca="1">_xlfn.FORMULATEXT(B16)</f>
        <v>=ПС(B14;B13;B15*12)</v>
      </c>
    </row>
    <row r="17" spans="1:3" x14ac:dyDescent="0.3">
      <c r="A17" s="2" t="s">
        <v>48</v>
      </c>
      <c r="B17" s="16">
        <f>B16+B11</f>
        <v>76762.453217638948</v>
      </c>
      <c r="C17" t="str">
        <f ca="1">_xlfn.FORMULATEXT(B17)</f>
        <v>=B16+B11</v>
      </c>
    </row>
    <row r="19" spans="1:3" x14ac:dyDescent="0.3">
      <c r="A19" t="s">
        <v>50</v>
      </c>
    </row>
    <row r="20" spans="1:3" x14ac:dyDescent="0.3">
      <c r="A20" s="2" t="s">
        <v>45</v>
      </c>
      <c r="B20" s="17">
        <v>12000</v>
      </c>
      <c r="C20" s="10"/>
    </row>
    <row r="21" spans="1:3" x14ac:dyDescent="0.3">
      <c r="A21" s="2" t="s">
        <v>46</v>
      </c>
      <c r="B21" s="2"/>
    </row>
    <row r="22" spans="1:3" x14ac:dyDescent="0.3">
      <c r="A22" s="2" t="s">
        <v>10</v>
      </c>
      <c r="B22" s="2">
        <v>10</v>
      </c>
    </row>
    <row r="23" spans="1:3" x14ac:dyDescent="0.3">
      <c r="A23" s="2" t="s">
        <v>9</v>
      </c>
      <c r="B23" s="18">
        <v>0.105</v>
      </c>
    </row>
    <row r="24" spans="1:3" x14ac:dyDescent="0.3">
      <c r="A24" s="2" t="s">
        <v>47</v>
      </c>
      <c r="B24" s="2">
        <v>-700</v>
      </c>
    </row>
    <row r="25" spans="1:3" x14ac:dyDescent="0.3">
      <c r="A25" s="2" t="s">
        <v>49</v>
      </c>
      <c r="B25" s="16">
        <f>PV(B23,B22,B24*12)</f>
        <v>50524.091019626176</v>
      </c>
      <c r="C25" t="str">
        <f ca="1">_xlfn.FORMULATEXT(B25)</f>
        <v>=ПС(B23;B22;B24*12)</v>
      </c>
    </row>
    <row r="26" spans="1:3" x14ac:dyDescent="0.3">
      <c r="A26" s="2" t="s">
        <v>48</v>
      </c>
      <c r="B26" s="16">
        <f>B25+B20</f>
        <v>62524.091019626176</v>
      </c>
      <c r="C26" t="str">
        <f ca="1">_xlfn.FORMULATEXT(B26)</f>
        <v>=B25+B20</v>
      </c>
    </row>
    <row r="28" spans="1:3" x14ac:dyDescent="0.3">
      <c r="A28" t="s">
        <v>51</v>
      </c>
    </row>
    <row r="29" spans="1:3" x14ac:dyDescent="0.3">
      <c r="A29" s="2" t="s">
        <v>45</v>
      </c>
      <c r="B29" s="17">
        <v>12000</v>
      </c>
      <c r="C29" s="10"/>
    </row>
    <row r="30" spans="1:3" x14ac:dyDescent="0.3">
      <c r="A30" s="2" t="s">
        <v>46</v>
      </c>
      <c r="B30" s="2"/>
    </row>
    <row r="31" spans="1:3" x14ac:dyDescent="0.3">
      <c r="A31" s="2" t="s">
        <v>10</v>
      </c>
      <c r="B31" s="2">
        <v>15</v>
      </c>
    </row>
    <row r="32" spans="1:3" x14ac:dyDescent="0.3">
      <c r="A32" s="2" t="s">
        <v>9</v>
      </c>
      <c r="B32" s="18">
        <v>0.11</v>
      </c>
    </row>
    <row r="33" spans="1:8" x14ac:dyDescent="0.3">
      <c r="A33" s="2" t="s">
        <v>47</v>
      </c>
      <c r="B33" s="2">
        <v>-700</v>
      </c>
    </row>
    <row r="34" spans="1:8" x14ac:dyDescent="0.3">
      <c r="A34" s="2" t="s">
        <v>49</v>
      </c>
      <c r="B34" s="16">
        <f>PV(B32,B31,B33*12)</f>
        <v>60403.304437612031</v>
      </c>
      <c r="C34" t="str">
        <f ca="1">_xlfn.FORMULATEXT(B34)</f>
        <v>=ПС(B32;B31;B33*12)</v>
      </c>
    </row>
    <row r="35" spans="1:8" x14ac:dyDescent="0.3">
      <c r="A35" s="2" t="s">
        <v>48</v>
      </c>
      <c r="B35" s="16">
        <f>B34+B29</f>
        <v>72403.304437612038</v>
      </c>
      <c r="C35" t="str">
        <f ca="1">_xlfn.FORMULATEXT(B35)</f>
        <v>=B34+B29</v>
      </c>
    </row>
    <row r="38" spans="1:8" x14ac:dyDescent="0.3">
      <c r="A38" t="s">
        <v>52</v>
      </c>
    </row>
    <row r="39" spans="1:8" x14ac:dyDescent="0.3">
      <c r="A39" t="s">
        <v>53</v>
      </c>
    </row>
    <row r="40" spans="1:8" x14ac:dyDescent="0.3">
      <c r="A40" s="15"/>
    </row>
    <row r="41" spans="1:8" x14ac:dyDescent="0.3">
      <c r="A41" s="16">
        <f>B16+B11</f>
        <v>76762.453217638948</v>
      </c>
      <c r="B41" s="2">
        <v>10</v>
      </c>
      <c r="C41" s="2">
        <v>12</v>
      </c>
      <c r="D41" s="2">
        <v>14</v>
      </c>
      <c r="E41" s="2">
        <v>16</v>
      </c>
      <c r="F41" s="2">
        <v>18</v>
      </c>
      <c r="G41" s="2">
        <v>20</v>
      </c>
      <c r="H41" s="2">
        <v>22</v>
      </c>
    </row>
    <row r="42" spans="1:8" x14ac:dyDescent="0.3">
      <c r="A42" s="4">
        <v>10000</v>
      </c>
      <c r="B42" s="4">
        <f t="dataTable" ref="B42:H50" dt2D="1" dtr="1" r1="B13" r2="B11"/>
        <v>58449.274213514575</v>
      </c>
      <c r="C42" s="4">
        <v>63260.893413110716</v>
      </c>
      <c r="D42" s="4">
        <v>67131.165648302369</v>
      </c>
      <c r="E42" s="4">
        <v>70244.256388266309</v>
      </c>
      <c r="F42" s="4">
        <v>72748.300901499169</v>
      </c>
      <c r="G42" s="4">
        <v>74762.453217638948</v>
      </c>
      <c r="H42" s="4">
        <v>76382.556027781728</v>
      </c>
    </row>
    <row r="43" spans="1:8" x14ac:dyDescent="0.3">
      <c r="A43" s="4">
        <v>10500</v>
      </c>
      <c r="B43" s="4">
        <v>58949.274213514575</v>
      </c>
      <c r="C43" s="4">
        <v>63760.893413110716</v>
      </c>
      <c r="D43" s="4">
        <v>67631.165648302369</v>
      </c>
      <c r="E43" s="4">
        <v>70744.256388266309</v>
      </c>
      <c r="F43" s="4">
        <v>73248.300901499169</v>
      </c>
      <c r="G43" s="4">
        <v>75262.453217638948</v>
      </c>
      <c r="H43" s="4">
        <v>76882.556027781728</v>
      </c>
    </row>
    <row r="44" spans="1:8" x14ac:dyDescent="0.3">
      <c r="A44" s="4">
        <v>11000</v>
      </c>
      <c r="B44" s="4">
        <v>59449.274213514575</v>
      </c>
      <c r="C44" s="4">
        <v>64260.893413110716</v>
      </c>
      <c r="D44" s="4">
        <v>68131.165648302369</v>
      </c>
      <c r="E44" s="4">
        <v>71244.256388266309</v>
      </c>
      <c r="F44" s="4">
        <v>73748.300901499169</v>
      </c>
      <c r="G44" s="4">
        <v>75762.453217638948</v>
      </c>
      <c r="H44" s="4">
        <v>77382.556027781728</v>
      </c>
    </row>
    <row r="45" spans="1:8" x14ac:dyDescent="0.3">
      <c r="A45" s="4">
        <v>11500</v>
      </c>
      <c r="B45" s="4">
        <v>59949.274213514575</v>
      </c>
      <c r="C45" s="4">
        <v>64760.893413110716</v>
      </c>
      <c r="D45" s="4">
        <v>68631.165648302369</v>
      </c>
      <c r="E45" s="4">
        <v>71744.256388266309</v>
      </c>
      <c r="F45" s="4">
        <v>74248.300901499169</v>
      </c>
      <c r="G45" s="4">
        <v>76262.453217638948</v>
      </c>
      <c r="H45" s="4">
        <v>77882.556027781728</v>
      </c>
    </row>
    <row r="46" spans="1:8" x14ac:dyDescent="0.3">
      <c r="A46" s="4">
        <v>12000</v>
      </c>
      <c r="B46" s="4">
        <v>60449.274213514575</v>
      </c>
      <c r="C46" s="4">
        <v>65260.893413110716</v>
      </c>
      <c r="D46" s="4">
        <v>69131.165648302369</v>
      </c>
      <c r="E46" s="4">
        <v>72244.256388266309</v>
      </c>
      <c r="F46" s="4">
        <v>74748.300901499169</v>
      </c>
      <c r="G46" s="4">
        <v>76762.453217638948</v>
      </c>
      <c r="H46" s="4">
        <v>78382.556027781728</v>
      </c>
    </row>
    <row r="47" spans="1:8" x14ac:dyDescent="0.3">
      <c r="A47" s="4">
        <v>12500</v>
      </c>
      <c r="B47" s="4">
        <v>60949.274213514575</v>
      </c>
      <c r="C47" s="4">
        <v>65760.893413110723</v>
      </c>
      <c r="D47" s="4">
        <v>69631.165648302369</v>
      </c>
      <c r="E47" s="4">
        <v>72744.256388266309</v>
      </c>
      <c r="F47" s="4">
        <v>75248.300901499169</v>
      </c>
      <c r="G47" s="4">
        <v>77262.453217638948</v>
      </c>
      <c r="H47" s="4">
        <v>78882.556027781728</v>
      </c>
    </row>
    <row r="48" spans="1:8" x14ac:dyDescent="0.3">
      <c r="A48" s="4">
        <v>13000</v>
      </c>
      <c r="B48" s="4">
        <v>61449.274213514575</v>
      </c>
      <c r="C48" s="4">
        <v>66260.893413110723</v>
      </c>
      <c r="D48" s="4">
        <v>70131.165648302369</v>
      </c>
      <c r="E48" s="4">
        <v>73244.256388266309</v>
      </c>
      <c r="F48" s="4">
        <v>75748.300901499169</v>
      </c>
      <c r="G48" s="4">
        <v>77762.453217638948</v>
      </c>
      <c r="H48" s="4">
        <v>79382.556027781728</v>
      </c>
    </row>
    <row r="49" spans="1:8" x14ac:dyDescent="0.3">
      <c r="A49" s="4">
        <v>13500</v>
      </c>
      <c r="B49" s="4">
        <v>61949.274213514575</v>
      </c>
      <c r="C49" s="4">
        <v>66760.893413110723</v>
      </c>
      <c r="D49" s="4">
        <v>70631.165648302369</v>
      </c>
      <c r="E49" s="4">
        <v>73744.256388266309</v>
      </c>
      <c r="F49" s="4">
        <v>76248.300901499169</v>
      </c>
      <c r="G49" s="4">
        <v>78262.453217638948</v>
      </c>
      <c r="H49" s="4">
        <v>79882.556027781728</v>
      </c>
    </row>
    <row r="50" spans="1:8" x14ac:dyDescent="0.3">
      <c r="A50" s="4">
        <v>14000</v>
      </c>
      <c r="B50" s="4">
        <v>62449.274213514575</v>
      </c>
      <c r="C50" s="4">
        <v>67260.893413110723</v>
      </c>
      <c r="D50" s="4">
        <v>71131.165648302369</v>
      </c>
      <c r="E50" s="4">
        <v>74244.256388266309</v>
      </c>
      <c r="F50" s="4">
        <v>76748.300901499169</v>
      </c>
      <c r="G50" s="4">
        <v>78762.453217638948</v>
      </c>
      <c r="H50" s="4">
        <v>80382.556027781728</v>
      </c>
    </row>
    <row r="52" spans="1:8" x14ac:dyDescent="0.3">
      <c r="A52" t="s">
        <v>54</v>
      </c>
    </row>
    <row r="54" spans="1:8" x14ac:dyDescent="0.3">
      <c r="A54" s="16">
        <f>B16+B11</f>
        <v>76762.453217638948</v>
      </c>
      <c r="B54" s="2">
        <v>-500</v>
      </c>
      <c r="C54" s="2">
        <v>-550</v>
      </c>
      <c r="D54" s="2">
        <v>-600</v>
      </c>
      <c r="E54" s="2">
        <v>-650</v>
      </c>
      <c r="F54" s="2">
        <v>-700</v>
      </c>
      <c r="G54" s="2">
        <v>-750</v>
      </c>
      <c r="H54" s="2">
        <v>-800</v>
      </c>
    </row>
    <row r="55" spans="1:8" x14ac:dyDescent="0.3">
      <c r="A55" s="2">
        <v>15</v>
      </c>
      <c r="B55" s="4">
        <f t="dataTable" ref="B55:H65" dt2D="1" dtr="1" r1="B15" r2="B13" ca="1"/>
        <v>53980.247052083527</v>
      </c>
      <c r="C55" s="4">
        <v>58178.271757291877</v>
      </c>
      <c r="D55" s="4">
        <v>62376.296462500228</v>
      </c>
      <c r="E55" s="4">
        <v>66574.321167708578</v>
      </c>
      <c r="F55" s="4">
        <v>70772.345872916922</v>
      </c>
      <c r="G55" s="4">
        <v>74970.370578125279</v>
      </c>
      <c r="H55" s="4">
        <v>79168.395283333637</v>
      </c>
    </row>
    <row r="56" spans="1:8" x14ac:dyDescent="0.3">
      <c r="A56" s="2">
        <v>16</v>
      </c>
      <c r="B56" s="4">
        <v>55031.611705904506</v>
      </c>
      <c r="C56" s="4">
        <v>59334.772876494957</v>
      </c>
      <c r="D56" s="4">
        <v>63637.934047085408</v>
      </c>
      <c r="E56" s="4">
        <v>67941.095217675858</v>
      </c>
      <c r="F56" s="4">
        <v>72244.256388266309</v>
      </c>
      <c r="G56" s="4">
        <v>76547.417558856745</v>
      </c>
      <c r="H56" s="4">
        <v>80850.578729447196</v>
      </c>
    </row>
    <row r="57" spans="1:8" x14ac:dyDescent="0.3">
      <c r="A57" s="2">
        <v>17</v>
      </c>
      <c r="B57" s="4">
        <v>55974.539646551122</v>
      </c>
      <c r="C57" s="4">
        <v>60371.993611206235</v>
      </c>
      <c r="D57" s="4">
        <v>64769.447575861341</v>
      </c>
      <c r="E57" s="4">
        <v>69166.901540516468</v>
      </c>
      <c r="F57" s="4">
        <v>73564.355505171581</v>
      </c>
      <c r="G57" s="4">
        <v>77961.80946982668</v>
      </c>
      <c r="H57" s="4">
        <v>82359.263434481793</v>
      </c>
    </row>
    <row r="58" spans="1:8" x14ac:dyDescent="0.3">
      <c r="A58" s="2">
        <v>18</v>
      </c>
      <c r="B58" s="4">
        <v>56820.214929642265</v>
      </c>
      <c r="C58" s="4">
        <v>61302.236422606489</v>
      </c>
      <c r="D58" s="4">
        <v>65784.257915570721</v>
      </c>
      <c r="E58" s="4">
        <v>70266.279408534945</v>
      </c>
      <c r="F58" s="4">
        <v>74748.300901499169</v>
      </c>
      <c r="G58" s="4">
        <v>79230.322394463394</v>
      </c>
      <c r="H58" s="4">
        <v>83712.343887427618</v>
      </c>
    </row>
    <row r="59" spans="1:8" x14ac:dyDescent="0.3">
      <c r="A59" s="2">
        <v>19</v>
      </c>
      <c r="B59" s="4">
        <v>57578.668098333859</v>
      </c>
      <c r="C59" s="4">
        <v>62136.534908167254</v>
      </c>
      <c r="D59" s="4">
        <v>66694.401718000634</v>
      </c>
      <c r="E59" s="4">
        <v>71252.268527834036</v>
      </c>
      <c r="F59" s="4">
        <v>75810.135337667409</v>
      </c>
      <c r="G59" s="4">
        <v>80368.002147500796</v>
      </c>
      <c r="H59" s="4">
        <v>84925.868957334184</v>
      </c>
    </row>
    <row r="60" spans="1:8" x14ac:dyDescent="0.3">
      <c r="A60" s="2">
        <v>20</v>
      </c>
      <c r="B60" s="4">
        <v>58258.895155456383</v>
      </c>
      <c r="C60" s="4">
        <v>62884.784671002024</v>
      </c>
      <c r="D60" s="4">
        <v>67510.674186547665</v>
      </c>
      <c r="E60" s="4">
        <v>72136.563702093292</v>
      </c>
      <c r="F60" s="4">
        <v>76762.453217638948</v>
      </c>
      <c r="G60" s="4">
        <v>81388.342733184574</v>
      </c>
      <c r="H60" s="4">
        <v>86014.232248730215</v>
      </c>
    </row>
    <row r="61" spans="1:8" x14ac:dyDescent="0.3">
      <c r="A61" s="2">
        <v>21</v>
      </c>
      <c r="B61" s="4">
        <v>58868.964264983311</v>
      </c>
      <c r="C61" s="4">
        <v>63555.860691481641</v>
      </c>
      <c r="D61" s="4">
        <v>68242.757117979971</v>
      </c>
      <c r="E61" s="4">
        <v>72929.653544478293</v>
      </c>
      <c r="F61" s="4">
        <v>77616.54997097663</v>
      </c>
      <c r="G61" s="4">
        <v>82303.446397474967</v>
      </c>
      <c r="H61" s="4">
        <v>86990.342823973289</v>
      </c>
    </row>
    <row r="62" spans="1:8" x14ac:dyDescent="0.3">
      <c r="A62" s="2">
        <v>22</v>
      </c>
      <c r="B62" s="4">
        <v>59416.111448415526</v>
      </c>
      <c r="C62" s="4">
        <v>64157.722593257073</v>
      </c>
      <c r="D62" s="4">
        <v>68899.33373809862</v>
      </c>
      <c r="E62" s="4">
        <v>73640.944882940181</v>
      </c>
      <c r="F62" s="4">
        <v>78382.556027781728</v>
      </c>
      <c r="G62" s="4">
        <v>83124.167172623289</v>
      </c>
      <c r="H62" s="4">
        <v>87865.778317464836</v>
      </c>
    </row>
    <row r="63" spans="1:8" x14ac:dyDescent="0.3">
      <c r="A63" s="2">
        <v>23</v>
      </c>
      <c r="B63" s="4">
        <v>59906.826411134993</v>
      </c>
      <c r="C63" s="4">
        <v>64697.509052248497</v>
      </c>
      <c r="D63" s="4">
        <v>69488.191693361994</v>
      </c>
      <c r="E63" s="4">
        <v>74278.874334475491</v>
      </c>
      <c r="F63" s="4">
        <v>79069.556975589003</v>
      </c>
      <c r="G63" s="4">
        <v>83860.2396167025</v>
      </c>
      <c r="H63" s="4">
        <v>88650.922257815997</v>
      </c>
    </row>
    <row r="64" spans="1:8" x14ac:dyDescent="0.3">
      <c r="A64" s="2">
        <v>24</v>
      </c>
      <c r="B64" s="4">
        <v>60346.929516712997</v>
      </c>
      <c r="C64" s="4">
        <v>65181.622468384296</v>
      </c>
      <c r="D64" s="4">
        <v>70016.315420055602</v>
      </c>
      <c r="E64" s="4">
        <v>74851.008371726901</v>
      </c>
      <c r="F64" s="4">
        <v>79685.7013233982</v>
      </c>
      <c r="G64" s="4">
        <v>84520.394275069499</v>
      </c>
      <c r="H64" s="4">
        <v>89355.087226740798</v>
      </c>
    </row>
    <row r="65" spans="1:8" x14ac:dyDescent="0.3">
      <c r="A65" s="2">
        <v>25</v>
      </c>
      <c r="B65" s="4">
        <v>60741.640822164132</v>
      </c>
      <c r="C65" s="4">
        <v>65615.804904380551</v>
      </c>
      <c r="D65" s="4">
        <v>70489.968986596956</v>
      </c>
      <c r="E65" s="4">
        <v>75364.13306881336</v>
      </c>
      <c r="F65" s="4">
        <v>80238.297151029779</v>
      </c>
      <c r="G65" s="4">
        <v>85112.461233246198</v>
      </c>
      <c r="H65" s="4">
        <v>89986.625315462603</v>
      </c>
    </row>
  </sheetData>
  <mergeCells count="1">
    <mergeCell ref="A1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Задание 1</vt:lpstr>
      <vt:lpstr>Задание 2</vt:lpstr>
      <vt:lpstr>Задание 3</vt:lpstr>
      <vt:lpstr>Задание 4</vt:lpstr>
      <vt:lpstr>Задание 5</vt:lpstr>
      <vt:lpstr>сам.р. 1</vt:lpstr>
      <vt:lpstr>сам.р. 2</vt:lpstr>
      <vt:lpstr>сам.р. 3</vt:lpstr>
      <vt:lpstr>сам.р. 4</vt:lpstr>
      <vt:lpstr>сам.р.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Хадижа Алиева</dc:creator>
  <cp:lastModifiedBy>Пользователь</cp:lastModifiedBy>
  <dcterms:created xsi:type="dcterms:W3CDTF">2015-06-05T18:19:34Z</dcterms:created>
  <dcterms:modified xsi:type="dcterms:W3CDTF">2023-02-11T16:10:09Z</dcterms:modified>
</cp:coreProperties>
</file>