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бис\"/>
    </mc:Choice>
  </mc:AlternateContent>
  <xr:revisionPtr revIDLastSave="0" documentId="13_ncr:1_{75C180A0-063F-4B47-8586-FD4B60AAD0BF}" xr6:coauthVersionLast="47" xr6:coauthVersionMax="47" xr10:uidLastSave="{00000000-0000-0000-0000-000000000000}"/>
  <bookViews>
    <workbookView xWindow="1884" yWindow="240" windowWidth="17028" windowHeight="11892" firstSheet="5" activeTab="9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сам.р. 1" sheetId="6" r:id="rId6"/>
    <sheet name="сам.р. 2" sheetId="7" r:id="rId7"/>
    <sheet name="сам.р. 3" sheetId="8" r:id="rId8"/>
    <sheet name="сам.р. 4" sheetId="9" r:id="rId9"/>
    <sheet name="сам.р. 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10" i="6" s="1"/>
  <c r="B9" i="7"/>
  <c r="B10" i="7" s="1"/>
  <c r="B8" i="7"/>
  <c r="C15" i="8"/>
  <c r="C14" i="8"/>
  <c r="C13" i="8"/>
  <c r="B14" i="8"/>
  <c r="C10" i="8"/>
  <c r="B10" i="8"/>
  <c r="B11" i="8" s="1"/>
  <c r="E8" i="8"/>
  <c r="C11" i="10"/>
  <c r="B11" i="10"/>
  <c r="C9" i="10"/>
  <c r="B9" i="10"/>
  <c r="C10" i="6"/>
  <c r="C9" i="6"/>
  <c r="C9" i="7"/>
  <c r="B15" i="8" l="1"/>
  <c r="B16" i="8" l="1"/>
  <c r="C16" i="8" s="1"/>
  <c r="B17" i="8"/>
  <c r="C17" i="8" s="1"/>
  <c r="B18" i="8" l="1"/>
  <c r="C18" i="8" s="1"/>
  <c r="B19" i="8" l="1"/>
  <c r="C19" i="8" s="1"/>
  <c r="B20" i="8" l="1"/>
  <c r="C20" i="8" s="1"/>
  <c r="C22" i="8" s="1"/>
  <c r="B21" i="8" l="1"/>
  <c r="C8" i="7"/>
  <c r="C10" i="7"/>
  <c r="C11" i="9" l="1"/>
  <c r="B11" i="9"/>
  <c r="C9" i="9"/>
  <c r="B9" i="9"/>
  <c r="C8" i="9"/>
  <c r="B9" i="5"/>
  <c r="B8" i="4"/>
  <c r="B7" i="4"/>
  <c r="B7" i="3"/>
  <c r="B7" i="2"/>
  <c r="B6" i="1"/>
  <c r="B12" i="9"/>
  <c r="C12" i="9"/>
  <c r="C7" i="2"/>
  <c r="C10" i="10"/>
  <c r="C12" i="10"/>
  <c r="C8" i="4"/>
  <c r="B10" i="10"/>
  <c r="C6" i="1"/>
  <c r="C7" i="3"/>
  <c r="B10" i="9"/>
  <c r="B12" i="10"/>
  <c r="C10" i="9"/>
  <c r="C7" i="4"/>
  <c r="C9" i="5"/>
</calcChain>
</file>

<file path=xl/sharedStrings.xml><?xml version="1.0" encoding="utf-8"?>
<sst xmlns="http://schemas.openxmlformats.org/spreadsheetml/2006/main" count="74" uniqueCount="44">
  <si>
    <t>Задание 1</t>
  </si>
  <si>
    <t>Сумма кредита</t>
  </si>
  <si>
    <t>Ставка, %</t>
  </si>
  <si>
    <t>Срок, месяцев</t>
  </si>
  <si>
    <t>Ежемесячный платеж</t>
  </si>
  <si>
    <t>Задание 2</t>
  </si>
  <si>
    <t>Кредит</t>
  </si>
  <si>
    <t>Ставка, год</t>
  </si>
  <si>
    <t>Срок, лет</t>
  </si>
  <si>
    <t>Период</t>
  </si>
  <si>
    <t>Платеж</t>
  </si>
  <si>
    <t>Задание 3</t>
  </si>
  <si>
    <t>Задание 4</t>
  </si>
  <si>
    <t>Начислений % в год</t>
  </si>
  <si>
    <t>Выплата % за 1-й месяц</t>
  </si>
  <si>
    <t>Выплата % за 3-й год</t>
  </si>
  <si>
    <t>Задание 5</t>
  </si>
  <si>
    <t>Нач_период</t>
  </si>
  <si>
    <t>Кон_период</t>
  </si>
  <si>
    <t>Основные выплаты</t>
  </si>
  <si>
    <t>1. Ипотечный кредит размером 2 200 000 руб. предоставлен по ставке 
12% годовых сроком на 30 лет. Каков будет остаток основной суммы через 8 
лет при условии погашения процентов и основного долга ежемесячно?</t>
  </si>
  <si>
    <t>2. Кредит в сумме 5 000 000 руб. предоставлен под 20% годовых сроком на 10 лет. Рассчитать величину остатка основной суммы без учета выплаченных процентов на начало третьего года.</t>
  </si>
  <si>
    <t>3. Рассчитать сумму процентов, начисленных на депозит в 750 тыс. руб. за 2 года, если банк начисляет проценты ежеквартально из расчета 28% годовых. Какова должна быть годовая ставка по депозиту при прочих равных условиях, если за 2 года необходимо удвоить первоначальный вклад?</t>
  </si>
  <si>
    <t>4. Потребитель получает кредит на покупку автомобиля 20 000$ под 8% годовых сроком на три года при ежемесячных выплатах. Какова будет сумма по процентам и основной платеж за первый и последний месяцы выплат?</t>
  </si>
  <si>
    <t>5. Потребитель занимает сумму 250 000$, подлежащую выплате в течение 10 лет при 12% годовых на ежемесячной основе. Какова сумма процента и основного капитала на первом году займа и на третьем году займа?</t>
  </si>
  <si>
    <t>Ставка</t>
  </si>
  <si>
    <t>Срок</t>
  </si>
  <si>
    <t>Основной платеж</t>
  </si>
  <si>
    <t>Платеж по процентам</t>
  </si>
  <si>
    <t>Депозит</t>
  </si>
  <si>
    <t>Сумма % за годы</t>
  </si>
  <si>
    <t>Сумма долга</t>
  </si>
  <si>
    <t>X</t>
  </si>
  <si>
    <t>=</t>
  </si>
  <si>
    <t>Регулярность</t>
  </si>
  <si>
    <t>Общий доход</t>
  </si>
  <si>
    <t>Сумма процентов</t>
  </si>
  <si>
    <t>Процент</t>
  </si>
  <si>
    <t>Итог:</t>
  </si>
  <si>
    <t>Суммарно:</t>
  </si>
  <si>
    <t>Сумма выплат</t>
  </si>
  <si>
    <t>Остаток</t>
  </si>
  <si>
    <t>Периодич. %</t>
  </si>
  <si>
    <t>Остаток: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</si>
</sst>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8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0" applyNumberFormat="1"/>
    <xf numFmtId="8" fontId="0" fillId="2" borderId="0" xfId="0" applyNumberFormat="1" applyFill="1"/>
    <xf numFmtId="8" fontId="0" fillId="0" borderId="0" xfId="0" applyNumberForma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0" fontId="0" fillId="3" borderId="0" xfId="0" applyNumberFormat="1" applyFill="1"/>
    <xf numFmtId="8" fontId="0" fillId="3" borderId="0" xfId="0" applyNumberFormat="1" applyFill="1"/>
    <xf numFmtId="0" fontId="1" fillId="0" borderId="0" xfId="0" applyFont="1"/>
    <xf numFmtId="10" fontId="0" fillId="0" borderId="0" xfId="0" applyNumberFormat="1"/>
    <xf numFmtId="164" fontId="0" fillId="3" borderId="0" xfId="0" applyNumberFormat="1" applyFill="1"/>
    <xf numFmtId="0" fontId="0" fillId="0" borderId="0" xfId="0" applyBorder="1"/>
    <xf numFmtId="164" fontId="0" fillId="0" borderId="0" xfId="0" applyNumberFormat="1" applyFill="1"/>
    <xf numFmtId="8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7" sqref="C7"/>
    </sheetView>
  </sheetViews>
  <sheetFormatPr defaultRowHeight="14.4" x14ac:dyDescent="0.3"/>
  <cols>
    <col min="1" max="1" width="19.77734375" bestFit="1" customWidth="1"/>
    <col min="2" max="2" width="9.33203125" bestFit="1" customWidth="1"/>
  </cols>
  <sheetData>
    <row r="1" spans="1:3" x14ac:dyDescent="0.3">
      <c r="A1" t="s">
        <v>0</v>
      </c>
    </row>
    <row r="3" spans="1:3" x14ac:dyDescent="0.3">
      <c r="A3" s="1" t="s">
        <v>1</v>
      </c>
      <c r="B3" s="2">
        <v>5000</v>
      </c>
    </row>
    <row r="4" spans="1:3" x14ac:dyDescent="0.3">
      <c r="A4" s="1" t="s">
        <v>2</v>
      </c>
      <c r="B4" s="3">
        <v>0.06</v>
      </c>
    </row>
    <row r="5" spans="1:3" x14ac:dyDescent="0.3">
      <c r="A5" s="1" t="s">
        <v>3</v>
      </c>
      <c r="B5" s="1">
        <v>6</v>
      </c>
    </row>
    <row r="6" spans="1:3" x14ac:dyDescent="0.3">
      <c r="A6" s="1" t="s">
        <v>4</v>
      </c>
      <c r="B6" s="4">
        <f>PMT(B4/12,B5,-B3)</f>
        <v>847.97727822053582</v>
      </c>
      <c r="C6" t="str">
        <f ca="1">_xlfn.FORMULATEXT(B6)</f>
        <v>=ПЛТ(B4/12;B5;-B3)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6DF4-3F96-4103-89AB-BA8CF78B676E}">
  <dimension ref="A1:H12"/>
  <sheetViews>
    <sheetView tabSelected="1" zoomScale="87" workbookViewId="0">
      <selection activeCell="C16" sqref="C16"/>
    </sheetView>
  </sheetViews>
  <sheetFormatPr defaultRowHeight="14.4" x14ac:dyDescent="0.3"/>
  <cols>
    <col min="1" max="1" width="20" bestFit="1" customWidth="1"/>
    <col min="2" max="2" width="33.109375" bestFit="1" customWidth="1"/>
    <col min="3" max="3" width="25.21875" bestFit="1" customWidth="1"/>
  </cols>
  <sheetData>
    <row r="1" spans="1:8" ht="14.4" customHeight="1" x14ac:dyDescent="0.3">
      <c r="A1" s="11" t="s">
        <v>24</v>
      </c>
      <c r="B1" s="11"/>
      <c r="C1" s="11"/>
      <c r="D1" s="11"/>
      <c r="E1" s="11"/>
      <c r="F1" s="6"/>
      <c r="G1" s="6"/>
      <c r="H1" s="6"/>
    </row>
    <row r="2" spans="1:8" x14ac:dyDescent="0.3">
      <c r="A2" s="11"/>
      <c r="B2" s="11"/>
      <c r="C2" s="11"/>
      <c r="D2" s="11"/>
      <c r="E2" s="11"/>
      <c r="F2" s="6"/>
      <c r="G2" s="6"/>
      <c r="H2" s="6"/>
    </row>
    <row r="3" spans="1:8" x14ac:dyDescent="0.3">
      <c r="A3" s="11"/>
      <c r="B3" s="11"/>
      <c r="C3" s="11"/>
      <c r="D3" s="11"/>
      <c r="E3" s="11"/>
      <c r="F3" s="6"/>
      <c r="G3" s="6"/>
      <c r="H3" s="6"/>
    </row>
    <row r="5" spans="1:8" x14ac:dyDescent="0.3">
      <c r="A5" s="1" t="s">
        <v>6</v>
      </c>
      <c r="B5" s="1">
        <v>250000</v>
      </c>
      <c r="C5" s="1"/>
    </row>
    <row r="6" spans="1:8" x14ac:dyDescent="0.3">
      <c r="A6" s="1" t="s">
        <v>25</v>
      </c>
      <c r="B6" s="3">
        <v>0.12</v>
      </c>
      <c r="C6" s="1"/>
    </row>
    <row r="7" spans="1:8" x14ac:dyDescent="0.3">
      <c r="A7" s="1" t="s">
        <v>26</v>
      </c>
      <c r="B7" s="1">
        <v>10</v>
      </c>
      <c r="C7" s="1"/>
    </row>
    <row r="8" spans="1:8" x14ac:dyDescent="0.3">
      <c r="A8" s="1" t="s">
        <v>9</v>
      </c>
      <c r="B8" s="1">
        <v>1</v>
      </c>
      <c r="C8" s="1">
        <v>3</v>
      </c>
    </row>
    <row r="9" spans="1:8" x14ac:dyDescent="0.3">
      <c r="A9" t="s">
        <v>30</v>
      </c>
      <c r="B9" s="9">
        <f>CUMIPMT(B6/12,B7*12,B5,1,12,0)</f>
        <v>-29258.2736682176</v>
      </c>
      <c r="C9" s="9">
        <f>CUMIPMT(B6/12,B7*12,B5,25,36,0)</f>
        <v>-25540.518080191141</v>
      </c>
    </row>
    <row r="10" spans="1:8" x14ac:dyDescent="0.3">
      <c r="B10" t="str">
        <f ca="1">_xlfn.FORMULATEXT(B9)</f>
        <v>=ОБЩПЛАТ(B6/12;B7*12;B5;1;12;0)</v>
      </c>
      <c r="C10" t="str">
        <f ca="1">_xlfn.FORMULATEXT(C9)</f>
        <v>=ОБЩПЛАТ(B6/12;B7*12;B5;25;36;0)</v>
      </c>
    </row>
    <row r="11" spans="1:8" x14ac:dyDescent="0.3">
      <c r="A11" t="s">
        <v>31</v>
      </c>
      <c r="B11" s="9">
        <f>CUMPRINC(B6/12,B7*12,B5,1,12,0)</f>
        <v>-13783.010852558615</v>
      </c>
      <c r="C11" s="9">
        <f>CUMPRINC(B6/12,B7*12,B5,25,36,0)</f>
        <v>-17500.766440585074</v>
      </c>
    </row>
    <row r="12" spans="1:8" x14ac:dyDescent="0.3">
      <c r="B12" t="str">
        <f ca="1">_xlfn.FORMULATEXT(B11)</f>
        <v>=ОБЩДОХОД(B6/12;B7*12;B5;1;12;0)</v>
      </c>
      <c r="C12" t="str">
        <f ca="1">_xlfn.FORMULATEXT(C11)</f>
        <v>=ОБЩДОХОД(B6/12;B7*12;B5;25;36;0)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3A7C-981D-4098-9CD9-2DD911A36748}">
  <dimension ref="A1:C7"/>
  <sheetViews>
    <sheetView workbookViewId="0">
      <selection activeCell="C8" sqref="C8"/>
    </sheetView>
  </sheetViews>
  <sheetFormatPr defaultRowHeight="14.4" x14ac:dyDescent="0.3"/>
  <cols>
    <col min="1" max="1" width="10.5546875" bestFit="1" customWidth="1"/>
    <col min="2" max="2" width="11.33203125" bestFit="1" customWidth="1"/>
  </cols>
  <sheetData>
    <row r="1" spans="1:3" x14ac:dyDescent="0.3">
      <c r="A1" t="s">
        <v>5</v>
      </c>
    </row>
    <row r="3" spans="1:3" x14ac:dyDescent="0.3">
      <c r="A3" s="1" t="s">
        <v>6</v>
      </c>
      <c r="B3" s="2">
        <v>100000</v>
      </c>
    </row>
    <row r="4" spans="1:3" x14ac:dyDescent="0.3">
      <c r="A4" s="1" t="s">
        <v>7</v>
      </c>
      <c r="B4" s="3">
        <v>0.1</v>
      </c>
    </row>
    <row r="5" spans="1:3" x14ac:dyDescent="0.3">
      <c r="A5" s="1" t="s">
        <v>8</v>
      </c>
      <c r="B5" s="1">
        <v>3</v>
      </c>
    </row>
    <row r="6" spans="1:3" x14ac:dyDescent="0.3">
      <c r="A6" s="1" t="s">
        <v>9</v>
      </c>
      <c r="B6" s="1">
        <v>1</v>
      </c>
    </row>
    <row r="7" spans="1:3" x14ac:dyDescent="0.3">
      <c r="A7" s="1" t="s">
        <v>10</v>
      </c>
      <c r="B7" s="4">
        <f>IPMT(B4/12,B6,B5*12,B3)</f>
        <v>-833.33333333333337</v>
      </c>
      <c r="C7" t="str">
        <f ca="1">_xlfn.FORMULATEXT(B7)</f>
        <v>=ПРПЛТ(B4/12;B6;B5*12;B3)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D517-C62F-4365-B6D5-2B01B460B124}">
  <dimension ref="A1:C7"/>
  <sheetViews>
    <sheetView workbookViewId="0">
      <selection activeCell="C8" sqref="C8"/>
    </sheetView>
  </sheetViews>
  <sheetFormatPr defaultRowHeight="14.4" x14ac:dyDescent="0.3"/>
  <cols>
    <col min="1" max="1" width="10.5546875" bestFit="1" customWidth="1"/>
    <col min="2" max="2" width="10.33203125" bestFit="1" customWidth="1"/>
  </cols>
  <sheetData>
    <row r="1" spans="1:3" x14ac:dyDescent="0.3">
      <c r="A1" t="s">
        <v>11</v>
      </c>
    </row>
    <row r="3" spans="1:3" x14ac:dyDescent="0.3">
      <c r="A3" s="1" t="s">
        <v>6</v>
      </c>
      <c r="B3" s="2">
        <v>60000</v>
      </c>
    </row>
    <row r="4" spans="1:3" x14ac:dyDescent="0.3">
      <c r="A4" s="1" t="s">
        <v>7</v>
      </c>
      <c r="B4" s="3">
        <v>0.12</v>
      </c>
    </row>
    <row r="5" spans="1:3" x14ac:dyDescent="0.3">
      <c r="A5" s="1" t="s">
        <v>8</v>
      </c>
      <c r="B5" s="1">
        <v>2</v>
      </c>
    </row>
    <row r="6" spans="1:3" x14ac:dyDescent="0.3">
      <c r="A6" s="1" t="s">
        <v>9</v>
      </c>
      <c r="B6" s="1">
        <v>1</v>
      </c>
    </row>
    <row r="7" spans="1:3" x14ac:dyDescent="0.3">
      <c r="A7" s="1" t="s">
        <v>10</v>
      </c>
      <c r="B7" s="4">
        <f>PPMT(B4/12,B6,B5*12,B3)</f>
        <v>-2224.408333395882</v>
      </c>
      <c r="C7" t="str">
        <f ca="1">_xlfn.FORMULATEXT(B7)</f>
        <v>=ОСПЛТ(B4/12;B6;B5*12;B3)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7644-DA74-464E-9951-72D2FBC2B5A8}">
  <dimension ref="A1:C8"/>
  <sheetViews>
    <sheetView workbookViewId="0">
      <selection activeCell="C9" sqref="C9"/>
    </sheetView>
  </sheetViews>
  <sheetFormatPr defaultRowHeight="14.4" x14ac:dyDescent="0.3"/>
  <cols>
    <col min="1" max="1" width="21.77734375" bestFit="1" customWidth="1"/>
    <col min="2" max="2" width="11.33203125" bestFit="1" customWidth="1"/>
  </cols>
  <sheetData>
    <row r="1" spans="1:3" x14ac:dyDescent="0.3">
      <c r="A1" t="s">
        <v>12</v>
      </c>
    </row>
    <row r="3" spans="1:3" x14ac:dyDescent="0.3">
      <c r="A3" s="1" t="s">
        <v>6</v>
      </c>
      <c r="B3" s="2">
        <v>500000</v>
      </c>
    </row>
    <row r="4" spans="1:3" x14ac:dyDescent="0.3">
      <c r="A4" s="1" t="s">
        <v>7</v>
      </c>
      <c r="B4" s="5">
        <v>0.105</v>
      </c>
    </row>
    <row r="5" spans="1:3" x14ac:dyDescent="0.3">
      <c r="A5" s="1" t="s">
        <v>8</v>
      </c>
      <c r="B5" s="1">
        <v>10</v>
      </c>
    </row>
    <row r="6" spans="1:3" x14ac:dyDescent="0.3">
      <c r="A6" s="1" t="s">
        <v>13</v>
      </c>
      <c r="B6" s="1">
        <v>12</v>
      </c>
    </row>
    <row r="7" spans="1:3" x14ac:dyDescent="0.3">
      <c r="A7" s="1" t="s">
        <v>14</v>
      </c>
      <c r="B7" s="2">
        <f>CUMIPMT(B4/12,B5*12,B3,1,1,0)</f>
        <v>-4374.9999999999991</v>
      </c>
      <c r="C7" t="str">
        <f ca="1">_xlfn.FORMULATEXT(B7)</f>
        <v>=ОБЩПЛАТ(B4/12;B5*12;B3;1;1;0)</v>
      </c>
    </row>
    <row r="8" spans="1:3" x14ac:dyDescent="0.3">
      <c r="A8" s="1" t="s">
        <v>15</v>
      </c>
      <c r="B8" s="2">
        <f>CUMIPMT(B4/12,B5*12,B3,25,36,0)</f>
        <v>-44142.915724983803</v>
      </c>
      <c r="C8" t="str">
        <f ca="1">_xlfn.FORMULATEXT(B8)</f>
        <v>=ОБЩПЛАТ(B4/12;B5*12;B3;25;36;0)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D5F9-3E97-4BAC-AB1C-A4DECADB9451}">
  <dimension ref="A1:C9"/>
  <sheetViews>
    <sheetView workbookViewId="0">
      <selection activeCell="B15" sqref="B15"/>
    </sheetView>
  </sheetViews>
  <sheetFormatPr defaultRowHeight="14.4" x14ac:dyDescent="0.3"/>
  <cols>
    <col min="1" max="1" width="18.33203125" bestFit="1" customWidth="1"/>
    <col min="2" max="2" width="12.77734375" bestFit="1" customWidth="1"/>
  </cols>
  <sheetData>
    <row r="1" spans="1:3" x14ac:dyDescent="0.3">
      <c r="A1" t="s">
        <v>16</v>
      </c>
    </row>
    <row r="3" spans="1:3" x14ac:dyDescent="0.3">
      <c r="A3" s="1" t="s">
        <v>6</v>
      </c>
      <c r="B3" s="2">
        <v>1000000</v>
      </c>
    </row>
    <row r="4" spans="1:3" x14ac:dyDescent="0.3">
      <c r="A4" s="1" t="s">
        <v>7</v>
      </c>
      <c r="B4" s="5">
        <v>0.13</v>
      </c>
    </row>
    <row r="5" spans="1:3" x14ac:dyDescent="0.3">
      <c r="A5" s="1" t="s">
        <v>8</v>
      </c>
      <c r="B5" s="1">
        <v>3</v>
      </c>
    </row>
    <row r="6" spans="1:3" x14ac:dyDescent="0.3">
      <c r="A6" s="1" t="s">
        <v>13</v>
      </c>
      <c r="B6" s="1">
        <v>4</v>
      </c>
    </row>
    <row r="7" spans="1:3" x14ac:dyDescent="0.3">
      <c r="A7" s="1" t="s">
        <v>17</v>
      </c>
      <c r="B7" s="1">
        <v>5</v>
      </c>
    </row>
    <row r="8" spans="1:3" x14ac:dyDescent="0.3">
      <c r="A8" s="1" t="s">
        <v>18</v>
      </c>
      <c r="B8" s="1">
        <v>8</v>
      </c>
    </row>
    <row r="9" spans="1:3" x14ac:dyDescent="0.3">
      <c r="A9" s="1" t="s">
        <v>19</v>
      </c>
      <c r="B9" s="2">
        <f>CUMPRINC(B4/B6,B5*B6,B3,B7,B8,0)</f>
        <v>-331522.22982451768</v>
      </c>
      <c r="C9" t="str">
        <f ca="1">_xlfn.FORMULATEXT(B9)</f>
        <v>=ОБЩДОХОД(B4/B6;B5*B6;B3;B7;B8;0)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5748-DE36-4366-8F17-B5BBF71B0C2C}">
  <dimension ref="A1:H13"/>
  <sheetViews>
    <sheetView workbookViewId="0">
      <selection activeCell="D20" sqref="D20"/>
    </sheetView>
  </sheetViews>
  <sheetFormatPr defaultRowHeight="14.4" x14ac:dyDescent="0.3"/>
  <cols>
    <col min="1" max="1" width="13.33203125" bestFit="1" customWidth="1"/>
    <col min="2" max="2" width="28.33203125" bestFit="1" customWidth="1"/>
    <col min="3" max="3" width="12" bestFit="1" customWidth="1"/>
  </cols>
  <sheetData>
    <row r="1" spans="1:8" ht="14.4" customHeight="1" x14ac:dyDescent="0.3">
      <c r="A1" s="11" t="s">
        <v>20</v>
      </c>
      <c r="B1" s="11"/>
      <c r="C1" s="11"/>
      <c r="D1" s="11"/>
      <c r="E1" s="11"/>
      <c r="F1" s="6"/>
      <c r="G1" s="6"/>
      <c r="H1" s="6"/>
    </row>
    <row r="2" spans="1:8" x14ac:dyDescent="0.3">
      <c r="A2" s="11"/>
      <c r="B2" s="11"/>
      <c r="C2" s="11"/>
      <c r="D2" s="11"/>
      <c r="E2" s="11"/>
      <c r="F2" s="6"/>
      <c r="G2" s="6"/>
      <c r="H2" s="6"/>
    </row>
    <row r="3" spans="1:8" x14ac:dyDescent="0.3">
      <c r="A3" s="11"/>
      <c r="B3" s="11"/>
      <c r="C3" s="11"/>
      <c r="D3" s="11"/>
      <c r="E3" s="11"/>
      <c r="F3" s="6"/>
      <c r="G3" s="6"/>
      <c r="H3" s="6"/>
    </row>
    <row r="5" spans="1:8" x14ac:dyDescent="0.3">
      <c r="A5" t="s">
        <v>6</v>
      </c>
      <c r="B5" s="7">
        <v>2200000</v>
      </c>
      <c r="C5" s="19"/>
      <c r="D5" s="19"/>
    </row>
    <row r="6" spans="1:8" x14ac:dyDescent="0.3">
      <c r="A6" t="s">
        <v>25</v>
      </c>
      <c r="B6" s="8">
        <v>0.12</v>
      </c>
      <c r="C6" s="19"/>
      <c r="D6" s="19"/>
    </row>
    <row r="7" spans="1:8" x14ac:dyDescent="0.3">
      <c r="A7" t="s">
        <v>26</v>
      </c>
      <c r="B7">
        <v>30</v>
      </c>
      <c r="C7" s="19"/>
      <c r="D7" s="19"/>
    </row>
    <row r="8" spans="1:8" x14ac:dyDescent="0.3">
      <c r="A8" t="s">
        <v>42</v>
      </c>
      <c r="B8">
        <v>12</v>
      </c>
      <c r="C8" s="19"/>
      <c r="D8" s="19"/>
    </row>
    <row r="9" spans="1:8" x14ac:dyDescent="0.3">
      <c r="A9" t="s">
        <v>40</v>
      </c>
      <c r="B9" s="7">
        <f>CUMPRINC(B6/12,B7*12,B5,1,96,0)</f>
        <v>-100670.57350438634</v>
      </c>
      <c r="C9" t="str">
        <f ca="1">_xlfn.FORMULATEXT(B9)</f>
        <v>=ОБЩДОХОД(B6/12;B7*12;B5;1;96;0)</v>
      </c>
    </row>
    <row r="10" spans="1:8" x14ac:dyDescent="0.3">
      <c r="A10" t="s">
        <v>43</v>
      </c>
      <c r="B10" s="18">
        <f>B5+B9</f>
        <v>2099329.4264956135</v>
      </c>
      <c r="C10" s="10" t="str">
        <f ca="1">_xlfn.FORMULATEXT(B10)</f>
        <v>=B5+B9</v>
      </c>
    </row>
    <row r="13" spans="1:8" x14ac:dyDescent="0.3">
      <c r="A13" s="20"/>
      <c r="B13" s="21"/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4ECA-3B7E-40CC-9F1B-8D958D16DAF4}">
  <dimension ref="A1:H10"/>
  <sheetViews>
    <sheetView workbookViewId="0">
      <selection activeCell="D15" sqref="D15"/>
    </sheetView>
  </sheetViews>
  <sheetFormatPr defaultRowHeight="14.4" x14ac:dyDescent="0.3"/>
  <cols>
    <col min="1" max="1" width="22.33203125" bestFit="1" customWidth="1"/>
    <col min="2" max="2" width="12.77734375" bestFit="1" customWidth="1"/>
  </cols>
  <sheetData>
    <row r="1" spans="1:8" ht="14.4" customHeight="1" x14ac:dyDescent="0.3">
      <c r="A1" s="11" t="s">
        <v>21</v>
      </c>
      <c r="B1" s="11"/>
      <c r="C1" s="11"/>
      <c r="D1" s="11"/>
      <c r="E1" s="11"/>
      <c r="F1" s="11"/>
      <c r="G1" s="11"/>
      <c r="H1" s="6"/>
    </row>
    <row r="2" spans="1:8" x14ac:dyDescent="0.3">
      <c r="A2" s="11"/>
      <c r="B2" s="11"/>
      <c r="C2" s="11"/>
      <c r="D2" s="11"/>
      <c r="E2" s="11"/>
      <c r="F2" s="11"/>
      <c r="G2" s="11"/>
      <c r="H2" s="6"/>
    </row>
    <row r="3" spans="1:8" x14ac:dyDescent="0.3">
      <c r="A3" s="11"/>
      <c r="B3" s="11"/>
      <c r="C3" s="11"/>
      <c r="D3" s="11"/>
      <c r="E3" s="11"/>
      <c r="F3" s="11"/>
      <c r="G3" s="11"/>
      <c r="H3" s="6"/>
    </row>
    <row r="5" spans="1:8" x14ac:dyDescent="0.3">
      <c r="A5" t="s">
        <v>6</v>
      </c>
      <c r="B5">
        <v>5000000</v>
      </c>
    </row>
    <row r="6" spans="1:8" x14ac:dyDescent="0.3">
      <c r="A6" t="s">
        <v>25</v>
      </c>
      <c r="B6" s="17">
        <v>0.2</v>
      </c>
    </row>
    <row r="7" spans="1:8" x14ac:dyDescent="0.3">
      <c r="A7" t="s">
        <v>26</v>
      </c>
      <c r="B7">
        <v>120</v>
      </c>
    </row>
    <row r="8" spans="1:8" x14ac:dyDescent="0.3">
      <c r="A8" t="s">
        <v>10</v>
      </c>
      <c r="B8" s="10">
        <f>PMT(B6/12,B7,-B5,,0)</f>
        <v>96627.836099662891</v>
      </c>
      <c r="C8" t="str">
        <f ca="1">_xlfn.FORMULATEXT(B8)</f>
        <v>=ПЛТ(B6/12;B7;-B5;;0)</v>
      </c>
    </row>
    <row r="9" spans="1:8" x14ac:dyDescent="0.3">
      <c r="A9" s="10" t="s">
        <v>40</v>
      </c>
      <c r="B9" s="7">
        <f>CUMPRINC(B6/12,B7,B5,1,24,0)</f>
        <v>-388397.26411525079</v>
      </c>
      <c r="C9" t="str">
        <f ca="1">_xlfn.FORMULATEXT(B9)</f>
        <v>=ОБЩДОХОД(B6/12;B7;B5;1;24;0)</v>
      </c>
    </row>
    <row r="10" spans="1:8" x14ac:dyDescent="0.3">
      <c r="A10" t="s">
        <v>41</v>
      </c>
      <c r="B10" s="18">
        <f>B5+B9</f>
        <v>4611602.7358847493</v>
      </c>
      <c r="C10" t="str">
        <f ca="1">_xlfn.FORMULATEXT(B10)</f>
        <v>=B5+B9</v>
      </c>
    </row>
  </sheetData>
  <mergeCells count="1">
    <mergeCell ref="A1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C10C-0FBB-4B24-BC3D-7FB3A206758C}">
  <dimension ref="A1:H22"/>
  <sheetViews>
    <sheetView zoomScale="118" workbookViewId="0">
      <selection activeCell="D16" sqref="D16"/>
    </sheetView>
  </sheetViews>
  <sheetFormatPr defaultRowHeight="14.4" x14ac:dyDescent="0.3"/>
  <cols>
    <col min="1" max="1" width="17" bestFit="1" customWidth="1"/>
    <col min="2" max="3" width="13.109375" bestFit="1" customWidth="1"/>
    <col min="5" max="5" width="10.21875" bestFit="1" customWidth="1"/>
    <col min="6" max="6" width="13.109375" bestFit="1" customWidth="1"/>
  </cols>
  <sheetData>
    <row r="1" spans="1:8" ht="14.4" customHeight="1" x14ac:dyDescent="0.3">
      <c r="A1" s="11" t="s">
        <v>22</v>
      </c>
      <c r="B1" s="11"/>
      <c r="C1" s="11"/>
      <c r="D1" s="11"/>
      <c r="E1" s="11"/>
      <c r="F1" s="11"/>
      <c r="G1" s="11"/>
      <c r="H1" s="6"/>
    </row>
    <row r="2" spans="1:8" x14ac:dyDescent="0.3">
      <c r="A2" s="11"/>
      <c r="B2" s="11"/>
      <c r="C2" s="11"/>
      <c r="D2" s="11"/>
      <c r="E2" s="11"/>
      <c r="F2" s="11"/>
      <c r="G2" s="11"/>
      <c r="H2" s="6"/>
    </row>
    <row r="3" spans="1:8" x14ac:dyDescent="0.3">
      <c r="A3" s="11"/>
      <c r="B3" s="11"/>
      <c r="C3" s="11"/>
      <c r="D3" s="11"/>
      <c r="E3" s="11"/>
      <c r="F3" s="11"/>
      <c r="G3" s="11"/>
      <c r="H3" s="6"/>
    </row>
    <row r="4" spans="1:8" x14ac:dyDescent="0.3">
      <c r="A4" s="11"/>
      <c r="B4" s="11"/>
      <c r="C4" s="11"/>
      <c r="D4" s="11"/>
      <c r="E4" s="11"/>
      <c r="F4" s="11"/>
      <c r="G4" s="11"/>
      <c r="H4" s="6"/>
    </row>
    <row r="6" spans="1:8" x14ac:dyDescent="0.3">
      <c r="A6" t="s">
        <v>29</v>
      </c>
      <c r="B6" s="7">
        <v>750000</v>
      </c>
      <c r="C6" s="7">
        <v>750000</v>
      </c>
      <c r="D6" s="8"/>
    </row>
    <row r="7" spans="1:8" x14ac:dyDescent="0.3">
      <c r="A7" t="s">
        <v>26</v>
      </c>
      <c r="B7">
        <v>8</v>
      </c>
      <c r="C7">
        <v>8</v>
      </c>
    </row>
    <row r="8" spans="1:8" x14ac:dyDescent="0.3">
      <c r="A8" t="s">
        <v>25</v>
      </c>
      <c r="B8" s="8">
        <v>0.28000000000000003</v>
      </c>
      <c r="C8" s="12" t="s">
        <v>32</v>
      </c>
      <c r="D8" s="13" t="s">
        <v>33</v>
      </c>
      <c r="E8" s="14">
        <f>(((C10/B6)^(1/B7))-1)*4</f>
        <v>0.36203093066103076</v>
      </c>
    </row>
    <row r="9" spans="1:8" x14ac:dyDescent="0.3">
      <c r="A9" t="s">
        <v>34</v>
      </c>
      <c r="B9">
        <v>4</v>
      </c>
      <c r="C9">
        <v>4</v>
      </c>
    </row>
    <row r="10" spans="1:8" x14ac:dyDescent="0.3">
      <c r="A10" t="s">
        <v>35</v>
      </c>
      <c r="B10" s="10">
        <f>FV(B8/B9,B7,,-B6,0)</f>
        <v>1288639.6348739401</v>
      </c>
      <c r="C10" s="7">
        <f>750000*2</f>
        <v>1500000</v>
      </c>
      <c r="F10" s="10"/>
    </row>
    <row r="11" spans="1:8" x14ac:dyDescent="0.3">
      <c r="A11" t="s">
        <v>36</v>
      </c>
      <c r="B11" s="15">
        <f>B10-B6</f>
        <v>538639.63487394014</v>
      </c>
      <c r="F11" s="10"/>
    </row>
    <row r="12" spans="1:8" ht="15.6" x14ac:dyDescent="0.3">
      <c r="A12" s="16" t="s">
        <v>9</v>
      </c>
      <c r="B12" s="16" t="s">
        <v>29</v>
      </c>
      <c r="C12" s="16" t="s">
        <v>37</v>
      </c>
      <c r="D12" s="16"/>
      <c r="E12" s="16"/>
    </row>
    <row r="13" spans="1:8" x14ac:dyDescent="0.3">
      <c r="A13">
        <v>1</v>
      </c>
      <c r="B13" s="7">
        <v>750000</v>
      </c>
      <c r="C13" s="7">
        <f>B13*B8/B9</f>
        <v>52500.000000000007</v>
      </c>
      <c r="D13" s="10"/>
    </row>
    <row r="14" spans="1:8" x14ac:dyDescent="0.3">
      <c r="A14">
        <v>2</v>
      </c>
      <c r="B14" s="10">
        <f>B13+C13</f>
        <v>802500</v>
      </c>
      <c r="C14" s="7">
        <f>B14*$B$8/$B$9</f>
        <v>56175.000000000007</v>
      </c>
      <c r="D14" s="10"/>
      <c r="E14" s="10"/>
    </row>
    <row r="15" spans="1:8" x14ac:dyDescent="0.3">
      <c r="A15">
        <v>3</v>
      </c>
      <c r="B15" s="10">
        <f t="shared" ref="B15:B20" si="0">B14+C14</f>
        <v>858675</v>
      </c>
      <c r="C15" s="7">
        <f t="shared" ref="C15:C20" si="1">B15*$B$8/$B$9</f>
        <v>60107.250000000007</v>
      </c>
      <c r="D15" s="10"/>
      <c r="E15" s="10"/>
    </row>
    <row r="16" spans="1:8" x14ac:dyDescent="0.3">
      <c r="A16">
        <v>4</v>
      </c>
      <c r="B16" s="10">
        <f t="shared" si="0"/>
        <v>918782.25</v>
      </c>
      <c r="C16" s="7">
        <f t="shared" si="1"/>
        <v>64314.757500000007</v>
      </c>
      <c r="D16" s="10"/>
      <c r="E16" s="10"/>
    </row>
    <row r="17" spans="1:5" x14ac:dyDescent="0.3">
      <c r="A17">
        <v>5</v>
      </c>
      <c r="B17" s="10">
        <f t="shared" si="0"/>
        <v>983097.00750000007</v>
      </c>
      <c r="C17" s="7">
        <f t="shared" si="1"/>
        <v>68816.790525000004</v>
      </c>
      <c r="D17" s="10"/>
      <c r="E17" s="10"/>
    </row>
    <row r="18" spans="1:5" x14ac:dyDescent="0.3">
      <c r="A18">
        <v>6</v>
      </c>
      <c r="B18" s="10">
        <f t="shared" si="0"/>
        <v>1051913.7980250001</v>
      </c>
      <c r="C18" s="7">
        <f t="shared" si="1"/>
        <v>73633.96586175001</v>
      </c>
      <c r="D18" s="10"/>
      <c r="E18" s="10"/>
    </row>
    <row r="19" spans="1:5" x14ac:dyDescent="0.3">
      <c r="A19">
        <v>7</v>
      </c>
      <c r="B19" s="10">
        <f t="shared" si="0"/>
        <v>1125547.7638867502</v>
      </c>
      <c r="C19" s="7">
        <f t="shared" si="1"/>
        <v>78788.34347207252</v>
      </c>
      <c r="D19" s="10"/>
      <c r="E19" s="10"/>
    </row>
    <row r="20" spans="1:5" x14ac:dyDescent="0.3">
      <c r="A20">
        <v>8</v>
      </c>
      <c r="B20" s="10">
        <f t="shared" si="0"/>
        <v>1204336.1073588228</v>
      </c>
      <c r="C20" s="7">
        <f t="shared" si="1"/>
        <v>84303.527515117603</v>
      </c>
      <c r="D20" s="10"/>
      <c r="E20" s="10"/>
    </row>
    <row r="21" spans="1:5" x14ac:dyDescent="0.3">
      <c r="A21" t="s">
        <v>38</v>
      </c>
      <c r="B21" s="10">
        <f>B20+C20</f>
        <v>1288639.6348739404</v>
      </c>
      <c r="C21" s="7"/>
      <c r="D21" s="10"/>
      <c r="E21" s="10"/>
    </row>
    <row r="22" spans="1:5" x14ac:dyDescent="0.3">
      <c r="A22" t="s">
        <v>39</v>
      </c>
      <c r="B22" s="10"/>
      <c r="C22" s="15">
        <f>SUM(C13:C20)</f>
        <v>538639.63487394014</v>
      </c>
      <c r="D22" s="10"/>
      <c r="E22" s="10"/>
    </row>
  </sheetData>
  <mergeCells count="1">
    <mergeCell ref="A1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B1C1-5832-401E-8107-792F59E4EB39}">
  <dimension ref="A1:H12"/>
  <sheetViews>
    <sheetView workbookViewId="0">
      <selection activeCell="C18" sqref="C18"/>
    </sheetView>
  </sheetViews>
  <sheetFormatPr defaultRowHeight="14.4" x14ac:dyDescent="0.3"/>
  <cols>
    <col min="1" max="1" width="20" bestFit="1" customWidth="1"/>
    <col min="2" max="2" width="25" bestFit="1" customWidth="1"/>
    <col min="3" max="3" width="25.21875" bestFit="1" customWidth="1"/>
  </cols>
  <sheetData>
    <row r="1" spans="1:8" ht="14.4" customHeight="1" x14ac:dyDescent="0.3">
      <c r="A1" s="11" t="s">
        <v>23</v>
      </c>
      <c r="B1" s="11"/>
      <c r="C1" s="11"/>
      <c r="D1" s="11"/>
      <c r="E1" s="11"/>
      <c r="F1" s="6"/>
      <c r="G1" s="6"/>
      <c r="H1" s="6"/>
    </row>
    <row r="2" spans="1:8" x14ac:dyDescent="0.3">
      <c r="A2" s="11"/>
      <c r="B2" s="11"/>
      <c r="C2" s="11"/>
      <c r="D2" s="11"/>
      <c r="E2" s="11"/>
      <c r="F2" s="6"/>
      <c r="G2" s="6"/>
      <c r="H2" s="6"/>
    </row>
    <row r="3" spans="1:8" x14ac:dyDescent="0.3">
      <c r="A3" s="11"/>
      <c r="B3" s="11"/>
      <c r="C3" s="11"/>
      <c r="D3" s="11"/>
      <c r="E3" s="11"/>
      <c r="F3" s="6"/>
      <c r="G3" s="6"/>
      <c r="H3" s="6"/>
    </row>
    <row r="4" spans="1:8" x14ac:dyDescent="0.3">
      <c r="A4" s="6"/>
      <c r="B4" s="6"/>
      <c r="C4" s="6"/>
      <c r="D4" s="6"/>
      <c r="E4" s="6"/>
      <c r="F4" s="6"/>
      <c r="G4" s="6"/>
      <c r="H4" s="6"/>
    </row>
    <row r="5" spans="1:8" x14ac:dyDescent="0.3">
      <c r="A5" s="1" t="s">
        <v>6</v>
      </c>
      <c r="B5" s="1">
        <v>20000</v>
      </c>
      <c r="C5" s="1"/>
    </row>
    <row r="6" spans="1:8" x14ac:dyDescent="0.3">
      <c r="A6" s="1" t="s">
        <v>25</v>
      </c>
      <c r="B6" s="3">
        <v>0.08</v>
      </c>
      <c r="C6" s="1"/>
    </row>
    <row r="7" spans="1:8" x14ac:dyDescent="0.3">
      <c r="A7" s="1" t="s">
        <v>26</v>
      </c>
      <c r="B7" s="1">
        <v>3</v>
      </c>
      <c r="C7" s="1"/>
    </row>
    <row r="8" spans="1:8" x14ac:dyDescent="0.3">
      <c r="A8" s="1" t="s">
        <v>9</v>
      </c>
      <c r="B8" s="1">
        <v>1</v>
      </c>
      <c r="C8" s="1">
        <f>3*12</f>
        <v>36</v>
      </c>
    </row>
    <row r="9" spans="1:8" x14ac:dyDescent="0.3">
      <c r="A9" t="s">
        <v>28</v>
      </c>
      <c r="B9" s="9">
        <f>IPMT(B6/12,B8,B7*12,B5)</f>
        <v>-133.33333333333334</v>
      </c>
      <c r="C9" s="9">
        <f>IPMT(B6/12,C8,B7*12,B5)</f>
        <v>-4.1505119816464706</v>
      </c>
    </row>
    <row r="10" spans="1:8" x14ac:dyDescent="0.3">
      <c r="B10" t="str">
        <f ca="1">_xlfn.FORMULATEXT(B9)</f>
        <v>=ПРПЛТ(B6/12;B8;B7*12;B5)</v>
      </c>
      <c r="C10" t="str">
        <f ca="1">_xlfn.FORMULATEXT(C9)</f>
        <v>=ПРПЛТ(B6/12;C8;B7*12;B5)</v>
      </c>
    </row>
    <row r="11" spans="1:8" x14ac:dyDescent="0.3">
      <c r="A11" t="s">
        <v>27</v>
      </c>
      <c r="B11" s="9">
        <f>PPMT(B6/12,B8,B7*12,B5)</f>
        <v>-493.39397589528363</v>
      </c>
      <c r="C11" s="9">
        <f>PPMT(B6/12,C8,B7*12,B5)</f>
        <v>-622.5767972469705</v>
      </c>
    </row>
    <row r="12" spans="1:8" x14ac:dyDescent="0.3">
      <c r="B12" t="str">
        <f ca="1">_xlfn.FORMULATEXT(B11)</f>
        <v>=ОСПЛТ(B6/12;B8;B7*12;B5)</v>
      </c>
      <c r="C12" t="str">
        <f ca="1">_xlfn.FORMULATEXT(C11)</f>
        <v>=ОСПЛТ(B6/12;C8;B7*12;B5)</v>
      </c>
    </row>
  </sheetData>
  <mergeCells count="1">
    <mergeCell ref="A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Задание 1</vt:lpstr>
      <vt:lpstr>Задание 2</vt:lpstr>
      <vt:lpstr>Задание 3</vt:lpstr>
      <vt:lpstr>Задание 4</vt:lpstr>
      <vt:lpstr>Задание 5</vt:lpstr>
      <vt:lpstr>сам.р. 1</vt:lpstr>
      <vt:lpstr>сам.р. 2</vt:lpstr>
      <vt:lpstr>сам.р. 3</vt:lpstr>
      <vt:lpstr>сам.р. 4</vt:lpstr>
      <vt:lpstr>сам.р.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Хадижа Алиева</dc:creator>
  <cp:lastModifiedBy>Пользователь</cp:lastModifiedBy>
  <dcterms:created xsi:type="dcterms:W3CDTF">2015-06-05T18:19:34Z</dcterms:created>
  <dcterms:modified xsi:type="dcterms:W3CDTF">2023-02-11T16:24:47Z</dcterms:modified>
</cp:coreProperties>
</file>