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/>
  <mc:AlternateContent xmlns:mc="http://schemas.openxmlformats.org/markup-compatibility/2006">
    <mc:Choice Requires="x15">
      <x15ac:absPath xmlns:x15ac="http://schemas.microsoft.com/office/spreadsheetml/2010/11/ac" url="C:\Users\matth\Dropbox\M&amp;A\Robotics-2019\Orders\"/>
    </mc:Choice>
  </mc:AlternateContent>
  <xr:revisionPtr revIDLastSave="0" documentId="13_ncr:1_{000EFA7F-2045-4083-9BB9-7349CD33977B}" xr6:coauthVersionLast="40" xr6:coauthVersionMax="40" xr10:uidLastSave="{00000000-0000-0000-0000-000000000000}"/>
  <bookViews>
    <workbookView xWindow="-98" yWindow="-98" windowWidth="22695" windowHeight="15196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53" i="1" l="1"/>
  <c r="O56" i="1"/>
  <c r="O16" i="1"/>
  <c r="O41" i="1"/>
  <c r="O40" i="1"/>
  <c r="O42" i="1"/>
  <c r="O39" i="1"/>
  <c r="O38" i="1"/>
  <c r="O37" i="1"/>
  <c r="O36" i="1"/>
  <c r="O35" i="1"/>
  <c r="O33" i="1"/>
  <c r="O43" i="1"/>
  <c r="O31" i="1"/>
  <c r="O30" i="1"/>
  <c r="O28" i="1"/>
  <c r="O27" i="1"/>
  <c r="O26" i="1"/>
  <c r="K26" i="1"/>
  <c r="O25" i="1"/>
  <c r="O24" i="1"/>
  <c r="O22" i="1"/>
  <c r="O18" i="1"/>
  <c r="N60" i="1"/>
  <c r="O60" i="1"/>
  <c r="O12" i="1"/>
  <c r="N9" i="1"/>
  <c r="O9" i="1"/>
  <c r="N10" i="1"/>
  <c r="O10" i="1"/>
  <c r="K60" i="1"/>
  <c r="O82" i="1"/>
</calcChain>
</file>

<file path=xl/sharedStrings.xml><?xml version="1.0" encoding="utf-8"?>
<sst xmlns="http://schemas.openxmlformats.org/spreadsheetml/2006/main" count="565" uniqueCount="296">
  <si>
    <t>Order #</t>
  </si>
  <si>
    <t>Date Submitted</t>
  </si>
  <si>
    <t>Team</t>
  </si>
  <si>
    <t>Item</t>
  </si>
  <si>
    <t>Details/ Description</t>
  </si>
  <si>
    <t>Supplier</t>
  </si>
  <si>
    <t>Vendor Part Number</t>
  </si>
  <si>
    <t>Total QTY (inc. spares)</t>
  </si>
  <si>
    <t>Spares</t>
  </si>
  <si>
    <t>Price per unit in original currency excl. GST</t>
  </si>
  <si>
    <t>Original Currency</t>
  </si>
  <si>
    <t>Price per unit excl. GST in AUD</t>
  </si>
  <si>
    <t>Total price excl. GST (AUD)</t>
  </si>
  <si>
    <t>Link</t>
  </si>
  <si>
    <t>Notes</t>
  </si>
  <si>
    <t>Approval</t>
  </si>
  <si>
    <t>Order Notes</t>
  </si>
  <si>
    <t>Status</t>
  </si>
  <si>
    <t>Purchase date</t>
  </si>
  <si>
    <t>ETA</t>
  </si>
  <si>
    <t>Actual Arrival Date</t>
  </si>
  <si>
    <t>Purchased by</t>
  </si>
  <si>
    <t>Shipping/ Other Costs</t>
  </si>
  <si>
    <t>Actual Total Cost Excl. GST (AUD)</t>
  </si>
  <si>
    <t>https://www.maxonmotor.com.au/maxon/view/product/motor/dcmotor/DCX/DCX19/DCX19S01EBKL575</t>
  </si>
  <si>
    <t>Mr Noy</t>
  </si>
  <si>
    <t>AUD</t>
  </si>
  <si>
    <t>PCB</t>
  </si>
  <si>
    <t>1 set of 10</t>
  </si>
  <si>
    <t>https://www.pcbway.com/</t>
  </si>
  <si>
    <t>3D print</t>
  </si>
  <si>
    <t>Handle</t>
  </si>
  <si>
    <t xml:space="preserve">3D printed handle </t>
  </si>
  <si>
    <t>PCB Way</t>
  </si>
  <si>
    <t>Maxon Motor</t>
  </si>
  <si>
    <t>Matt Feros</t>
  </si>
  <si>
    <t>Plate</t>
  </si>
  <si>
    <t>Maxon DCX 19</t>
  </si>
  <si>
    <t>TSSP holder</t>
  </si>
  <si>
    <t>Ring that the middle pcb sits on and the tssp's go into</t>
  </si>
  <si>
    <t>Motor mount A and B</t>
  </si>
  <si>
    <t>Bracket to hold the motor</t>
  </si>
  <si>
    <t>Capture zone</t>
  </si>
  <si>
    <t>A printed capture zone also serving as a structural piece between the bottom and middle plate</t>
  </si>
  <si>
    <t>Master PCB (above middle plate)</t>
  </si>
  <si>
    <t>Light sensor PCB (base plate)</t>
  </si>
  <si>
    <t>Master PCB</t>
  </si>
  <si>
    <t>Light PCB</t>
  </si>
  <si>
    <t>Standoffs and spacers</t>
  </si>
  <si>
    <t>Teensy 3.5 microcontroller</t>
  </si>
  <si>
    <t>Laser cut polycarbonate plate 3mm</t>
  </si>
  <si>
    <t>55mm standoff</t>
  </si>
  <si>
    <t>Carbon fibre tube</t>
  </si>
  <si>
    <t>Base plate</t>
  </si>
  <si>
    <t>Middle plate</t>
  </si>
  <si>
    <t>Top plate</t>
  </si>
  <si>
    <t>Teensy 3.5</t>
  </si>
  <si>
    <t>Driven by precision</t>
  </si>
  <si>
    <t>Aliexpress</t>
  </si>
  <si>
    <t>https://www.aliexpress.com/item/8PCS-M3-Aluminum-Standoff-Hex-Spacer-column-Black-Round-Section-Lightweight-Knurled-DIY-FPV-Quadcopter-Drone/32869985662.html?spm=2114.search0104.3.67.6a49789fpl2dgA&amp;ws_ab_test=searchweb0_0,searchweb201602_5_10065_10068_10130_10547_319_317_10548_10696_5728811_453_10084_454_10083_10618_10307_537_536_10131_10132_10133_5733211_328_5733311_10059_10884_5733411_10887_100031_321_322_10103_5733611_5733111_5733511,searchweb201603_55,ppcSwitch_0&amp;algo_expid=b0b31287-6d24-45a3-bdb0-87029a3fb91e-9&amp;algo_pvid=b0b31287-6d24-45a3-bdb0-87029a3fb91e</t>
  </si>
  <si>
    <t>_M length, 6mm ID, 8mm OD wrapped carbon fiber</t>
  </si>
  <si>
    <t>Ebay</t>
  </si>
  <si>
    <t>https://www.ebay.com.au/itm/2pcs-10MM-OD-X-6MM-ID-X-500MM-100-Roll-Wrapped-Carbon-Fiber-Tube-3K-Tubing/131302818774?hash=item1e924203d6:g:M1kAAOxy7nNTWhsV</t>
  </si>
  <si>
    <t>USD</t>
  </si>
  <si>
    <t>Price excludes $0.56 USD shipping</t>
  </si>
  <si>
    <t>Free economy international shipping</t>
  </si>
  <si>
    <t>55mm M3 aluminium standoff x 8</t>
  </si>
  <si>
    <t>https://www.ebay.com.au/itm/50PCS-M3-M4-M5-M6-Stainless-Steel-Nylock-Nylon-Insert-Hex-Lock-Nuts-FT/132578831615?epid=11017944074&amp;hash=item1ede506cff:m:mhiU9sg6zF_yMSZOFs43Kqg:rk:21:pf:0</t>
  </si>
  <si>
    <t>Fasteners</t>
  </si>
  <si>
    <t>M3 Stainless steel nut</t>
  </si>
  <si>
    <t>M3 stainless steel bolt</t>
  </si>
  <si>
    <t>M3 Stainless steel bolt</t>
  </si>
  <si>
    <t>M3 stainless steel nut</t>
  </si>
  <si>
    <t>When ordering choose M3</t>
  </si>
  <si>
    <t>https://www.ebay.com.au/itm/M3-304-Stainless-Steel-Phillips-Cross-Recessed-Flat-Countersunk-Head-Screw-Bolt/302792066484?hash=item467fd045b4:m:mtX0KzYAUjAvzj7byOrJAhw:rk:13:pf:0</t>
  </si>
  <si>
    <t>https://www.ebay.com.au/itm/Black-Nylon-Countersunk-Phillips-Machine-Screws-Flat-Head-Bolts-M2-5-M3-M4/273031683812?hash=item3f91f4dee4:m:mJiiVMqBDAYM0MY-i6VOPCA</t>
  </si>
  <si>
    <t>When ordering choose M3, M3x10mm, Qty: 100 (Free economy shipping)</t>
  </si>
  <si>
    <t>When ordering choose M3x10mm, Qty:100 (Free standard shipping)</t>
  </si>
  <si>
    <t>When ordering choose M3x10mm, Qty:50 (Free standard shipping)</t>
  </si>
  <si>
    <t>M3 Nylon bolt</t>
  </si>
  <si>
    <t>M3 Nylon countersunk bolt</t>
  </si>
  <si>
    <t xml:space="preserve">Micro-controller </t>
  </si>
  <si>
    <t>https://www.ebay.com.au/itm/Black-Nylon-Hex-Nuts-DIN934-M2-M2-5-M3-M4-M5-M6-M8-M10-M12-M14-M16-M18-M20/222160977345?hash=item33b9d37dc1:m:mOb27dB4VeUS9bBezzizQDg:rk:29:pf:0</t>
  </si>
  <si>
    <t>When ordering choose Black, M3, Qty: 60</t>
  </si>
  <si>
    <t>M3 Nylon nut</t>
  </si>
  <si>
    <t>Price may vary depending on exact configuration</t>
  </si>
  <si>
    <t>https://www.aliexpress.com/item/M2-M2-5-M3-M4-Nylon-Hex-Black-Standoff-Mount-Threaded-PCB-Motherboard-Spacer-Long-Nut/32956367002.html?spm=2114.search0104.3.166.1a1d465dsbm0WA&amp;ws_ab_test=searchweb0_0,searchweb201602_5_10065_10068_10130_10547_319_317_10548_10696_453_10084_454_10083_10618_10307_538_537_536_10131_10132_10133_10059_10884_10887_100031_321_322_10103,searchweb201603_53,ppcSwitch_0&amp;algo_expid=6729bbe6-384f-4fb7-b318-3a3368c5341c-20&amp;algo_pvid=6729bbe6-384f-4fb7-b318-3a3368c5341c</t>
  </si>
  <si>
    <t>https://www.acrylicsonline.com.au/shop-product/acrylic-tube/acrylic-extruded-clear-tube-dia-55mm</t>
  </si>
  <si>
    <t>Camera Assembly</t>
  </si>
  <si>
    <t>Acrylic Tube</t>
  </si>
  <si>
    <t>55mm OD 51mm ID acrylic tube</t>
  </si>
  <si>
    <t>Acrylics Online</t>
  </si>
  <si>
    <t>SKU: ACT55-184778</t>
  </si>
  <si>
    <t>When ordering select 55mm OD 51mm ID and 2m length</t>
  </si>
  <si>
    <t>Open-MV</t>
  </si>
  <si>
    <t>Open-MV M7 camera</t>
  </si>
  <si>
    <t>https://openmv.io/products/openmv-cam-m7?variant=28680564737</t>
  </si>
  <si>
    <t>22mm standoff</t>
  </si>
  <si>
    <t>22mm M3 nylon standoff</t>
  </si>
  <si>
    <t>5mm standoff</t>
  </si>
  <si>
    <t>5mm M3 nylon standoff</t>
  </si>
  <si>
    <t>Sensors</t>
  </si>
  <si>
    <t>TSSP</t>
  </si>
  <si>
    <t>TSSP 58038</t>
  </si>
  <si>
    <t>Mouser</t>
  </si>
  <si>
    <t>Drive System</t>
  </si>
  <si>
    <t>Category</t>
  </si>
  <si>
    <t>GTF Wheel</t>
  </si>
  <si>
    <t>50mm OD 4mm ID GTF omniwheel</t>
  </si>
  <si>
    <t>GTF Robots</t>
  </si>
  <si>
    <t>SKU: SW-504</t>
  </si>
  <si>
    <t>https://gtfrobots.com/product/omni-wheel-504/</t>
  </si>
  <si>
    <t>https://www.ebay.com.au/itm/262550000242</t>
  </si>
  <si>
    <t>GBP</t>
  </si>
  <si>
    <t>Flexible Mirror on a Roll. 100cm x 61cm</t>
  </si>
  <si>
    <t>Mirror Material</t>
  </si>
  <si>
    <t>5.34 AUD shipping not included</t>
  </si>
  <si>
    <t>Electronics</t>
  </si>
  <si>
    <t>Multiplexer</t>
  </si>
  <si>
    <t>IC multiplexer 32X1 48TQFP</t>
  </si>
  <si>
    <t>ADG732BSUZ-REELCT-ND</t>
  </si>
  <si>
    <t>https://www.digikey.com.au/product-detail/en/analog-devices-inc/ADG732BSUZ-REEL/ADG732BSUZ-REELCT-ND/4907711</t>
  </si>
  <si>
    <t>Unsure about shipping</t>
  </si>
  <si>
    <t>https://www.ebay.com.au/itm/VH-3-96mm-2-12-Pin-Connector-Plug-JST-VH-Style-Straight-Pins-Header-Socket-7A/132914179683?hash=item1ef24d6e63:m:mbx2HH2sLXxACDc7ielQzfg:rk:1:pf:0</t>
  </si>
  <si>
    <t>Free shipping</t>
  </si>
  <si>
    <t>Connectors</t>
  </si>
  <si>
    <t>JST-VH Male</t>
  </si>
  <si>
    <t>JST-VH Male connector 7 Amps</t>
  </si>
  <si>
    <t>JST-VH Female</t>
  </si>
  <si>
    <t>JST-VH Female connector</t>
  </si>
  <si>
    <t>https://www.ebay.com.au/itm/VH-3-96mm-2-12-Pin-Connector-Nylon-Insulated-Housing-Insulator-JST-VH-Style/132888678366?hash=item1ef0c84fde:m:m7OFi6J3jmaVEPgE3udVF9g:rk:3:pf:0</t>
  </si>
  <si>
    <t>https://www.ebay.com.au/itm/100-SETS-JST-2-0mm-PH-2-Pin-Male-Female-housing-Connector-with-Crimps/262755144469?epid=866479175&amp;hash=item3d2d6d5315:g:rEEAAOSw2xRYSnDb:rk:38:pf:0</t>
  </si>
  <si>
    <t>JST-PH</t>
  </si>
  <si>
    <t xml:space="preserve">JST-PH Female/Male/Chrimps </t>
  </si>
  <si>
    <t>https://www.ebay.com.au/itm/10-Pairs-XT60-Male-Female-Bullet-Connector-Plugs-For-RC-Motor-Lipo-Battery-XT-60/113029609718?epid=2169243556&amp;hash=item1a5116f8f6:g:Z2oAAOSw9mFbEQjr:rk:37:pf:0</t>
  </si>
  <si>
    <t>XT-60</t>
  </si>
  <si>
    <t>XT-60 connector</t>
  </si>
  <si>
    <t>14AWG Wire</t>
  </si>
  <si>
    <t>14AWG silicon wire</t>
  </si>
  <si>
    <t>https://www.ebay.com.au/itm/14AWG-soft-flexible-silicon-wire-high-temperature-1M-black-1M-red-for-RC-toy-OZ/261634811197?hash=item3ceaa6653d:g:CesAAOSw1XdUVt7p:rk:3:pf:0</t>
  </si>
  <si>
    <t>https://www.ebay.com.au/itm/20pcs-3A-250V-Car-Dashboard-G130-SPST-2PIN-ON-OFF-Rectangle-Boat-Rocker-Switch/162397780742?epid=566209113&amp;hash=item25cfa97b06:g:hssAAOSw2gxYpUi-</t>
  </si>
  <si>
    <t>Switches</t>
  </si>
  <si>
    <t>Switch</t>
  </si>
  <si>
    <t>Rectangular Rocker Switch 3 Amps</t>
  </si>
  <si>
    <t>IMU</t>
  </si>
  <si>
    <t>MPU9250 IIC/I2C Precision Integrated 9-Axis Sensor</t>
  </si>
  <si>
    <t>https://www.aliexpress.com/item/9DOF-BMX055-IMU-precision-integrated-9-axis-attitude-sensor-Module-mpu9250/2055151758.html?spm=a2g0s.13010208.99999999.259.40703c00FmOA4r</t>
  </si>
  <si>
    <t>Price includes shipping to Australia</t>
  </si>
  <si>
    <t>Bluetooth Module</t>
  </si>
  <si>
    <t>HC-05 Bluetooth communication module</t>
  </si>
  <si>
    <t>https://www.aliexpress.com/item/HC05-HC-05-master-slave-6pin-JY-MCU-anti-reverse-integrated-Bluetooth-serial-pass-through-module/32842590526.html?spm=2114.search0604.3.8.40ae3cb9B5WxYU&amp;ws_ab_test=searchweb0_0,searchweb201602_2_10065_10068_10130_10547_319_317_10548_10696_453_10084_454_10083_10618_431_10307_537_536_10131_10132_10133_10059_10884_10887_100031_321_322_10103,searchweb201603_53,ppcSwitch_0&amp;algo_expid=487ec726-ab5b-467c-a61a-b16523b93e8e-1&amp;algo_pvid=487ec726-ab5b-467c-a61a-b16523b93e8e</t>
  </si>
  <si>
    <t>Capacitor 1000uF</t>
  </si>
  <si>
    <t>1000uF electrolytic capacitor</t>
  </si>
  <si>
    <t>Digi-Key</t>
  </si>
  <si>
    <t>399-6106-ND</t>
  </si>
  <si>
    <t>$0.417</t>
  </si>
  <si>
    <t>https://www.digikey.com.au/product-detail/en/kemet/ESK108M016AH2AA/399-6106-ND/2712524</t>
  </si>
  <si>
    <t>Capacitor 22uF</t>
  </si>
  <si>
    <t>22uF ceramic capacitor</t>
  </si>
  <si>
    <t>1276-6786-1-ND</t>
  </si>
  <si>
    <t>$0.351</t>
  </si>
  <si>
    <t>https://www.digikey.com.au/product-detail/en/samsung-electro-mechanics/CL21A226KPCLRNC/1276-6786-1-ND/5961645</t>
  </si>
  <si>
    <t>Capacitor 10uF</t>
  </si>
  <si>
    <t>10uF ceramic capacitor</t>
  </si>
  <si>
    <t>1276-6455-1-ND</t>
  </si>
  <si>
    <t>$0.145</t>
  </si>
  <si>
    <t>https://www.digikey.com.au/product-detail/en/samsung-electro-mechanics-america-inc/CL21A106KOQNNNG/1276-6455-1-ND/5958083</t>
  </si>
  <si>
    <t>Capacitor 0.1uF</t>
  </si>
  <si>
    <t>0.1uF ceramic capacitor</t>
  </si>
  <si>
    <t>399-1168-1-ND</t>
  </si>
  <si>
    <t>$0.1075</t>
  </si>
  <si>
    <t>https://www.digikey.com.au/products/en?keywords=399-1168-1-ND</t>
  </si>
  <si>
    <t>Capacitor 270uF</t>
  </si>
  <si>
    <t>270uF electrolytic capacitor</t>
  </si>
  <si>
    <t>493-15625-ND</t>
  </si>
  <si>
    <t>$0.385</t>
  </si>
  <si>
    <t>https://www.digikey.com.au/product-detail/en/nichicon/UPJ1E271MPD/493-15625-ND/2599139</t>
  </si>
  <si>
    <t>Voltage Regulator</t>
  </si>
  <si>
    <t>Dual output switching voltage regulator</t>
  </si>
  <si>
    <t>296-34790-5-ND</t>
  </si>
  <si>
    <t>https://www.digikey.com.au/product-detail/en/texas-instruments/TPS54394PWP/296-34790-5-ND/3518839</t>
  </si>
  <si>
    <t>Inductor 2.2uH</t>
  </si>
  <si>
    <t>2.2uH shielded wirewound inductor</t>
  </si>
  <si>
    <t>490-10649-1-ND</t>
  </si>
  <si>
    <t>https://www.digikey.com/product-detail/en/murata-electronics-north-america/DFE252012P-2R2M=P2/490-10649-1-ND/5272072</t>
  </si>
  <si>
    <t>Inductor 4.7uH</t>
  </si>
  <si>
    <t>4.7uH shielded wirewound inductor</t>
  </si>
  <si>
    <t>490-14215-1-ND</t>
  </si>
  <si>
    <t>https://www.digikey.com.au/product-detail/en/murata-electronics-north-america/B1047AS-4R7N=P3/490-14215-1-ND/6205940</t>
  </si>
  <si>
    <t>Resistor 22.1kOhm</t>
  </si>
  <si>
    <t>22.1kOhm chip resistor</t>
  </si>
  <si>
    <t>RMCF0603FT22K1CT-ND</t>
  </si>
  <si>
    <t>$0.026</t>
  </si>
  <si>
    <t>https://www.digikey.com.au/product-detail/en/stackpole-electronics-inc/RMCF0603FT22K1/RMCF0603FT22K1CT-ND/1943077</t>
  </si>
  <si>
    <t>Resistor 124kOhm</t>
  </si>
  <si>
    <t xml:space="preserve">124kOhm chip resistor </t>
  </si>
  <si>
    <t>RHM124KCFCT-ND</t>
  </si>
  <si>
    <t>https://www.digikey.com.au/product-detail/en/rohm-semiconductor/MCR03ERTF1243/RHM124KCFCT-ND/4083939</t>
  </si>
  <si>
    <t>Resistor 72.3kOhm</t>
  </si>
  <si>
    <t>72.3kOhm thin film resistor</t>
  </si>
  <si>
    <t>660-RN731JTD7232D100</t>
  </si>
  <si>
    <t>$0.266</t>
  </si>
  <si>
    <t>https://au.mouser.com/ProductDetail/KOA-Speer/RN731JTTD7232D100?qs=sGAEpiMZZMvdGkrng054t2d3%252b2HELaAQ1Bi9LuFvBqw%3d</t>
  </si>
  <si>
    <t>Resistor 1kOhm</t>
  </si>
  <si>
    <t>1kOhm chip resistor</t>
  </si>
  <si>
    <t>RNCP0603FTD1K00CT-ND</t>
  </si>
  <si>
    <t>$0.098</t>
  </si>
  <si>
    <t>https://www.digikey.com.au/product-detail/en/stackpole-electronics-inc/RNCP0603FTD1K00/RNCP0603FTD1K00CT-ND/2240445</t>
  </si>
  <si>
    <t>Resistor 10kOhm</t>
  </si>
  <si>
    <t>10kOhm chip resistor</t>
  </si>
  <si>
    <t>A106048CT-ND</t>
  </si>
  <si>
    <t>$0.043</t>
  </si>
  <si>
    <t>https://www.digikey.com.au/product-detail/en/te-connectivity-passive-product/CRG0603F10K/A106048CT-ND/3477687</t>
  </si>
  <si>
    <t>Resistor 33kOhm</t>
  </si>
  <si>
    <t>33kOhm chip resistor</t>
  </si>
  <si>
    <t>RMCF0603JT33K0CT-ND</t>
  </si>
  <si>
    <t>$0.0094</t>
  </si>
  <si>
    <t>https://www.digikey.com.au/product-detail/en/stackpole-electronics-inc/RMCF0603JT33K0/RMCF0603JT33K0CT-ND/1943198</t>
  </si>
  <si>
    <t>Resistor 100Ohm</t>
  </si>
  <si>
    <t>100Ohm chip resistor</t>
  </si>
  <si>
    <t>311-100GRCT-ND</t>
  </si>
  <si>
    <t>$0.0119</t>
  </si>
  <si>
    <t>https://www.digikey.com.au/product-detail/en/yageo/RC0603JR-07100RL/311-100GRCT-ND/729644</t>
  </si>
  <si>
    <t>Red LED</t>
  </si>
  <si>
    <t>Clear red SMD LED 1.95V</t>
  </si>
  <si>
    <t>1497-1427-1-ND</t>
  </si>
  <si>
    <t>$0.2839</t>
  </si>
  <si>
    <t>https://www.digikey.com.au/products/en?keywords=1497-1427-1-ND</t>
  </si>
  <si>
    <t>Phototransistor</t>
  </si>
  <si>
    <t>Ambient light sensor</t>
  </si>
  <si>
    <t>1080-1244-1-ND</t>
  </si>
  <si>
    <t>$0.3368</t>
  </si>
  <si>
    <t>https://www.digikey.com.au/products/en?keywords=1080-1244-1-ND</t>
  </si>
  <si>
    <t>Mosfet</t>
  </si>
  <si>
    <t>N-Channel 30V 10.9A MOSFET</t>
  </si>
  <si>
    <t>SI4128DY-T1-GE3CT-ND</t>
  </si>
  <si>
    <t>https://www.digikey.com.au/product-detail/en/vishay-siliconix/SI4128DY-T1-GE3/SI4128DY-T1-GE3CT-ND/3758701</t>
  </si>
  <si>
    <t>15 Amp Fuse</t>
  </si>
  <si>
    <t>15 Amp fuse for use with motors</t>
  </si>
  <si>
    <t>2 Amp Fuse</t>
  </si>
  <si>
    <t>Fuse Holder</t>
  </si>
  <si>
    <t>https://www.digikey.com.au/product-detail/en/littelfuse-inc/0297002.WXNV/F986-ND/124900</t>
  </si>
  <si>
    <t>2 Amp fuse for use with logic circuits</t>
  </si>
  <si>
    <t>Digi-key</t>
  </si>
  <si>
    <t>F986-ND</t>
  </si>
  <si>
    <t>F4265-ND</t>
  </si>
  <si>
    <t>Cables</t>
  </si>
  <si>
    <t>FFC Connector</t>
  </si>
  <si>
    <t>8pos 1mm FFC connector</t>
  </si>
  <si>
    <t>https://www.aliexpress.com/item/10Pcs-lots-FPC-FFC-1mm-Pitch-4-5-6-7-8-9-10-12-14-16/32840887107.html?spm=2114.search0104.3.2.429441a4y1OLIb&amp;ws_ab_test=searchweb0_0,searchweb201602_5_10065_10068_10130_10547_319_10548_317_10696_453_10084_454_10083_10618_431_10307_537_536_10131_10132_10133_10059_10884_5736015_10887_100031_321_322_10103_5736115,searchweb201603_53,ppcSwitch_0&amp;algo_expid=1df3c9d9-df5c-489f-8967-b90e73b30574-0&amp;algo_pvid=1df3c9d9-df5c-489f-8967-b90e73b30574</t>
  </si>
  <si>
    <t>When ordering select '10pcs 8p'</t>
  </si>
  <si>
    <t>FFC Cable</t>
  </si>
  <si>
    <t>8pos 1mm FFC cable</t>
  </si>
  <si>
    <t>https://www.aliexpress.com/item/10Pcs-FPC-Flexible-Flat-Cable-FFC-1MM-100MM-A-B-type-interface-4P-5P-6P-8P/32902368355.html?spm=2114.search0104.3.18.772541a4dGXbLX&amp;ws_ab_test=searchweb0_0,searchweb201602_5_10065_10068_10130_10547_319_10548_317_10696_453_10084_454_10083_10618_431_10307_537_536_10131_10132_10133_10059_10884_5736015_10887_100031_321_322_10103_5736115,searchweb201603_53,ppcSwitch_0&amp;algo_expid=9547d016-755f-4180-8020-dd190737d82c-2&amp;algo_pvid=9547d016-755f-4180-8020-dd190737d82c</t>
  </si>
  <si>
    <t xml:space="preserve">When ordering select '8P'-'A Same Side Contact' </t>
  </si>
  <si>
    <t>Button</t>
  </si>
  <si>
    <t>Already In Stock</t>
  </si>
  <si>
    <t>No</t>
  </si>
  <si>
    <t>Yes</t>
  </si>
  <si>
    <t>Depends on what we are using</t>
  </si>
  <si>
    <t>https://au.element14.com/littelfuse/153008/fuse-holder-for-mini-blade-fuses/dp/1453876?gclid=Cj0KCQiAvqDiBRDAARIsADWh5TezaPQTlulSP8-pi0HVPpXAWdv44scMTj4UhYMiJ5CEot4S0yuRyE8aAh4JEALw_wcB&amp;gross_price=true&amp;mckv=snkbgIbge_dc|pcrid|59148083448|pkw||pmt||slid||product|1453876|pgrid|12550800888|ptaid|pla-295294719026|&amp;CMP=KNC-GOO-SHOPPING-1453876</t>
  </si>
  <si>
    <t>Yes, but need more</t>
  </si>
  <si>
    <t>Fastener</t>
  </si>
  <si>
    <t>M2 Nut</t>
  </si>
  <si>
    <t>M2 A2 Stainless Steel nut</t>
  </si>
  <si>
    <t>https://www.ebay.com.au/itm/2-20pcs-M2-2mm-Micro-Nuts-A2-Stainless-or-12-9-Black-Standard-Hex-Nuts-0-4mm-P/263430418394?hash=item3d55ad2fda:rk:1:pf:0&amp;var</t>
  </si>
  <si>
    <t>When ordering choose quantity 20 and material A2 stanless steel</t>
  </si>
  <si>
    <t>M2 Bolt</t>
  </si>
  <si>
    <t>M2 304 Stainless Steel nut</t>
  </si>
  <si>
    <t>https://www.ebay.com.au/itm/M2-x-9mm-304-Stainless-Steel-Crosshead-Phillips-Round-Head-Screws-Bolt-60pcs/351532245320?epid=1147537260&amp;hash=item51d8f46148:g:nD0AAOSweJ1ZuzX4:rk:8:pf:0</t>
  </si>
  <si>
    <t>Delivery is quite long but I have one or two longer M2 screws that I can test with</t>
  </si>
  <si>
    <t>$0.056</t>
  </si>
  <si>
    <t>Fuse holder blade 32V 10A</t>
  </si>
  <si>
    <t>Element-14</t>
  </si>
  <si>
    <t>https://www.digikey.com.au/products/en?keywords=F4265-ND</t>
  </si>
  <si>
    <t>https://au.mouser.com/ProductDetail/Vishay-Semiconductors/TSSP58038?qs=lgjwDzixuo29LR1eAo9EoA%3D%3D</t>
  </si>
  <si>
    <t>78-TSSP58038</t>
  </si>
  <si>
    <t>Resistor 35.7kOhm</t>
  </si>
  <si>
    <t>https://www.digikey.com.au/product-detail/en/panasonic-electronic-components/ERA-3AEB3572V/P35.7KDBCT-ND/3075942</t>
  </si>
  <si>
    <t>P35.7KDBCT-ND</t>
  </si>
  <si>
    <t>35.7kOhm chip resistor</t>
  </si>
  <si>
    <t>https://www.digikey.com.au/product-detail/en/susumu/RR0816P-1022-D-02C/RR08P10.2KDCT-ND/676882</t>
  </si>
  <si>
    <t>RR08P10.2KDCT-ND</t>
  </si>
  <si>
    <t>Resistor 10.2kOhm</t>
  </si>
  <si>
    <t>10.2kOhm chip resistor</t>
  </si>
  <si>
    <t>$0.131</t>
  </si>
  <si>
    <t>Screen</t>
  </si>
  <si>
    <t>1 Inch Screen</t>
  </si>
  <si>
    <t>1 Inch I2C Screen 128x32</t>
  </si>
  <si>
    <t>Adafruit</t>
  </si>
  <si>
    <t>6x6mm Tactile Button</t>
  </si>
  <si>
    <t>https://www.adafruit.com/product/367</t>
  </si>
  <si>
    <t>https://www.adafruit.com/product/3267</t>
  </si>
  <si>
    <t>15mm standoff</t>
  </si>
  <si>
    <t>15mm M3 nylon standoff</t>
  </si>
  <si>
    <t>When ordering select M3 and 15mm 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</si>
</sst>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$&quot;#,##0.00_);[Red]\(&quot;$&quot;#,##0.00\)"/>
    <numFmt numFmtId="164" formatCode="_-&quot;$&quot;* #,##0.00_-;\-&quot;$&quot;* #,##0.00_-;_-&quot;$&quot;* &quot;-&quot;??_-;_-@_-"/>
    <numFmt numFmtId="165" formatCode="[$$]#,##0.00"/>
    <numFmt numFmtId="166" formatCode="&quot;$&quot;#,##0.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FFFFFF"/>
      <name val="Arial"/>
      <family val="2"/>
    </font>
    <font>
      <b/>
      <sz val="10"/>
      <color rgb="FF000000"/>
      <name val="Arial"/>
      <family val="2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222222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33333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theme="0" tint="-0.34998626667073579"/>
        <bgColor rgb="FF999999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24">
    <xf numFmtId="0" fontId="0" fillId="0" borderId="0" xfId="0"/>
    <xf numFmtId="0" fontId="2" fillId="2" borderId="0" xfId="0" applyFont="1" applyFill="1" applyAlignment="1">
      <alignment wrapText="1"/>
    </xf>
    <xf numFmtId="2" fontId="2" fillId="2" borderId="0" xfId="1" applyNumberFormat="1" applyFont="1" applyFill="1" applyAlignment="1">
      <alignment horizontal="left" wrapText="1"/>
    </xf>
    <xf numFmtId="0" fontId="2" fillId="2" borderId="0" xfId="1" applyNumberFormat="1" applyFont="1" applyFill="1" applyAlignment="1">
      <alignment horizontal="left" wrapText="1"/>
    </xf>
    <xf numFmtId="0" fontId="2" fillId="2" borderId="0" xfId="1" applyNumberFormat="1" applyFont="1" applyFill="1" applyAlignment="1">
      <alignment wrapText="1"/>
    </xf>
    <xf numFmtId="0" fontId="2" fillId="2" borderId="0" xfId="0" applyFont="1" applyFill="1" applyBorder="1" applyAlignment="1">
      <alignment wrapText="1"/>
    </xf>
    <xf numFmtId="0" fontId="3" fillId="3" borderId="1" xfId="0" applyFont="1" applyFill="1" applyBorder="1" applyAlignment="1">
      <alignment wrapText="1"/>
    </xf>
    <xf numFmtId="165" fontId="3" fillId="3" borderId="1" xfId="0" applyNumberFormat="1" applyFont="1" applyFill="1" applyBorder="1" applyAlignment="1">
      <alignment wrapText="1"/>
    </xf>
    <xf numFmtId="0" fontId="3" fillId="3" borderId="1" xfId="1" applyNumberFormat="1" applyFont="1" applyFill="1" applyBorder="1" applyAlignment="1">
      <alignment wrapText="1"/>
    </xf>
    <xf numFmtId="0" fontId="4" fillId="0" borderId="0" xfId="0" applyFont="1" applyAlignment="1">
      <alignment vertical="center" wrapText="1"/>
    </xf>
    <xf numFmtId="0" fontId="5" fillId="0" borderId="0" xfId="2"/>
    <xf numFmtId="0" fontId="6" fillId="0" borderId="0" xfId="0" applyFont="1"/>
    <xf numFmtId="2" fontId="0" fillId="0" borderId="0" xfId="0" applyNumberFormat="1"/>
    <xf numFmtId="0" fontId="5" fillId="0" borderId="0" xfId="2" applyAlignment="1">
      <alignment wrapText="1"/>
    </xf>
    <xf numFmtId="0" fontId="7" fillId="0" borderId="0" xfId="0" applyFont="1" applyAlignment="1">
      <alignment wrapText="1"/>
    </xf>
    <xf numFmtId="166" fontId="0" fillId="0" borderId="0" xfId="0" applyNumberFormat="1"/>
    <xf numFmtId="166" fontId="0" fillId="0" borderId="0" xfId="0" quotePrefix="1" applyNumberFormat="1" applyAlignment="1">
      <alignment horizontal="right"/>
    </xf>
    <xf numFmtId="0" fontId="8" fillId="0" borderId="0" xfId="0" applyFont="1"/>
    <xf numFmtId="0" fontId="9" fillId="0" borderId="0" xfId="0" applyFont="1" applyAlignment="1">
      <alignment wrapText="1"/>
    </xf>
    <xf numFmtId="0" fontId="0" fillId="0" borderId="0" xfId="0" applyAlignment="1">
      <alignment vertical="top" wrapText="1"/>
    </xf>
    <xf numFmtId="0" fontId="0" fillId="0" borderId="0" xfId="0" quotePrefix="1"/>
    <xf numFmtId="0" fontId="0" fillId="0" borderId="0" xfId="0" quotePrefix="1" applyAlignment="1">
      <alignment horizontal="right"/>
    </xf>
    <xf numFmtId="8" fontId="0" fillId="0" borderId="0" xfId="0" applyNumberFormat="1"/>
    <xf numFmtId="0" fontId="10" fillId="0" borderId="0" xfId="0" applyFont="1" applyAlignment="1">
      <alignment horizontal="left"/>
    </xf>
  </cellXfs>
  <cellStyles count="3">
    <cellStyle name="Currency" xfId="1" builtinId="4"/>
    <cellStyle name="Hyperlink" xfId="2" builtinId="8"/>
    <cellStyle name="Normal" xfId="0" builtinId="0"/>
  </cellStyles>
  <dxfs count="5">
    <dxf>
      <fill>
        <patternFill patternType="solid">
          <fgColor rgb="FFEFEFEF"/>
          <bgColor rgb="FFEFEFEF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ont>
        <b/>
        <i val="0"/>
        <color theme="0"/>
      </font>
      <fill>
        <patternFill patternType="solid">
          <fgColor auto="1"/>
          <bgColor rgb="FFFF0000"/>
        </patternFill>
      </fill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2019%20Orde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 List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.au/product-detail/en/susumu/RR0816P-1022-D-02C/RR08P10.2KDCT-ND/676882" TargetMode="External"/><Relationship Id="rId3" Type="http://schemas.openxmlformats.org/officeDocument/2006/relationships/hyperlink" Target="https://gtfrobots.com/product/omni-wheel-504/" TargetMode="External"/><Relationship Id="rId7" Type="http://schemas.openxmlformats.org/officeDocument/2006/relationships/hyperlink" Target="https://www.digikey.com.au/product-detail/en/panasonic-electronic-components/ERA-3AEB3572V/P35.7KDBCT-ND/3075942" TargetMode="External"/><Relationship Id="rId2" Type="http://schemas.openxmlformats.org/officeDocument/2006/relationships/hyperlink" Target="https://www.ebay.com.au/itm/M3-304-Stainless-Steel-Phillips-Cross-Recessed-Flat-Countersunk-Head-Screw-Bolt/302792066484?hash=item467fd045b4:m:mtX0KzYAUjAvzj7byOrJAhw:rk:13:pf:0" TargetMode="External"/><Relationship Id="rId1" Type="http://schemas.openxmlformats.org/officeDocument/2006/relationships/hyperlink" Target="https://www.pcbway.com/" TargetMode="External"/><Relationship Id="rId6" Type="http://schemas.openxmlformats.org/officeDocument/2006/relationships/hyperlink" Target="https://www.pcbway.com/" TargetMode="External"/><Relationship Id="rId5" Type="http://schemas.openxmlformats.org/officeDocument/2006/relationships/hyperlink" Target="https://au.element14.com/littelfuse/153008/fuse-holder-for-mini-blade-fuses/dp/1453876?gclid=Cj0KCQiAvqDiBRDAARIsADWh5TezaPQTlulSP8-pi0HVPpXAWdv44scMTj4UhYMiJ5CEot4S0yuRyE8aAh4JEALw_wcB&amp;gross_price=true&amp;mckv=snkbgIbge_dc|pcrid|59148083448|pkw||pmt||slid||product|1453876|pgrid|12550800888|ptaid|pla-295294719026|&amp;CMP=KNC-GOO-SHOPPING-1453876" TargetMode="External"/><Relationship Id="rId4" Type="http://schemas.openxmlformats.org/officeDocument/2006/relationships/hyperlink" Target="https://www.ebay.com.au/itm/262550000242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48574"/>
  <sheetViews>
    <sheetView tabSelected="1" topLeftCell="F1" zoomScale="90" zoomScaleNormal="90" workbookViewId="0">
      <pane ySplit="1" topLeftCell="A30" activePane="bottomLeft" state="frozen"/>
      <selection activeCell="J1" sqref="J1"/>
      <selection pane="bottomLeft" activeCell="Q62" sqref="Q62"/>
    </sheetView>
  </sheetViews>
  <sheetFormatPr defaultRowHeight="14.25" x14ac:dyDescent="0.45"/>
  <cols>
    <col min="1" max="1" width="25.1328125" bestFit="1" customWidth="1"/>
    <col min="2" max="2" width="9" customWidth="1"/>
    <col min="3" max="3" width="15.33203125" customWidth="1"/>
    <col min="5" max="5" width="34.46484375" customWidth="1"/>
    <col min="6" max="6" width="17.86328125" customWidth="1"/>
    <col min="7" max="7" width="30" customWidth="1"/>
    <col min="8" max="8" width="14" customWidth="1"/>
    <col min="9" max="9" width="17.59765625" customWidth="1"/>
    <col min="12" max="12" width="12.6640625" bestFit="1" customWidth="1"/>
    <col min="14" max="14" width="8.73046875" bestFit="1" customWidth="1"/>
    <col min="15" max="15" width="9.1328125" bestFit="1" customWidth="1"/>
    <col min="16" max="16" width="34.46484375" bestFit="1" customWidth="1"/>
    <col min="26" max="26" width="9.796875" bestFit="1" customWidth="1"/>
  </cols>
  <sheetData>
    <row r="1" spans="1:26" ht="53.85" customHeight="1" x14ac:dyDescent="0.45">
      <c r="A1" s="1" t="s">
        <v>256</v>
      </c>
      <c r="B1" s="1" t="s">
        <v>0</v>
      </c>
      <c r="C1" s="1" t="s">
        <v>1</v>
      </c>
      <c r="D1" s="1" t="s">
        <v>2</v>
      </c>
      <c r="E1" s="1" t="s">
        <v>106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2" t="s">
        <v>9</v>
      </c>
      <c r="M1" s="1" t="s">
        <v>10</v>
      </c>
      <c r="N1" s="3" t="s">
        <v>11</v>
      </c>
      <c r="O1" s="4" t="s">
        <v>12</v>
      </c>
      <c r="P1" s="1" t="s">
        <v>13</v>
      </c>
      <c r="Q1" s="5" t="s">
        <v>14</v>
      </c>
      <c r="R1" s="6" t="s">
        <v>15</v>
      </c>
      <c r="S1" s="6" t="s">
        <v>16</v>
      </c>
      <c r="T1" s="6" t="s">
        <v>17</v>
      </c>
      <c r="U1" s="6" t="s">
        <v>18</v>
      </c>
      <c r="V1" s="6" t="s">
        <v>19</v>
      </c>
      <c r="W1" s="6" t="s">
        <v>20</v>
      </c>
      <c r="X1" s="6" t="s">
        <v>21</v>
      </c>
      <c r="Y1" s="7" t="s">
        <v>22</v>
      </c>
      <c r="Z1" s="8" t="s">
        <v>23</v>
      </c>
    </row>
    <row r="2" spans="1:26" x14ac:dyDescent="0.45">
      <c r="A2" t="s">
        <v>257</v>
      </c>
      <c r="B2">
        <v>1</v>
      </c>
      <c r="E2" t="s">
        <v>30</v>
      </c>
      <c r="F2" t="s">
        <v>31</v>
      </c>
      <c r="G2" t="s">
        <v>32</v>
      </c>
      <c r="H2" t="s">
        <v>35</v>
      </c>
      <c r="J2">
        <v>4</v>
      </c>
      <c r="K2">
        <v>2</v>
      </c>
    </row>
    <row r="3" spans="1:26" x14ac:dyDescent="0.45">
      <c r="A3" t="s">
        <v>257</v>
      </c>
      <c r="B3">
        <v>2</v>
      </c>
      <c r="E3" t="s">
        <v>30</v>
      </c>
      <c r="F3" t="s">
        <v>38</v>
      </c>
      <c r="G3" t="s">
        <v>39</v>
      </c>
      <c r="H3" t="s">
        <v>35</v>
      </c>
      <c r="J3">
        <v>3</v>
      </c>
      <c r="K3">
        <v>1</v>
      </c>
    </row>
    <row r="4" spans="1:26" x14ac:dyDescent="0.45">
      <c r="A4" t="s">
        <v>257</v>
      </c>
      <c r="B4">
        <v>3</v>
      </c>
      <c r="E4" t="s">
        <v>30</v>
      </c>
      <c r="F4" t="s">
        <v>40</v>
      </c>
      <c r="G4" t="s">
        <v>41</v>
      </c>
      <c r="H4" t="s">
        <v>35</v>
      </c>
      <c r="J4">
        <v>16</v>
      </c>
      <c r="K4">
        <v>8</v>
      </c>
    </row>
    <row r="5" spans="1:26" x14ac:dyDescent="0.45">
      <c r="A5" t="s">
        <v>257</v>
      </c>
      <c r="B5">
        <v>4</v>
      </c>
      <c r="E5" t="s">
        <v>30</v>
      </c>
      <c r="F5" t="s">
        <v>42</v>
      </c>
      <c r="G5" t="s">
        <v>43</v>
      </c>
      <c r="H5" t="s">
        <v>35</v>
      </c>
      <c r="J5">
        <v>5</v>
      </c>
      <c r="K5">
        <v>3</v>
      </c>
    </row>
    <row r="6" spans="1:26" x14ac:dyDescent="0.45">
      <c r="A6" t="s">
        <v>257</v>
      </c>
      <c r="B6">
        <v>5</v>
      </c>
      <c r="E6" t="s">
        <v>246</v>
      </c>
      <c r="F6" t="s">
        <v>137</v>
      </c>
      <c r="G6" t="s">
        <v>138</v>
      </c>
      <c r="H6" t="s">
        <v>61</v>
      </c>
      <c r="J6">
        <v>1</v>
      </c>
      <c r="K6">
        <v>0</v>
      </c>
      <c r="L6">
        <v>6.88</v>
      </c>
      <c r="M6" t="s">
        <v>26</v>
      </c>
      <c r="N6">
        <v>6.88</v>
      </c>
      <c r="O6">
        <v>6.88</v>
      </c>
      <c r="P6" t="s">
        <v>139</v>
      </c>
      <c r="Q6" t="s">
        <v>124</v>
      </c>
    </row>
    <row r="7" spans="1:26" x14ac:dyDescent="0.45">
      <c r="A7" t="s">
        <v>257</v>
      </c>
      <c r="B7">
        <v>6</v>
      </c>
      <c r="E7" t="s">
        <v>246</v>
      </c>
      <c r="F7" t="s">
        <v>251</v>
      </c>
      <c r="G7" t="s">
        <v>252</v>
      </c>
      <c r="H7" t="s">
        <v>58</v>
      </c>
      <c r="J7">
        <v>1</v>
      </c>
      <c r="K7">
        <v>0</v>
      </c>
      <c r="L7">
        <v>1.98</v>
      </c>
      <c r="M7" t="s">
        <v>63</v>
      </c>
      <c r="N7">
        <v>2.75</v>
      </c>
      <c r="O7">
        <v>2.75</v>
      </c>
      <c r="P7" t="s">
        <v>253</v>
      </c>
      <c r="Q7" t="s">
        <v>254</v>
      </c>
    </row>
    <row r="8" spans="1:26" x14ac:dyDescent="0.45">
      <c r="A8" t="s">
        <v>257</v>
      </c>
      <c r="B8">
        <v>7</v>
      </c>
      <c r="E8" t="s">
        <v>88</v>
      </c>
      <c r="F8" t="s">
        <v>89</v>
      </c>
      <c r="G8" t="s">
        <v>90</v>
      </c>
      <c r="H8" t="s">
        <v>91</v>
      </c>
      <c r="I8" t="s">
        <v>92</v>
      </c>
      <c r="J8">
        <v>1</v>
      </c>
      <c r="K8">
        <v>0</v>
      </c>
      <c r="L8">
        <v>64</v>
      </c>
      <c r="M8" t="s">
        <v>26</v>
      </c>
      <c r="N8" s="11">
        <v>58.18</v>
      </c>
      <c r="O8" s="11">
        <v>58.18</v>
      </c>
      <c r="P8" t="s">
        <v>87</v>
      </c>
      <c r="Q8" t="s">
        <v>93</v>
      </c>
    </row>
    <row r="9" spans="1:26" ht="14.25" customHeight="1" x14ac:dyDescent="0.45">
      <c r="A9" t="s">
        <v>257</v>
      </c>
      <c r="B9">
        <v>8</v>
      </c>
      <c r="E9" t="s">
        <v>88</v>
      </c>
      <c r="F9" t="s">
        <v>97</v>
      </c>
      <c r="G9" t="s">
        <v>98</v>
      </c>
      <c r="H9" t="s">
        <v>58</v>
      </c>
      <c r="J9">
        <v>1</v>
      </c>
      <c r="K9">
        <v>0</v>
      </c>
      <c r="L9">
        <v>4.99</v>
      </c>
      <c r="M9" t="s">
        <v>63</v>
      </c>
      <c r="N9" s="12">
        <f>(L9*1.42)</f>
        <v>7.0857999999999999</v>
      </c>
      <c r="O9" s="12">
        <f>N9*J9</f>
        <v>7.0857999999999999</v>
      </c>
      <c r="P9" t="s">
        <v>86</v>
      </c>
    </row>
    <row r="10" spans="1:26" x14ac:dyDescent="0.45">
      <c r="A10" t="s">
        <v>257</v>
      </c>
      <c r="B10">
        <v>9</v>
      </c>
      <c r="E10" t="s">
        <v>88</v>
      </c>
      <c r="F10" t="s">
        <v>99</v>
      </c>
      <c r="G10" t="s">
        <v>100</v>
      </c>
      <c r="H10" t="s">
        <v>58</v>
      </c>
      <c r="J10">
        <v>1</v>
      </c>
      <c r="K10">
        <v>0</v>
      </c>
      <c r="L10">
        <v>3.99</v>
      </c>
      <c r="M10" t="s">
        <v>63</v>
      </c>
      <c r="N10" s="12">
        <f>(L10*1.42)</f>
        <v>5.6657999999999999</v>
      </c>
      <c r="O10" s="12">
        <f>N10*J10</f>
        <v>5.6657999999999999</v>
      </c>
      <c r="P10" t="s">
        <v>86</v>
      </c>
    </row>
    <row r="11" spans="1:26" ht="14.25" customHeight="1" x14ac:dyDescent="0.45">
      <c r="A11" t="s">
        <v>258</v>
      </c>
      <c r="B11">
        <v>10</v>
      </c>
      <c r="E11" t="s">
        <v>88</v>
      </c>
      <c r="F11" t="s">
        <v>115</v>
      </c>
      <c r="G11" s="14" t="s">
        <v>114</v>
      </c>
      <c r="H11" t="s">
        <v>61</v>
      </c>
      <c r="J11">
        <v>1</v>
      </c>
      <c r="K11">
        <v>0</v>
      </c>
      <c r="L11">
        <v>15.99</v>
      </c>
      <c r="M11" t="s">
        <v>113</v>
      </c>
      <c r="N11">
        <v>28.58</v>
      </c>
      <c r="O11">
        <v>28.58</v>
      </c>
      <c r="P11" s="13" t="s">
        <v>112</v>
      </c>
      <c r="Q11" t="s">
        <v>116</v>
      </c>
    </row>
    <row r="12" spans="1:26" x14ac:dyDescent="0.45">
      <c r="A12" t="s">
        <v>257</v>
      </c>
      <c r="B12">
        <v>11</v>
      </c>
      <c r="E12" t="s">
        <v>88</v>
      </c>
      <c r="F12" t="s">
        <v>94</v>
      </c>
      <c r="G12" t="s">
        <v>95</v>
      </c>
      <c r="H12" t="s">
        <v>94</v>
      </c>
      <c r="J12">
        <v>4</v>
      </c>
      <c r="K12">
        <v>2</v>
      </c>
      <c r="L12">
        <v>65</v>
      </c>
      <c r="M12" t="s">
        <v>63</v>
      </c>
      <c r="N12">
        <v>92.3</v>
      </c>
      <c r="O12">
        <f>92.3*4</f>
        <v>369.2</v>
      </c>
      <c r="P12" t="s">
        <v>96</v>
      </c>
    </row>
    <row r="13" spans="1:26" x14ac:dyDescent="0.45">
      <c r="A13" t="s">
        <v>257</v>
      </c>
      <c r="B13">
        <v>12</v>
      </c>
      <c r="E13" t="s">
        <v>125</v>
      </c>
      <c r="F13" t="s">
        <v>126</v>
      </c>
      <c r="G13" t="s">
        <v>127</v>
      </c>
      <c r="H13" t="s">
        <v>61</v>
      </c>
      <c r="J13">
        <v>1</v>
      </c>
      <c r="K13">
        <v>0</v>
      </c>
      <c r="L13">
        <v>1.7</v>
      </c>
      <c r="M13" t="s">
        <v>26</v>
      </c>
      <c r="N13">
        <v>1.7</v>
      </c>
      <c r="O13">
        <v>1.7</v>
      </c>
      <c r="P13" t="s">
        <v>123</v>
      </c>
      <c r="Q13" t="s">
        <v>124</v>
      </c>
    </row>
    <row r="14" spans="1:26" x14ac:dyDescent="0.45">
      <c r="A14" t="s">
        <v>257</v>
      </c>
      <c r="B14">
        <v>13</v>
      </c>
      <c r="E14" t="s">
        <v>125</v>
      </c>
      <c r="F14" t="s">
        <v>128</v>
      </c>
      <c r="G14" t="s">
        <v>129</v>
      </c>
      <c r="H14" t="s">
        <v>61</v>
      </c>
      <c r="J14">
        <v>1</v>
      </c>
      <c r="K14">
        <v>0</v>
      </c>
      <c r="L14">
        <v>1.7</v>
      </c>
      <c r="M14" t="s">
        <v>26</v>
      </c>
      <c r="N14">
        <v>1.7</v>
      </c>
      <c r="O14">
        <v>1.7</v>
      </c>
      <c r="P14" t="s">
        <v>130</v>
      </c>
      <c r="Q14" t="s">
        <v>124</v>
      </c>
    </row>
    <row r="15" spans="1:26" x14ac:dyDescent="0.45">
      <c r="A15" t="s">
        <v>257</v>
      </c>
      <c r="B15">
        <v>14</v>
      </c>
      <c r="E15" t="s">
        <v>125</v>
      </c>
      <c r="F15" t="s">
        <v>132</v>
      </c>
      <c r="G15" t="s">
        <v>133</v>
      </c>
      <c r="H15" t="s">
        <v>61</v>
      </c>
      <c r="J15">
        <v>1</v>
      </c>
      <c r="K15">
        <v>0</v>
      </c>
      <c r="L15">
        <v>5.09</v>
      </c>
      <c r="M15" t="s">
        <v>26</v>
      </c>
      <c r="N15">
        <v>5.09</v>
      </c>
      <c r="O15">
        <v>5.09</v>
      </c>
      <c r="P15" t="s">
        <v>131</v>
      </c>
      <c r="Q15" t="s">
        <v>124</v>
      </c>
    </row>
    <row r="16" spans="1:26" x14ac:dyDescent="0.45">
      <c r="A16" t="s">
        <v>257</v>
      </c>
      <c r="B16">
        <v>15</v>
      </c>
      <c r="E16" t="s">
        <v>125</v>
      </c>
      <c r="F16" t="s">
        <v>247</v>
      </c>
      <c r="G16" t="s">
        <v>248</v>
      </c>
      <c r="H16" t="s">
        <v>58</v>
      </c>
      <c r="J16">
        <v>2</v>
      </c>
      <c r="K16">
        <v>1</v>
      </c>
      <c r="L16">
        <v>1.36</v>
      </c>
      <c r="M16" t="s">
        <v>63</v>
      </c>
      <c r="N16">
        <v>1.89</v>
      </c>
      <c r="O16">
        <f>N16*J16</f>
        <v>3.78</v>
      </c>
      <c r="P16" t="s">
        <v>249</v>
      </c>
      <c r="Q16" t="s">
        <v>250</v>
      </c>
    </row>
    <row r="17" spans="1:17" x14ac:dyDescent="0.45">
      <c r="A17" t="s">
        <v>258</v>
      </c>
      <c r="B17">
        <v>16</v>
      </c>
      <c r="E17" t="s">
        <v>125</v>
      </c>
      <c r="F17" t="s">
        <v>135</v>
      </c>
      <c r="G17" t="s">
        <v>136</v>
      </c>
      <c r="H17" t="s">
        <v>61</v>
      </c>
      <c r="J17">
        <v>1</v>
      </c>
      <c r="K17">
        <v>0</v>
      </c>
      <c r="L17">
        <v>9</v>
      </c>
      <c r="M17" t="s">
        <v>26</v>
      </c>
      <c r="N17">
        <v>9</v>
      </c>
      <c r="O17">
        <v>9</v>
      </c>
      <c r="P17" t="s">
        <v>134</v>
      </c>
      <c r="Q17" t="s">
        <v>124</v>
      </c>
    </row>
    <row r="18" spans="1:17" x14ac:dyDescent="0.45">
      <c r="A18" t="s">
        <v>257</v>
      </c>
      <c r="B18">
        <v>17</v>
      </c>
      <c r="E18" t="s">
        <v>105</v>
      </c>
      <c r="F18" t="s">
        <v>107</v>
      </c>
      <c r="G18" t="s">
        <v>108</v>
      </c>
      <c r="H18" t="s">
        <v>109</v>
      </c>
      <c r="I18" t="s">
        <v>110</v>
      </c>
      <c r="J18">
        <v>10</v>
      </c>
      <c r="K18">
        <v>2</v>
      </c>
      <c r="L18">
        <v>25.45</v>
      </c>
      <c r="M18" t="s">
        <v>63</v>
      </c>
      <c r="N18">
        <v>35.31</v>
      </c>
      <c r="O18">
        <f>N18*J18</f>
        <v>353.1</v>
      </c>
      <c r="P18" s="10" t="s">
        <v>111</v>
      </c>
      <c r="Q18" t="s">
        <v>122</v>
      </c>
    </row>
    <row r="19" spans="1:17" x14ac:dyDescent="0.45">
      <c r="A19" t="s">
        <v>259</v>
      </c>
      <c r="B19">
        <v>18</v>
      </c>
      <c r="E19" t="s">
        <v>105</v>
      </c>
      <c r="F19" t="s">
        <v>37</v>
      </c>
      <c r="G19" t="s">
        <v>57</v>
      </c>
      <c r="H19" t="s">
        <v>34</v>
      </c>
      <c r="J19">
        <v>10</v>
      </c>
      <c r="K19">
        <v>4</v>
      </c>
      <c r="N19" s="11">
        <v>200</v>
      </c>
      <c r="O19" s="11">
        <v>2000</v>
      </c>
      <c r="P19" t="s">
        <v>24</v>
      </c>
      <c r="Q19" t="s">
        <v>85</v>
      </c>
    </row>
    <row r="20" spans="1:17" x14ac:dyDescent="0.45">
      <c r="A20" t="s">
        <v>257</v>
      </c>
      <c r="B20">
        <v>19</v>
      </c>
      <c r="E20" t="s">
        <v>117</v>
      </c>
      <c r="F20" t="s">
        <v>144</v>
      </c>
      <c r="G20" t="s">
        <v>145</v>
      </c>
      <c r="H20" t="s">
        <v>58</v>
      </c>
      <c r="J20">
        <v>5</v>
      </c>
      <c r="K20">
        <v>3</v>
      </c>
      <c r="L20" s="15">
        <v>3.92</v>
      </c>
      <c r="M20" t="s">
        <v>63</v>
      </c>
      <c r="N20" s="15">
        <v>5.44</v>
      </c>
      <c r="O20" s="15">
        <v>27.2</v>
      </c>
      <c r="P20" t="s">
        <v>146</v>
      </c>
      <c r="Q20" t="s">
        <v>147</v>
      </c>
    </row>
    <row r="21" spans="1:17" x14ac:dyDescent="0.45">
      <c r="A21" t="s">
        <v>257</v>
      </c>
      <c r="B21">
        <v>20</v>
      </c>
      <c r="E21" t="s">
        <v>117</v>
      </c>
      <c r="F21" t="s">
        <v>148</v>
      </c>
      <c r="G21" t="s">
        <v>149</v>
      </c>
      <c r="H21" t="s">
        <v>58</v>
      </c>
      <c r="J21">
        <v>4</v>
      </c>
      <c r="K21">
        <v>2</v>
      </c>
      <c r="L21" s="15">
        <v>2.62</v>
      </c>
      <c r="M21" t="s">
        <v>63</v>
      </c>
      <c r="N21" s="15">
        <v>3.64</v>
      </c>
      <c r="O21" s="15">
        <v>14.56</v>
      </c>
      <c r="P21" t="s">
        <v>150</v>
      </c>
      <c r="Q21" t="s">
        <v>147</v>
      </c>
    </row>
    <row r="22" spans="1:17" x14ac:dyDescent="0.45">
      <c r="A22" t="s">
        <v>257</v>
      </c>
      <c r="B22">
        <v>21</v>
      </c>
      <c r="E22" t="s">
        <v>117</v>
      </c>
      <c r="F22" t="s">
        <v>118</v>
      </c>
      <c r="G22" s="14" t="s">
        <v>119</v>
      </c>
      <c r="H22" t="s">
        <v>153</v>
      </c>
      <c r="I22" t="s">
        <v>120</v>
      </c>
      <c r="J22">
        <v>4</v>
      </c>
      <c r="K22">
        <v>2</v>
      </c>
      <c r="L22" s="11">
        <v>14.38</v>
      </c>
      <c r="M22" t="s">
        <v>26</v>
      </c>
      <c r="N22">
        <v>14.38</v>
      </c>
      <c r="O22">
        <f>N22*J22</f>
        <v>57.52</v>
      </c>
      <c r="P22" t="s">
        <v>121</v>
      </c>
      <c r="Q22" t="s">
        <v>122</v>
      </c>
    </row>
    <row r="23" spans="1:17" ht="14.25" customHeight="1" x14ac:dyDescent="0.45">
      <c r="A23" s="19" t="s">
        <v>257</v>
      </c>
      <c r="B23">
        <v>22</v>
      </c>
      <c r="E23" t="s">
        <v>117</v>
      </c>
      <c r="F23" t="s">
        <v>151</v>
      </c>
      <c r="G23" t="s">
        <v>152</v>
      </c>
      <c r="H23" t="s">
        <v>153</v>
      </c>
      <c r="I23" t="s">
        <v>154</v>
      </c>
      <c r="J23">
        <v>10</v>
      </c>
      <c r="K23">
        <v>8</v>
      </c>
      <c r="L23" s="16" t="s">
        <v>155</v>
      </c>
      <c r="M23" t="s">
        <v>26</v>
      </c>
      <c r="N23" s="16" t="s">
        <v>155</v>
      </c>
      <c r="O23" s="15">
        <v>4.17</v>
      </c>
      <c r="P23" t="s">
        <v>156</v>
      </c>
      <c r="Q23" t="s">
        <v>122</v>
      </c>
    </row>
    <row r="24" spans="1:17" x14ac:dyDescent="0.45">
      <c r="A24" s="19" t="s">
        <v>257</v>
      </c>
      <c r="B24">
        <v>23</v>
      </c>
      <c r="E24" t="s">
        <v>117</v>
      </c>
      <c r="F24" t="s">
        <v>157</v>
      </c>
      <c r="G24" t="s">
        <v>158</v>
      </c>
      <c r="H24" t="s">
        <v>153</v>
      </c>
      <c r="I24" t="s">
        <v>159</v>
      </c>
      <c r="J24">
        <v>30</v>
      </c>
      <c r="K24">
        <v>22</v>
      </c>
      <c r="L24" s="16" t="s">
        <v>160</v>
      </c>
      <c r="M24" t="s">
        <v>26</v>
      </c>
      <c r="N24" s="16" t="s">
        <v>160</v>
      </c>
      <c r="O24" s="15">
        <f>J24*N24</f>
        <v>10.53</v>
      </c>
      <c r="P24" t="s">
        <v>161</v>
      </c>
      <c r="Q24" t="s">
        <v>122</v>
      </c>
    </row>
    <row r="25" spans="1:17" x14ac:dyDescent="0.45">
      <c r="A25" s="19" t="s">
        <v>257</v>
      </c>
      <c r="B25">
        <v>24</v>
      </c>
      <c r="E25" t="s">
        <v>117</v>
      </c>
      <c r="F25" t="s">
        <v>162</v>
      </c>
      <c r="G25" t="s">
        <v>163</v>
      </c>
      <c r="H25" t="s">
        <v>153</v>
      </c>
      <c r="I25" t="s">
        <v>164</v>
      </c>
      <c r="J25">
        <v>20</v>
      </c>
      <c r="K25">
        <v>16</v>
      </c>
      <c r="L25" s="16" t="s">
        <v>165</v>
      </c>
      <c r="M25" t="s">
        <v>26</v>
      </c>
      <c r="N25" s="16" t="s">
        <v>165</v>
      </c>
      <c r="O25" s="15">
        <f>J25*N25</f>
        <v>2.9</v>
      </c>
      <c r="P25" t="s">
        <v>166</v>
      </c>
      <c r="Q25" t="s">
        <v>122</v>
      </c>
    </row>
    <row r="26" spans="1:17" x14ac:dyDescent="0.45">
      <c r="A26" s="19" t="s">
        <v>257</v>
      </c>
      <c r="B26">
        <v>25</v>
      </c>
      <c r="E26" t="s">
        <v>117</v>
      </c>
      <c r="F26" t="s">
        <v>167</v>
      </c>
      <c r="G26" t="s">
        <v>168</v>
      </c>
      <c r="H26" t="s">
        <v>153</v>
      </c>
      <c r="I26" t="s">
        <v>169</v>
      </c>
      <c r="J26">
        <v>250</v>
      </c>
      <c r="K26">
        <f>250-128</f>
        <v>122</v>
      </c>
      <c r="L26" s="16" t="s">
        <v>170</v>
      </c>
      <c r="M26" t="s">
        <v>26</v>
      </c>
      <c r="N26" s="16" t="s">
        <v>170</v>
      </c>
      <c r="O26" s="15">
        <f>N26*J26</f>
        <v>26.875</v>
      </c>
      <c r="P26" t="s">
        <v>171</v>
      </c>
      <c r="Q26" t="s">
        <v>122</v>
      </c>
    </row>
    <row r="27" spans="1:17" x14ac:dyDescent="0.45">
      <c r="A27" s="19" t="s">
        <v>257</v>
      </c>
      <c r="B27">
        <v>26</v>
      </c>
      <c r="E27" t="s">
        <v>117</v>
      </c>
      <c r="F27" t="s">
        <v>172</v>
      </c>
      <c r="G27" t="s">
        <v>173</v>
      </c>
      <c r="H27" t="s">
        <v>153</v>
      </c>
      <c r="I27" t="s">
        <v>174</v>
      </c>
      <c r="J27">
        <v>25</v>
      </c>
      <c r="K27">
        <v>17</v>
      </c>
      <c r="L27" s="16" t="s">
        <v>175</v>
      </c>
      <c r="M27" t="s">
        <v>26</v>
      </c>
      <c r="N27" s="16" t="s">
        <v>175</v>
      </c>
      <c r="O27" s="15">
        <f>N27*J27</f>
        <v>9.625</v>
      </c>
      <c r="P27" t="s">
        <v>176</v>
      </c>
      <c r="Q27" t="s">
        <v>122</v>
      </c>
    </row>
    <row r="28" spans="1:17" ht="14.45" customHeight="1" x14ac:dyDescent="0.45">
      <c r="A28" s="19" t="s">
        <v>257</v>
      </c>
      <c r="B28">
        <v>27</v>
      </c>
      <c r="E28" t="s">
        <v>117</v>
      </c>
      <c r="F28" t="s">
        <v>177</v>
      </c>
      <c r="G28" t="s">
        <v>178</v>
      </c>
      <c r="H28" t="s">
        <v>153</v>
      </c>
      <c r="I28" t="s">
        <v>179</v>
      </c>
      <c r="J28">
        <v>5</v>
      </c>
      <c r="K28">
        <v>3</v>
      </c>
      <c r="L28" s="15">
        <v>4.4800000000000004</v>
      </c>
      <c r="M28" t="s">
        <v>26</v>
      </c>
      <c r="N28" s="15">
        <v>4.4800000000000004</v>
      </c>
      <c r="O28" s="15">
        <f>N28*J28</f>
        <v>22.400000000000002</v>
      </c>
      <c r="P28" t="s">
        <v>180</v>
      </c>
      <c r="Q28" t="s">
        <v>122</v>
      </c>
    </row>
    <row r="29" spans="1:17" x14ac:dyDescent="0.45">
      <c r="A29" s="19" t="s">
        <v>257</v>
      </c>
      <c r="B29">
        <v>28</v>
      </c>
      <c r="E29" t="s">
        <v>117</v>
      </c>
      <c r="F29" t="s">
        <v>181</v>
      </c>
      <c r="G29" t="s">
        <v>182</v>
      </c>
      <c r="H29" t="s">
        <v>153</v>
      </c>
      <c r="I29" t="s">
        <v>183</v>
      </c>
      <c r="J29">
        <v>5</v>
      </c>
      <c r="K29">
        <v>3</v>
      </c>
      <c r="L29" s="15">
        <v>0.4</v>
      </c>
      <c r="M29" t="s">
        <v>26</v>
      </c>
      <c r="N29" s="15">
        <v>0.4</v>
      </c>
      <c r="O29" s="15">
        <v>2</v>
      </c>
      <c r="P29" t="s">
        <v>184</v>
      </c>
      <c r="Q29" t="s">
        <v>122</v>
      </c>
    </row>
    <row r="30" spans="1:17" x14ac:dyDescent="0.45">
      <c r="A30" s="19" t="s">
        <v>257</v>
      </c>
      <c r="B30">
        <v>29</v>
      </c>
      <c r="E30" t="s">
        <v>117</v>
      </c>
      <c r="F30" t="s">
        <v>185</v>
      </c>
      <c r="G30" t="s">
        <v>186</v>
      </c>
      <c r="H30" t="s">
        <v>153</v>
      </c>
      <c r="I30" t="s">
        <v>187</v>
      </c>
      <c r="J30">
        <v>5</v>
      </c>
      <c r="K30">
        <v>3</v>
      </c>
      <c r="L30" s="15">
        <v>1.04</v>
      </c>
      <c r="M30" t="s">
        <v>26</v>
      </c>
      <c r="N30" s="15">
        <v>1.04</v>
      </c>
      <c r="O30" s="15">
        <f>N30*J30</f>
        <v>5.2</v>
      </c>
      <c r="P30" t="s">
        <v>188</v>
      </c>
      <c r="Q30" t="s">
        <v>122</v>
      </c>
    </row>
    <row r="31" spans="1:17" x14ac:dyDescent="0.45">
      <c r="A31" s="19" t="s">
        <v>257</v>
      </c>
      <c r="B31">
        <v>30</v>
      </c>
      <c r="E31" t="s">
        <v>117</v>
      </c>
      <c r="F31" t="s">
        <v>189</v>
      </c>
      <c r="G31" t="s">
        <v>190</v>
      </c>
      <c r="H31" t="s">
        <v>153</v>
      </c>
      <c r="I31" t="s">
        <v>191</v>
      </c>
      <c r="J31">
        <v>10</v>
      </c>
      <c r="K31">
        <v>6</v>
      </c>
      <c r="L31" s="16" t="s">
        <v>192</v>
      </c>
      <c r="M31" t="s">
        <v>26</v>
      </c>
      <c r="N31" s="16" t="s">
        <v>192</v>
      </c>
      <c r="O31" s="15">
        <f>N31*J31</f>
        <v>0.26</v>
      </c>
      <c r="P31" t="s">
        <v>193</v>
      </c>
      <c r="Q31" t="s">
        <v>122</v>
      </c>
    </row>
    <row r="32" spans="1:17" x14ac:dyDescent="0.45">
      <c r="A32" s="19" t="s">
        <v>257</v>
      </c>
      <c r="B32">
        <v>31</v>
      </c>
      <c r="E32" t="s">
        <v>117</v>
      </c>
      <c r="F32" t="s">
        <v>194</v>
      </c>
      <c r="G32" t="s">
        <v>195</v>
      </c>
      <c r="H32" t="s">
        <v>153</v>
      </c>
      <c r="I32" t="s">
        <v>196</v>
      </c>
      <c r="J32">
        <v>5</v>
      </c>
      <c r="K32">
        <v>3</v>
      </c>
      <c r="L32" s="15">
        <v>0.15</v>
      </c>
      <c r="M32" t="s">
        <v>26</v>
      </c>
      <c r="N32" s="15">
        <v>0.15</v>
      </c>
      <c r="O32" s="15">
        <v>0.75</v>
      </c>
      <c r="P32" t="s">
        <v>197</v>
      </c>
      <c r="Q32" t="s">
        <v>122</v>
      </c>
    </row>
    <row r="33" spans="1:17" x14ac:dyDescent="0.45">
      <c r="A33" s="19" t="s">
        <v>257</v>
      </c>
      <c r="B33">
        <v>32</v>
      </c>
      <c r="E33" t="s">
        <v>117</v>
      </c>
      <c r="F33" t="s">
        <v>203</v>
      </c>
      <c r="G33" t="s">
        <v>204</v>
      </c>
      <c r="H33" t="s">
        <v>153</v>
      </c>
      <c r="I33" t="s">
        <v>205</v>
      </c>
      <c r="J33">
        <v>50</v>
      </c>
      <c r="K33">
        <v>26</v>
      </c>
      <c r="L33" s="16" t="s">
        <v>206</v>
      </c>
      <c r="M33" t="s">
        <v>26</v>
      </c>
      <c r="N33" s="16" t="s">
        <v>206</v>
      </c>
      <c r="O33" s="15">
        <f>N33*J33</f>
        <v>4.9000000000000004</v>
      </c>
      <c r="P33" t="s">
        <v>207</v>
      </c>
      <c r="Q33" t="s">
        <v>122</v>
      </c>
    </row>
    <row r="34" spans="1:17" x14ac:dyDescent="0.45">
      <c r="A34" s="19" t="s">
        <v>257</v>
      </c>
      <c r="B34">
        <v>33</v>
      </c>
      <c r="E34" t="s">
        <v>117</v>
      </c>
      <c r="F34" t="s">
        <v>208</v>
      </c>
      <c r="G34" t="s">
        <v>209</v>
      </c>
      <c r="H34" t="s">
        <v>153</v>
      </c>
      <c r="I34" t="s">
        <v>210</v>
      </c>
      <c r="J34">
        <v>20</v>
      </c>
      <c r="K34">
        <v>10</v>
      </c>
      <c r="L34" s="16" t="s">
        <v>211</v>
      </c>
      <c r="M34" t="s">
        <v>26</v>
      </c>
      <c r="N34" s="16" t="s">
        <v>211</v>
      </c>
      <c r="O34" s="15">
        <v>0.86</v>
      </c>
      <c r="P34" t="s">
        <v>212</v>
      </c>
      <c r="Q34" t="s">
        <v>122</v>
      </c>
    </row>
    <row r="35" spans="1:17" x14ac:dyDescent="0.45">
      <c r="A35" s="19" t="s">
        <v>257</v>
      </c>
      <c r="B35">
        <v>34</v>
      </c>
      <c r="E35" t="s">
        <v>117</v>
      </c>
      <c r="F35" t="s">
        <v>213</v>
      </c>
      <c r="G35" t="s">
        <v>214</v>
      </c>
      <c r="H35" t="s">
        <v>153</v>
      </c>
      <c r="I35" t="s">
        <v>215</v>
      </c>
      <c r="J35">
        <v>150</v>
      </c>
      <c r="K35">
        <v>86</v>
      </c>
      <c r="L35" s="16" t="s">
        <v>216</v>
      </c>
      <c r="M35" t="s">
        <v>26</v>
      </c>
      <c r="N35" s="16" t="s">
        <v>216</v>
      </c>
      <c r="O35" s="15">
        <f>J35*0.0094</f>
        <v>1.4100000000000001</v>
      </c>
      <c r="P35" t="s">
        <v>217</v>
      </c>
      <c r="Q35" t="s">
        <v>122</v>
      </c>
    </row>
    <row r="36" spans="1:17" ht="14.25" customHeight="1" x14ac:dyDescent="0.45">
      <c r="A36" s="19" t="s">
        <v>257</v>
      </c>
      <c r="B36">
        <v>35</v>
      </c>
      <c r="E36" t="s">
        <v>117</v>
      </c>
      <c r="F36" t="s">
        <v>218</v>
      </c>
      <c r="G36" t="s">
        <v>219</v>
      </c>
      <c r="H36" t="s">
        <v>153</v>
      </c>
      <c r="I36" t="s">
        <v>220</v>
      </c>
      <c r="J36">
        <v>150</v>
      </c>
      <c r="K36">
        <v>86</v>
      </c>
      <c r="L36" s="16" t="s">
        <v>221</v>
      </c>
      <c r="M36" t="s">
        <v>26</v>
      </c>
      <c r="N36" s="16" t="s">
        <v>221</v>
      </c>
      <c r="O36" s="15">
        <f t="shared" ref="O36:O43" si="0">N36*J36</f>
        <v>1.7850000000000001</v>
      </c>
      <c r="P36" t="s">
        <v>222</v>
      </c>
      <c r="Q36" t="s">
        <v>122</v>
      </c>
    </row>
    <row r="37" spans="1:17" x14ac:dyDescent="0.45">
      <c r="A37" t="s">
        <v>257</v>
      </c>
      <c r="B37">
        <v>36</v>
      </c>
      <c r="E37" t="s">
        <v>117</v>
      </c>
      <c r="F37" t="s">
        <v>223</v>
      </c>
      <c r="G37" t="s">
        <v>224</v>
      </c>
      <c r="H37" t="s">
        <v>153</v>
      </c>
      <c r="I37" t="s">
        <v>225</v>
      </c>
      <c r="J37">
        <v>150</v>
      </c>
      <c r="K37">
        <v>86</v>
      </c>
      <c r="L37" s="16" t="s">
        <v>226</v>
      </c>
      <c r="M37" t="s">
        <v>26</v>
      </c>
      <c r="N37" s="16" t="s">
        <v>226</v>
      </c>
      <c r="O37" s="15">
        <f t="shared" si="0"/>
        <v>42.585000000000001</v>
      </c>
      <c r="P37" t="s">
        <v>227</v>
      </c>
      <c r="Q37" t="s">
        <v>122</v>
      </c>
    </row>
    <row r="38" spans="1:17" x14ac:dyDescent="0.45">
      <c r="A38" t="s">
        <v>257</v>
      </c>
      <c r="B38">
        <v>37</v>
      </c>
      <c r="E38" t="s">
        <v>117</v>
      </c>
      <c r="F38" t="s">
        <v>228</v>
      </c>
      <c r="G38" t="s">
        <v>229</v>
      </c>
      <c r="H38" t="s">
        <v>153</v>
      </c>
      <c r="I38" t="s">
        <v>230</v>
      </c>
      <c r="J38">
        <v>150</v>
      </c>
      <c r="K38">
        <v>86</v>
      </c>
      <c r="L38" s="16" t="s">
        <v>231</v>
      </c>
      <c r="M38" t="s">
        <v>26</v>
      </c>
      <c r="N38" s="16" t="s">
        <v>231</v>
      </c>
      <c r="O38" s="15">
        <f t="shared" si="0"/>
        <v>50.519999999999996</v>
      </c>
      <c r="P38" t="s">
        <v>232</v>
      </c>
      <c r="Q38" t="s">
        <v>122</v>
      </c>
    </row>
    <row r="39" spans="1:17" x14ac:dyDescent="0.45">
      <c r="A39" t="s">
        <v>257</v>
      </c>
      <c r="B39">
        <v>38</v>
      </c>
      <c r="E39" t="s">
        <v>117</v>
      </c>
      <c r="F39" t="s">
        <v>233</v>
      </c>
      <c r="G39" t="s">
        <v>234</v>
      </c>
      <c r="H39" t="s">
        <v>153</v>
      </c>
      <c r="I39" s="17" t="s">
        <v>235</v>
      </c>
      <c r="J39">
        <v>5</v>
      </c>
      <c r="K39">
        <v>3</v>
      </c>
      <c r="L39" s="15">
        <v>1.07</v>
      </c>
      <c r="M39" t="s">
        <v>26</v>
      </c>
      <c r="N39" s="15">
        <v>1.07</v>
      </c>
      <c r="O39" s="15">
        <f t="shared" si="0"/>
        <v>5.3500000000000005</v>
      </c>
      <c r="P39" t="s">
        <v>236</v>
      </c>
      <c r="Q39" t="s">
        <v>122</v>
      </c>
    </row>
    <row r="40" spans="1:17" x14ac:dyDescent="0.45">
      <c r="A40" t="s">
        <v>261</v>
      </c>
      <c r="B40">
        <v>39</v>
      </c>
      <c r="E40" t="s">
        <v>117</v>
      </c>
      <c r="F40" t="s">
        <v>240</v>
      </c>
      <c r="G40" t="s">
        <v>272</v>
      </c>
      <c r="H40" t="s">
        <v>273</v>
      </c>
      <c r="I40" s="23">
        <v>1453876</v>
      </c>
      <c r="J40">
        <v>12</v>
      </c>
      <c r="K40">
        <v>8</v>
      </c>
      <c r="L40" s="15">
        <v>3.19</v>
      </c>
      <c r="M40" t="s">
        <v>26</v>
      </c>
      <c r="N40" s="15">
        <v>3.19</v>
      </c>
      <c r="O40" s="15">
        <f t="shared" si="0"/>
        <v>38.28</v>
      </c>
      <c r="P40" s="10" t="s">
        <v>260</v>
      </c>
      <c r="Q40" t="s">
        <v>122</v>
      </c>
    </row>
    <row r="41" spans="1:17" x14ac:dyDescent="0.45">
      <c r="A41" t="s">
        <v>257</v>
      </c>
      <c r="B41">
        <v>40</v>
      </c>
      <c r="E41" t="s">
        <v>117</v>
      </c>
      <c r="F41" t="s">
        <v>239</v>
      </c>
      <c r="G41" t="s">
        <v>242</v>
      </c>
      <c r="H41" t="s">
        <v>243</v>
      </c>
      <c r="I41" s="17" t="s">
        <v>244</v>
      </c>
      <c r="J41">
        <v>8</v>
      </c>
      <c r="K41">
        <v>6</v>
      </c>
      <c r="L41" s="15">
        <v>0.32</v>
      </c>
      <c r="M41" t="s">
        <v>26</v>
      </c>
      <c r="N41" s="15">
        <v>0.32</v>
      </c>
      <c r="O41" s="15">
        <f t="shared" si="0"/>
        <v>2.56</v>
      </c>
      <c r="P41" t="s">
        <v>241</v>
      </c>
      <c r="Q41" t="s">
        <v>122</v>
      </c>
    </row>
    <row r="42" spans="1:17" x14ac:dyDescent="0.45">
      <c r="A42" t="s">
        <v>257</v>
      </c>
      <c r="B42">
        <v>41</v>
      </c>
      <c r="E42" t="s">
        <v>117</v>
      </c>
      <c r="F42" t="s">
        <v>237</v>
      </c>
      <c r="G42" t="s">
        <v>238</v>
      </c>
      <c r="H42" t="s">
        <v>153</v>
      </c>
      <c r="I42" s="17" t="s">
        <v>245</v>
      </c>
      <c r="J42">
        <v>8</v>
      </c>
      <c r="K42">
        <v>6</v>
      </c>
      <c r="L42" s="15">
        <v>0.52</v>
      </c>
      <c r="M42" t="s">
        <v>26</v>
      </c>
      <c r="N42" s="15">
        <v>0.52</v>
      </c>
      <c r="O42" s="15">
        <f t="shared" si="0"/>
        <v>4.16</v>
      </c>
      <c r="P42" t="s">
        <v>274</v>
      </c>
      <c r="Q42" t="s">
        <v>122</v>
      </c>
    </row>
    <row r="43" spans="1:17" x14ac:dyDescent="0.45">
      <c r="A43" t="s">
        <v>257</v>
      </c>
      <c r="B43">
        <v>42</v>
      </c>
      <c r="E43" t="s">
        <v>117</v>
      </c>
      <c r="F43" t="s">
        <v>198</v>
      </c>
      <c r="G43" t="s">
        <v>199</v>
      </c>
      <c r="H43" t="s">
        <v>104</v>
      </c>
      <c r="I43" t="s">
        <v>200</v>
      </c>
      <c r="J43">
        <v>5</v>
      </c>
      <c r="K43">
        <v>3</v>
      </c>
      <c r="L43" s="16" t="s">
        <v>201</v>
      </c>
      <c r="M43" t="s">
        <v>26</v>
      </c>
      <c r="N43" s="16" t="s">
        <v>201</v>
      </c>
      <c r="O43" s="15">
        <f t="shared" si="0"/>
        <v>1.33</v>
      </c>
      <c r="P43" t="s">
        <v>202</v>
      </c>
      <c r="Q43" t="s">
        <v>122</v>
      </c>
    </row>
    <row r="44" spans="1:17" x14ac:dyDescent="0.45">
      <c r="A44" t="s">
        <v>257</v>
      </c>
      <c r="B44">
        <v>43</v>
      </c>
      <c r="E44" t="s">
        <v>117</v>
      </c>
      <c r="F44" t="s">
        <v>277</v>
      </c>
      <c r="G44" t="s">
        <v>280</v>
      </c>
      <c r="H44" t="s">
        <v>153</v>
      </c>
      <c r="I44" s="17" t="s">
        <v>279</v>
      </c>
      <c r="J44">
        <v>10</v>
      </c>
      <c r="K44">
        <v>8</v>
      </c>
      <c r="L44" s="21" t="s">
        <v>271</v>
      </c>
      <c r="M44" t="s">
        <v>26</v>
      </c>
      <c r="N44" s="21" t="s">
        <v>271</v>
      </c>
      <c r="O44" s="22">
        <v>0.56000000000000005</v>
      </c>
      <c r="P44" s="10" t="s">
        <v>278</v>
      </c>
      <c r="Q44" t="s">
        <v>122</v>
      </c>
    </row>
    <row r="45" spans="1:17" x14ac:dyDescent="0.45">
      <c r="A45" t="s">
        <v>257</v>
      </c>
      <c r="B45">
        <v>44</v>
      </c>
      <c r="E45" t="s">
        <v>117</v>
      </c>
      <c r="F45" t="s">
        <v>283</v>
      </c>
      <c r="G45" t="s">
        <v>284</v>
      </c>
      <c r="H45" t="s">
        <v>153</v>
      </c>
      <c r="I45" s="17" t="s">
        <v>282</v>
      </c>
      <c r="J45">
        <v>10</v>
      </c>
      <c r="K45">
        <v>8</v>
      </c>
      <c r="L45" s="21" t="s">
        <v>285</v>
      </c>
      <c r="M45" t="s">
        <v>26</v>
      </c>
      <c r="N45" s="21" t="s">
        <v>285</v>
      </c>
      <c r="O45" s="22">
        <v>1.31</v>
      </c>
      <c r="P45" s="10" t="s">
        <v>281</v>
      </c>
      <c r="Q45" t="s">
        <v>122</v>
      </c>
    </row>
    <row r="46" spans="1:17" x14ac:dyDescent="0.45">
      <c r="A46" t="s">
        <v>257</v>
      </c>
      <c r="B46">
        <v>45</v>
      </c>
      <c r="E46" t="s">
        <v>262</v>
      </c>
      <c r="F46" t="s">
        <v>263</v>
      </c>
      <c r="G46" t="s">
        <v>264</v>
      </c>
      <c r="H46" t="s">
        <v>61</v>
      </c>
      <c r="J46">
        <v>1</v>
      </c>
      <c r="K46">
        <v>0</v>
      </c>
      <c r="L46">
        <v>5.19</v>
      </c>
      <c r="M46" t="s">
        <v>26</v>
      </c>
      <c r="N46" s="11">
        <v>5.19</v>
      </c>
      <c r="O46" s="11">
        <v>5.19</v>
      </c>
      <c r="P46" t="s">
        <v>265</v>
      </c>
      <c r="Q46" t="s">
        <v>266</v>
      </c>
    </row>
    <row r="47" spans="1:17" x14ac:dyDescent="0.45">
      <c r="A47" t="s">
        <v>257</v>
      </c>
      <c r="B47">
        <v>46</v>
      </c>
      <c r="E47" t="s">
        <v>262</v>
      </c>
      <c r="F47" t="s">
        <v>267</v>
      </c>
      <c r="G47" t="s">
        <v>268</v>
      </c>
      <c r="H47" t="s">
        <v>61</v>
      </c>
      <c r="J47">
        <v>1</v>
      </c>
      <c r="K47">
        <v>0</v>
      </c>
      <c r="L47">
        <v>4.57</v>
      </c>
      <c r="M47" t="s">
        <v>26</v>
      </c>
      <c r="N47">
        <v>4.57</v>
      </c>
      <c r="O47">
        <v>4.57</v>
      </c>
      <c r="P47" t="s">
        <v>269</v>
      </c>
      <c r="Q47" t="s">
        <v>270</v>
      </c>
    </row>
    <row r="48" spans="1:17" x14ac:dyDescent="0.45">
      <c r="A48" t="s">
        <v>257</v>
      </c>
      <c r="B48">
        <v>47</v>
      </c>
      <c r="E48" t="s">
        <v>68</v>
      </c>
      <c r="F48" t="s">
        <v>69</v>
      </c>
      <c r="G48" t="s">
        <v>72</v>
      </c>
      <c r="H48" t="s">
        <v>61</v>
      </c>
      <c r="J48">
        <v>2</v>
      </c>
      <c r="K48">
        <v>0</v>
      </c>
      <c r="L48">
        <v>1.1000000000000001</v>
      </c>
      <c r="M48" t="s">
        <v>26</v>
      </c>
      <c r="N48">
        <v>1</v>
      </c>
      <c r="O48">
        <v>2</v>
      </c>
      <c r="P48" t="s">
        <v>67</v>
      </c>
      <c r="Q48" t="s">
        <v>73</v>
      </c>
    </row>
    <row r="49" spans="1:17" x14ac:dyDescent="0.45">
      <c r="A49" t="s">
        <v>258</v>
      </c>
      <c r="B49">
        <v>48</v>
      </c>
      <c r="E49" t="s">
        <v>68</v>
      </c>
      <c r="F49" t="s">
        <v>71</v>
      </c>
      <c r="G49" t="s">
        <v>70</v>
      </c>
      <c r="H49" t="s">
        <v>61</v>
      </c>
      <c r="J49">
        <v>1</v>
      </c>
      <c r="K49">
        <v>0</v>
      </c>
      <c r="L49">
        <v>9.5500000000000007</v>
      </c>
      <c r="M49" t="s">
        <v>26</v>
      </c>
      <c r="N49">
        <v>8.68</v>
      </c>
      <c r="O49">
        <v>8.68</v>
      </c>
      <c r="P49" t="s">
        <v>74</v>
      </c>
      <c r="Q49" t="s">
        <v>77</v>
      </c>
    </row>
    <row r="50" spans="1:17" x14ac:dyDescent="0.45">
      <c r="A50" t="s">
        <v>258</v>
      </c>
      <c r="B50">
        <v>49</v>
      </c>
      <c r="E50" t="s">
        <v>68</v>
      </c>
      <c r="F50" t="s">
        <v>71</v>
      </c>
      <c r="G50" t="s">
        <v>70</v>
      </c>
      <c r="H50" t="s">
        <v>61</v>
      </c>
      <c r="J50">
        <v>1</v>
      </c>
      <c r="K50">
        <v>1</v>
      </c>
      <c r="L50">
        <v>8.75</v>
      </c>
      <c r="M50" t="s">
        <v>26</v>
      </c>
      <c r="N50">
        <v>7.95</v>
      </c>
      <c r="O50">
        <v>7.95</v>
      </c>
      <c r="P50" s="10" t="s">
        <v>74</v>
      </c>
      <c r="Q50" t="s">
        <v>78</v>
      </c>
    </row>
    <row r="51" spans="1:17" x14ac:dyDescent="0.45">
      <c r="A51" t="s">
        <v>258</v>
      </c>
      <c r="B51">
        <v>50</v>
      </c>
      <c r="E51" t="s">
        <v>68</v>
      </c>
      <c r="F51" t="s">
        <v>79</v>
      </c>
      <c r="G51" t="s">
        <v>80</v>
      </c>
      <c r="H51" t="s">
        <v>61</v>
      </c>
      <c r="J51">
        <v>1</v>
      </c>
      <c r="K51">
        <v>0</v>
      </c>
      <c r="L51">
        <v>6.49</v>
      </c>
      <c r="M51" t="s">
        <v>26</v>
      </c>
      <c r="N51">
        <v>5.9</v>
      </c>
      <c r="O51">
        <v>5.9</v>
      </c>
      <c r="P51" t="s">
        <v>75</v>
      </c>
      <c r="Q51" t="s">
        <v>76</v>
      </c>
    </row>
    <row r="52" spans="1:17" x14ac:dyDescent="0.45">
      <c r="A52" t="s">
        <v>257</v>
      </c>
      <c r="B52">
        <v>51</v>
      </c>
      <c r="E52" t="s">
        <v>68</v>
      </c>
      <c r="F52" t="s">
        <v>84</v>
      </c>
      <c r="G52" t="s">
        <v>84</v>
      </c>
      <c r="H52" t="s">
        <v>61</v>
      </c>
      <c r="J52">
        <v>1</v>
      </c>
      <c r="K52">
        <v>0</v>
      </c>
      <c r="L52">
        <v>3.59</v>
      </c>
      <c r="M52" t="s">
        <v>26</v>
      </c>
      <c r="N52">
        <v>3.26</v>
      </c>
      <c r="O52">
        <v>3.26</v>
      </c>
      <c r="P52" t="s">
        <v>82</v>
      </c>
      <c r="Q52" t="s">
        <v>83</v>
      </c>
    </row>
    <row r="53" spans="1:17" x14ac:dyDescent="0.45">
      <c r="A53" t="s">
        <v>257</v>
      </c>
      <c r="B53">
        <v>52</v>
      </c>
      <c r="E53" t="s">
        <v>81</v>
      </c>
      <c r="F53" t="s">
        <v>56</v>
      </c>
      <c r="G53" t="s">
        <v>49</v>
      </c>
      <c r="H53" t="s">
        <v>289</v>
      </c>
      <c r="I53" s="9">
        <v>3267</v>
      </c>
      <c r="J53">
        <v>6</v>
      </c>
      <c r="K53">
        <v>4</v>
      </c>
      <c r="L53">
        <v>24.95</v>
      </c>
      <c r="M53" t="s">
        <v>26</v>
      </c>
      <c r="N53">
        <v>34.49</v>
      </c>
      <c r="O53">
        <f>N53*J53</f>
        <v>206.94</v>
      </c>
      <c r="P53" t="s">
        <v>292</v>
      </c>
    </row>
    <row r="54" spans="1:17" x14ac:dyDescent="0.45">
      <c r="A54" t="s">
        <v>257</v>
      </c>
      <c r="B54">
        <v>53</v>
      </c>
      <c r="E54" t="s">
        <v>27</v>
      </c>
      <c r="F54" t="s">
        <v>47</v>
      </c>
      <c r="G54" t="s">
        <v>45</v>
      </c>
      <c r="H54" t="s">
        <v>33</v>
      </c>
      <c r="J54" t="s">
        <v>28</v>
      </c>
      <c r="K54">
        <v>8</v>
      </c>
      <c r="L54">
        <v>47</v>
      </c>
      <c r="M54" t="s">
        <v>63</v>
      </c>
      <c r="N54">
        <v>64.739999999999995</v>
      </c>
      <c r="O54">
        <v>64.739999999999995</v>
      </c>
      <c r="P54" s="10" t="s">
        <v>29</v>
      </c>
    </row>
    <row r="55" spans="1:17" x14ac:dyDescent="0.45">
      <c r="A55" t="s">
        <v>257</v>
      </c>
      <c r="B55">
        <v>54</v>
      </c>
      <c r="E55" t="s">
        <v>27</v>
      </c>
      <c r="F55" t="s">
        <v>46</v>
      </c>
      <c r="G55" t="s">
        <v>44</v>
      </c>
      <c r="H55" t="s">
        <v>33</v>
      </c>
      <c r="J55" t="s">
        <v>28</v>
      </c>
      <c r="K55">
        <v>8</v>
      </c>
      <c r="L55">
        <v>51</v>
      </c>
      <c r="M55" t="s">
        <v>63</v>
      </c>
      <c r="N55">
        <v>70.25</v>
      </c>
      <c r="O55">
        <v>70.25</v>
      </c>
      <c r="P55" s="10" t="s">
        <v>29</v>
      </c>
    </row>
    <row r="56" spans="1:17" x14ac:dyDescent="0.45">
      <c r="A56" t="s">
        <v>257</v>
      </c>
      <c r="B56">
        <v>55</v>
      </c>
      <c r="E56" t="s">
        <v>286</v>
      </c>
      <c r="F56" t="s">
        <v>287</v>
      </c>
      <c r="G56" t="s">
        <v>288</v>
      </c>
      <c r="H56" t="s">
        <v>289</v>
      </c>
      <c r="I56">
        <v>931</v>
      </c>
      <c r="J56">
        <v>3</v>
      </c>
      <c r="K56">
        <v>1</v>
      </c>
      <c r="L56">
        <v>17.5</v>
      </c>
      <c r="M56" t="s">
        <v>63</v>
      </c>
      <c r="N56">
        <v>24.11</v>
      </c>
      <c r="O56">
        <f>24.11*3</f>
        <v>72.33</v>
      </c>
    </row>
    <row r="57" spans="1:17" x14ac:dyDescent="0.45">
      <c r="A57" t="s">
        <v>257</v>
      </c>
      <c r="B57">
        <v>55</v>
      </c>
      <c r="E57" t="s">
        <v>36</v>
      </c>
      <c r="F57" t="s">
        <v>53</v>
      </c>
      <c r="G57" t="s">
        <v>50</v>
      </c>
      <c r="H57" t="s">
        <v>25</v>
      </c>
      <c r="J57">
        <v>4</v>
      </c>
      <c r="K57">
        <v>2</v>
      </c>
    </row>
    <row r="58" spans="1:17" ht="15.75" customHeight="1" x14ac:dyDescent="0.45">
      <c r="A58" t="s">
        <v>257</v>
      </c>
      <c r="B58">
        <v>56</v>
      </c>
      <c r="E58" t="s">
        <v>36</v>
      </c>
      <c r="F58" t="s">
        <v>54</v>
      </c>
      <c r="G58" t="s">
        <v>50</v>
      </c>
      <c r="H58" t="s">
        <v>25</v>
      </c>
      <c r="J58">
        <v>4</v>
      </c>
      <c r="K58">
        <v>2</v>
      </c>
    </row>
    <row r="59" spans="1:17" x14ac:dyDescent="0.45">
      <c r="A59" t="s">
        <v>257</v>
      </c>
      <c r="B59">
        <v>57</v>
      </c>
      <c r="E59" t="s">
        <v>36</v>
      </c>
      <c r="F59" t="s">
        <v>55</v>
      </c>
      <c r="G59" t="s">
        <v>50</v>
      </c>
      <c r="H59" t="s">
        <v>25</v>
      </c>
      <c r="J59">
        <v>4</v>
      </c>
      <c r="K59">
        <v>2</v>
      </c>
    </row>
    <row r="60" spans="1:17" ht="14.25" customHeight="1" x14ac:dyDescent="0.45">
      <c r="A60" t="s">
        <v>257</v>
      </c>
      <c r="B60">
        <v>58</v>
      </c>
      <c r="E60" t="s">
        <v>101</v>
      </c>
      <c r="F60" t="s">
        <v>102</v>
      </c>
      <c r="G60" t="s">
        <v>103</v>
      </c>
      <c r="H60" t="s">
        <v>104</v>
      </c>
      <c r="I60" t="s">
        <v>276</v>
      </c>
      <c r="J60">
        <v>75</v>
      </c>
      <c r="K60">
        <f>75-48</f>
        <v>27</v>
      </c>
      <c r="L60">
        <v>1.05</v>
      </c>
      <c r="M60" t="s">
        <v>26</v>
      </c>
      <c r="N60" s="12">
        <f>(L60*1)</f>
        <v>1.05</v>
      </c>
      <c r="O60" s="12">
        <f>N60*J60</f>
        <v>78.75</v>
      </c>
      <c r="P60" t="s">
        <v>275</v>
      </c>
    </row>
    <row r="61" spans="1:17" x14ac:dyDescent="0.45">
      <c r="A61" t="s">
        <v>257</v>
      </c>
      <c r="B61">
        <v>59</v>
      </c>
      <c r="E61" t="s">
        <v>48</v>
      </c>
      <c r="F61" t="s">
        <v>293</v>
      </c>
      <c r="G61" t="s">
        <v>294</v>
      </c>
      <c r="H61" t="s">
        <v>58</v>
      </c>
      <c r="J61">
        <v>1</v>
      </c>
      <c r="K61">
        <v>0</v>
      </c>
      <c r="L61">
        <v>4.6900000000000004</v>
      </c>
      <c r="M61" t="s">
        <v>63</v>
      </c>
      <c r="N61">
        <v>6.6</v>
      </c>
      <c r="O61">
        <v>6.6</v>
      </c>
      <c r="P61" t="s">
        <v>86</v>
      </c>
      <c r="Q61" t="s">
        <v>295</v>
      </c>
    </row>
    <row r="62" spans="1:17" x14ac:dyDescent="0.45">
      <c r="A62" t="s">
        <v>257</v>
      </c>
      <c r="B62">
        <v>60</v>
      </c>
      <c r="E62" t="s">
        <v>48</v>
      </c>
      <c r="F62" t="s">
        <v>51</v>
      </c>
      <c r="G62" t="s">
        <v>66</v>
      </c>
      <c r="H62" t="s">
        <v>58</v>
      </c>
      <c r="J62">
        <v>3</v>
      </c>
      <c r="K62">
        <v>1</v>
      </c>
      <c r="L62">
        <v>2.8</v>
      </c>
      <c r="M62" t="s">
        <v>63</v>
      </c>
      <c r="N62">
        <v>3.5</v>
      </c>
      <c r="O62">
        <v>10.5</v>
      </c>
      <c r="P62" t="s">
        <v>59</v>
      </c>
      <c r="Q62" t="s">
        <v>64</v>
      </c>
    </row>
    <row r="63" spans="1:17" x14ac:dyDescent="0.45">
      <c r="A63" t="s">
        <v>257</v>
      </c>
      <c r="B63">
        <v>61</v>
      </c>
      <c r="E63" t="s">
        <v>48</v>
      </c>
      <c r="F63" t="s">
        <v>52</v>
      </c>
      <c r="G63" t="s">
        <v>60</v>
      </c>
      <c r="H63" t="s">
        <v>61</v>
      </c>
      <c r="J63">
        <v>1</v>
      </c>
      <c r="K63">
        <v>0</v>
      </c>
      <c r="L63">
        <v>19.88</v>
      </c>
      <c r="M63" t="s">
        <v>63</v>
      </c>
      <c r="N63">
        <v>24.88</v>
      </c>
      <c r="O63">
        <v>24.88</v>
      </c>
      <c r="P63" t="s">
        <v>62</v>
      </c>
      <c r="Q63" t="s">
        <v>65</v>
      </c>
    </row>
    <row r="64" spans="1:17" x14ac:dyDescent="0.45">
      <c r="A64" t="s">
        <v>258</v>
      </c>
      <c r="B64">
        <v>62</v>
      </c>
      <c r="E64" t="s">
        <v>141</v>
      </c>
      <c r="F64" t="s">
        <v>142</v>
      </c>
      <c r="G64" t="s">
        <v>143</v>
      </c>
      <c r="H64" t="s">
        <v>61</v>
      </c>
      <c r="J64">
        <v>1</v>
      </c>
      <c r="K64">
        <v>0</v>
      </c>
      <c r="L64">
        <v>5.79</v>
      </c>
      <c r="M64" t="s">
        <v>26</v>
      </c>
      <c r="N64">
        <v>5.79</v>
      </c>
      <c r="O64">
        <v>5.75</v>
      </c>
      <c r="P64" t="s">
        <v>140</v>
      </c>
      <c r="Q64" t="s">
        <v>124</v>
      </c>
    </row>
    <row r="65" spans="1:17" ht="15.75" x14ac:dyDescent="0.5">
      <c r="A65" t="s">
        <v>257</v>
      </c>
      <c r="B65">
        <v>63</v>
      </c>
      <c r="E65" s="18" t="s">
        <v>141</v>
      </c>
      <c r="F65" t="s">
        <v>255</v>
      </c>
      <c r="G65" t="s">
        <v>290</v>
      </c>
      <c r="H65" t="s">
        <v>289</v>
      </c>
      <c r="J65">
        <v>1</v>
      </c>
      <c r="K65">
        <v>0</v>
      </c>
      <c r="L65">
        <v>2.5</v>
      </c>
      <c r="M65" t="s">
        <v>63</v>
      </c>
      <c r="N65">
        <v>3.46</v>
      </c>
      <c r="O65">
        <v>3.46</v>
      </c>
      <c r="P65" s="13" t="s">
        <v>291</v>
      </c>
      <c r="Q65" t="s">
        <v>124</v>
      </c>
    </row>
    <row r="82" spans="15:15" x14ac:dyDescent="0.45">
      <c r="O82">
        <f>SUM(O2:O81)</f>
        <v>3774.0615999999995</v>
      </c>
    </row>
    <row r="1048574" spans="14:14" x14ac:dyDescent="0.45">
      <c r="N1048574" s="20"/>
    </row>
  </sheetData>
  <sortState xmlns:xlrd2="http://schemas.microsoft.com/office/spreadsheetml/2017/richdata2" ref="A2:Z65">
    <sortCondition ref="B1"/>
  </sortState>
  <conditionalFormatting sqref="R1">
    <cfRule type="containsText" dxfId="4" priority="1" operator="containsText" text="Approved">
      <formula>NOT(ISERROR(SEARCH(("Approved"),(R1))))</formula>
    </cfRule>
    <cfRule type="containsText" dxfId="3" priority="5" operator="containsText" text="Ridiculous">
      <formula>NOT(ISERROR(SEARCH("Ridiculous",R1)))</formula>
    </cfRule>
  </conditionalFormatting>
  <conditionalFormatting sqref="R1">
    <cfRule type="containsText" dxfId="2" priority="2" operator="containsText" text="Denied">
      <formula>NOT(ISERROR(SEARCH(("Denied"),(R1))))</formula>
    </cfRule>
  </conditionalFormatting>
  <conditionalFormatting sqref="R1">
    <cfRule type="containsText" dxfId="1" priority="3" operator="containsText" text="Combined">
      <formula>NOT(ISERROR(SEARCH(("Combined"),(R1))))</formula>
    </cfRule>
  </conditionalFormatting>
  <conditionalFormatting sqref="R1">
    <cfRule type="containsText" dxfId="0" priority="4" operator="containsText" text="Pending">
      <formula>NOT(ISERROR(SEARCH(("Pending"),(R1))))</formula>
    </cfRule>
  </conditionalFormatting>
  <dataValidations count="9">
    <dataValidation allowBlank="1" showInputMessage="1" showErrorMessage="1" prompt="This will be calculated automatically once 'Approved'. You can also type it in manually" sqref="Z1" xr:uid="{00000000-0002-0000-0000-000000000000}"/>
    <dataValidation allowBlank="1" showInputMessage="1" showErrorMessage="1" prompt="If an item does not specify an estimated delivery time, you can input the actual arrival date here. If we order this item again in future, we will have a better idea of ETA" sqref="W1" xr:uid="{00000000-0002-0000-0000-000001000000}"/>
    <dataValidation allowBlank="1" showInputMessage="1" showErrorMessage="1" prompt="e.g. Ordered, Delivered, Delayed, etc." sqref="T1" xr:uid="{00000000-0002-0000-0000-000002000000}"/>
    <dataValidation allowBlank="1" showInputMessage="1" showErrorMessage="1" prompt="You MUST fill in the purchase date once item has been ordered" sqref="U1" xr:uid="{00000000-0002-0000-0000-000003000000}"/>
    <dataValidation allowBlank="1" showInputMessage="1" showErrorMessage="1" prompt="This will be automatically filled when you input the quantity, unit price, and currency in the previous columns. You can also type it in manually" sqref="O1" xr:uid="{00000000-0002-0000-0000-000004000000}"/>
    <dataValidation allowBlank="1" showInputMessage="1" showErrorMessage="1" prompt="This will be automatically filled when you input the unit price and currency in the previous columns. You can also type it in manually" sqref="N1" xr:uid="{00000000-0002-0000-0000-000005000000}"/>
    <dataValidation allowBlank="1" showInputMessage="1" showErrorMessage="1" prompt="Remember to exclude GST" sqref="L1" xr:uid="{00000000-0002-0000-0000-000006000000}"/>
    <dataValidation allowBlank="1" showInputMessage="1" showErrorMessage="1" prompt="e.g. If you need 2 packs of 100 screws, type 2 (not 200)" sqref="J1" xr:uid="{00000000-0002-0000-0000-000007000000}"/>
    <dataValidation allowBlank="1" showInputMessage="1" showErrorMessage="1" prompt="Type in the part number if applicable, e.g. for Digikey orders" sqref="I1" xr:uid="{00000000-0002-0000-0000-000008000000}"/>
  </dataValidations>
  <hyperlinks>
    <hyperlink ref="P54" r:id="rId1" xr:uid="{00000000-0004-0000-0000-000000000000}"/>
    <hyperlink ref="P50" r:id="rId2" xr:uid="{00000000-0004-0000-0000-000001000000}"/>
    <hyperlink ref="P18" r:id="rId3" xr:uid="{00000000-0004-0000-0000-000002000000}"/>
    <hyperlink ref="P11" r:id="rId4" xr:uid="{00000000-0004-0000-0000-000003000000}"/>
    <hyperlink ref="P40" r:id="rId5" display="https://au.element14.com/littelfuse/153008/fuse-holder-for-mini-blade-fuses/dp/1453876?gclid=Cj0KCQiAvqDiBRDAARIsADWh5TezaPQTlulSP8-pi0HVPpXAWdv44scMTj4UhYMiJ5CEot4S0yuRyE8aAh4JEALw_wcB&amp;gross_price=true&amp;mckv=snkbgIbge_dc|pcrid|59148083448|pkw||pmt||slid||product|1453876|pgrid|12550800888|ptaid|pla-295294719026|&amp;CMP=KNC-GOO-SHOPPING-1453876" xr:uid="{01B7260D-0D1B-436B-A2AA-929E5802D503}"/>
    <hyperlink ref="P55" r:id="rId6" xr:uid="{9EB1F17A-98C2-4E10-B4BC-F23E1A4DB6A4}"/>
    <hyperlink ref="P44" r:id="rId7" xr:uid="{FE19695E-D9B3-4F44-930B-B5274F8BAE0E}"/>
    <hyperlink ref="P45" r:id="rId8" xr:uid="{7870C528-DC58-4416-98E6-70AD95346676}"/>
  </hyperlinks>
  <pageMargins left="0.7" right="0.7" top="0.75" bottom="0.75" header="0.3" footer="0.3"/>
  <pageSetup paperSize="9" orientation="portrait" r:id="rId9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prompt="You MUST fill this in from the drop-down list" xr:uid="{00000000-0002-0000-0000-000009000000}">
          <x14:formula1>
            <xm:f>'[2019 Orders.xlsx]Input Lists'!#REF!</xm:f>
          </x14:formula1>
          <xm:sqref>X1</xm:sqref>
        </x14:dataValidation>
        <x14:dataValidation type="list" errorStyle="information" allowBlank="1" showInputMessage="1" showErrorMessage="1" error="Please check if your currency is listed in the drop-down list" prompt="You can select from the drop-down list, or type in manually" xr:uid="{00000000-0002-0000-0000-00000A000000}">
          <x14:formula1>
            <xm:f>'[2019 Orders.xlsx]Input Lists'!#REF!</xm:f>
          </x14:formula1>
          <xm:sqref>M1</xm:sqref>
        </x14:dataValidation>
        <x14:dataValidation type="list" allowBlank="1" showInputMessage="1" showErrorMessage="1" xr:uid="{00000000-0002-0000-0000-00000B000000}">
          <x14:formula1>
            <xm:f>'[2019 Orders.xlsx]Input Lists'!#REF!</xm:f>
          </x14:formula1>
          <xm:sqref>R1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Brisbane Boys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90311</dc:creator>
  <cp:lastModifiedBy>Matthew Feros</cp:lastModifiedBy>
  <dcterms:created xsi:type="dcterms:W3CDTF">2018-10-29T06:26:27Z</dcterms:created>
  <dcterms:modified xsi:type="dcterms:W3CDTF">2019-02-11T06:25:02Z</dcterms:modified>
</cp:coreProperties>
</file>