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D:\08Investment\value-investment\估值分析\行业利基详细分析\有色金属\"/>
    </mc:Choice>
  </mc:AlternateContent>
  <bookViews>
    <workbookView xWindow="-113" yWindow="-113" windowWidth="20273" windowHeight="9128" activeTab="6"/>
  </bookViews>
  <sheets>
    <sheet name="有色金属总表" sheetId="49" r:id="rId1"/>
    <sheet name="稀土" sheetId="44" r:id="rId2"/>
    <sheet name="稀土永磁" sheetId="29" r:id="rId3"/>
    <sheet name="铁氧体永磁" sheetId="43" r:id="rId4"/>
    <sheet name="其他金属新材料-合金" sheetId="50" r:id="rId5"/>
    <sheet name="能源金属锂钴" sheetId="51" r:id="rId6"/>
    <sheet name="其他小金属-钼钨" sheetId="53" r:id="rId7"/>
    <sheet name="其他小金属-锗锆钽铂镁" sheetId="52" r:id="rId8"/>
    <sheet name="公司价值折现" sheetId="42" r:id="rId9"/>
    <sheet name="基本面模型" sheetId="23" r:id="rId10"/>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<sst xmlns="http://schemas.openxmlformats.org/spreadsheetml/2006/main" count="4415" uniqueCount="2688">
  <si>
    <t>现价</t>
  </si>
  <si>
    <t>市净率</t>
  </si>
  <si>
    <t>代码</t>
  </si>
  <si>
    <t xml:space="preserve">    名称</t>
  </si>
  <si>
    <t>总市值</t>
  </si>
  <si>
    <t>TTM市盈率</t>
  </si>
  <si>
    <t>所属行业</t>
  </si>
  <si>
    <t>--</t>
  </si>
  <si>
    <t>负债合计</t>
  </si>
  <si>
    <t>所有者权益合计</t>
  </si>
  <si>
    <t>主营业务收入</t>
  </si>
  <si>
    <t>净利润增长率</t>
  </si>
  <si>
    <t>总股本</t>
  </si>
  <si>
    <t>财务费用</t>
  </si>
  <si>
    <t>投资收益</t>
  </si>
  <si>
    <t>应收账款</t>
  </si>
  <si>
    <t>4.53亿</t>
  </si>
  <si>
    <t>1.78亿</t>
  </si>
  <si>
    <t>1.86亿</t>
  </si>
  <si>
    <t>1.02亿</t>
  </si>
  <si>
    <t>2.44亿</t>
  </si>
  <si>
    <t>1.12亿</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</si>
  <si>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</si>
  <si>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</si>
  <si>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</si>
  <si>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</si>
  <si>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</si>
  <si>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</si>
  <si>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</si>
  <si>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</si>
  <si>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</si>
  <si>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</si>
  <si>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</si>
  <si>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</si>
  <si>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</si>
  <si>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</si>
  <si>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</si>
  <si>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</si>
  <si>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</si>
  <si>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</si>
  <si>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</si>
  <si>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</si>
  <si>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</si>
  <si>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</si>
  <si>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</si>
  <si>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</si>
  <si>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</si>
  <si>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</si>
  <si>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</si>
  <si>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</si>
  <si>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</si>
  <si>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</si>
  <si>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</si>
  <si>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</si>
  <si>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流动资产</t>
  </si>
  <si>
    <t>营业收入[20191231]</t>
  </si>
  <si>
    <t>营业收入[20181231]</t>
  </si>
  <si>
    <t>营业收入[20171231]</t>
  </si>
  <si>
    <t>营业收入[20161231]</t>
  </si>
  <si>
    <t>净利润[20191231]</t>
  </si>
  <si>
    <t>净利润[20181231]</t>
  </si>
  <si>
    <t>净利润[20171231]</t>
  </si>
  <si>
    <t>净利润[20161231]</t>
  </si>
  <si>
    <t>营业收入[20201231]</t>
  </si>
  <si>
    <t>净利润[20201231]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</si>
  <si>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</si>
  <si>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</si>
  <si>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</si>
  <si>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</si>
  <si>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</si>
  <si>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</si>
  <si>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</si>
  <si>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</si>
  <si>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</si>
  <si>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</si>
  <si>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16.55亿</t>
  </si>
  <si>
    <t>权益乘数[20210331]</t>
  </si>
  <si>
    <t>总资产周转率[20210331]</t>
  </si>
  <si>
    <t>净利润／营业总收入%[20210331]</t>
  </si>
  <si>
    <t>营业总成本[20210331]</t>
  </si>
  <si>
    <t>营业成本[20210331]</t>
  </si>
  <si>
    <t>管理费用[20210331]</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</si>
  <si>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</si>
  <si>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</si>
  <si>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</si>
  <si>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</si>
  <si>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</si>
  <si>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</si>
  <si>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</si>
  <si>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</si>
  <si>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</si>
  <si>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</si>
  <si>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</si>
  <si>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</si>
  <si>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</si>
  <si>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</si>
  <si>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</si>
  <si>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涨幅%</t>
  </si>
  <si>
    <t>LYear营业总收入[20211231]</t>
  </si>
  <si>
    <t>LYear净利润[20211231]</t>
  </si>
  <si>
    <t>流通股本</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</si>
  <si>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</si>
  <si>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</si>
  <si>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</si>
  <si>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</si>
  <si>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</si>
  <si>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</si>
  <si>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</si>
  <si>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</si>
  <si>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</si>
  <si>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</si>
  <si>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</si>
  <si>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</si>
  <si>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</si>
  <si>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</si>
  <si>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</si>
  <si>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LYCQ营业收入[20210331]</t>
  </si>
  <si>
    <t>CYLQ净利润[20211231]</t>
  </si>
  <si>
    <t>LYCQ净利润[20210331]</t>
  </si>
  <si>
    <t>LYLQ净利润[20201231]</t>
  </si>
  <si>
    <t>投入资本回报率roic%[20211231]</t>
  </si>
  <si>
    <t>净资产收益率%[20211231]</t>
  </si>
  <si>
    <t>销售毛利率%[20211231]</t>
  </si>
  <si>
    <t>销售净利率%[20211231]</t>
  </si>
  <si>
    <t>成交量[20220517]</t>
  </si>
  <si>
    <t>营业收入(同比增长率) %[20220331]</t>
  </si>
  <si>
    <t>净利润?</t>
  </si>
  <si>
    <t>研发费用总额[20211231]</t>
  </si>
  <si>
    <t>扣非净利润</t>
  </si>
  <si>
    <t>营业总收入[20201231]</t>
  </si>
  <si>
    <t>营业收入[20220331]</t>
  </si>
  <si>
    <t>区间涨跌幅:前复权%[20220511-20220517]</t>
  </si>
  <si>
    <t>区间涨跌幅:前复权%[20220330-20220517]</t>
  </si>
  <si>
    <t>区间成交量[20220511-20220517]</t>
  </si>
  <si>
    <t>指数@区间成交量[20220330-20220517]</t>
  </si>
  <si>
    <t>事件触发</t>
    <phoneticPr fontId="1" type="noConversion"/>
  </si>
  <si>
    <t>预期多</t>
    <phoneticPr fontId="1" type="noConversion"/>
  </si>
  <si>
    <t>预期空</t>
    <phoneticPr fontId="1" type="noConversion"/>
  </si>
  <si>
    <t>已知和基本信息</t>
    <phoneticPr fontId="1" type="noConversion"/>
  </si>
  <si>
    <t>市销率</t>
    <phoneticPr fontId="1" type="noConversion"/>
  </si>
  <si>
    <t>扣非对比净利润</t>
    <phoneticPr fontId="1" type="noConversion"/>
  </si>
  <si>
    <t>近期roe</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</si>
  <si>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</si>
  <si>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</si>
  <si>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</si>
  <si>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</si>
  <si>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</si>
  <si>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</si>
  <si>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</si>
  <si>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</si>
  <si>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</si>
  <si>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</si>
  <si>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</si>
  <si>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</si>
  <si>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</si>
  <si>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</si>
  <si>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原始排序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</si>
  <si>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</si>
  <si>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</si>
  <si>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</si>
  <si>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</si>
  <si>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</si>
  <si>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</si>
  <si>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</si>
  <si>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</si>
  <si>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</si>
  <si>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</si>
  <si>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</si>
  <si>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</si>
  <si>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</si>
  <si>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</si>
  <si>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</si>
  <si>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</si>
  <si>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</si>
  <si>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</si>
  <si>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SZ000795</t>
  </si>
  <si>
    <t>英洛华</t>
  </si>
  <si>
    <t>SZ000970</t>
  </si>
  <si>
    <t>中科三环</t>
  </si>
  <si>
    <t>SZ300748</t>
  </si>
  <si>
    <t>金力永磁</t>
  </si>
  <si>
    <t>SH600366</t>
  </si>
  <si>
    <t>宁波韵升</t>
  </si>
  <si>
    <t>SH688077</t>
  </si>
  <si>
    <t>大地熊</t>
  </si>
  <si>
    <t>37.60亿</t>
  </si>
  <si>
    <t>1.35亿</t>
  </si>
  <si>
    <t>1.29亿</t>
  </si>
  <si>
    <t>26.01亿</t>
  </si>
  <si>
    <t>25.03亿</t>
  </si>
  <si>
    <t>22.53亿</t>
  </si>
  <si>
    <t>18.57亿</t>
  </si>
  <si>
    <t>1.43亿</t>
  </si>
  <si>
    <t>1.03亿</t>
  </si>
  <si>
    <t>71.46亿</t>
  </si>
  <si>
    <t>3.99亿</t>
  </si>
  <si>
    <t>8.61亿</t>
  </si>
  <si>
    <t>46.52亿</t>
  </si>
  <si>
    <t>40.35亿</t>
  </si>
  <si>
    <t>41.65亿</t>
  </si>
  <si>
    <t>38.95亿</t>
  </si>
  <si>
    <t>2.01亿</t>
  </si>
  <si>
    <t>2.48亿</t>
  </si>
  <si>
    <t>2.82亿</t>
  </si>
  <si>
    <t>40.80亿</t>
  </si>
  <si>
    <t>24.17亿</t>
  </si>
  <si>
    <t>16.97亿</t>
  </si>
  <si>
    <t>12.89亿</t>
  </si>
  <si>
    <t>9.12亿</t>
  </si>
  <si>
    <t>1.57亿</t>
  </si>
  <si>
    <t>1.47亿</t>
  </si>
  <si>
    <t>1.39亿</t>
  </si>
  <si>
    <t>37.54亿</t>
  </si>
  <si>
    <t>5.18亿</t>
  </si>
  <si>
    <t>5.51亿</t>
  </si>
  <si>
    <t>23.99亿</t>
  </si>
  <si>
    <t>19.48亿</t>
  </si>
  <si>
    <t>20.26亿</t>
  </si>
  <si>
    <t>18.87亿</t>
  </si>
  <si>
    <t>2630.22万</t>
  </si>
  <si>
    <t>8932.87万</t>
  </si>
  <si>
    <t>4.14亿</t>
  </si>
  <si>
    <t/>
  </si>
  <si>
    <t>1.52亿</t>
  </si>
  <si>
    <t>7.82亿</t>
  </si>
  <si>
    <t>6.31亿</t>
  </si>
  <si>
    <t>5.86亿</t>
  </si>
  <si>
    <t>4.80亿</t>
  </si>
  <si>
    <t>5220.15万</t>
  </si>
  <si>
    <t>5799.51万</t>
  </si>
  <si>
    <t>4147.72万</t>
  </si>
  <si>
    <t>4471.60万</t>
  </si>
  <si>
    <t>永磁类利基.docx</t>
  </si>
  <si>
    <t>稀土永磁</t>
    <phoneticPr fontId="1" type="noConversion"/>
  </si>
  <si>
    <t>铁氧体永磁</t>
    <phoneticPr fontId="1" type="noConversion"/>
  </si>
  <si>
    <t>SZ002056</t>
  </si>
  <si>
    <t>横店东磁</t>
  </si>
  <si>
    <t>SZ300127</t>
  </si>
  <si>
    <t>银河磁体</t>
  </si>
  <si>
    <t>SZ300224</t>
  </si>
  <si>
    <t>正海磁材</t>
  </si>
  <si>
    <t>SZ300835</t>
  </si>
  <si>
    <t>龙磁科技</t>
  </si>
  <si>
    <t>126.07亿</t>
  </si>
  <si>
    <t>11.20亿</t>
  </si>
  <si>
    <t>81.06亿</t>
  </si>
  <si>
    <t>65.64亿</t>
  </si>
  <si>
    <t>64.89亿</t>
  </si>
  <si>
    <t>62.97亿</t>
  </si>
  <si>
    <t>47.10亿</t>
  </si>
  <si>
    <t>10.14亿</t>
  </si>
  <si>
    <t>6.91亿</t>
  </si>
  <si>
    <t>6.89亿</t>
  </si>
  <si>
    <t>6.08亿</t>
  </si>
  <si>
    <t>4.41亿</t>
  </si>
  <si>
    <t>1.94亿</t>
  </si>
  <si>
    <t>6.04亿</t>
  </si>
  <si>
    <t>6.03亿</t>
  </si>
  <si>
    <t>5.99亿</t>
  </si>
  <si>
    <t>5.27亿</t>
  </si>
  <si>
    <t>1.48亿</t>
  </si>
  <si>
    <t>1.56亿</t>
  </si>
  <si>
    <t>1.93亿</t>
  </si>
  <si>
    <t>1.18亿</t>
  </si>
  <si>
    <t>33.70亿</t>
  </si>
  <si>
    <t>2.65亿</t>
  </si>
  <si>
    <t>19.54亿</t>
  </si>
  <si>
    <t>17.99亿</t>
  </si>
  <si>
    <t>16.80亿</t>
  </si>
  <si>
    <t>11.92亿</t>
  </si>
  <si>
    <t>1.33亿</t>
  </si>
  <si>
    <t>9312.37万</t>
  </si>
  <si>
    <t>-8156.07万</t>
  </si>
  <si>
    <t>1.91亿</t>
  </si>
  <si>
    <t>8.05亿</t>
  </si>
  <si>
    <t>1.31亿</t>
  </si>
  <si>
    <t>5.59亿</t>
  </si>
  <si>
    <t>5.31亿</t>
  </si>
  <si>
    <t>5.03亿</t>
  </si>
  <si>
    <t>4.29亿</t>
  </si>
  <si>
    <t>6821.59万</t>
  </si>
  <si>
    <t>8462.69万</t>
  </si>
  <si>
    <t>8084.65万</t>
  </si>
  <si>
    <t>6757.62万</t>
  </si>
  <si>
    <t>4992.08万</t>
  </si>
  <si>
    <t>16.31亿</t>
  </si>
  <si>
    <t>磁性材料</t>
  </si>
  <si>
    <t>27.93亿</t>
  </si>
  <si>
    <t>1.41亿</t>
  </si>
  <si>
    <t>2.20亿</t>
  </si>
  <si>
    <t>1.87亿</t>
  </si>
  <si>
    <t>6.00亿</t>
  </si>
  <si>
    <t>1.17亿</t>
  </si>
  <si>
    <t>1.14亿</t>
  </si>
  <si>
    <t>4.60亿</t>
  </si>
  <si>
    <t>56.91亿</t>
  </si>
  <si>
    <t>5.46亿</t>
  </si>
  <si>
    <t>2863.15万</t>
  </si>
  <si>
    <t>4.48亿</t>
  </si>
  <si>
    <t>4.02亿</t>
  </si>
  <si>
    <t>6216.03万</t>
  </si>
  <si>
    <t>1.20亿</t>
  </si>
  <si>
    <t>金属新材料</t>
  </si>
  <si>
    <t>1.51亿</t>
  </si>
  <si>
    <t>8.08亿</t>
  </si>
  <si>
    <t>1.38亿</t>
  </si>
  <si>
    <t>3.02亿</t>
  </si>
  <si>
    <t>1.24亿</t>
  </si>
  <si>
    <t>3.83亿</t>
  </si>
  <si>
    <t>22.79亿</t>
  </si>
  <si>
    <t>1.26亿</t>
  </si>
  <si>
    <t>不分配不转增</t>
  </si>
  <si>
    <t>1.22亿</t>
  </si>
  <si>
    <t>2.69亿</t>
  </si>
  <si>
    <t>5.10亿</t>
  </si>
  <si>
    <t>2.00亿</t>
  </si>
  <si>
    <t>4.64亿</t>
  </si>
  <si>
    <t>3.51亿</t>
  </si>
  <si>
    <t>3.28亿</t>
  </si>
  <si>
    <t>39.05亿</t>
  </si>
  <si>
    <t>1.68亿</t>
  </si>
  <si>
    <t>4.90亿</t>
  </si>
  <si>
    <t>6.64亿</t>
  </si>
  <si>
    <t>2.40亿</t>
  </si>
  <si>
    <t>10派1元(含税)</t>
  </si>
  <si>
    <t>15.81亿</t>
  </si>
  <si>
    <t>1.54亿</t>
  </si>
  <si>
    <t>7.18亿</t>
  </si>
  <si>
    <t>2.50亿</t>
  </si>
  <si>
    <t>13.95亿</t>
  </si>
  <si>
    <t>1.13亿</t>
  </si>
  <si>
    <t>1.05亿</t>
  </si>
  <si>
    <t>7.97亿</t>
  </si>
  <si>
    <t>3.38亿</t>
  </si>
  <si>
    <t>-1.09亿</t>
  </si>
  <si>
    <t>2.06亿</t>
  </si>
  <si>
    <t>1.84亿</t>
  </si>
  <si>
    <t>5.69亿</t>
  </si>
  <si>
    <t>1.50亿</t>
  </si>
  <si>
    <t>88.95亿</t>
  </si>
  <si>
    <t>73.33亿</t>
  </si>
  <si>
    <t>14124931000亿</t>
  </si>
  <si>
    <t>129.31亿</t>
  </si>
  <si>
    <t>117.20亿</t>
  </si>
  <si>
    <t>125809939亿</t>
  </si>
  <si>
    <t>2104.95万</t>
  </si>
  <si>
    <t>1063539100亿</t>
  </si>
  <si>
    <t>46.22亿</t>
  </si>
  <si>
    <t>2219398300亿</t>
  </si>
  <si>
    <t>6176.69万</t>
  </si>
  <si>
    <t>11115965800亿</t>
  </si>
  <si>
    <t>7.32亿</t>
  </si>
  <si>
    <t>15.77亿</t>
  </si>
  <si>
    <t>26.77亿</t>
  </si>
  <si>
    <t>31.99亿</t>
  </si>
  <si>
    <t>49.10万</t>
  </si>
  <si>
    <t>87.15亿</t>
  </si>
  <si>
    <t>15.12亿</t>
  </si>
  <si>
    <t>9606.03万</t>
  </si>
  <si>
    <t>-3.49亿</t>
  </si>
  <si>
    <t>93.69亿</t>
  </si>
  <si>
    <t>90.08亿</t>
  </si>
  <si>
    <t>8.85亿</t>
  </si>
  <si>
    <t>10派2.416489元(含税)</t>
  </si>
  <si>
    <t>6.15亿</t>
  </si>
  <si>
    <t>9.93亿</t>
  </si>
  <si>
    <t>676283230亿</t>
  </si>
  <si>
    <t>5.98亿</t>
  </si>
  <si>
    <t>4.73亿</t>
  </si>
  <si>
    <t>3524.78万</t>
  </si>
  <si>
    <t>4209.14万</t>
  </si>
  <si>
    <t>2274329亿</t>
  </si>
  <si>
    <t>1.54万</t>
  </si>
  <si>
    <t>76742429亿</t>
  </si>
  <si>
    <t>1.37亿</t>
  </si>
  <si>
    <t>259244630亿</t>
  </si>
  <si>
    <t>804577600亿</t>
  </si>
  <si>
    <t>1.61亿</t>
  </si>
  <si>
    <t>2.38亿</t>
  </si>
  <si>
    <t>5.17亿</t>
  </si>
  <si>
    <t>4681.48万</t>
  </si>
  <si>
    <t>5847.11万</t>
  </si>
  <si>
    <t>-1.74亿</t>
  </si>
  <si>
    <t>9236.58万</t>
  </si>
  <si>
    <t>5676.89万</t>
  </si>
  <si>
    <t>1.04亿</t>
  </si>
  <si>
    <t>10转7股派2元(含税)</t>
  </si>
  <si>
    <r>
      <t>1.双轮：焦永磁及电机部件（</t>
    </r>
    <r>
      <rPr>
        <sz val="9"/>
        <color rgb="FFFF0000"/>
        <rFont val="宋体"/>
        <family val="3"/>
        <charset val="134"/>
        <scheme val="minor"/>
      </rPr>
      <t>目前主要应收来源</t>
    </r>
    <r>
      <rPr>
        <sz val="9"/>
        <color theme="1"/>
        <rFont val="宋体"/>
        <family val="2"/>
        <charset val="134"/>
        <scheme val="minor"/>
      </rPr>
      <t>）、软磁及新能源器件，均与新能源大赛道有相关性；
2.目前永磁铁氧体湿压磁瓦规模位居</t>
    </r>
    <r>
      <rPr>
        <sz val="9"/>
        <color rgb="FFFF0000"/>
        <rFont val="宋体"/>
        <family val="3"/>
        <charset val="134"/>
        <scheme val="minor"/>
      </rPr>
      <t xml:space="preserve">全国第二，全球前五；
</t>
    </r>
    <r>
      <rPr>
        <sz val="9"/>
        <rFont val="宋体"/>
        <family val="3"/>
        <charset val="134"/>
        <scheme val="minor"/>
      </rPr>
      <t xml:space="preserve">3.客户认证周期最长可达3-5年，因而客户是行业竞争关键壁垒；
</t>
    </r>
    <r>
      <rPr>
        <sz val="9"/>
        <color rgb="FFFF0000"/>
        <rFont val="宋体"/>
        <family val="3"/>
        <charset val="134"/>
        <scheme val="minor"/>
      </rPr>
      <t>4.新能源赛道的高速成长，软磁及新能源业务板块有望带来巨大成长空间？</t>
    </r>
    <r>
      <rPr>
        <sz val="9"/>
        <color theme="1"/>
        <rFont val="宋体"/>
        <family val="2"/>
        <charset val="134"/>
        <scheme val="minor"/>
      </rPr>
      <t xml:space="preserve">
</t>
    </r>
    <phoneticPr fontId="1" type="noConversion"/>
  </si>
  <si>
    <t>1.软磁及新能源业务暂未表现到营收上？成长空间完全是预测，没有历史数据参考
2.</t>
    <phoneticPr fontId="1" type="noConversion"/>
  </si>
  <si>
    <t>1.高毅调研；50亿市值，上市次新（2021年7月份上市）</t>
    <phoneticPr fontId="1" type="noConversion"/>
  </si>
  <si>
    <r>
      <t>1.2021年公司</t>
    </r>
    <r>
      <rPr>
        <sz val="9"/>
        <color rgb="FFFF0000"/>
        <rFont val="宋体"/>
        <family val="3"/>
        <charset val="134"/>
        <scheme val="minor"/>
      </rPr>
      <t>新能源汽车及汽车零部件领域</t>
    </r>
    <r>
      <rPr>
        <sz val="9"/>
        <color theme="1"/>
        <rFont val="宋体"/>
        <family val="2"/>
        <charset val="134"/>
        <scheme val="minor"/>
      </rPr>
      <t>收入达到10.51亿元，较上年</t>
    </r>
    <r>
      <rPr>
        <sz val="9"/>
        <color rgb="FFFF0000"/>
        <rFont val="宋体"/>
        <family val="3"/>
        <charset val="134"/>
        <scheme val="minor"/>
      </rPr>
      <t>同期增长222.73%</t>
    </r>
    <r>
      <rPr>
        <sz val="9"/>
        <color theme="1"/>
        <rFont val="宋体"/>
        <family val="2"/>
        <charset val="134"/>
        <scheme val="minor"/>
      </rPr>
      <t>，2021年公司节能</t>
    </r>
    <r>
      <rPr>
        <sz val="9"/>
        <color rgb="FFFF0000"/>
        <rFont val="宋体"/>
        <family val="3"/>
        <charset val="134"/>
        <scheme val="minor"/>
      </rPr>
      <t>变频空调领域</t>
    </r>
    <r>
      <rPr>
        <sz val="9"/>
        <color theme="1"/>
        <rFont val="宋体"/>
        <family val="2"/>
        <charset val="134"/>
        <scheme val="minor"/>
      </rPr>
      <t>收入达到14.00亿元，较上年同期</t>
    </r>
    <r>
      <rPr>
        <sz val="9"/>
        <color rgb="FFFF0000"/>
        <rFont val="宋体"/>
        <family val="3"/>
        <charset val="134"/>
        <scheme val="minor"/>
      </rPr>
      <t>增长59.41%</t>
    </r>
    <r>
      <rPr>
        <sz val="9"/>
        <color theme="1"/>
        <rFont val="宋体"/>
        <family val="2"/>
        <charset val="134"/>
        <scheme val="minor"/>
      </rPr>
      <t>，2021年公司风力发电领域收入达8.87亿元，与去年基本持平；2.2020年，按使用高性能钕铁硼永磁材料的</t>
    </r>
    <r>
      <rPr>
        <sz val="9"/>
        <color rgb="FFFF0000"/>
        <rFont val="宋体"/>
        <family val="3"/>
        <charset val="134"/>
        <scheme val="minor"/>
      </rPr>
      <t>乘用新能源汽车数量计，金力永磁在全球排名第一；</t>
    </r>
    <r>
      <rPr>
        <sz val="9"/>
        <rFont val="宋体"/>
        <family val="3"/>
        <charset val="134"/>
        <scheme val="minor"/>
      </rPr>
      <t>2020年，在全球所有稀土永磁生产商中，以装备节能变频空
调压缩机的数量计算，</t>
    </r>
    <r>
      <rPr>
        <sz val="9"/>
        <color rgb="FFFF0000"/>
        <rFont val="宋体"/>
        <family val="3"/>
        <charset val="134"/>
        <scheme val="minor"/>
      </rPr>
      <t>金力永磁排名第一，市场份额约为31.5%；</t>
    </r>
    <r>
      <rPr>
        <sz val="9"/>
        <rFont val="宋体"/>
        <family val="3"/>
        <charset val="134"/>
        <scheme val="minor"/>
      </rPr>
      <t>2020年，按永磁风力发电机新装机容量计算，在全球所有稀土永磁
生产商中，</t>
    </r>
    <r>
      <rPr>
        <sz val="9"/>
        <color rgb="FFFF0000"/>
        <rFont val="宋体"/>
        <family val="3"/>
        <charset val="134"/>
        <scheme val="minor"/>
      </rPr>
      <t>金力永磁排名第一，市场份额约为40.3%；</t>
    </r>
    <r>
      <rPr>
        <sz val="9"/>
        <color theme="1"/>
        <rFont val="宋体"/>
        <family val="2"/>
        <charset val="134"/>
        <scheme val="minor"/>
      </rPr>
      <t>3.公司的高性能钕铁硼永磁材料毛坯总年产能将达23,000吨，且生产基地由单一工厂向多地工厂的集团化迈进。公司规划在未来数年间持续大幅增加产能，力争到2025年高性能钕铁硼永磁材料毛坯的年产能达到40,000吨;</t>
    </r>
    <phoneticPr fontId="1" type="noConversion"/>
  </si>
  <si>
    <t>4.25亿</t>
  </si>
  <si>
    <r>
      <t>1.2021年公司永磁铁氧体产量13.37万吨，占全国总产量的16.7%，软磁铁氧体产量2.75万吨，占全国总产量的9.8%，行业地位突出且盈利能力强劲;2.公司在做好横向拓展材料品类，构建自身独立的竞争力外，也在纵向往器件领域延伸，如振动电机、电感、射频器件等，为</t>
    </r>
    <r>
      <rPr>
        <b/>
        <sz val="9"/>
        <color rgb="FFFF0000"/>
        <rFont val="宋体"/>
        <family val="3"/>
        <charset val="134"/>
        <scheme val="minor"/>
      </rPr>
      <t>公司打开了新的发展空间。新能源产业高速发展：2021年公司销售了4.8GW光伏和1.4亿支锂电</t>
    </r>
    <r>
      <rPr>
        <sz val="9"/>
        <color theme="1"/>
        <rFont val="宋体"/>
        <family val="2"/>
        <charset val="134"/>
        <scheme val="minor"/>
      </rPr>
      <t>，全年实现收入约74亿元，同比增长87%，占总营业收入的58.5%</t>
    </r>
    <phoneticPr fontId="1" type="noConversion"/>
  </si>
  <si>
    <t>1.境内外销售占比接近对半开；</t>
    <phoneticPr fontId="1" type="noConversion"/>
  </si>
  <si>
    <t>8153.01万</t>
  </si>
  <si>
    <t>7.51亿</t>
  </si>
  <si>
    <t>公司是一家主要从事磁性材料+器件、光伏+锂电两大产业群相关产品的研发、生产、销售以及提供一站式技术解决方案的服务。公司主要产品有磁性材料、器件、光伏产品。公司是目前国内唯一一家生产永磁铁氧体和软磁铁氧体产品超万吨的行业龙头企业，目前中国已成为世界磁性材料生产大国和制造中心。
市值343.39892亿, 利润11.20亿; PE23.8, PB4.7; ROIC12.6933%; ROE16.57%; 股利率1.1447%; 毛利21.42%; 净利10.53%; 上一年度营收增55.53%, 利润增10.45%; 当季营收增43.38%, 利润增21.21%; 过往5年营收增23.38%, 利润增21.74%
Income profile:
光伏产品 64.99亿 51.55% 34.96% 12.32% 增速87.41%
磁性材料 42.69亿 33.86% 48.27% 25.90% 增速26.39%
锂电池 8.72亿 6.92% 7.43% 19.50%
器件 5.14亿 4.08% 4.75% 21.16%
其他 4.53亿 3.59% 4.60% 23.25%</t>
  </si>
  <si>
    <t>960.49万</t>
  </si>
  <si>
    <t>2742.89万</t>
  </si>
  <si>
    <t>公司主营业务是高性能永磁铁氧体材料研发、生产和销售，主要产品为高性能永磁铁氧体湿压磁瓦
市值48.476087亿, 利润1.31亿; PE42.32, PB4.88; ROIC11.9833%; ROE13.75%; 股利率.4957%; 毛利33.3667%; 净利13.4167%; 上一年度营收增44.01%, 利润增92.04%; 当季营收增10.82%, 利润增-27.12%; 过往5年营收增14.41%, 利润增26.47%
Income profile:
磁瓦产品 6.31亿 78.41% 85.15% 38.39%
换向器及其他 6806.07万 8.46% 2.80% 11.71%
外包加工产品 5943.80万 7.39% 7.01% 33.54%
预烧料产品 4549.12万 5.65% 4.93% 30.83%
其他业务 75.85万 0.09% 0.11% 41.32%</t>
  </si>
  <si>
    <t>SH600111</t>
  </si>
  <si>
    <t>北方稀土</t>
  </si>
  <si>
    <t>小金属</t>
  </si>
  <si>
    <t>SZ000831</t>
  </si>
  <si>
    <t>中国稀土</t>
  </si>
  <si>
    <t>SH600392</t>
  </si>
  <si>
    <t>盛和资源</t>
  </si>
  <si>
    <t>SH600259</t>
  </si>
  <si>
    <t>广晟有色</t>
  </si>
  <si>
    <t>120.34亿</t>
  </si>
  <si>
    <t>231.40亿</t>
  </si>
  <si>
    <t>27998068000亿</t>
  </si>
  <si>
    <t>304.08亿</t>
  </si>
  <si>
    <t>51.30亿</t>
  </si>
  <si>
    <t>212.30亿</t>
  </si>
  <si>
    <t>198.60亿</t>
  </si>
  <si>
    <t>5161.55万</t>
  </si>
  <si>
    <t>7.40亿</t>
  </si>
  <si>
    <t>1.23亿</t>
  </si>
  <si>
    <t>127815198亿</t>
  </si>
  <si>
    <t>1194.42万</t>
  </si>
  <si>
    <t>4654283600亿</t>
  </si>
  <si>
    <t>59.08亿</t>
  </si>
  <si>
    <t>2324520900亿</t>
  </si>
  <si>
    <t>8.65亿</t>
  </si>
  <si>
    <t>26194773000亿</t>
  </si>
  <si>
    <t>14.12亿</t>
  </si>
  <si>
    <t>14.61亿</t>
  </si>
  <si>
    <t>13.25亿</t>
  </si>
  <si>
    <t>16.44亿</t>
  </si>
  <si>
    <t>94.50亿</t>
  </si>
  <si>
    <t>8.29亿</t>
  </si>
  <si>
    <t>51.61亿</t>
  </si>
  <si>
    <t>-3.97亿</t>
  </si>
  <si>
    <t>-53.20亿</t>
  </si>
  <si>
    <t>219.03亿</t>
  </si>
  <si>
    <t>180.92亿</t>
  </si>
  <si>
    <t>139.55亿</t>
  </si>
  <si>
    <t>102.04亿</t>
  </si>
  <si>
    <t>51.13亿</t>
  </si>
  <si>
    <t>6.16亿</t>
  </si>
  <si>
    <t>5.84亿</t>
  </si>
  <si>
    <t>4.01亿</t>
  </si>
  <si>
    <t>9083.56万</t>
  </si>
  <si>
    <t>201.29亿</t>
  </si>
  <si>
    <t>240.91亿</t>
  </si>
  <si>
    <t>147.20亿</t>
  </si>
  <si>
    <t>31.27亿</t>
  </si>
  <si>
    <t>31.49亿</t>
  </si>
  <si>
    <t>20.36亿</t>
  </si>
  <si>
    <t>10派4.45元(含税)</t>
  </si>
  <si>
    <t>稀土</t>
  </si>
  <si>
    <t>3.04亿</t>
  </si>
  <si>
    <t>4.28亿</t>
  </si>
  <si>
    <t>30.68亿</t>
  </si>
  <si>
    <t>3168749100亿</t>
  </si>
  <si>
    <t>29.73亿</t>
  </si>
  <si>
    <t>1.95亿</t>
  </si>
  <si>
    <t>26.64亿</t>
  </si>
  <si>
    <t>25.81亿</t>
  </si>
  <si>
    <t>185.04万</t>
  </si>
  <si>
    <t>4454.85万</t>
  </si>
  <si>
    <t>823.58万</t>
  </si>
  <si>
    <t>-5316116亿</t>
  </si>
  <si>
    <t>139.85万</t>
  </si>
  <si>
    <t>362713190亿</t>
  </si>
  <si>
    <t>3.63亿</t>
  </si>
  <si>
    <t>87896705亿</t>
  </si>
  <si>
    <t>1.69亿</t>
  </si>
  <si>
    <t>3002153300亿</t>
  </si>
  <si>
    <t>186.47万</t>
  </si>
  <si>
    <t>285.27万</t>
  </si>
  <si>
    <t>4.19亿</t>
  </si>
  <si>
    <t>7.10亿</t>
  </si>
  <si>
    <t>-1241.92万</t>
  </si>
  <si>
    <t>-5.46亿</t>
  </si>
  <si>
    <t>16.56亿</t>
  </si>
  <si>
    <t>16.47亿</t>
  </si>
  <si>
    <t>9.25亿</t>
  </si>
  <si>
    <t>7.16亿</t>
  </si>
  <si>
    <t>2.79亿</t>
  </si>
  <si>
    <t>8589.44万</t>
  </si>
  <si>
    <t>3051.14万</t>
  </si>
  <si>
    <t>1858.91万</t>
  </si>
  <si>
    <t>22.01亿</t>
  </si>
  <si>
    <t>20.03亿</t>
  </si>
  <si>
    <t>15.74亿</t>
  </si>
  <si>
    <t>3.05亿</t>
  </si>
  <si>
    <t>1.98亿</t>
  </si>
  <si>
    <t>1.53亿</t>
  </si>
  <si>
    <t>6.85亿</t>
  </si>
  <si>
    <t>50.53亿</t>
  </si>
  <si>
    <t>101.15亿</t>
  </si>
  <si>
    <t>12878819700亿</t>
  </si>
  <si>
    <t>106.16亿</t>
  </si>
  <si>
    <t>10.76亿</t>
  </si>
  <si>
    <t>110.51亿</t>
  </si>
  <si>
    <t>104.68亿</t>
  </si>
  <si>
    <t>2106.80万</t>
  </si>
  <si>
    <t>1.27亿</t>
  </si>
  <si>
    <t>2.70亿</t>
  </si>
  <si>
    <t>76243827亿</t>
  </si>
  <si>
    <t>2462.32万</t>
  </si>
  <si>
    <t>1489856600亿</t>
  </si>
  <si>
    <t>22.67亿</t>
  </si>
  <si>
    <t>974310100亿</t>
  </si>
  <si>
    <t>626.33万</t>
  </si>
  <si>
    <t>9790658000亿</t>
  </si>
  <si>
    <t>4.45亿</t>
  </si>
  <si>
    <t>7.14亿</t>
  </si>
  <si>
    <t>5.76亿</t>
  </si>
  <si>
    <t>43.69亿</t>
  </si>
  <si>
    <t>5.00亿</t>
  </si>
  <si>
    <t>-2.66亿</t>
  </si>
  <si>
    <t>-3.99亿</t>
  </si>
  <si>
    <t>81.57亿</t>
  </si>
  <si>
    <t>69.60亿</t>
  </si>
  <si>
    <t>62.27亿</t>
  </si>
  <si>
    <t>52.04亿</t>
  </si>
  <si>
    <t>13.71亿</t>
  </si>
  <si>
    <t>3.23亿</t>
  </si>
  <si>
    <t>2.86亿</t>
  </si>
  <si>
    <t>3.37亿</t>
  </si>
  <si>
    <t>-3285.23万</t>
  </si>
  <si>
    <t>87.62亿</t>
  </si>
  <si>
    <t>77.91亿</t>
  </si>
  <si>
    <t>48.64亿</t>
  </si>
  <si>
    <t>13.47亿</t>
  </si>
  <si>
    <t>8.31亿</t>
  </si>
  <si>
    <t>5.43亿</t>
  </si>
  <si>
    <t>1.36亿</t>
  </si>
  <si>
    <t>49.15亿</t>
  </si>
  <si>
    <t>35.76亿</t>
  </si>
  <si>
    <t>18374565000亿</t>
  </si>
  <si>
    <t>160.99亿</t>
  </si>
  <si>
    <t>180.79亿</t>
  </si>
  <si>
    <t>177.37亿</t>
  </si>
  <si>
    <t>2567.97万</t>
  </si>
  <si>
    <t>2886.88万</t>
  </si>
  <si>
    <t>121887900亿</t>
  </si>
  <si>
    <t>457.04万</t>
  </si>
  <si>
    <t>223677890亿</t>
  </si>
  <si>
    <t>11.34亿</t>
  </si>
  <si>
    <t>250817700亿</t>
  </si>
  <si>
    <t>1954.92万</t>
  </si>
  <si>
    <t>5455279400亿</t>
  </si>
  <si>
    <t>6.46亿</t>
  </si>
  <si>
    <t>7.17亿</t>
  </si>
  <si>
    <t>1.25亿</t>
  </si>
  <si>
    <t>40.26亿</t>
  </si>
  <si>
    <t>2.99亿</t>
  </si>
  <si>
    <t>-14.98亿</t>
  </si>
  <si>
    <t>-5.47亿</t>
  </si>
  <si>
    <t>15.00亿</t>
  </si>
  <si>
    <t>104.31亿</t>
  </si>
  <si>
    <t>45.09亿</t>
  </si>
  <si>
    <t>24.11亿</t>
  </si>
  <si>
    <t>54.95亿</t>
  </si>
  <si>
    <t>41.62亿</t>
  </si>
  <si>
    <t>5209.12万</t>
  </si>
  <si>
    <t>4410.52万</t>
  </si>
  <si>
    <t>2048.04万</t>
  </si>
  <si>
    <t>2632.00万</t>
  </si>
  <si>
    <t>120.26亿</t>
  </si>
  <si>
    <t>111.50亿</t>
  </si>
  <si>
    <t>67.74亿</t>
  </si>
  <si>
    <t>1.28亿</t>
  </si>
  <si>
    <t>8365.15万</t>
  </si>
  <si>
    <t>稀土类利基.docx</t>
  </si>
  <si>
    <t>SH600549</t>
  </si>
  <si>
    <t>厦门钨业</t>
  </si>
  <si>
    <t>2415.84万</t>
  </si>
  <si>
    <t>253.15亿</t>
  </si>
  <si>
    <t>156.49亿</t>
  </si>
  <si>
    <t>36916206000亿</t>
  </si>
  <si>
    <t>318.52亿</t>
  </si>
  <si>
    <t>11.81亿</t>
  </si>
  <si>
    <t>345.62亿</t>
  </si>
  <si>
    <t>318.38亿</t>
  </si>
  <si>
    <t>2.32亿</t>
  </si>
  <si>
    <t>6.94亿</t>
  </si>
  <si>
    <t>8.84亿</t>
  </si>
  <si>
    <t>49029494亿</t>
  </si>
  <si>
    <t>1595.87万</t>
  </si>
  <si>
    <t>1163475630亿</t>
  </si>
  <si>
    <t>36.94亿</t>
  </si>
  <si>
    <t>7808836200亿</t>
  </si>
  <si>
    <t>2792.85万</t>
  </si>
  <si>
    <t>24421703000亿</t>
  </si>
  <si>
    <t>16.38亿</t>
  </si>
  <si>
    <t>59.37亿</t>
  </si>
  <si>
    <t>42.71亿</t>
  </si>
  <si>
    <t>37.57亿</t>
  </si>
  <si>
    <t>168.24亿</t>
  </si>
  <si>
    <t>57.13亿</t>
  </si>
  <si>
    <t>-7.80亿</t>
  </si>
  <si>
    <t>-7.15亿</t>
  </si>
  <si>
    <t>36.00亿</t>
  </si>
  <si>
    <t>189.64亿</t>
  </si>
  <si>
    <t>173.96亿</t>
  </si>
  <si>
    <t>195.57亿</t>
  </si>
  <si>
    <t>141.88亿</t>
  </si>
  <si>
    <t>85.28亿</t>
  </si>
  <si>
    <t>6.14亿</t>
  </si>
  <si>
    <t>2.61亿</t>
  </si>
  <si>
    <t>4.99亿</t>
  </si>
  <si>
    <t>6.18亿</t>
  </si>
  <si>
    <t>241.58亿</t>
  </si>
  <si>
    <t>221.72亿</t>
  </si>
  <si>
    <t>142.23亿</t>
  </si>
  <si>
    <t>9.08亿</t>
  </si>
  <si>
    <t>9.95亿</t>
  </si>
  <si>
    <t>6.88亿</t>
  </si>
  <si>
    <t>10派2.6元(含税)</t>
  </si>
  <si>
    <t>其他小金属</t>
  </si>
  <si>
    <t>7411.83万</t>
  </si>
  <si>
    <t>3.76亿</t>
  </si>
  <si>
    <t>公司主要从事钨精矿、钨钼中间制品、粉末产品、丝材板材、硬质合金、切削刀具、各种稀土氧化物、稀土金属、稀土发光材料、磁性材料和稀土贮氢、系列锂电池材料等其他能源新材料的生产、销售与研发。公司获得中国有色工业科技一等奖。
市值304.40134亿, 利润11.81亿; PE20.41, PB3.04; ROIC7.01%; ROE8.7267%; 股利率1.2116%; 毛利16.1433%; 净利4.62%; 上一年度营收增67.96%, 利润增92.35%; 当季营收增60.5%, 利润增29.71%; 过往5年营收增34.03%, 利润增96.21%
Income profile:
电池材料 144.53亿 59.83% 36.98% 8.61%
钨钼等有色金属制品 64.13亿 26.55% 46.76% 24.54%
稀土业务 28.35亿 11.74% 10.55% 12.52%
其他业务 4.11亿 1.70% 5.76% 47.15%</t>
  </si>
  <si>
    <t>SH601137</t>
  </si>
  <si>
    <t>博威合金</t>
  </si>
  <si>
    <t>1649.35万</t>
  </si>
  <si>
    <t>SZ300855</t>
  </si>
  <si>
    <t>图南股份</t>
  </si>
  <si>
    <t>205.67万</t>
  </si>
  <si>
    <t>SH688190</t>
  </si>
  <si>
    <t>云路股份</t>
  </si>
  <si>
    <t>26.09万</t>
  </si>
  <si>
    <t>SZ000969</t>
  </si>
  <si>
    <t>安泰科技</t>
  </si>
  <si>
    <t>1746.69万</t>
  </si>
  <si>
    <t>SH688102</t>
  </si>
  <si>
    <t>斯瑞新材</t>
  </si>
  <si>
    <t>199.96万</t>
  </si>
  <si>
    <t>SH600255</t>
  </si>
  <si>
    <t>鑫科材料</t>
  </si>
  <si>
    <t>1852.26万</t>
  </si>
  <si>
    <t>SH688786</t>
  </si>
  <si>
    <t>悦安新材</t>
  </si>
  <si>
    <t>66.75万</t>
  </si>
  <si>
    <t>SZ000633</t>
  </si>
  <si>
    <t>合金投资</t>
  </si>
  <si>
    <t>565.64万</t>
  </si>
  <si>
    <t>SH603978</t>
  </si>
  <si>
    <t>深圳新星</t>
  </si>
  <si>
    <t>147.29万</t>
  </si>
  <si>
    <t>SZ300930</t>
  </si>
  <si>
    <t>屹通新材</t>
  </si>
  <si>
    <t>62.55万</t>
  </si>
  <si>
    <t>SZ300963</t>
  </si>
  <si>
    <t>中洲特材</t>
  </si>
  <si>
    <t>125.83万</t>
  </si>
  <si>
    <t>SH603045</t>
  </si>
  <si>
    <t>福达合金</t>
  </si>
  <si>
    <t>128.38万</t>
  </si>
  <si>
    <t>1.a.5 万吨特殊合金带材项目：汽车电子材料将可实现批量供货，其他行业所用的材料已经开始逐步出货；b.6700 吨铝焊丝项目：该项目主要应用行业为高铁行业;c.贝肯霍夫（越南）31,800 吨棒、线项目;d.氧化铝弥散铜项目产品已经获取标杆客户认可，且实现小批量供货；e.智能终端镜头专用材料项目完成标杆客户的测试工作，目前生产设备正在进行调试，取得国际专利后开始规模化量产。</t>
    <phoneticPr fontId="1" type="noConversion"/>
  </si>
  <si>
    <t>1.原材料价格持续上涨的风险：公司生产经营所需的原材料主要是铜、锌、镍、锡等有
色金属，占产品生产成本的比重较大;</t>
    <phoneticPr fontId="1" type="noConversion"/>
  </si>
  <si>
    <t>75.12亿</t>
  </si>
  <si>
    <t>58.94亿</t>
  </si>
  <si>
    <t>9758647000亿</t>
  </si>
  <si>
    <t>100.38亿</t>
  </si>
  <si>
    <t>3.10亿</t>
  </si>
  <si>
    <t>92.77亿</t>
  </si>
  <si>
    <t>85.50亿</t>
  </si>
  <si>
    <t>1.88亿</t>
  </si>
  <si>
    <t>839052亿</t>
  </si>
  <si>
    <t>490.25万</t>
  </si>
  <si>
    <t>401145190亿</t>
  </si>
  <si>
    <t>15.80亿</t>
  </si>
  <si>
    <t>1152166300亿</t>
  </si>
  <si>
    <t>7568113400亿</t>
  </si>
  <si>
    <t>18.66亿</t>
  </si>
  <si>
    <t>20.62亿</t>
  </si>
  <si>
    <t>9.68亿</t>
  </si>
  <si>
    <t>8.14亿</t>
  </si>
  <si>
    <t>53.55亿</t>
  </si>
  <si>
    <t>18.28亿</t>
  </si>
  <si>
    <t>5.89亿</t>
  </si>
  <si>
    <t>-7.02亿</t>
  </si>
  <si>
    <t>1.55亿</t>
  </si>
  <si>
    <t>75.89亿</t>
  </si>
  <si>
    <t>75.92亿</t>
  </si>
  <si>
    <t>72.97亿</t>
  </si>
  <si>
    <t>57.58亿</t>
  </si>
  <si>
    <t>42.43亿</t>
  </si>
  <si>
    <t>4.40亿</t>
  </si>
  <si>
    <t>3.97亿</t>
  </si>
  <si>
    <t>3.06亿</t>
  </si>
  <si>
    <t>1.83亿</t>
  </si>
  <si>
    <t>66.46亿</t>
  </si>
  <si>
    <t>73.75亿</t>
  </si>
  <si>
    <t>49.72亿</t>
  </si>
  <si>
    <t>2.77亿</t>
  </si>
  <si>
    <t>2.62亿</t>
  </si>
  <si>
    <t>1.63亿</t>
  </si>
  <si>
    <t>10派1.2元(含税)</t>
  </si>
  <si>
    <t>其他金属新材料</t>
  </si>
  <si>
    <t>7617.85万</t>
  </si>
  <si>
    <t>4.81亿</t>
  </si>
  <si>
    <t>公司主营业务为高性能、高精度有色合金材料的研发、生产和销售；太阳能电池、组件的研发、生产和销售及太阳能电站的运营。公司主要产品有功能合金材料、环保合金材料、节能合金材料和替代合金材料；多晶硅、单晶硅电池及组件；
市值145.7633亿, 利润3.10亿; PE31.07, PB2.47; ROIC6.4267%; ROE9.2333%; 股利率.6504%; 毛利15.0233%; 净利5.2233%; 上一年度营收增32.27%, 利润增-27.74%; 当季营收增29.53%, 利润增45.84%; 过往5年营收增19.74%, 利润增15.51%
Income profile:
合金材料 90.73亿 90.39% 92.45% 12.56%
光伏组件 7.67亿 7.64% 3.49% 5.61%
其他业务 1.97亿 1.96% 4.06% 25.37%</t>
  </si>
  <si>
    <t>1.年产3,300件复杂薄壁高温合金结构件建设项目”预计2022年底建成达产；2.年产1,000吨超纯净高性能高温合金材料建设项目”预计2022年7月份建成达产;3.受益于下游军用航空发动机高景气需求，公司业务发展前景较好，尤其是军品占比较高的铸造高温合金业务和特种不锈钢业务，将迎来较高增速</t>
    <phoneticPr fontId="1" type="noConversion"/>
  </si>
  <si>
    <t>2.95亿</t>
  </si>
  <si>
    <t>14.11亿</t>
  </si>
  <si>
    <t>728939190亿</t>
  </si>
  <si>
    <t>6.98亿</t>
  </si>
  <si>
    <t>1.81亿</t>
  </si>
  <si>
    <t>5.50亿</t>
  </si>
  <si>
    <t>4.71亿</t>
  </si>
  <si>
    <t>501.07万</t>
  </si>
  <si>
    <t>3520.54万</t>
  </si>
  <si>
    <t>2012.02万</t>
  </si>
  <si>
    <t>10104467亿</t>
  </si>
  <si>
    <t>3.93万</t>
  </si>
  <si>
    <t>182667790亿</t>
  </si>
  <si>
    <t>181062730亿</t>
  </si>
  <si>
    <t>1676.04万</t>
  </si>
  <si>
    <t>1110519550亿</t>
  </si>
  <si>
    <t>7400.00万</t>
  </si>
  <si>
    <t>2873.37万</t>
  </si>
  <si>
    <t>4398.92万</t>
  </si>
  <si>
    <t>2.53亿</t>
  </si>
  <si>
    <t>7691.16万</t>
  </si>
  <si>
    <t>-1.22亿</t>
  </si>
  <si>
    <t>3163.95万</t>
  </si>
  <si>
    <t>4.84亿</t>
  </si>
  <si>
    <t>4.34亿</t>
  </si>
  <si>
    <t>3.45亿</t>
  </si>
  <si>
    <t>3.07亿</t>
  </si>
  <si>
    <t>1.09亿</t>
  </si>
  <si>
    <t>7421.21万</t>
  </si>
  <si>
    <t>4207.84万</t>
  </si>
  <si>
    <t>1530.93万</t>
  </si>
  <si>
    <t>4.61亿</t>
  </si>
  <si>
    <t>5.21亿</t>
  </si>
  <si>
    <t>3.47亿</t>
  </si>
  <si>
    <t>8930.01万</t>
  </si>
  <si>
    <t>10转5股派2元(含税)</t>
  </si>
  <si>
    <t>1018.68万</t>
  </si>
  <si>
    <t>6463.11万</t>
  </si>
  <si>
    <t>-1-1</t>
  </si>
  <si>
    <t>主营业务为高温合金、特种不锈钢等高性能合金材料及其制品的研发、生产和销售；2021年上半年，公司军品收入占主营业务收入的比例为63.49%。
市值141.8541亿, 利润1.81亿; PE60.41, PB10.06; ROIC15.71%; ROE17.9933%; 股利率.4258%; 毛利33.8933%; 净利22.1433%; 上一年度营收增27.84%, 利润增66.06%; 当季营收增53.99%, 利润增63%; 过往5年营收增18.07%, 利润增72.32%
Income profile:
铸造高温合金 1.58亿 45.45%（毛利50.73%）
变形高温合金 9338.00万 26.88%（毛利30.78%）
其他合金制品 5365.88万 15.44%（毛利19.89%）
特种不锈钢 3617.54万 10.41%(毛利44.01%）
其他业务 632.89万 1.82%（毛利32.22%）</t>
  </si>
  <si>
    <t>5.25亿</t>
  </si>
  <si>
    <t>19.44亿</t>
  </si>
  <si>
    <t>1029887560亿</t>
  </si>
  <si>
    <t>9.36亿</t>
  </si>
  <si>
    <t>8.72亿</t>
  </si>
  <si>
    <t>7.62亿</t>
  </si>
  <si>
    <t>2624.23万</t>
  </si>
  <si>
    <t>2903.13万</t>
  </si>
  <si>
    <t>3268.54万</t>
  </si>
  <si>
    <t>25208876亿</t>
  </si>
  <si>
    <t>106.95万</t>
  </si>
  <si>
    <t>129745805亿</t>
  </si>
  <si>
    <t>345074070亿</t>
  </si>
  <si>
    <t>1.79亿</t>
  </si>
  <si>
    <t>1914384600亿</t>
  </si>
  <si>
    <t>4312.43万</t>
  </si>
  <si>
    <t>7641.50万</t>
  </si>
  <si>
    <t>2.11亿</t>
  </si>
  <si>
    <t>-1.76亿</t>
  </si>
  <si>
    <t>2.46亿</t>
  </si>
  <si>
    <t>-4240.15万</t>
  </si>
  <si>
    <t>7.15亿</t>
  </si>
  <si>
    <t>7.00亿</t>
  </si>
  <si>
    <t>7.35亿</t>
  </si>
  <si>
    <t>9584.76万</t>
  </si>
  <si>
    <t>8244.69万</t>
  </si>
  <si>
    <t>6486.75万</t>
  </si>
  <si>
    <t>6.39亿</t>
  </si>
  <si>
    <t>6.67亿</t>
  </si>
  <si>
    <t>9012.95万</t>
  </si>
  <si>
    <t>8924.27万</t>
  </si>
  <si>
    <t>6119.53万</t>
  </si>
  <si>
    <t>10派3.3元(含税)</t>
  </si>
  <si>
    <t>126.03万</t>
  </si>
  <si>
    <t>904.32万</t>
  </si>
  <si>
    <t>公司的主营业务是先进磁性金属材料的设计、研发、生产和销售；公司主要产品是非晶合金、纳米晶合金、磁性粉末三大材料及其制品系列，包括非晶合金薄带及铁心、纳米晶超薄带、雾化和破碎粉末及磁粉芯等产品。
市值105.024亿, 利润1.20亿; PE57.77, PB5.4; ROIC16.98%; ROE21.945%; 股利率.3771%; 毛利26.3233%; 净利13.1%; 上一年度营收增30.91%, 利润增25.2%; 当季营收增54.5%, 利润增118.03%; 过往5年营收增9.43%, 利润增22.85%
Income profile:
非晶合金薄带及其制品 6.36亿 68.02% 64.77% 22.26%
纳米晶产品 2.12亿 22.61% 31.87% 32.96%
磁性粉末及其制品 8380.95万 8.96% 2.50% 6.52%</t>
  </si>
  <si>
    <t>46.18亿</t>
  </si>
  <si>
    <t>61.98亿</t>
  </si>
  <si>
    <t>5718166700亿</t>
  </si>
  <si>
    <t>62.72亿</t>
  </si>
  <si>
    <t>1.72亿</t>
  </si>
  <si>
    <t>54.70亿</t>
  </si>
  <si>
    <t>47.97亿</t>
  </si>
  <si>
    <t>9534.65万</t>
  </si>
  <si>
    <t>2.83亿</t>
  </si>
  <si>
    <t>1.71亿</t>
  </si>
  <si>
    <t>955674亿</t>
  </si>
  <si>
    <t>120.15万</t>
  </si>
  <si>
    <t>153592360亿</t>
  </si>
  <si>
    <t>17.84亿</t>
  </si>
  <si>
    <t>1428843100亿</t>
  </si>
  <si>
    <t>2514.37万</t>
  </si>
  <si>
    <t>6427653400亿</t>
  </si>
  <si>
    <t>3.22亿</t>
  </si>
  <si>
    <t>13.98亿</t>
  </si>
  <si>
    <t>11.48亿</t>
  </si>
  <si>
    <t>38.56亿</t>
  </si>
  <si>
    <t>6.50亿</t>
  </si>
  <si>
    <t>1902.12万</t>
  </si>
  <si>
    <t>-1.66亿</t>
  </si>
  <si>
    <t>-1.62亿</t>
  </si>
  <si>
    <t>49.79亿</t>
  </si>
  <si>
    <t>47.80亿</t>
  </si>
  <si>
    <t>50.54亿</t>
  </si>
  <si>
    <t>46.60亿</t>
  </si>
  <si>
    <t>39.21亿</t>
  </si>
  <si>
    <t>1.65亿</t>
  </si>
  <si>
    <t>-2.18亿</t>
  </si>
  <si>
    <t>5916.97万</t>
  </si>
  <si>
    <t>7903.46万</t>
  </si>
  <si>
    <t>39.52亿</t>
  </si>
  <si>
    <t>47.86亿</t>
  </si>
  <si>
    <t>31.00亿</t>
  </si>
  <si>
    <t>1.42亿</t>
  </si>
  <si>
    <t>1.58亿</t>
  </si>
  <si>
    <t>1.21亿</t>
  </si>
  <si>
    <t>6735.77万</t>
  </si>
  <si>
    <t>9.40亿</t>
  </si>
  <si>
    <t>公司是一家以高科技新材料产业的企业,公司主要从事于金属材料及制品的研发和生产销售,公司产品主要包括:难熔钨钼精深加工制品、特种雾化制粉、超硬工具材料、稀土永磁材料及其制品、非晶及纳米晶材料等。
市值86.18468亿, 利润1.72亿; PE46.79, PB1.75; ROIC3.19%; ROE3.2433%; 股利率0%; 毛利17.9167%; 净利4.0467%; 上一年度营收增25.97%, 利润增66.99%; 当季营收增4.75%, 利润增-22.43%; 过往5年营收增10.4%, 利润增-57.69%
Income profile:
特种粉末冶金材料及制品 15.13亿 38.29% 41.23% 17.26%
先进功能材料及器件 13.92亿 35.21% 30.77% 14.01%
高品质特钢及焊接材料 8.13亿 20.58% 13.04% 10.16%
环保与高端科技服务业 2.34亿 5.91% 14.96% 40.57%</t>
  </si>
  <si>
    <t>9.78亿</t>
  </si>
  <si>
    <t>717982490亿</t>
  </si>
  <si>
    <t>6336.22万</t>
  </si>
  <si>
    <t>6.83亿</t>
  </si>
  <si>
    <t>1126.34万</t>
  </si>
  <si>
    <t>3687.94万</t>
  </si>
  <si>
    <t>1650.68万</t>
  </si>
  <si>
    <t>329092亿</t>
  </si>
  <si>
    <t>44.25万</t>
  </si>
  <si>
    <t>31127226亿</t>
  </si>
  <si>
    <t>243299200亿</t>
  </si>
  <si>
    <t>1492.62万</t>
  </si>
  <si>
    <t>702938410亿</t>
  </si>
  <si>
    <t>7967.64万</t>
  </si>
  <si>
    <t>1375.34万</t>
  </si>
  <si>
    <t>5995.67万</t>
  </si>
  <si>
    <t>2.58亿</t>
  </si>
  <si>
    <t>-7141.57万</t>
  </si>
  <si>
    <t>-1.00亿</t>
  </si>
  <si>
    <t>1.06亿</t>
  </si>
  <si>
    <t>6.81亿</t>
  </si>
  <si>
    <t>5.66亿</t>
  </si>
  <si>
    <t>4.92亿</t>
  </si>
  <si>
    <t>3.93亿</t>
  </si>
  <si>
    <t>5210.53万</t>
  </si>
  <si>
    <t>3049.96万</t>
  </si>
  <si>
    <t>1722.80万</t>
  </si>
  <si>
    <t>3413.14万</t>
  </si>
  <si>
    <t>4.85亿</t>
  </si>
  <si>
    <t>4.54亿</t>
  </si>
  <si>
    <t>5209.58万</t>
  </si>
  <si>
    <t>4442.71万</t>
  </si>
  <si>
    <t>3571.84万</t>
  </si>
  <si>
    <t>10派0.8元(含税)</t>
  </si>
  <si>
    <t>729.46万</t>
  </si>
  <si>
    <t>7271.61万</t>
  </si>
  <si>
    <t>公司是一家以轨道交通、电力电子、航空航天、医疗影像等高端应用领域为目标市场，向客户提供高强高导铜合金材料及制品,中高压电接触材料及制品,高性能金属铬粉,CT和DR球管零组件等产品的关键基础材料和零组件制造商。公司主要产品是高强高导铜合金材料及制品、中高压电接触材料及制品、高性能金属铬粉、医疗影像零组件。
市值66.321658亿, 利润6336.22万; PE85.79, PB6.83; ROIC7.59%; ROE11.41%; 股利率.4825%; 毛利20.9133%; 净利7.8967%; 上一年度营收增42.14%, 利润增21.6%; 当季营收增-11.41%, 利润增-27.93%; 过往5年营收增25.67%, 利润增29.99%
Income profile:
高强高导铜合金材料及制品 4.83亿 49.90% 44.99% 17.21%
中高压电接触材料及制品 2.32亿 23.91% 32.12% 25.64%
其他 1.11亿 11.48% 12.46% 20.71%
其他业务 8438.51万 8.71% 4.23% 9.26%</t>
  </si>
  <si>
    <t>19.92亿</t>
  </si>
  <si>
    <t>17.36亿</t>
  </si>
  <si>
    <t>2392710400亿</t>
  </si>
  <si>
    <t>32.47亿</t>
  </si>
  <si>
    <t>5885.66万</t>
  </si>
  <si>
    <t>23.46亿</t>
  </si>
  <si>
    <t>21.45亿</t>
  </si>
  <si>
    <t>1597.60万</t>
  </si>
  <si>
    <t>6835.35万</t>
  </si>
  <si>
    <t>6376.21万</t>
  </si>
  <si>
    <t>-9258531亿</t>
  </si>
  <si>
    <t>635.30万</t>
  </si>
  <si>
    <t>22588576亿</t>
  </si>
  <si>
    <t>8.89亿</t>
  </si>
  <si>
    <t>398149010亿</t>
  </si>
  <si>
    <t>8932.76万</t>
  </si>
  <si>
    <t>1994195100亿</t>
  </si>
  <si>
    <t>5.47亿</t>
  </si>
  <si>
    <t>10.25亿</t>
  </si>
  <si>
    <t>8913.73万</t>
  </si>
  <si>
    <t>3.24亿</t>
  </si>
  <si>
    <t>-2.92亿</t>
  </si>
  <si>
    <t>-5338.07万</t>
  </si>
  <si>
    <t>22.38亿</t>
  </si>
  <si>
    <t>35.45亿</t>
  </si>
  <si>
    <t>50.19亿</t>
  </si>
  <si>
    <t>53.75亿</t>
  </si>
  <si>
    <t>51.42亿</t>
  </si>
  <si>
    <t>6118.13万</t>
  </si>
  <si>
    <t>-11.32亿</t>
  </si>
  <si>
    <t>-12.63亿</t>
  </si>
  <si>
    <t>1.92亿</t>
  </si>
  <si>
    <t>24.31亿</t>
  </si>
  <si>
    <t>15.59亿</t>
  </si>
  <si>
    <t>6282.37万</t>
  </si>
  <si>
    <t>6362.58万</t>
  </si>
  <si>
    <t>4437.51万</t>
  </si>
  <si>
    <t>6586.55万</t>
  </si>
  <si>
    <t>3.96亿</t>
  </si>
  <si>
    <t>058856600</t>
  </si>
  <si>
    <t>0176569800</t>
  </si>
  <si>
    <t>0353139600</t>
  </si>
  <si>
    <t>0588566000</t>
  </si>
  <si>
    <t>01177132000</t>
  </si>
  <si>
    <t xml:space="preserve">
市值48.761659亿, 利润5885.66万; PE49.65, PB3.46; ROIC-8.87%; ROE-19.57%; 股利率0%; 毛利7.2067%; 净利-8.7933%; 上一年度营收增45.08%, 利润增-3.8%; 当季营收增-14.48%, 利润增108.56%; 过往5年营收增-4.65%, 利润增-170.38%
Income profile:
</t>
  </si>
  <si>
    <t>6.44亿</t>
  </si>
  <si>
    <t>343883130亿</t>
  </si>
  <si>
    <t>8861.65万</t>
  </si>
  <si>
    <t>2.63亿</t>
  </si>
  <si>
    <t>2.29亿</t>
  </si>
  <si>
    <t>538.42万</t>
  </si>
  <si>
    <t>1627.23万</t>
  </si>
  <si>
    <t>1076.58万</t>
  </si>
  <si>
    <t>2342633亿</t>
  </si>
  <si>
    <t>3.04万</t>
  </si>
  <si>
    <t>67833234亿</t>
  </si>
  <si>
    <t>87144484亿</t>
  </si>
  <si>
    <t>6829.41万</t>
  </si>
  <si>
    <t>588195740亿</t>
  </si>
  <si>
    <t>1.08亿</t>
  </si>
  <si>
    <t>161.74万</t>
  </si>
  <si>
    <t>4659.40万</t>
  </si>
  <si>
    <t>1642.60万</t>
  </si>
  <si>
    <t>5286.81万</t>
  </si>
  <si>
    <t>-1.86亿</t>
  </si>
  <si>
    <t>-7586.82万</t>
  </si>
  <si>
    <t>2.56亿</t>
  </si>
  <si>
    <t>2.13亿</t>
  </si>
  <si>
    <t>2.08亿</t>
  </si>
  <si>
    <t>1.16亿</t>
  </si>
  <si>
    <t>5182.76万</t>
  </si>
  <si>
    <t>5296.45万</t>
  </si>
  <si>
    <t>4336.42万</t>
  </si>
  <si>
    <t>1657.21万</t>
  </si>
  <si>
    <t>1.75亿</t>
  </si>
  <si>
    <t>5606.64万</t>
  </si>
  <si>
    <t>6568.22万</t>
  </si>
  <si>
    <t>4453.76万</t>
  </si>
  <si>
    <t>10派6.00元(含税)</t>
  </si>
  <si>
    <t>359.61万</t>
  </si>
  <si>
    <t>1149.49万</t>
  </si>
  <si>
    <t xml:space="preserve">
市值41.720743亿, 利润8861.65万; PE40.85, PB6.57; ROIC20.4067%; ROE19.72%; 股利率1.2288%; 毛利36.8967%; 净利23.29%; 上一年度营收增56.64%, 利润增70.98%; 当季营收增-13.27%, 利润增9.43%; 过往5年营收增39.64%, 利润增63.16%
Income profile:
</t>
  </si>
  <si>
    <t>8131.32万</t>
  </si>
  <si>
    <t>163993150亿</t>
  </si>
  <si>
    <t>334.44万</t>
  </si>
  <si>
    <t>273.99万</t>
  </si>
  <si>
    <t>1004.25万</t>
  </si>
  <si>
    <t>87627亿</t>
  </si>
  <si>
    <t>6111599亿</t>
  </si>
  <si>
    <t>845.31万</t>
  </si>
  <si>
    <t>54588248亿</t>
  </si>
  <si>
    <t>439.54万</t>
  </si>
  <si>
    <t>147316340亿</t>
  </si>
  <si>
    <t>3417.09万</t>
  </si>
  <si>
    <t>4423.56万</t>
  </si>
  <si>
    <t>3099.35万</t>
  </si>
  <si>
    <t>-687.33万</t>
  </si>
  <si>
    <t>72.68万</t>
  </si>
  <si>
    <t>-189.75万</t>
  </si>
  <si>
    <t>9966.51万</t>
  </si>
  <si>
    <t>1.11亿</t>
  </si>
  <si>
    <t>6645.77万</t>
  </si>
  <si>
    <t>5200.70万</t>
  </si>
  <si>
    <t>905.97万</t>
  </si>
  <si>
    <t>-635.93万</t>
  </si>
  <si>
    <t>489.29万</t>
  </si>
  <si>
    <t>-2370.90万</t>
  </si>
  <si>
    <t>2640.71万</t>
  </si>
  <si>
    <t>7120.09万</t>
  </si>
  <si>
    <t>639.97万</t>
  </si>
  <si>
    <t>199.43万</t>
  </si>
  <si>
    <t>45.73万</t>
  </si>
  <si>
    <t>2180.22万</t>
  </si>
  <si>
    <t xml:space="preserve">
市值33.542765亿, 利润334.44万; PE419.6, PB19.19; ROIC.51%; ROE1.1467%; 股利率0%; 毛利13.4167%; 净利.0367%; 上一年度营收增25.95%, 利润增-63.08%; 当季营收增47.05%, 利润增-84.12%; 过往5年营收增28.4%, 利润增-23.95%
Income profile:
</t>
  </si>
  <si>
    <t>13.38亿</t>
  </si>
  <si>
    <t>18.03亿</t>
  </si>
  <si>
    <t>1100808250亿</t>
  </si>
  <si>
    <t>13.76亿</t>
  </si>
  <si>
    <t>2878.22万</t>
  </si>
  <si>
    <t>11.05亿</t>
  </si>
  <si>
    <t>43.27万</t>
  </si>
  <si>
    <t>3252.60万</t>
  </si>
  <si>
    <t>3581.10万</t>
  </si>
  <si>
    <t>9487447亿</t>
  </si>
  <si>
    <t>27.12万</t>
  </si>
  <si>
    <t>12906155亿</t>
  </si>
  <si>
    <t>377523900亿</t>
  </si>
  <si>
    <t>1663846900亿</t>
  </si>
  <si>
    <t>9215.92万</t>
  </si>
  <si>
    <t>1.19亿</t>
  </si>
  <si>
    <t>4796.39万</t>
  </si>
  <si>
    <t>2.41亿</t>
  </si>
  <si>
    <t>-7516.07万</t>
  </si>
  <si>
    <t>-1861.21万</t>
  </si>
  <si>
    <t>2.71亿</t>
  </si>
  <si>
    <t>9.86亿</t>
  </si>
  <si>
    <t>10.34亿</t>
  </si>
  <si>
    <t>11.00亿</t>
  </si>
  <si>
    <t>10.09亿</t>
  </si>
  <si>
    <t>7.94亿</t>
  </si>
  <si>
    <t>2812.74万</t>
  </si>
  <si>
    <t>9426.89万</t>
  </si>
  <si>
    <t>10.13亿</t>
  </si>
  <si>
    <t>6.42亿</t>
  </si>
  <si>
    <t>1925.71万</t>
  </si>
  <si>
    <t>3069.12万</t>
  </si>
  <si>
    <t>3144.83万</t>
  </si>
  <si>
    <t>545.67万</t>
  </si>
  <si>
    <t>3498.92万</t>
  </si>
  <si>
    <t xml:space="preserve">
市值33.041018亿, 利润2878.22万; PE168.4, PB1.96; ROIC3.5%; ROE3.3233%; 股利率0%; 毛利16%; 净利4.8633%; 上一年度营收增39.55%, 利润增2.33%; 当季营收增-1.4%, 利润增400.59%; 过往5年营收增13%, 利润增-18.88%
Income profile:
</t>
  </si>
  <si>
    <t>3555.01万</t>
  </si>
  <si>
    <t>7.79亿</t>
  </si>
  <si>
    <t>292559780亿</t>
  </si>
  <si>
    <t>5.22亿</t>
  </si>
  <si>
    <t>9619.82万</t>
  </si>
  <si>
    <t>2.34亿</t>
  </si>
  <si>
    <t>2.15亿</t>
  </si>
  <si>
    <t>114.03万</t>
  </si>
  <si>
    <t>604.37万</t>
  </si>
  <si>
    <t>814.85万</t>
  </si>
  <si>
    <t>12691122亿</t>
  </si>
  <si>
    <t>56325955亿</t>
  </si>
  <si>
    <t>2.43亿</t>
  </si>
  <si>
    <t>35408506亿</t>
  </si>
  <si>
    <t>8974.59万</t>
  </si>
  <si>
    <t>511010810亿</t>
  </si>
  <si>
    <t>1.66亿</t>
  </si>
  <si>
    <t>1824.25万</t>
  </si>
  <si>
    <t>2450.97万</t>
  </si>
  <si>
    <t>-1000.00万</t>
  </si>
  <si>
    <t>3.39亿</t>
  </si>
  <si>
    <t>3.09亿</t>
  </si>
  <si>
    <t>2.54亿</t>
  </si>
  <si>
    <t>6369.14万</t>
  </si>
  <si>
    <t>5910.05万</t>
  </si>
  <si>
    <t>4330.35万</t>
  </si>
  <si>
    <t>4676.45万</t>
  </si>
  <si>
    <t>2014.75万</t>
  </si>
  <si>
    <t>3.95亿</t>
  </si>
  <si>
    <t>5203.65万</t>
  </si>
  <si>
    <t>6953.90万</t>
  </si>
  <si>
    <t>4652.92万</t>
  </si>
  <si>
    <t>301.85万</t>
  </si>
  <si>
    <t>2157.94万</t>
  </si>
  <si>
    <t xml:space="preserve">
市值27.05亿, 利润9619.82万; PE27.84, PB3.47; ROIC18.0733%; ROE19.1867%; 股利率.3697%; 毛利26.3733%; 净利20.8367%; 上一年度营收增53.98%, 利润增51.04%; 当季营收增-36.86%, 利润增-19.81%; 过往5年营收增35.87%, 利润增44%
Income profile:
</t>
  </si>
  <si>
    <t>1.公司高温耐蚀合金产品产业链完整，综合优势明显，为客户打造“一站式”定制化服务；2.产品应用领域涵盖石油化工、化学工业、核电、汽车零部件、新能源、航天、军工、船舶、环保、医用新材料、海水淡化、3D打印合金粉末、玻璃模具、页岩气等众多领域。</t>
    <phoneticPr fontId="1" type="noConversion"/>
  </si>
  <si>
    <r>
      <t>1.问：应流股份的毛利率达到了30%多，高于中洲特材的毛利率，主要原因是什么？答：应流股份主营泵及阀门零部件，其产品中也有较高比例的航空航天及核电类客户，且应流股份主要提供零部件成品，带有下游的加工附加值，而公司产品中还有部分比例的毛坯及粗加工产品，故其毛利率较公司高。</t>
    </r>
    <r>
      <rPr>
        <sz val="9"/>
        <color rgb="FFFF0000"/>
        <rFont val="宋体"/>
        <family val="3"/>
        <charset val="134"/>
        <scheme val="minor"/>
      </rPr>
      <t>上海地区制造业用工成本高</t>
    </r>
    <r>
      <rPr>
        <sz val="9"/>
        <color theme="1"/>
        <rFont val="宋体"/>
        <family val="2"/>
        <charset val="134"/>
        <scheme val="minor"/>
      </rPr>
      <t>也是因素之一；</t>
    </r>
    <phoneticPr fontId="1" type="noConversion"/>
  </si>
  <si>
    <t>3.71亿</t>
  </si>
  <si>
    <t>9.06亿</t>
  </si>
  <si>
    <t>596640680亿</t>
  </si>
  <si>
    <t>4610.88万</t>
  </si>
  <si>
    <t>5.23亿</t>
  </si>
  <si>
    <t>4.72亿</t>
  </si>
  <si>
    <t>993.34万</t>
  </si>
  <si>
    <t>1553.72万</t>
  </si>
  <si>
    <t>1593.49万</t>
  </si>
  <si>
    <t>0亿</t>
  </si>
  <si>
    <t>47.08万</t>
  </si>
  <si>
    <t>56541802亿</t>
  </si>
  <si>
    <t>318200890亿</t>
  </si>
  <si>
    <t>1.10亿</t>
  </si>
  <si>
    <t>1036108230亿</t>
  </si>
  <si>
    <t>854.60万</t>
  </si>
  <si>
    <t>10000.00万</t>
  </si>
  <si>
    <t>3791.27万</t>
  </si>
  <si>
    <t>6478.73万</t>
  </si>
  <si>
    <t>3.61亿</t>
  </si>
  <si>
    <t>-2329.57万</t>
  </si>
  <si>
    <t>-1.37亿</t>
  </si>
  <si>
    <t>8133.95万</t>
  </si>
  <si>
    <t>6.32亿</t>
  </si>
  <si>
    <t>5.94亿</t>
  </si>
  <si>
    <t>4.20亿</t>
  </si>
  <si>
    <t>3.52亿</t>
  </si>
  <si>
    <t>6108.57万</t>
  </si>
  <si>
    <t>6397.43万</t>
  </si>
  <si>
    <t>6100.75万</t>
  </si>
  <si>
    <t>7633.49万</t>
  </si>
  <si>
    <t>2475.17万</t>
  </si>
  <si>
    <t>3713.85万</t>
  </si>
  <si>
    <t>3067.78万</t>
  </si>
  <si>
    <t>2327.49万</t>
  </si>
  <si>
    <t>10转3股派1.5元(含税)</t>
  </si>
  <si>
    <t>544.12万</t>
  </si>
  <si>
    <t>3632.76万</t>
  </si>
  <si>
    <t>公司的主营业务为耐腐蚀、耐高温、耐磨损、抗冲击的高温耐蚀合金材料及制品的研发、生产和销售。公司的主要产品为铸造高温耐蚀合金、变形高温耐蚀合金、特种合金焊材、焊材贸易、表面堆焊服务。
市值23.2亿，利润4611万；毛利21.5%，净利9%；2021营收增14.2%，利润增-25%；2022Q1营收增11.4%，利润增119%；过往5年营收增15%，利润增33%；
2021：
变形高温耐蚀合金 3.00亿 43.78% 46.10% 18.44%
铸造高温耐蚀合金 1.93亿 28.21% 20.23% 12.55%
特种合金焊材 1.71亿 24.90% 27.17% 19.11%
其他业务 1088.53万 1.59% 4.35% 47.89%
表面堆焊服务 640.26万 0.93% 1.64% 30.75%
特种合金焊材贸易 402.38万 0.59% 0.51% 15.10%</t>
  </si>
  <si>
    <t>9.38亿</t>
  </si>
  <si>
    <t>8.80亿</t>
  </si>
  <si>
    <t>1651059900亿</t>
  </si>
  <si>
    <t>29.31亿</t>
  </si>
  <si>
    <t>5709.25万</t>
  </si>
  <si>
    <t>16.54亿</t>
  </si>
  <si>
    <t>14.81亿</t>
  </si>
  <si>
    <t>872.60万</t>
  </si>
  <si>
    <t>6319.25万</t>
  </si>
  <si>
    <t>3515.04万</t>
  </si>
  <si>
    <t>177661亿</t>
  </si>
  <si>
    <t>65.58万</t>
  </si>
  <si>
    <t>4528609亿</t>
  </si>
  <si>
    <t>2.28亿</t>
  </si>
  <si>
    <t>294044230亿</t>
  </si>
  <si>
    <t>10.21万</t>
  </si>
  <si>
    <t>1077736810亿</t>
  </si>
  <si>
    <t>4.66亿</t>
  </si>
  <si>
    <t>3210.89万</t>
  </si>
  <si>
    <t>204.40万</t>
  </si>
  <si>
    <t>7.22亿</t>
  </si>
  <si>
    <t>3.49亿</t>
  </si>
  <si>
    <t>744.53万</t>
  </si>
  <si>
    <t>-3.33亿</t>
  </si>
  <si>
    <t>23.05亿</t>
  </si>
  <si>
    <t>15.64亿</t>
  </si>
  <si>
    <t>12.55亿</t>
  </si>
  <si>
    <t>10.37亿</t>
  </si>
  <si>
    <t>4420.38万</t>
  </si>
  <si>
    <t>7317.88万</t>
  </si>
  <si>
    <t>5783.08万</t>
  </si>
  <si>
    <t>5475.80万</t>
  </si>
  <si>
    <t>4626.86万</t>
  </si>
  <si>
    <t>11.51亿</t>
  </si>
  <si>
    <t>22.03亿</t>
  </si>
  <si>
    <t>14.59亿</t>
  </si>
  <si>
    <t>1852.89万</t>
  </si>
  <si>
    <t>4198.75万</t>
  </si>
  <si>
    <t>3551.11万</t>
  </si>
  <si>
    <t>633.42万</t>
  </si>
  <si>
    <t>6233.78万</t>
  </si>
  <si>
    <t xml:space="preserve">
市值19.9549亿, 利润5709.25万; PE78.99, PB2.27; ROIC5.91%; ROE7.08%; 股利率0%; 毛利12.0533%; 净利2.7367%; 上一年度营收增27.16%, 利润增29.16%; 当季营收增-32.79%, 利润增-229.25%; 过往5年营收增23.83%, 利润增8.01%
Income profile:
</t>
  </si>
  <si>
    <t>SZ002460</t>
  </si>
  <si>
    <t>赣锋锂业</t>
  </si>
  <si>
    <t>3704.13万</t>
  </si>
  <si>
    <t>SZ002466</t>
  </si>
  <si>
    <t>天齐锂业</t>
  </si>
  <si>
    <t>5834.17万</t>
  </si>
  <si>
    <t>SH603799</t>
  </si>
  <si>
    <t>华友钴业</t>
  </si>
  <si>
    <t>1524.19万</t>
  </si>
  <si>
    <t>SZ002756</t>
  </si>
  <si>
    <t>永兴材料</t>
  </si>
  <si>
    <t>1175.23万</t>
  </si>
  <si>
    <t>SZ300390</t>
  </si>
  <si>
    <t>天华超净</t>
  </si>
  <si>
    <t>1464.78万</t>
  </si>
  <si>
    <t>SZ002240</t>
  </si>
  <si>
    <t>盛新锂能</t>
  </si>
  <si>
    <t>2938.47万</t>
  </si>
  <si>
    <t>SZ002176</t>
  </si>
  <si>
    <t>江特电机</t>
  </si>
  <si>
    <t>4478.75万</t>
  </si>
  <si>
    <t>SZ002192</t>
  </si>
  <si>
    <t>融捷股份</t>
  </si>
  <si>
    <t>1411.70万</t>
  </si>
  <si>
    <t>SZ002497</t>
  </si>
  <si>
    <t>雅化集团</t>
  </si>
  <si>
    <t>2490.72万</t>
  </si>
  <si>
    <t>SZ000762</t>
  </si>
  <si>
    <t>西藏矿业</t>
  </si>
  <si>
    <t>2176.66万</t>
  </si>
  <si>
    <t>SH600711</t>
  </si>
  <si>
    <t>盛屯矿业</t>
  </si>
  <si>
    <t>4291.52万</t>
  </si>
  <si>
    <t>SZ301219</t>
  </si>
  <si>
    <t>腾远钴业</t>
  </si>
  <si>
    <t>217.46万</t>
  </si>
  <si>
    <t>SZ300618</t>
  </si>
  <si>
    <t>寒锐钴业</t>
  </si>
  <si>
    <t>354.17万</t>
  </si>
  <si>
    <t>1.公司业绩高速增长的原因主要是公司锂产品销售量价齐升；2.预计到2025年，国内各类锂资源产能合计50万吨左右产能，全球锂资源供应量150万吨左右；2.从布局上看，产业链上下游企业均在积极开展回收再利用布局，随着动力电池报废高潮的临近，对废弃动力电池加以合理回收利用有极大的意义和必要性；</t>
    <phoneticPr fontId="1" type="noConversion"/>
  </si>
  <si>
    <r>
      <t>1.全球锂资源供给大部分来自盐湖和硬岩锂矿，其中成熟的盐湖主要分布在南美锂三角和中国，大部分锂矿山依然集中在西澳；2.8月美国《2022削减通胀法案》提出：</t>
    </r>
    <r>
      <rPr>
        <sz val="9"/>
        <color rgb="FFFF0000"/>
        <rFont val="宋体"/>
        <family val="3"/>
        <charset val="134"/>
        <scheme val="minor"/>
      </rPr>
      <t>新能源车必须在美国本土制造才能享受补贴，进口车无补贴资格；电池关键矿物金属必须有40%-80%的比例在美国或与美国签订FTA（自由贸易协定）的国家或地区进行加工才可以享受补贴</t>
    </r>
    <r>
      <rPr>
        <sz val="9"/>
        <color theme="1"/>
        <rFont val="宋体"/>
        <family val="2"/>
        <charset val="134"/>
        <scheme val="minor"/>
      </rPr>
      <t>；2025年起，电池关键矿物金属不得来自某些国家的“敏感实体”。公司积极制定全球化的战略布局，目前主要的锂原材料进口来源为澳大利亚Mt Marion矿山，澳大利亚皮尔巴拉矿山等，均属于来自与美国签的FTA的国家。公司正在建设中的墨西哥Sonora锂黏土项目位置处于美墨边界，墨西哥也属于与美国签订FTA的国家。但是截止目前，对于这一法案如何落地还有待证实。因此，上述法案对公司以及中国锂产业公司的影响究竟如何，</t>
    </r>
    <r>
      <rPr>
        <sz val="9"/>
        <color rgb="FFFF0000"/>
        <rFont val="宋体"/>
        <family val="3"/>
        <charset val="134"/>
        <scheme val="minor"/>
      </rPr>
      <t>并无明确结论</t>
    </r>
    <r>
      <rPr>
        <sz val="9"/>
        <color theme="1"/>
        <rFont val="宋体"/>
        <family val="2"/>
        <charset val="134"/>
        <scheme val="minor"/>
      </rPr>
      <t>。公司将积极关注事项的发展，待法案的具体落地细则公布后再进行判断。</t>
    </r>
    <phoneticPr fontId="1" type="noConversion"/>
  </si>
  <si>
    <t>256.98亿</t>
  </si>
  <si>
    <t>438.90亿</t>
  </si>
  <si>
    <t>27611656000亿</t>
  </si>
  <si>
    <t>111.62亿</t>
  </si>
  <si>
    <t>52.28亿</t>
  </si>
  <si>
    <t>138.15亿</t>
  </si>
  <si>
    <t>121.72亿</t>
  </si>
  <si>
    <t>6989.43万</t>
  </si>
  <si>
    <t>5.33亿</t>
  </si>
  <si>
    <t>2852574400亿</t>
  </si>
  <si>
    <t>3561.75万</t>
  </si>
  <si>
    <t>13882478000亿</t>
  </si>
  <si>
    <t>129.45亿</t>
  </si>
  <si>
    <t>6401716000亿</t>
  </si>
  <si>
    <t>32827233000亿</t>
  </si>
  <si>
    <t>79.01亿</t>
  </si>
  <si>
    <t>20.18亿</t>
  </si>
  <si>
    <t>21.09亿</t>
  </si>
  <si>
    <t>58.21亿</t>
  </si>
  <si>
    <t>160.71亿</t>
  </si>
  <si>
    <t>77.13亿</t>
  </si>
  <si>
    <t>79.60亿</t>
  </si>
  <si>
    <t>-52.99亿</t>
  </si>
  <si>
    <t>39.40亿</t>
  </si>
  <si>
    <t>55.24亿</t>
  </si>
  <si>
    <t>53.42亿</t>
  </si>
  <si>
    <t>50.04亿</t>
  </si>
  <si>
    <t>43.83亿</t>
  </si>
  <si>
    <t>28.44亿</t>
  </si>
  <si>
    <t>3.58亿</t>
  </si>
  <si>
    <t>13.41亿</t>
  </si>
  <si>
    <t>14.69亿</t>
  </si>
  <si>
    <t>144.44亿</t>
  </si>
  <si>
    <t>70.54亿</t>
  </si>
  <si>
    <t>40.64亿</t>
  </si>
  <si>
    <t>72.54亿</t>
  </si>
  <si>
    <t>24.73亿</t>
  </si>
  <si>
    <t>14.17亿</t>
  </si>
  <si>
    <t>10转4股派3元(含税)</t>
  </si>
  <si>
    <t>能源金属</t>
  </si>
  <si>
    <t>6.38亿</t>
  </si>
  <si>
    <t>公司的主营业务是各种深加工锂产品的研究、开发、生产与销售。公司的主要产品是锂系列产品、锂电池系列产品。赣锋锂业是全球锂行业领军企业；
市值1577.3223亿, 利润52.28亿; PE8.99, PB4.07; ROIC9.67%; ROE15.4967%; 股利率.3836%; 毛利35.1367%; 净利25.5867%; 上一年度营收增102.06%, 利润增410.05%; 当季营收增340.39%, 利润增614.09%; 过往5年营收增36.1%, 利润增146.19%
Income profile:
锂系列产品 121.37亿 84.03% 94.91% 68.37%
锂电池系列产品 18.80亿 13.02% 3.28% 15.27%
其他产品及其他业务 4.27亿 2.95% 1.80% 36.92%</t>
  </si>
  <si>
    <t>1.与阿根廷YPF能源公司签署产业链合作备忘录2022年8月，公司与阿根廷YPF能源公司在中阿两国签署的“一带一路”谅解备忘录的指引下成功签署合作备忘录，将充分发挥各自的产业优势;</t>
    <phoneticPr fontId="1" type="noConversion"/>
  </si>
  <si>
    <t>160.76亿</t>
  </si>
  <si>
    <t>468.90亿</t>
  </si>
  <si>
    <t>24645953000亿</t>
  </si>
  <si>
    <t>76.63亿</t>
  </si>
  <si>
    <t>20.79亿</t>
  </si>
  <si>
    <t>45.12亿</t>
  </si>
  <si>
    <t>35.65亿</t>
  </si>
  <si>
    <t>1930.16万</t>
  </si>
  <si>
    <t>1150.76万</t>
  </si>
  <si>
    <t>5964509600亿</t>
  </si>
  <si>
    <t>2393.25万</t>
  </si>
  <si>
    <t>14920250000亿</t>
  </si>
  <si>
    <t>67.44亿</t>
  </si>
  <si>
    <t>5005024300亿</t>
  </si>
  <si>
    <t>19922211000亿</t>
  </si>
  <si>
    <t>61.94亿</t>
  </si>
  <si>
    <t>1.90亿</t>
  </si>
  <si>
    <t>7690.06万</t>
  </si>
  <si>
    <t>19.66亿</t>
  </si>
  <si>
    <t>135.96亿</t>
  </si>
  <si>
    <t>117.35亿</t>
  </si>
  <si>
    <t>6557.00万</t>
  </si>
  <si>
    <t>-73.57亿</t>
  </si>
  <si>
    <t>32.39亿</t>
  </si>
  <si>
    <t>48.41亿</t>
  </si>
  <si>
    <t>62.44亿</t>
  </si>
  <si>
    <t>-18.34亿</t>
  </si>
  <si>
    <t>-59.83亿</t>
  </si>
  <si>
    <t>22.00亿</t>
  </si>
  <si>
    <t>142.96亿</t>
  </si>
  <si>
    <t>38.73亿</t>
  </si>
  <si>
    <t>23.51亿</t>
  </si>
  <si>
    <t>103.28亿</t>
  </si>
  <si>
    <t>5.30亿</t>
  </si>
  <si>
    <t>8579.75万</t>
  </si>
  <si>
    <t>9.02亿</t>
  </si>
  <si>
    <t>公司主营业务是锂精矿及锂化工产品的生产、加工和销售。公司的主要产品为锂矿、锂化合物及衍生品。
市值1542.42亿, 利润20.79亿; PE8.8, PB3.76; ROIC2.3667%; ROE-30.4567%; 股利率0%; 毛利60.77%; 净利-21.36%; 上一年度营收增136.59%, 利润增213.36%; 当季营收增580.02%, 利润增1172.71%; 过往5年营收增27.05%, 利润增-8.96%
Income profile:
锂化合物及衍生品 98.28亿 68.75% 71.43% 87.54%
锂矿 44.66亿 31.24% 28.57% 77.05%</t>
  </si>
  <si>
    <t>1.国内有关报道讲，钴在蓄电池行业、金刚石工具行业和催化剂行业的应用也将进一步扩大，从而对金属钴的需求呈上升趋势。</t>
    <phoneticPr fontId="1" type="noConversion"/>
  </si>
  <si>
    <t>1.由于钴、铜、镍金属受全球经济、新冠疫情、供需关系、市场预期、投机炒作等众多因素影响，钴、铜、镍金属价格具有高波动性特征，进而传导引致产品市场价格波动。</t>
    <phoneticPr fontId="1" type="noConversion"/>
  </si>
  <si>
    <t>715.91亿</t>
  </si>
  <si>
    <t>309.07亿</t>
  </si>
  <si>
    <t>48711968000亿</t>
  </si>
  <si>
    <t>353.17亿</t>
  </si>
  <si>
    <t>38.98亿</t>
  </si>
  <si>
    <t>438.02亿</t>
  </si>
  <si>
    <t>400.19亿</t>
  </si>
  <si>
    <t>6122.41万</t>
  </si>
  <si>
    <t>13.49亿</t>
  </si>
  <si>
    <t>8.40亿</t>
  </si>
  <si>
    <t>1243457340亿</t>
  </si>
  <si>
    <t>874.76万</t>
  </si>
  <si>
    <t>2919035900亿</t>
  </si>
  <si>
    <t>165.21亿</t>
  </si>
  <si>
    <t>7996953000亿</t>
  </si>
  <si>
    <t>48238600000亿</t>
  </si>
  <si>
    <t>136.05亿</t>
  </si>
  <si>
    <t>118.28亿</t>
  </si>
  <si>
    <t>83.51亿</t>
  </si>
  <si>
    <t>127.04亿</t>
  </si>
  <si>
    <t>7.03亿</t>
  </si>
  <si>
    <t>480.83亿</t>
  </si>
  <si>
    <t>132.15亿</t>
  </si>
  <si>
    <t>-18.40亿</t>
  </si>
  <si>
    <t>-189.99亿</t>
  </si>
  <si>
    <t>226.37亿</t>
  </si>
  <si>
    <t>211.87亿</t>
  </si>
  <si>
    <t>188.53亿</t>
  </si>
  <si>
    <t>144.51亿</t>
  </si>
  <si>
    <t>96.53亿</t>
  </si>
  <si>
    <t>48.89亿</t>
  </si>
  <si>
    <t>11.65亿</t>
  </si>
  <si>
    <t>15.28亿</t>
  </si>
  <si>
    <t>18.96亿</t>
  </si>
  <si>
    <t>6923.75万</t>
  </si>
  <si>
    <t>310.18亿</t>
  </si>
  <si>
    <t>227.96亿</t>
  </si>
  <si>
    <t>142.94亿</t>
  </si>
  <si>
    <t>22.56亿</t>
  </si>
  <si>
    <t>23.69亿</t>
  </si>
  <si>
    <t>14.68亿</t>
  </si>
  <si>
    <t>10转3股派3元(含税)</t>
  </si>
  <si>
    <t>7317.66万</t>
  </si>
  <si>
    <t>5.40亿</t>
  </si>
  <si>
    <t>公司主要从事新能源锂电材料和钴新材料产品的研发制造业务，主要产品为钴、镍、三元前驱体、铜、贸易及其他。
市值1039.79088亿, 利润38.98亿; PE22.92, PB4.48; ROIC8.06%; ROE12.5933%; 股利率.4615%; 毛利15.3467%; 净利5.21%; 上一年度营收增66.69%, 利润增234.59%; 当季营收增108.12%, 利润增-16.56%; 过往5年营收增51.34%, 利润增726.45%
Income profile:
贸易及其他 96.94亿 27.45% 2.69% 1.99%
钴产品 84.12亿 23.82% 36.90% 31.52%
三元前驱体 57.61亿 16.31% 12.18% 15.19%
铜产品 53.78亿 15.23% 36.75% 49.10%
正极材料 47.64亿 13.49% 7.66% 11.56%
其他业务 10.56亿 2.99% 3.35% 22.80%
镍产品 2.51亿 0.71% 0.47% 13.46%</t>
  </si>
  <si>
    <t>1.二期年产2万吨电池级碳酸锂项目于10月全面达产，公司目前已具有年产3万吨电池级碳酸锂产能;</t>
    <phoneticPr fontId="1" type="noConversion"/>
  </si>
  <si>
    <r>
      <t>1.关于未来碳酸锂生产成本，主要有原料、辅料和能源三个方面影响。原料方面，如果</t>
    </r>
    <r>
      <rPr>
        <sz val="9"/>
        <color rgb="FFFF0000"/>
        <rFont val="宋体"/>
        <family val="3"/>
        <charset val="134"/>
        <scheme val="minor"/>
      </rPr>
      <t>碳酸锂</t>
    </r>
    <r>
      <rPr>
        <sz val="9"/>
        <color theme="1"/>
        <rFont val="宋体"/>
        <family val="2"/>
        <charset val="134"/>
        <scheme val="minor"/>
      </rPr>
      <t>价格持续上涨，那么原矿价格也会随之提升；辅料主要是</t>
    </r>
    <r>
      <rPr>
        <sz val="9"/>
        <color rgb="FFFF0000"/>
        <rFont val="宋体"/>
        <family val="3"/>
        <charset val="134"/>
        <scheme val="minor"/>
      </rPr>
      <t>纯碱</t>
    </r>
    <r>
      <rPr>
        <sz val="9"/>
        <color theme="1"/>
        <rFont val="宋体"/>
        <family val="2"/>
        <charset val="134"/>
        <scheme val="minor"/>
      </rPr>
      <t>，随行就市采购；能源主要是</t>
    </r>
    <r>
      <rPr>
        <sz val="9"/>
        <color rgb="FFFF0000"/>
        <rFont val="宋体"/>
        <family val="3"/>
        <charset val="134"/>
        <scheme val="minor"/>
      </rPr>
      <t>天然气，其次是电力</t>
    </r>
    <r>
      <rPr>
        <sz val="9"/>
        <color theme="1"/>
        <rFont val="宋体"/>
        <family val="2"/>
        <charset val="134"/>
        <scheme val="minor"/>
      </rPr>
      <t>。</t>
    </r>
    <phoneticPr fontId="1" type="noConversion"/>
  </si>
  <si>
    <t>25.19亿</t>
  </si>
  <si>
    <t>103.81亿</t>
  </si>
  <si>
    <t>10866112500亿</t>
  </si>
  <si>
    <t>71.99亿</t>
  </si>
  <si>
    <t>8.87亿</t>
  </si>
  <si>
    <t>58.80亿</t>
  </si>
  <si>
    <t>54.15亿</t>
  </si>
  <si>
    <t>1283.57万</t>
  </si>
  <si>
    <t>7600.14万</t>
  </si>
  <si>
    <t>2.04亿</t>
  </si>
  <si>
    <t>-9310435亿</t>
  </si>
  <si>
    <t>4.80万</t>
  </si>
  <si>
    <t>4148027300亿</t>
  </si>
  <si>
    <t>67.16亿</t>
  </si>
  <si>
    <t>283105100亿</t>
  </si>
  <si>
    <t>9499178800亿</t>
  </si>
  <si>
    <t>4.83亿</t>
  </si>
  <si>
    <t>8.77亿</t>
  </si>
  <si>
    <t>23.72亿</t>
  </si>
  <si>
    <t>42.90亿</t>
  </si>
  <si>
    <t>-3.93亿</t>
  </si>
  <si>
    <t>9.80亿</t>
  </si>
  <si>
    <t>49.73亿</t>
  </si>
  <si>
    <t>49.09亿</t>
  </si>
  <si>
    <t>47.94亿</t>
  </si>
  <si>
    <t>40.31亿</t>
  </si>
  <si>
    <t>31.63亿</t>
  </si>
  <si>
    <t>3.44亿</t>
  </si>
  <si>
    <t>3.87亿</t>
  </si>
  <si>
    <t>64.14亿</t>
  </si>
  <si>
    <t>49.22亿</t>
  </si>
  <si>
    <t>30.47亿</t>
  </si>
  <si>
    <t>22.63亿</t>
  </si>
  <si>
    <t>3.03亿</t>
  </si>
  <si>
    <t>10派5元(含税)</t>
  </si>
  <si>
    <t>3682.96万</t>
  </si>
  <si>
    <t>公司的主营业务为特钢新材料业务及锂电新能源业务。公司的主要产品为不锈钢棒线材及特殊合金材料、电池级碳酸锂。
市值457.44839亿, 利润8.87亿; PE9.93, PB4.49; ROIC11.2467%; ROE12.32%; 股利率.4533%; 毛利23.1067%; 净利15.96%; 上一年度营收增44.76%, 利润增243.8%; 当季营收增137.45%, 利润增712.78%; 过往5年营收增18.97%, 利润增51.24%
Income profile:
锂盐产品 29.69亿 46.29% 90.41% 87.55%
油气开采及炼化 17.60亿 27.43% 5.32% 8.69%
机械装备制造 9.58亿 14.94% 1.77% 5.31%</t>
  </si>
  <si>
    <r>
      <t>1.预计年报业绩：净利润64.00亿元至68.00亿元，增长幅度为</t>
    </r>
    <r>
      <rPr>
        <b/>
        <sz val="9"/>
        <color rgb="FFFF0000"/>
        <rFont val="宋体"/>
        <family val="3"/>
        <charset val="134"/>
        <scheme val="minor"/>
      </rPr>
      <t>6.03倍至6.47倍</t>
    </r>
    <r>
      <rPr>
        <sz val="9"/>
        <color theme="1"/>
        <rFont val="宋体"/>
        <family val="2"/>
        <charset val="134"/>
        <scheme val="minor"/>
      </rPr>
      <t xml:space="preserve"> 变动原因 ▲ 
原因：1、报告期内，公司新增的二期年产2.5万吨电池级</t>
    </r>
    <r>
      <rPr>
        <sz val="9"/>
        <color rgb="FFFF0000"/>
        <rFont val="宋体"/>
        <family val="3"/>
        <charset val="134"/>
        <scheme val="minor"/>
      </rPr>
      <t>氢氧化锂</t>
    </r>
    <r>
      <rPr>
        <sz val="9"/>
        <color theme="1"/>
        <rFont val="宋体"/>
        <family val="2"/>
        <charset val="134"/>
        <scheme val="minor"/>
      </rPr>
      <t>生产项目顺利达产，公司产销量同比实现大幅增长； 2、报告期内，受益于新能源汽车产业政策和锂盐市场旺盛需求的双重驱动，公司电池级氢氧化锂产品出货数量及销售金额同比大幅增长，为公司带来了较大利润贡献。</t>
    </r>
    <phoneticPr fontId="1" type="noConversion"/>
  </si>
  <si>
    <t>39.36亿</t>
  </si>
  <si>
    <t>97.28亿</t>
  </si>
  <si>
    <t>12573175900亿</t>
  </si>
  <si>
    <t>33.98亿</t>
  </si>
  <si>
    <t>9.11亿</t>
  </si>
  <si>
    <t>44.05亿</t>
  </si>
  <si>
    <t>39.67亿</t>
  </si>
  <si>
    <t>3955.17万</t>
  </si>
  <si>
    <t>2.22亿</t>
  </si>
  <si>
    <t>3017.12万</t>
  </si>
  <si>
    <t>-872327亿</t>
  </si>
  <si>
    <t>47.43万</t>
  </si>
  <si>
    <t>5174380600亿</t>
  </si>
  <si>
    <t>51.50亿</t>
  </si>
  <si>
    <t>1116219810亿</t>
  </si>
  <si>
    <t>560.20万</t>
  </si>
  <si>
    <t>9250832100亿</t>
  </si>
  <si>
    <t>4.75亿</t>
  </si>
  <si>
    <t>15.41亿</t>
  </si>
  <si>
    <t>4.32亿</t>
  </si>
  <si>
    <t>33.20亿</t>
  </si>
  <si>
    <t>4.50亿</t>
  </si>
  <si>
    <t>64.61亿</t>
  </si>
  <si>
    <t>-14.59亿</t>
  </si>
  <si>
    <t>-3.57亿</t>
  </si>
  <si>
    <t>13.13亿</t>
  </si>
  <si>
    <t>7.58亿</t>
  </si>
  <si>
    <t>7.78亿</t>
  </si>
  <si>
    <t>7.36亿</t>
  </si>
  <si>
    <t>5.91亿</t>
  </si>
  <si>
    <t>6184.02万</t>
  </si>
  <si>
    <t>5027.69万</t>
  </si>
  <si>
    <t>3191.19万</t>
  </si>
  <si>
    <t>1606.79万</t>
  </si>
  <si>
    <t>77.76亿</t>
  </si>
  <si>
    <t>23.22亿</t>
  </si>
  <si>
    <t>14.31亿</t>
  </si>
  <si>
    <t>35.12亿</t>
  </si>
  <si>
    <t>3.13亿</t>
  </si>
  <si>
    <t>5721.21万</t>
  </si>
  <si>
    <t>公司的主营业务为防静电超净技术产品、医疗器械和锂电材料业务等。
市值403.13361亿, 利润9.11亿; PE7.31, PB3.92; ROIC20.36%; ROE25.71%; 股利率.7943%; 毛利48.2033%; 净利30.3667%; 上一年度营收增158.8%, 利润增218.53%; 当季营收增438.4%, 利润增593.23%; 过往5年营收增51.94%, 利润增152.03%
Income profile:
锂电材料产品 72.12亿 92.76% 96.99% 78.80%
其他业务 5.63亿 7.24% 3.01% 31.34%</t>
  </si>
  <si>
    <t>1.信披有问题，多次被证监会点名；多年信披考核C</t>
    <phoneticPr fontId="1" type="noConversion"/>
  </si>
  <si>
    <t>45.48亿</t>
  </si>
  <si>
    <t>95.23亿</t>
  </si>
  <si>
    <t>8138520600亿</t>
  </si>
  <si>
    <t>29.34亿</t>
  </si>
  <si>
    <t>8.51亿</t>
  </si>
  <si>
    <t>28.68亿</t>
  </si>
  <si>
    <t>26.59亿</t>
  </si>
  <si>
    <t>544.51万</t>
  </si>
  <si>
    <t>1262.63万</t>
  </si>
  <si>
    <t>-8292160亿</t>
  </si>
  <si>
    <t>27.98万</t>
  </si>
  <si>
    <t>4345103600亿</t>
  </si>
  <si>
    <t>37.28亿</t>
  </si>
  <si>
    <t>1187921950亿</t>
  </si>
  <si>
    <t>8214706300亿</t>
  </si>
  <si>
    <t>5.41亿</t>
  </si>
  <si>
    <t>18.14亿</t>
  </si>
  <si>
    <t>3.73亿</t>
  </si>
  <si>
    <t>35.97亿</t>
  </si>
  <si>
    <t>-25.10亿</t>
  </si>
  <si>
    <t>17.89亿</t>
  </si>
  <si>
    <t>17.91亿</t>
  </si>
  <si>
    <t>25.18亿</t>
  </si>
  <si>
    <t>14.02亿</t>
  </si>
  <si>
    <t>2717.47万</t>
  </si>
  <si>
    <t>-5924.06万</t>
  </si>
  <si>
    <t>2626.16万</t>
  </si>
  <si>
    <t>2340.58万</t>
  </si>
  <si>
    <t>51.33亿</t>
  </si>
  <si>
    <t>19.79亿</t>
  </si>
  <si>
    <t>12.06亿</t>
  </si>
  <si>
    <t>30.19亿</t>
  </si>
  <si>
    <t>2.87亿</t>
  </si>
  <si>
    <t>9530.66万</t>
  </si>
  <si>
    <t>4.98亿</t>
  </si>
  <si>
    <t>公司主要从事新能源材料业务，主要是锂矿采选、基础锂盐的生产与销售以及少量林木业务。公司主要产品有中(高)密度纤维板、林木、稀土、锂盐等。
市值382.44913亿, 利润8.51亿; PE8.21, PB3.35; ROIC5.88%; ROE6.4333%; 股利率.2384%; 毛利30.95%; 净利19.2133%; 上一年度营收增63.82%, 利润增3031.59%; 当季营收增288.81%, 利润增419.9%; 过往5年营收增20.33%, 利润增676.91%
Income profile:
锂产品 27.85亿 94.93% 97.71% 47.78%
稀土 1.39亿 4.75% 2.40% 23.49%
林木 949.69万 0.32% -0.11% -15.64%</t>
  </si>
  <si>
    <t>33.49亿</t>
  </si>
  <si>
    <t>39.06亿</t>
  </si>
  <si>
    <t>4621749900亿</t>
  </si>
  <si>
    <t>29.82亿</t>
  </si>
  <si>
    <t>3.86亿</t>
  </si>
  <si>
    <t>23.37亿</t>
  </si>
  <si>
    <t>19.47亿</t>
  </si>
  <si>
    <t>3426.12万</t>
  </si>
  <si>
    <t>9705.35万</t>
  </si>
  <si>
    <t>9372.70万</t>
  </si>
  <si>
    <t>2101821亿</t>
  </si>
  <si>
    <t>367.92万</t>
  </si>
  <si>
    <t>1947197700亿</t>
  </si>
  <si>
    <t>10.06亿</t>
  </si>
  <si>
    <t>541544930亿</t>
  </si>
  <si>
    <t>4732507800亿</t>
  </si>
  <si>
    <t>3.20亿</t>
  </si>
  <si>
    <t>12.52亿</t>
  </si>
  <si>
    <t>9.04亿</t>
  </si>
  <si>
    <t>4.30亿</t>
  </si>
  <si>
    <t>31.34亿</t>
  </si>
  <si>
    <t>6.97亿</t>
  </si>
  <si>
    <t>-1.55亿</t>
  </si>
  <si>
    <t>-4.00亿</t>
  </si>
  <si>
    <t>18.44亿</t>
  </si>
  <si>
    <t>25.95亿</t>
  </si>
  <si>
    <t>30.17亿</t>
  </si>
  <si>
    <t>33.65亿</t>
  </si>
  <si>
    <t>29.85亿</t>
  </si>
  <si>
    <t>1432.65万</t>
  </si>
  <si>
    <t>-20.24亿</t>
  </si>
  <si>
    <t>-16.60亿</t>
  </si>
  <si>
    <t>2.81亿</t>
  </si>
  <si>
    <t>1.97亿</t>
  </si>
  <si>
    <t>27.10亿</t>
  </si>
  <si>
    <t>20.30亿</t>
  </si>
  <si>
    <t>13.65亿</t>
  </si>
  <si>
    <t>13.48亿</t>
  </si>
  <si>
    <t>2.49亿</t>
  </si>
  <si>
    <t>8.63亿</t>
  </si>
  <si>
    <t>公司的主营业务为锂云母采选及碳酸锂加工、特种电机研发生产和销售。
市值326.24945亿, 利润3.86亿; PE15.56, PB8.42; ROIC-6.5267%; ROE-18.6333%; 股利率0%; 毛利24.87%; 净利-9.7667%; 上一年度营收增61.71%, 利润增2594.31%; 当季营收增187.48%, 利润增799.74%; 过往5年营收增4.23%, 利润增405%
Income profile:
碳酸锂 20.57亿 75.91% 100.00% 78.24%
电机 5.22亿 19.28%
采选产品 9167.67万 3.38%</t>
  </si>
  <si>
    <t>5.82亿</t>
  </si>
  <si>
    <t>20.14亿</t>
  </si>
  <si>
    <t>1682192200亿</t>
  </si>
  <si>
    <t>9.21亿</t>
  </si>
  <si>
    <t>6828.94万</t>
  </si>
  <si>
    <t>11.76亿</t>
  </si>
  <si>
    <t>10.20亿</t>
  </si>
  <si>
    <t>772.38万</t>
  </si>
  <si>
    <t>6148.73万</t>
  </si>
  <si>
    <t>2151.45万</t>
  </si>
  <si>
    <t>904634960亿</t>
  </si>
  <si>
    <t>27.56万</t>
  </si>
  <si>
    <t>1256797170亿</t>
  </si>
  <si>
    <t>6.05亿</t>
  </si>
  <si>
    <t>297513200亿</t>
  </si>
  <si>
    <t>1239301630亿</t>
  </si>
  <si>
    <t>8189.19万</t>
  </si>
  <si>
    <t>6599.00万</t>
  </si>
  <si>
    <t>402.23万</t>
  </si>
  <si>
    <t>9086.83万</t>
  </si>
  <si>
    <t>5.52亿</t>
  </si>
  <si>
    <t>-1.17亿</t>
  </si>
  <si>
    <t>3.90亿</t>
  </si>
  <si>
    <t>2104.48万</t>
  </si>
  <si>
    <t>-3.26亿</t>
  </si>
  <si>
    <t>-703.63万</t>
  </si>
  <si>
    <t>3618.10万</t>
  </si>
  <si>
    <t>530.54万</t>
  </si>
  <si>
    <t>9.87亿</t>
  </si>
  <si>
    <t>5.45亿</t>
  </si>
  <si>
    <t>3.35亿</t>
  </si>
  <si>
    <t>2708.20万</t>
  </si>
  <si>
    <t>1267.77万</t>
  </si>
  <si>
    <t>3418.95万</t>
  </si>
  <si>
    <t>公司主营业务为锂矿采选行业、锂盐及深加工、锂电设备。公司主要产品为锂精矿、电池级碳酸锂 、电池级氢氧化锂、全自动化成机、全自动注液机、 移动仓储式烘烤线、全自动封装机。
市值296.6301亿, 利润6828.94万; PE22.89, PB15.58; ROIC-5.6967%; ROE-13.1033%; 股利率0%; 毛利27.5767%; 净利-19.6367%; 上一年度营收增136.15%, 利润增224.5%; 当季营收增231.04%, 利润增4611.9%; 过往5年营收增40.17%, 利润增-747.93%
Income profile:
锂盐 6.21亿 62.95% 36.84% 19.30%
锂电设备 1.88亿 19.08% 17.98% 31.07%
锂精矿 1.74亿 17.66% 44.87% 83.81%</t>
  </si>
  <si>
    <t>1.公司在未来民爆需求最旺盛的中西部以及内蒙、山西、云南等区域均有产业与市场布局；2.公司专注于氢氧化锂的研发、生产和销售，同时配有碳酸锂，生产工艺水平和装备技术水平处于行业前列。公司在多年的生产管控过程中积淀了大量的工艺诀窍和技术诀窍，确保了产品质量持续稳定，与国内外众多优质客户建立了良好的合作关系；3.按照行业要求，到2022年6月，普通工业雷管全部置换为工业数码电子雷管。公司是全国最早从事电子雷管生产的企业之一，技术底蕴深厚，产能位居行业前列，公司将依托电子雷管技术、渠道优势，不断提高电子雷管产能，提升电子雷管在全国的市场占有率</t>
    <phoneticPr fontId="1" type="noConversion"/>
  </si>
  <si>
    <t>36.01亿</t>
  </si>
  <si>
    <t>106.41亿</t>
  </si>
  <si>
    <t>10116657000亿</t>
  </si>
  <si>
    <t>52.41亿</t>
  </si>
  <si>
    <t>9.37亿</t>
  </si>
  <si>
    <t>57.72亿</t>
  </si>
  <si>
    <t>52.05亿</t>
  </si>
  <si>
    <t>5490.24万</t>
  </si>
  <si>
    <t>3.67亿</t>
  </si>
  <si>
    <t>5237.98万</t>
  </si>
  <si>
    <t>29634068亿</t>
  </si>
  <si>
    <t>340.06万</t>
  </si>
  <si>
    <t>3521252800亿</t>
  </si>
  <si>
    <t>29.48亿</t>
  </si>
  <si>
    <t>1448591100亿</t>
  </si>
  <si>
    <t>129.58万</t>
  </si>
  <si>
    <t>9781405700亿</t>
  </si>
  <si>
    <t>2.18亿</t>
  </si>
  <si>
    <t>11.31亿</t>
  </si>
  <si>
    <t>4.77亿</t>
  </si>
  <si>
    <t>19.57万</t>
  </si>
  <si>
    <t>31.17亿</t>
  </si>
  <si>
    <t>12.13亿</t>
  </si>
  <si>
    <t>8522.48万</t>
  </si>
  <si>
    <t>32.50亿</t>
  </si>
  <si>
    <t>31.97亿</t>
  </si>
  <si>
    <t>30.67亿</t>
  </si>
  <si>
    <t>23.58亿</t>
  </si>
  <si>
    <t>15.79亿</t>
  </si>
  <si>
    <t>7168.00万</t>
  </si>
  <si>
    <t>1.34亿</t>
  </si>
  <si>
    <t>60.04亿</t>
  </si>
  <si>
    <t>34.46亿</t>
  </si>
  <si>
    <t>21.24亿</t>
  </si>
  <si>
    <t>22.62亿</t>
  </si>
  <si>
    <t>3.30亿</t>
  </si>
  <si>
    <t>10派0.3元(含税)</t>
  </si>
  <si>
    <t>7970.72万</t>
  </si>
  <si>
    <t>公司主营业务包括民爆业务和锂业务两大板块，同时还涉足运输、军工等方面业务。
市值292.52037亿, 利润9.37亿; PE7.6, PB2.86; ROIC7.9033%; ROE9.8833%; 股利率.1182%; 毛利36.8667%; 净利17.19%; 上一年度营收增61.26%, 利润增189.2%; 当季营收增211.09%, 利润增324.63%; 过往5年营收增29.31%, 利润增106.98%
Income profile:
锂行业 45.97亿 76.56% 89.64% 58.69%
民爆业务 7.77亿 12.94% 10.36% 40.10%
工程爆破 5.70亿 9.50%</t>
  </si>
  <si>
    <t>1.亚洲最大锂矿盐湖；</t>
    <phoneticPr fontId="1" type="noConversion"/>
  </si>
  <si>
    <t>34.24亿</t>
  </si>
  <si>
    <t>34.83亿</t>
  </si>
  <si>
    <t>1325887370亿</t>
  </si>
  <si>
    <t>1.40亿</t>
  </si>
  <si>
    <t>2.90亿</t>
  </si>
  <si>
    <t>644.71万</t>
  </si>
  <si>
    <t>8154.68万</t>
  </si>
  <si>
    <t>98.11万</t>
  </si>
  <si>
    <t>18653737亿</t>
  </si>
  <si>
    <t>195.84万</t>
  </si>
  <si>
    <t>468780450亿</t>
  </si>
  <si>
    <t>18.47亿</t>
  </si>
  <si>
    <t>474729亿</t>
  </si>
  <si>
    <t>2574449800亿</t>
  </si>
  <si>
    <t>2.94亿</t>
  </si>
  <si>
    <t>1437.30万</t>
  </si>
  <si>
    <t>10.85亿</t>
  </si>
  <si>
    <t>10.15亿</t>
  </si>
  <si>
    <t>-12.11亿</t>
  </si>
  <si>
    <t>11.12亿</t>
  </si>
  <si>
    <t>6.57亿</t>
  </si>
  <si>
    <t>6.68亿</t>
  </si>
  <si>
    <t>6.96亿</t>
  </si>
  <si>
    <t>-4851.67万</t>
  </si>
  <si>
    <t>8443.42万</t>
  </si>
  <si>
    <t>-1.81亿</t>
  </si>
  <si>
    <t>3454.38万</t>
  </si>
  <si>
    <t>2127.04万</t>
  </si>
  <si>
    <t>12.21亿</t>
  </si>
  <si>
    <t>4.37亿</t>
  </si>
  <si>
    <t>2.26亿</t>
  </si>
  <si>
    <t>4251.43万</t>
  </si>
  <si>
    <t>7328.04万</t>
  </si>
  <si>
    <t>4.78亿</t>
  </si>
  <si>
    <t>公司是西藏最大的综合型矿产品开发公司,主要从事铬铁矿、锂矿的开采、加工及销售和贸易业务。主要产品为铬铁矿、锂矿、锂及其化合物。公司拥有独家开采权的西藏扎布耶盐湖是世界第三大、亚洲第一大锂矿盐湖，已探明的锂储量为184.10万吨，是富含锂、硼、钾固、液并存的特种综合性大型盐湖矿床。
市值229.05476亿, 利润1.40亿; PE46.71, PB8.69; ROIC1.82%; ROE2.8367%; 股利率0%; 毛利36.6633%; 净利22.26%; 上一年度营收增68.15%, 利润增388.56%; 当季营收增-50.29%, 利润增-96.43%; 过往5年营收增5.73%, 利润增-36.76%
Income profile:
锂类产品 10.60亿 86.81% 89.62% 94.47%
铬类产品 1.55亿 12.71% 10.00% 71.99%</t>
  </si>
  <si>
    <t>157.83亿</t>
  </si>
  <si>
    <t>181.14亿</t>
  </si>
  <si>
    <t>19244031000亿</t>
  </si>
  <si>
    <t>452.37亿</t>
  </si>
  <si>
    <t>10.31亿</t>
  </si>
  <si>
    <t>177.23亿</t>
  </si>
  <si>
    <t>169.99亿</t>
  </si>
  <si>
    <t>2331.98万</t>
  </si>
  <si>
    <t>4.18亿</t>
  </si>
  <si>
    <t>1834.73万</t>
  </si>
  <si>
    <t>90489764亿</t>
  </si>
  <si>
    <t>1237.17万</t>
  </si>
  <si>
    <t>713785260亿</t>
  </si>
  <si>
    <t>48.93亿</t>
  </si>
  <si>
    <t>1642375400亿</t>
  </si>
  <si>
    <t>18779741000亿</t>
  </si>
  <si>
    <t>25.74亿</t>
  </si>
  <si>
    <t>44.61亿</t>
  </si>
  <si>
    <t>30.07亿</t>
  </si>
  <si>
    <t>26.20亿</t>
  </si>
  <si>
    <t>133.54亿</t>
  </si>
  <si>
    <t>7.19亿</t>
  </si>
  <si>
    <t>8.43亿</t>
  </si>
  <si>
    <t>-19.92亿</t>
  </si>
  <si>
    <t>26.50亿</t>
  </si>
  <si>
    <t>392.36亿</t>
  </si>
  <si>
    <t>359.03亿</t>
  </si>
  <si>
    <t>326.65亿</t>
  </si>
  <si>
    <t>206.68亿</t>
  </si>
  <si>
    <t>127.10亿</t>
  </si>
  <si>
    <t>5908.80万</t>
  </si>
  <si>
    <t>3.00亿</t>
  </si>
  <si>
    <t>4.88亿</t>
  </si>
  <si>
    <t>6.10亿</t>
  </si>
  <si>
    <t>1.89亿</t>
  </si>
  <si>
    <t>142.69亿</t>
  </si>
  <si>
    <t>373.75亿</t>
  </si>
  <si>
    <t>231.38亿</t>
  </si>
  <si>
    <t>7.41亿</t>
  </si>
  <si>
    <t>14.94亿</t>
  </si>
  <si>
    <t>7.13亿</t>
  </si>
  <si>
    <t>10派0.38元(含税)</t>
  </si>
  <si>
    <t>6.45亿</t>
  </si>
  <si>
    <t>公司的主营业务是有色金属矿采选和综合贸易，金属金融服务业务。公司主要产品为有色金属铁精粉铜精矿及IT设备。
市值200.40877亿, 利润10.31亿; PE63.95, PB1.3; ROIC5.9467%; ROE4.5133%; 股利率.5956%; 毛利7.6533%; 净利3.93%; 上一年度营收增15.29%, 利润增1644.86%; 当季营收增-65.06%, 利润增-95.54%; 过往5年营收增31.03%, 利润增345.76%
Income profile:
其他业务收入 315.23亿 69.68% 11.59% 1.61%
锌产品 48.28亿 10.67% 6.04% 5.49%
镍产品 39.41亿 8.71% 37.50% 41.79%
钴产品 26.95亿 5.96% 27.05% 44.08%
铜产品 22.50亿 4.97% 17.83% 34.80%</t>
  </si>
  <si>
    <t>13.12亿</t>
  </si>
  <si>
    <t>86.59亿</t>
  </si>
  <si>
    <t>3654791600亿</t>
  </si>
  <si>
    <t>41.60亿</t>
  </si>
  <si>
    <t>11.50亿</t>
  </si>
  <si>
    <t>28.54亿</t>
  </si>
  <si>
    <t>26.55亿</t>
  </si>
  <si>
    <t>645.01万</t>
  </si>
  <si>
    <t>9811.46万</t>
  </si>
  <si>
    <t>7263.22万</t>
  </si>
  <si>
    <t>-9200542亿</t>
  </si>
  <si>
    <t>40.11万</t>
  </si>
  <si>
    <t>392035990亿</t>
  </si>
  <si>
    <t>43.45亿</t>
  </si>
  <si>
    <t>175800080亿</t>
  </si>
  <si>
    <t>702.44万</t>
  </si>
  <si>
    <t>7920235200亿</t>
  </si>
  <si>
    <t>6.71亿</t>
  </si>
  <si>
    <t>4452.70万</t>
  </si>
  <si>
    <t>10.75亿</t>
  </si>
  <si>
    <t>-5.29亿</t>
  </si>
  <si>
    <t>-3.84亿</t>
  </si>
  <si>
    <t>46.96亿</t>
  </si>
  <si>
    <t>17.87亿</t>
  </si>
  <si>
    <t>17.39亿</t>
  </si>
  <si>
    <t>16.71亿</t>
  </si>
  <si>
    <t>16.85亿</t>
  </si>
  <si>
    <t>6.22亿</t>
  </si>
  <si>
    <t>5.13亿</t>
  </si>
  <si>
    <t>1.85亿</t>
  </si>
  <si>
    <t>4.24亿</t>
  </si>
  <si>
    <t>5038.69万</t>
  </si>
  <si>
    <t>26.87亿</t>
  </si>
  <si>
    <t>29.22亿</t>
  </si>
  <si>
    <t>18.11亿</t>
  </si>
  <si>
    <t>7.60亿</t>
  </si>
  <si>
    <t>10转8股派39.9元(含税)</t>
  </si>
  <si>
    <t>727.49万</t>
  </si>
  <si>
    <t>3251.79万</t>
  </si>
  <si>
    <t>公司主要从事钴、铜产品的研发、生产与销售，为国内领先的钴盐生产企业之一，核心产品为氯化钴、硫酸钴等钴盐以及四氧化三钴等钴氧化物。此外，由于铜钴伴生的特点，还生产电积铜。
市值158.6712亿, 利润11.50亿; PE19.53, PB1.83; ROIC23%; ROE41.64%; 股利率5.7008%; 毛利30.5367%; 净利18.4733%; 上一年度营收增132.79%, 利润增124.17%; 当季营收增-12.89%, 利润增-147.99%; 过往5年营收增61.94%, 利润增227.02%
Income profile:
钴产品 16.23亿 60.39% 68.65% 40.31%
铜产品 9.48亿 35.29% 27.69% 27.82%
其他业务 1.16亿 4.32% 3.66% 29.99%</t>
  </si>
  <si>
    <t>24.50亿</t>
  </si>
  <si>
    <t>51.80亿</t>
  </si>
  <si>
    <t>3959933200亿</t>
  </si>
  <si>
    <t>43.50亿</t>
  </si>
  <si>
    <t>6.63亿</t>
  </si>
  <si>
    <t>35.99亿</t>
  </si>
  <si>
    <t>31.95亿</t>
  </si>
  <si>
    <t>1328.53万</t>
  </si>
  <si>
    <t>2549.14万</t>
  </si>
  <si>
    <t>8612109亿</t>
  </si>
  <si>
    <t>28.85万</t>
  </si>
  <si>
    <t>283806120亿</t>
  </si>
  <si>
    <t>302819880亿</t>
  </si>
  <si>
    <t>5043391700亿</t>
  </si>
  <si>
    <t>5.79亿</t>
  </si>
  <si>
    <t>14.10亿</t>
  </si>
  <si>
    <t>2684.48万</t>
  </si>
  <si>
    <t>4.22亿</t>
  </si>
  <si>
    <t>20.93亿</t>
  </si>
  <si>
    <t>10.52亿</t>
  </si>
  <si>
    <t>-15.08亿</t>
  </si>
  <si>
    <t>2273.59万</t>
  </si>
  <si>
    <t>22.54亿</t>
  </si>
  <si>
    <t>17.79亿</t>
  </si>
  <si>
    <t>27.82亿</t>
  </si>
  <si>
    <t>14.65亿</t>
  </si>
  <si>
    <t>7.43亿</t>
  </si>
  <si>
    <t>1386.57万</t>
  </si>
  <si>
    <t>7.08亿</t>
  </si>
  <si>
    <t>4.49亿</t>
  </si>
  <si>
    <t>6657.50万</t>
  </si>
  <si>
    <t>32.04亿</t>
  </si>
  <si>
    <t>20.80亿</t>
  </si>
  <si>
    <t>4.86亿</t>
  </si>
  <si>
    <t>3.56亿</t>
  </si>
  <si>
    <t>10派4.3元(含税)</t>
  </si>
  <si>
    <t>1551.31万</t>
  </si>
  <si>
    <t>8726.16万</t>
  </si>
  <si>
    <t>公司主要从事金属钴粉及其他钴产品、铜产品的研发、生产和销售，是具有自主研发和创新能力的高新技术企业。公司主要产品为钴粉、氢氧化钴、电解铜。
市值133.166331亿, 利润6.63亿; PE30.92, PB2.57; ROIC7.95%; ROE9.2233%; 股利率.9998%; 毛利21.0433%; 净利8.8367%; 上一年度营收增92.99%, 利润增97.91%; 当季营收增3.82%, 利润增-139.46%; 过往5年营收增54.14%, 利润增589.6%
Income profile:
钴产品 15.02亿 53.78% 65.73% 33.63%
铜产品 12.82亿 45.89% 33.95% 20.35%</t>
  </si>
  <si>
    <t>钴</t>
    <phoneticPr fontId="1" type="noConversion"/>
  </si>
  <si>
    <t>锂</t>
    <phoneticPr fontId="1" type="noConversion"/>
  </si>
  <si>
    <t>SH603993</t>
  </si>
  <si>
    <t>洛阳钼业</t>
  </si>
  <si>
    <t>SZ002738</t>
  </si>
  <si>
    <t>中矿资源</t>
  </si>
  <si>
    <t>1498.02万</t>
  </si>
  <si>
    <t>SH601958</t>
  </si>
  <si>
    <t>金钼股份</t>
  </si>
  <si>
    <t>SZ000960</t>
  </si>
  <si>
    <t>锡业股份</t>
  </si>
  <si>
    <t>2918.65万</t>
  </si>
  <si>
    <t>SH600456</t>
  </si>
  <si>
    <t>宝钛股份</t>
  </si>
  <si>
    <t>1107.94万</t>
  </si>
  <si>
    <t>SZ000657</t>
  </si>
  <si>
    <t>中钨高新</t>
  </si>
  <si>
    <t>1255.92万</t>
  </si>
  <si>
    <t>SZ002978</t>
  </si>
  <si>
    <t>安宁股份</t>
  </si>
  <si>
    <t>100.37万</t>
  </si>
  <si>
    <t>SZ002182</t>
  </si>
  <si>
    <t>云海金属</t>
  </si>
  <si>
    <t>2255.04万</t>
  </si>
  <si>
    <t>SH605376</t>
  </si>
  <si>
    <t>博迁新材</t>
  </si>
  <si>
    <t>218.51万</t>
  </si>
  <si>
    <t>SH600459</t>
  </si>
  <si>
    <t>贵研铂业</t>
  </si>
  <si>
    <t>1403.82万</t>
  </si>
  <si>
    <t>SZ002149</t>
  </si>
  <si>
    <t>西部材料</t>
  </si>
  <si>
    <t>955.53万</t>
  </si>
  <si>
    <t>SH603399</t>
  </si>
  <si>
    <t>吉翔股份</t>
  </si>
  <si>
    <t>SZ002378</t>
  </si>
  <si>
    <t>章源钨业</t>
  </si>
  <si>
    <t>1134.13万</t>
  </si>
  <si>
    <t>SZ002428</t>
  </si>
  <si>
    <t>云南锗业</t>
  </si>
  <si>
    <t>794.96万</t>
  </si>
  <si>
    <t>SZ002167</t>
  </si>
  <si>
    <t>1398.94万</t>
  </si>
  <si>
    <t>SZ000962</t>
  </si>
  <si>
    <t>东方钽业</t>
  </si>
  <si>
    <t>2398.94万</t>
  </si>
  <si>
    <t>SZ301026</t>
  </si>
  <si>
    <t>浩通科技</t>
  </si>
  <si>
    <t>249.19万</t>
  </si>
  <si>
    <t>SH603663</t>
  </si>
  <si>
    <t>470.65万</t>
  </si>
  <si>
    <t>SH600281</t>
  </si>
  <si>
    <t>华阳新材</t>
  </si>
  <si>
    <t>479.06万</t>
  </si>
  <si>
    <t>SZ002842</t>
  </si>
  <si>
    <t>翔鹭钨业</t>
  </si>
  <si>
    <t>384.30万</t>
  </si>
  <si>
    <t>钨</t>
    <phoneticPr fontId="1" type="noConversion"/>
  </si>
  <si>
    <t>钼</t>
    <phoneticPr fontId="1" type="noConversion"/>
  </si>
  <si>
    <t>1738.63亿</t>
  </si>
  <si>
    <t>51.06亿</t>
  </si>
  <si>
    <t>1129.81亿</t>
  </si>
  <si>
    <t>686.77亿</t>
  </si>
  <si>
    <t>259.63亿</t>
  </si>
  <si>
    <t>241.48亿</t>
  </si>
  <si>
    <t>23.29亿</t>
  </si>
  <si>
    <t>46.36亿</t>
  </si>
  <si>
    <t>27.28亿</t>
  </si>
  <si>
    <t>917.67亿</t>
  </si>
  <si>
    <t>41.48亿</t>
  </si>
  <si>
    <t>79.74亿</t>
  </si>
  <si>
    <t>4.95亿</t>
  </si>
  <si>
    <t>6.76亿</t>
  </si>
  <si>
    <t>75.77亿</t>
  </si>
  <si>
    <t>91.51亿</t>
  </si>
  <si>
    <t>87.78亿</t>
  </si>
  <si>
    <t>102.06亿</t>
  </si>
  <si>
    <t>1.82亿</t>
  </si>
  <si>
    <t>3.81亿</t>
  </si>
  <si>
    <t>1.07亿</t>
  </si>
  <si>
    <t>48.97亿</t>
  </si>
  <si>
    <t>6.65亿</t>
  </si>
  <si>
    <t>13.35亿</t>
  </si>
  <si>
    <t>38.61亿</t>
  </si>
  <si>
    <t>22.90亿</t>
  </si>
  <si>
    <t>28.55亿</t>
  </si>
  <si>
    <t>37.30亿</t>
  </si>
  <si>
    <t>21.99亿</t>
  </si>
  <si>
    <t>-2.63亿</t>
  </si>
  <si>
    <t>-2.26亿</t>
  </si>
  <si>
    <t>21.27亿</t>
  </si>
  <si>
    <t>18.34亿</t>
  </si>
  <si>
    <t>-3007.32万</t>
  </si>
  <si>
    <t>3.19亿</t>
  </si>
  <si>
    <t>50.78亿</t>
  </si>
  <si>
    <t>61.85亿</t>
  </si>
  <si>
    <t>9971291300亿</t>
  </si>
  <si>
    <t>120.94亿</t>
  </si>
  <si>
    <t>5.28亿</t>
  </si>
  <si>
    <t>93.71亿</t>
  </si>
  <si>
    <t>83.03亿</t>
  </si>
  <si>
    <t>4.51亿</t>
  </si>
  <si>
    <t>-7904202亿</t>
  </si>
  <si>
    <t>1452.42万</t>
  </si>
  <si>
    <t>376335980亿</t>
  </si>
  <si>
    <t>6.36亿</t>
  </si>
  <si>
    <t>2444860400亿</t>
  </si>
  <si>
    <t>6225.24万</t>
  </si>
  <si>
    <t>6881041000亿</t>
  </si>
  <si>
    <t>3.48亿</t>
  </si>
  <si>
    <t>8.10亿</t>
  </si>
  <si>
    <t>2.23亿</t>
  </si>
  <si>
    <t>34.95亿</t>
  </si>
  <si>
    <t>11.27亿</t>
  </si>
  <si>
    <t>1288.09万</t>
  </si>
  <si>
    <t>-2.80亿</t>
  </si>
  <si>
    <t>-7323.55万</t>
  </si>
  <si>
    <t>99.19亿</t>
  </si>
  <si>
    <t>88.13亿</t>
  </si>
  <si>
    <t>81.77亿</t>
  </si>
  <si>
    <t>67.09亿</t>
  </si>
  <si>
    <t>51.96亿</t>
  </si>
  <si>
    <t>2.21亿</t>
  </si>
  <si>
    <t>1330.40万</t>
  </si>
  <si>
    <t>67.87亿</t>
  </si>
  <si>
    <t>96.90亿</t>
  </si>
  <si>
    <t>62.30亿</t>
  </si>
  <si>
    <t>2.31亿</t>
  </si>
  <si>
    <t>3.98亿</t>
  </si>
  <si>
    <t>5121.55万</t>
  </si>
  <si>
    <t>公司所从事的主要业务包括硬质合金和钨、钼、钽、铌等有色金属及其深加工产品和装备的研制、开发、生产、销售及贸易业务等。
市值174.77311亿, 利润5.28亿; PE33.07, PB3.26; ROIC5.4833%; ROE6.94%; 股利率0%; 毛利18.66%; 净利3.28%; 上一年度营收增21.93%, 利润增138.91%; 当季营收增-7.97%, 利润增-18.24%; 过往5年营收增18.65%, 利润增224.76%
Income profile:
其他硬质合金 18.46亿 27.20% 22.57% 14.00%
切削刀具及工具 16.39亿 24.15% 50.21% 35.07%
粉末制品 11.49亿 16.92% 9.30% 9.27%
贸易及装备 10.13亿 14.92% 2.29% 2.58%
难熔金属 9.15亿 13.48% 10.91% 13.65%</t>
  </si>
  <si>
    <t>28.31亿</t>
  </si>
  <si>
    <t>19.71亿</t>
  </si>
  <si>
    <t>2506164900亿</t>
  </si>
  <si>
    <t>23.28亿</t>
  </si>
  <si>
    <t>21.03亿</t>
  </si>
  <si>
    <t>2726.41万</t>
  </si>
  <si>
    <t>1.00亿</t>
  </si>
  <si>
    <t>8028.48万</t>
  </si>
  <si>
    <t>7425208亿</t>
  </si>
  <si>
    <t>24.05万</t>
  </si>
  <si>
    <t>148077270亿</t>
  </si>
  <si>
    <t>588289490亿</t>
  </si>
  <si>
    <t>9.50万</t>
  </si>
  <si>
    <t>2658451000亿</t>
  </si>
  <si>
    <t>5456.29万</t>
  </si>
  <si>
    <t>8.76亿</t>
  </si>
  <si>
    <t>5.42亿</t>
  </si>
  <si>
    <t>19.57亿</t>
  </si>
  <si>
    <t>6.09亿</t>
  </si>
  <si>
    <t>-1.33亿</t>
  </si>
  <si>
    <t>19.31亿</t>
  </si>
  <si>
    <t>18.69亿</t>
  </si>
  <si>
    <t>18.31亿</t>
  </si>
  <si>
    <t>13.11亿</t>
  </si>
  <si>
    <t>3717.59万</t>
  </si>
  <si>
    <t>-2.88亿</t>
  </si>
  <si>
    <t>4628.29万</t>
  </si>
  <si>
    <t>3141.88万</t>
  </si>
  <si>
    <t>4712.07万</t>
  </si>
  <si>
    <t>16.76亿</t>
  </si>
  <si>
    <t>20.37亿</t>
  </si>
  <si>
    <t>9332.30万</t>
  </si>
  <si>
    <t>3723.65万</t>
  </si>
  <si>
    <t>4432.38万</t>
  </si>
  <si>
    <t>公司的主营业务是以钨为原料的钨精矿,仲钨酸铵(APT),氧化钨,钨粉,碳化钨粉,热喷涂粉,硬质合金的生产及销售。其主要产品有钨精矿、仲钨酸铵(APT)、氧化钨、钨粉、碳化钨粉、钨材、硬质合金及其工具等.
市值70.236725亿, 利润1.65亿; PE28.15, PB3.57; ROIC1.47%; ROE-1.3967%; 股利率1.3158%; 毛利12.88%; 净利-1.9033%; 上一年度营收增37.96%, 利润增343.84%; 当季营收增6.16%, 利润增-36.11%; 过往5年营收增16.63%, 利润增-50.31%
Income profile:
碳化钨粉 5.90亿 35.24% 22.16% 11.30%
钨粉 4.38亿 26.13% 15.95% 10.97%
硬质合金 4.02亿 24.00% 18.66% 13.98%
其他业务 1.51亿 9.01% 35.83% 71.42%</t>
  </si>
  <si>
    <t>13.99亿</t>
  </si>
  <si>
    <t>1284101470亿</t>
  </si>
  <si>
    <t>15.24亿</t>
  </si>
  <si>
    <t>2475.00万</t>
  </si>
  <si>
    <t>12.73亿</t>
  </si>
  <si>
    <t>11.43亿</t>
  </si>
  <si>
    <t>561.55万</t>
  </si>
  <si>
    <t>5357.29万</t>
  </si>
  <si>
    <t>3326.06万</t>
  </si>
  <si>
    <t>1057173亿</t>
  </si>
  <si>
    <t>13750119亿</t>
  </si>
  <si>
    <t>2.14亿</t>
  </si>
  <si>
    <t>271630360亿</t>
  </si>
  <si>
    <t>1429510000亿</t>
  </si>
  <si>
    <t>2728.06万</t>
  </si>
  <si>
    <t>3.68亿</t>
  </si>
  <si>
    <t>4916.89万</t>
  </si>
  <si>
    <t>9.59亿</t>
  </si>
  <si>
    <t>4450.78万</t>
  </si>
  <si>
    <t>-3046.31万</t>
  </si>
  <si>
    <t>-5389.25万</t>
  </si>
  <si>
    <t>12.90亿</t>
  </si>
  <si>
    <t>14.80亿</t>
  </si>
  <si>
    <t>16.75亿</t>
  </si>
  <si>
    <t>9.76亿</t>
  </si>
  <si>
    <t>4158.32万</t>
  </si>
  <si>
    <t>6672.60万</t>
  </si>
  <si>
    <t>6888.37万</t>
  </si>
  <si>
    <t>5711.19万</t>
  </si>
  <si>
    <t>9.01亿</t>
  </si>
  <si>
    <t>11.33亿</t>
  </si>
  <si>
    <t>7.76亿</t>
  </si>
  <si>
    <t>2308.03万</t>
  </si>
  <si>
    <t>4017.32万</t>
  </si>
  <si>
    <t>2427.72万</t>
  </si>
  <si>
    <t>1446.65万</t>
  </si>
  <si>
    <t>8384.45万</t>
  </si>
  <si>
    <t>公司专注于钨制品的开发、生产与销售，主要产品包括各种规格的氧化钨、钨粉、碳化钨粉、钨合金粉及钨硬质合金等。
市值23.18595亿, 利润2475.00万; PE350.4, PB2.47; ROIC4.0033%; ROE4.7467%; 股利率1.1976%; 毛利12.3067%; 净利3.36%; 上一年度营收增18.14%, 利润增-40.48%; 当季营收增7.31%, 利润增-106.54%; 过往5年营收增20.36%, 利润增-7.97%
Income profile:
碳化钨粉 6.37亿 70.75% 5.69亿 86.15% 68.52% 10.68%
硬质合金 1.18亿 13.06% 8957.98万 13.56% 28.29% 23.88%</t>
  </si>
  <si>
    <t>铯铷</t>
    <phoneticPr fontId="1" type="noConversion"/>
  </si>
  <si>
    <t>锡</t>
    <phoneticPr fontId="1" type="noConversion"/>
  </si>
  <si>
    <t>钛</t>
    <phoneticPr fontId="1" type="noConversion"/>
  </si>
  <si>
    <t>钒钛</t>
    <phoneticPr fontId="1" type="noConversion"/>
  </si>
  <si>
    <t>镁铝</t>
    <phoneticPr fontId="1" type="noConversion"/>
  </si>
  <si>
    <t>镍</t>
    <phoneticPr fontId="1" type="noConversion"/>
  </si>
  <si>
    <t>铂</t>
    <phoneticPr fontId="1" type="noConversion"/>
  </si>
  <si>
    <t>锗</t>
    <phoneticPr fontId="1" type="noConversion"/>
  </si>
  <si>
    <t>锆</t>
    <phoneticPr fontId="1" type="noConversion"/>
  </si>
  <si>
    <t>钽</t>
    <phoneticPr fontId="1" type="noConversion"/>
  </si>
  <si>
    <t>铂钯</t>
    <phoneticPr fontId="1" type="noConversion"/>
  </si>
  <si>
    <t>锆</t>
    <phoneticPr fontId="1" type="noConversion"/>
  </si>
  <si>
    <t>铂</t>
    <phoneticPr fontId="1" type="noConversion"/>
  </si>
  <si>
    <t>1.预计一季报业绩：净利润7.600亿元至8.000亿元，增长幅度为8.3倍至8.79倍 变动原因：新能源、新材料市场需求增长显著，公司主要产品锂盐、铯盐及甲酸铯租售业务生产经营良好。公司新建的2.5万吨电池级氢氧化锂和电池级碳酸锂生产线于2021年11月达产，公司6000吨氟化锂生产线改扩建完成。新建产能的释放和锂盐产品价格的上涨使公司盈利能力同比显著提升。</t>
    <phoneticPr fontId="1" type="noConversion"/>
  </si>
  <si>
    <t>37.93亿</t>
  </si>
  <si>
    <t>61.92亿</t>
  </si>
  <si>
    <t>5489145900亿</t>
  </si>
  <si>
    <t>23.94亿</t>
  </si>
  <si>
    <t>5.58亿</t>
  </si>
  <si>
    <t>32.25亿</t>
  </si>
  <si>
    <t>27.71亿</t>
  </si>
  <si>
    <t>3395.42万</t>
  </si>
  <si>
    <t>98610730亿</t>
  </si>
  <si>
    <t>416.54万</t>
  </si>
  <si>
    <t>1998633500亿</t>
  </si>
  <si>
    <t>24.33亿</t>
  </si>
  <si>
    <t>453967700亿</t>
  </si>
  <si>
    <t>57.52万</t>
  </si>
  <si>
    <t>5199471400亿</t>
  </si>
  <si>
    <t>7.90亿</t>
  </si>
  <si>
    <t>796.21万</t>
  </si>
  <si>
    <t>23.64亿</t>
  </si>
  <si>
    <t>6.33亿</t>
  </si>
  <si>
    <t>-12.61亿</t>
  </si>
  <si>
    <t>7.53亿</t>
  </si>
  <si>
    <t>12.76亿</t>
  </si>
  <si>
    <t>8.67亿</t>
  </si>
  <si>
    <t>3.59亿</t>
  </si>
  <si>
    <t>1.74亿</t>
  </si>
  <si>
    <t>5479.16万</t>
  </si>
  <si>
    <t>5340.67万</t>
  </si>
  <si>
    <t>34.12亿</t>
  </si>
  <si>
    <t>8.74亿</t>
  </si>
  <si>
    <t>13.23亿</t>
  </si>
  <si>
    <t>1.73亿</t>
  </si>
  <si>
    <t>10转4股派1元(含税)</t>
  </si>
  <si>
    <t>5661.77万</t>
  </si>
  <si>
    <t>公司是一家主营地质工程技术服务的公司。公司的主营业务为稀有轻金属原料锂盐、铯盐及铷盐产品的研发、生产和销售。
市值397.91465亿, 利润5.58亿; PE17.25, PB6.39; ROIC7.5067%; ROE9.12%; 股利率.116%; 毛利42.7333%; 净利21.3667%; 上一年度营收增87.62%, 利润增220.69%; 当季营收增298.68%, 利润增464.56%; 过往5年营收增48.49%, 利润增75.26%
Income profile:
锂电新能源原料开发与利用业务 27.17亿 79.64% 80.01% 50.79%
稀有轻金属(铯、铷)资源开发与利用业务 3.62亿 10.62% 13.36% 63.60%
贸易业务 2.62亿 7.69% 5.50% 36.15%</t>
  </si>
  <si>
    <t>1.中国不仅是全球锡资源储备和锡供给的第一大国，同时也是全球锡消费的第一大国；</t>
    <phoneticPr fontId="1" type="noConversion"/>
  </si>
  <si>
    <t>213.78亿</t>
  </si>
  <si>
    <t>169.15亿</t>
  </si>
  <si>
    <t>42167499000亿</t>
  </si>
  <si>
    <t>538.44亿</t>
  </si>
  <si>
    <t>28.17亿</t>
  </si>
  <si>
    <t>396.63亿</t>
  </si>
  <si>
    <t>376.60亿</t>
  </si>
  <si>
    <t>9.66亿</t>
  </si>
  <si>
    <t>89379435亿</t>
  </si>
  <si>
    <t>2402.67万</t>
  </si>
  <si>
    <t>1216508860亿</t>
  </si>
  <si>
    <t>36.44亿</t>
  </si>
  <si>
    <t>1103283920亿</t>
  </si>
  <si>
    <t>12849520000亿</t>
  </si>
  <si>
    <t>21.90亿</t>
  </si>
  <si>
    <t>40.19亿</t>
  </si>
  <si>
    <t>14.91亿</t>
  </si>
  <si>
    <t>5.03万</t>
  </si>
  <si>
    <t>111.94亿</t>
  </si>
  <si>
    <t>84.18亿</t>
  </si>
  <si>
    <t>38.07亿</t>
  </si>
  <si>
    <t>-12.45亿</t>
  </si>
  <si>
    <t>-36.36亿</t>
  </si>
  <si>
    <t>447.95亿</t>
  </si>
  <si>
    <t>428.87亿</t>
  </si>
  <si>
    <t>396.03亿</t>
  </si>
  <si>
    <t>344.10亿</t>
  </si>
  <si>
    <t>334.29亿</t>
  </si>
  <si>
    <t>6.90亿</t>
  </si>
  <si>
    <t>8.49亿</t>
  </si>
  <si>
    <t>7.06亿</t>
  </si>
  <si>
    <t>308.41亿</t>
  </si>
  <si>
    <t>432.14亿</t>
  </si>
  <si>
    <t>294.58亿</t>
  </si>
  <si>
    <t>15.20亿</t>
  </si>
  <si>
    <t>17.96亿</t>
  </si>
  <si>
    <t>9.60亿</t>
  </si>
  <si>
    <t>10派1.10元(含税)</t>
  </si>
  <si>
    <t>公司主要从锡、锌、铜、铟等金属矿的勘探、开采、选矿和冶炼及锡的深加工。公司主要产品有锡锭、阴极铜、锌锭、铟锭、锡材、锡化工产品660多个规格品种。
市值246.54113亿, 利润28.17亿; PE10.42, PB1.55; ROIC6.8033%; ROE10.7867%; 股利率.7343%; 毛利9.7733%; 净利3.24%; 上一年度营收增20.2%, 利润增308.26%; 当季营收增-17.66%, 利润增-120.9%; 过往5年营收增10.19%, 利润增158.86%
Income profile:
供应链业务-铜产品 99.03亿 32.11% 0.08% 0.03%
锡锭 60.86亿 19.73% 38.02% 24.76%
铜产品 42.51亿 13.78% 4.45% 4.15%
锡材 34.62亿 11.23% 19.18% 21.96%
供应链业务-锡锭 17.34亿 5.62% 2.10% 4.81%
锌产品 15.38亿 4.99% 16.16% 41.65%
锡化工 14.17亿 4.59% 9.44% 26.41%
其他产品 12.10亿 3.92% 9.27% 30.35%</t>
  </si>
  <si>
    <t>1.钛耐腐蚀，所以在化学工业上常常要用到它；</t>
    <phoneticPr fontId="1" type="noConversion"/>
  </si>
  <si>
    <t>77.38亿</t>
  </si>
  <si>
    <t>66.61亿</t>
  </si>
  <si>
    <t>5098887900亿</t>
  </si>
  <si>
    <t>52.46亿</t>
  </si>
  <si>
    <t>5.60亿</t>
  </si>
  <si>
    <t>43.58亿</t>
  </si>
  <si>
    <t>3697.13万</t>
  </si>
  <si>
    <t>7965.20万</t>
  </si>
  <si>
    <t>875334亿</t>
  </si>
  <si>
    <t>730.93万</t>
  </si>
  <si>
    <t>478739750亿</t>
  </si>
  <si>
    <t>29.16亿</t>
  </si>
  <si>
    <t>2768378500亿</t>
  </si>
  <si>
    <t>13.18亿</t>
  </si>
  <si>
    <t>10814249400亿</t>
  </si>
  <si>
    <t>6.74亿</t>
  </si>
  <si>
    <t>9.50亿</t>
  </si>
  <si>
    <t>5.72亿</t>
  </si>
  <si>
    <t>15.62亿</t>
  </si>
  <si>
    <t>46.40亿</t>
  </si>
  <si>
    <t>-2.14亿</t>
  </si>
  <si>
    <t>13.91亿</t>
  </si>
  <si>
    <t>43.38亿</t>
  </si>
  <si>
    <t>41.88亿</t>
  </si>
  <si>
    <t>34.10亿</t>
  </si>
  <si>
    <t>28.76亿</t>
  </si>
  <si>
    <t>25.10亿</t>
  </si>
  <si>
    <t>2148.36万</t>
  </si>
  <si>
    <t>3686.21万</t>
  </si>
  <si>
    <t>33.78亿</t>
  </si>
  <si>
    <t>46.16亿</t>
  </si>
  <si>
    <t>28.40亿</t>
  </si>
  <si>
    <t>2.78亿</t>
  </si>
  <si>
    <t>10派8.5元(含税)</t>
  </si>
  <si>
    <t>4421.92万</t>
  </si>
  <si>
    <t>公司主要从事钛及钛合金的生产、加工和销售。主要产品为各种规格的钛及钛合金板、带、箔、管、棒、线、锻件、铸件等加工材和各种金属复合材产品；
市值208.64545亿, 利润5.60亿; PE34.86, PB3.4; ROIC7.0233%; ROE8.53%; 股利率1.9464%; 毛利23.03%; 净利9.43%; 上一年度营收增20.93%, 利润增54.27%; 当季营收增-3.1%, 利润增-21.54%; 过往5年营收增16.1%, 利润增138.07%
Income profile:
钛产品 30.72亿 90.94% 93.30% 24.86%
其他金属产品 2.25亿 6.66% 5.00% 18.20%</t>
  </si>
  <si>
    <t>10.60亿</t>
  </si>
  <si>
    <t>52.33亿</t>
  </si>
  <si>
    <t>1509754300亿</t>
  </si>
  <si>
    <t>23.03亿</t>
  </si>
  <si>
    <t>14.35亿</t>
  </si>
  <si>
    <t>203.82万</t>
  </si>
  <si>
    <t>5738.11万</t>
  </si>
  <si>
    <t>3034.83万</t>
  </si>
  <si>
    <t>39131827亿</t>
  </si>
  <si>
    <t>44.71万</t>
  </si>
  <si>
    <t>863717970亿</t>
  </si>
  <si>
    <t>24.68亿</t>
  </si>
  <si>
    <t>33336134亿</t>
  </si>
  <si>
    <t>3478768200亿</t>
  </si>
  <si>
    <t>2.64亿</t>
  </si>
  <si>
    <t>2.56万</t>
  </si>
  <si>
    <t>9.23亿</t>
  </si>
  <si>
    <t>-2.50亿</t>
  </si>
  <si>
    <t>16.36亿</t>
  </si>
  <si>
    <t>13.75亿</t>
  </si>
  <si>
    <t>12.28亿</t>
  </si>
  <si>
    <t>12.87亿</t>
  </si>
  <si>
    <t>7.38亿</t>
  </si>
  <si>
    <t>7.01亿</t>
  </si>
  <si>
    <t>5.19亿</t>
  </si>
  <si>
    <t>18.46亿</t>
  </si>
  <si>
    <t>12.15亿</t>
  </si>
  <si>
    <t>6.56亿</t>
  </si>
  <si>
    <t>11.90亿</t>
  </si>
  <si>
    <t>7.63亿</t>
  </si>
  <si>
    <t>385.76万</t>
  </si>
  <si>
    <t>2327.25万</t>
  </si>
  <si>
    <t>公司主要业务为钒钛磁铁矿的开采、洗选和销售，主要产品为钒钛铁精矿、钛精矿。公司是国内重要的钛精矿供应商及龙头企业，钛金属回收率处于行业领先地位；钛精矿对市场销售，销售规模国内第一；
市值145.2422亿, 利润14.35亿; PE13.01, PB2.78; ROIC25.47%; ROE25.84%; 股利率1.3805%; 毛利65.9167%; 净利47.1967%; 上一年度营收增40.77%, 利润增104.71%; 当季营收增-31.26%, 利润增-49.68%; 过往5年营收增28.31%, 利润增97.12%
Income profile:
钛精矿 12.71亿 55.18% 60.57% 81.78%
钒钛铁精矿(61%) 10.20亿 44.27% 39.12% 65.84%
其他 1282.39万 0.56% 0.30% 40.54%</t>
  </si>
  <si>
    <t>42.39亿</t>
  </si>
  <si>
    <t>45.67亿</t>
  </si>
  <si>
    <t>7108408000亿</t>
  </si>
  <si>
    <t>81.17亿</t>
  </si>
  <si>
    <t>4.93亿</t>
  </si>
  <si>
    <t>63.54亿</t>
  </si>
  <si>
    <t>58.12亿</t>
  </si>
  <si>
    <t>3645.18万</t>
  </si>
  <si>
    <t>-19898637亿</t>
  </si>
  <si>
    <t>361.21万</t>
  </si>
  <si>
    <t>554630210亿</t>
  </si>
  <si>
    <t>2.93亿</t>
  </si>
  <si>
    <t>1674346900亿</t>
  </si>
  <si>
    <t>4183.71万</t>
  </si>
  <si>
    <t>3974372000亿</t>
  </si>
  <si>
    <t>23.54亿</t>
  </si>
  <si>
    <t>7406.00万</t>
  </si>
  <si>
    <t>10.50亿</t>
  </si>
  <si>
    <t>37.40亿</t>
  </si>
  <si>
    <t>3.29亿</t>
  </si>
  <si>
    <t>6.84亿</t>
  </si>
  <si>
    <t>-11.12亿</t>
  </si>
  <si>
    <t>59.46亿</t>
  </si>
  <si>
    <t>55.72亿</t>
  </si>
  <si>
    <t>51.01亿</t>
  </si>
  <si>
    <t>49.27亿</t>
  </si>
  <si>
    <t>40.48亿</t>
  </si>
  <si>
    <t>9.10亿</t>
  </si>
  <si>
    <t>49.65亿</t>
  </si>
  <si>
    <t>56.52亿</t>
  </si>
  <si>
    <t>35.98亿</t>
  </si>
  <si>
    <t>6647.56万</t>
  </si>
  <si>
    <t>公司主营业务为镁、铝轻质合金材料及其挤压、压铸业务，主要产品包括镁合金、铝合金、金属锶、镁粒子、中间合金、压铸件等，主要应用于汽车和消费电子产品领域等。公司是全球镁行业龙头企业，目前已形成年产10万吨原镁和18万吨镁合金的生产能力，镁合金产销量连续多年保持全球领先；
市值137.94657亿, 利润4.93亿; PE17.07, PB3.53; ROIC13.1567%; ROE21.9567%; 股利率.4686%; 毛利16.5433%; 净利10.5067%; 上一年度营收增36.51%, 利润增102.05%; 当季营收增4.35%, 利润增-37.7%; 过往5年营收增15.54%, 利润增61.85%
Income profile:
铝合金产品 31.40亿 38.69% 利润占比15.29% 5.54%
镁合金产品 23.56亿 29.03% 利润占比47.05% 22.74%
铝合金深加工产品 8.78亿 10.82% 利润占比12.91% 16.75%
镁合金深加工产品 7.02亿 8.65% 利润占比6.37% 10.34%
中间合金 4.31亿 5.31% 利润占比3.14% 8.28%
其他业务收入 2.60亿 3.20% 利润占比5.77% 25.31%
金属锶 1.03亿 1.27% 利润占比1.50% 16.58%</t>
  </si>
  <si>
    <t>620894010亿</t>
  </si>
  <si>
    <t>9.70亿</t>
  </si>
  <si>
    <t>4.58亿</t>
  </si>
  <si>
    <t>361.31万</t>
  </si>
  <si>
    <t>3100.28万</t>
  </si>
  <si>
    <t>3046.38万</t>
  </si>
  <si>
    <t>-1951295亿</t>
  </si>
  <si>
    <t>997.19万</t>
  </si>
  <si>
    <t>128360364亿</t>
  </si>
  <si>
    <t>227327910亿</t>
  </si>
  <si>
    <t>202.12万</t>
  </si>
  <si>
    <t>1016409860亿</t>
  </si>
  <si>
    <t>3075.82万</t>
  </si>
  <si>
    <t>1971.81万</t>
  </si>
  <si>
    <t>7126.37万</t>
  </si>
  <si>
    <t>-96.08万</t>
  </si>
  <si>
    <t>-2.04亿</t>
  </si>
  <si>
    <t>4616.86万</t>
  </si>
  <si>
    <t>5.96亿</t>
  </si>
  <si>
    <t>1.59亿</t>
  </si>
  <si>
    <t>4840.39万</t>
  </si>
  <si>
    <t>2625.18万</t>
  </si>
  <si>
    <t>7.09亿</t>
  </si>
  <si>
    <t>1.01亿</t>
  </si>
  <si>
    <t>1.77亿</t>
  </si>
  <si>
    <t>10派2元(含税)</t>
  </si>
  <si>
    <t>1284.48万</t>
  </si>
  <si>
    <t>6003.49万</t>
  </si>
  <si>
    <t>公司的主营业务是电子专用高端金属粉体材料的研发、生产和销售。主要产品为纳米级、亚微米级镍粉和亚微米级、微米级铜粉、银粉、合金粉。
市值133.20672亿, 利润2.38亿; PE68, PB7.97; ROIC18.9967%; ROE22.4433%; 股利率.3928%; 毛利42.56%; 净利25.0367%; 上一年度营收增62.75%, 利润增49.69%; 当季营收增-49.84%, 利润增-47.21%; 过往5年营收增45.37%, 利润增59.29%
Income profile:
镍粉 8.02亿 82.70% 93.53% 43.35%
其他业务 8172.69万 8.43% 1.29% 5.87%
铜粉 4634.75万 4.78% 4.43% 35.50%</t>
  </si>
  <si>
    <t>1.公司是我国在该领域知识创新、技术创新的主
要力量，被誉为“铂族摇篮”；</t>
    <phoneticPr fontId="1" type="noConversion"/>
  </si>
  <si>
    <t>75.84亿</t>
  </si>
  <si>
    <t>42.36亿</t>
  </si>
  <si>
    <t>28784579000亿</t>
  </si>
  <si>
    <t>363.51亿</t>
  </si>
  <si>
    <t>284.00亿</t>
  </si>
  <si>
    <t>277.86亿</t>
  </si>
  <si>
    <t>3523.19万</t>
  </si>
  <si>
    <t>31476519亿</t>
  </si>
  <si>
    <t>166.77万</t>
  </si>
  <si>
    <t>305957900亿</t>
  </si>
  <si>
    <t>11.63亿</t>
  </si>
  <si>
    <t>1754425600亿</t>
  </si>
  <si>
    <t>10049910900亿</t>
  </si>
  <si>
    <t>8.20亿</t>
  </si>
  <si>
    <t>628.00万</t>
  </si>
  <si>
    <t>7.88亿</t>
  </si>
  <si>
    <t>262.17万</t>
  </si>
  <si>
    <t>45.02亿</t>
  </si>
  <si>
    <t>24.35亿</t>
  </si>
  <si>
    <t>3.88亿</t>
  </si>
  <si>
    <t>-2.24亿</t>
  </si>
  <si>
    <t>-10.90亿</t>
  </si>
  <si>
    <t>289.26亿</t>
  </si>
  <si>
    <t>213.55亿</t>
  </si>
  <si>
    <t>170.74亿</t>
  </si>
  <si>
    <t>154.42亿</t>
  </si>
  <si>
    <t>107.74亿</t>
  </si>
  <si>
    <t>3.26亿</t>
  </si>
  <si>
    <t>8302.06万</t>
  </si>
  <si>
    <t>180.76亿</t>
  </si>
  <si>
    <t>284.29亿</t>
  </si>
  <si>
    <t>187.11亿</t>
  </si>
  <si>
    <t>4044.59万</t>
  </si>
  <si>
    <t>公司是一家主要从事贵金属及贵金属材料研究、开发和生产经营。主要产品是贵金属特种功能材料、贵金属信息功能材料、贵金属前驱体材料、贵金属工业催化剂材料、贵金属产品、贵金属再生资源材料、贵金属供给服务。
市值124.282337亿, 利润3.87亿; PE29.42, PB2.13; ROIC6.26%; ROE9.39%; 股利率1.2247%; 毛利3.7333%; 净利1.34%; 上一年度营收增25.67%, 利润增18.71%; 当季营收增10.19%, 利润增142.88%; 过往5年营收增28.02%, 利润增36.45%
Income profile:
贵金属供给服务 147.98亿 40.71% 9.12% 0.73%
贵金属前驱体材料 63.26亿 17.40% 13.16% 2.47%
贵金属再生资源材料 50.73亿 13.96% 22.56% 5.27%
机动车催化净化器 50.46亿 13.88% 26.92% 6.32%
贵金属特种功能材料 42.55亿 11.71% 13.54% 3.77%
贵金属工业催化剂材料 3.77亿 1.04% 3.52% 11.04%</t>
  </si>
  <si>
    <r>
      <t>1.从2020年下半年以来，航空航天用高端钛材的订单大幅增长，且公司判断十四五期间高端钛材的需求，特别是</t>
    </r>
    <r>
      <rPr>
        <sz val="9"/>
        <color rgb="FFFF0000"/>
        <rFont val="宋体"/>
        <family val="3"/>
        <charset val="134"/>
        <scheme val="minor"/>
      </rPr>
      <t>航空航天用薄板</t>
    </r>
    <r>
      <rPr>
        <sz val="9"/>
        <color theme="1"/>
        <rFont val="宋体"/>
        <family val="2"/>
        <charset val="134"/>
        <scheme val="minor"/>
      </rPr>
      <t>的需求远超预期</t>
    </r>
    <phoneticPr fontId="1" type="noConversion"/>
  </si>
  <si>
    <t>31.21亿</t>
  </si>
  <si>
    <t>31.31亿</t>
  </si>
  <si>
    <t>2162069500亿</t>
  </si>
  <si>
    <t>23.95亿</t>
  </si>
  <si>
    <t>19.81亿</t>
  </si>
  <si>
    <t>17.14亿</t>
  </si>
  <si>
    <t>2081.86万</t>
  </si>
  <si>
    <t>4653.28万</t>
  </si>
  <si>
    <t>30274495亿</t>
  </si>
  <si>
    <t>21.42万</t>
  </si>
  <si>
    <t>102306743亿</t>
  </si>
  <si>
    <t>4.13亿</t>
  </si>
  <si>
    <t>1177998200亿</t>
  </si>
  <si>
    <t>5.38亿</t>
  </si>
  <si>
    <t>3979980000亿</t>
  </si>
  <si>
    <t>13.62亿</t>
  </si>
  <si>
    <t>2.89亿</t>
  </si>
  <si>
    <t>4.42亿</t>
  </si>
  <si>
    <t>80.53万</t>
  </si>
  <si>
    <t>28.25亿</t>
  </si>
  <si>
    <t>1940.00万</t>
  </si>
  <si>
    <t>-2.10亿</t>
  </si>
  <si>
    <t>-1.64亿</t>
  </si>
  <si>
    <t>20.29亿</t>
  </si>
  <si>
    <t>20.06亿</t>
  </si>
  <si>
    <t>17.20亿</t>
  </si>
  <si>
    <t>7940.81万</t>
  </si>
  <si>
    <t>6146.55万</t>
  </si>
  <si>
    <t>6031.65万</t>
  </si>
  <si>
    <t>5407.48万</t>
  </si>
  <si>
    <t>2122.11万</t>
  </si>
  <si>
    <t>14.67亿</t>
  </si>
  <si>
    <t>17.60亿</t>
  </si>
  <si>
    <t>11.57亿</t>
  </si>
  <si>
    <t>9319.73万</t>
  </si>
  <si>
    <t>7192.11万</t>
  </si>
  <si>
    <t>5226.15万</t>
  </si>
  <si>
    <t>公司主营业务为稀有金属材料的研发、生产和销售。公司主要产品分为稀有金属复合材料及制品、金属纤维及制品、难熔金属制品和贵金属制品四大系列产品，广泛应用于化工、电力、环保、航空、航天、电子通讯等国民经济主要部门和国家重大项目；
市值83.191712亿, 利润1.33亿; PE50.49, PB3.03; ROIC4.1967%; ROE4.3%; 股利率.5869%; 毛利21.0833%; 净利6.9%; 上一年度营收增18.04%, 利润增67.49%; 当季营收增15.27%, 利润增34.68%; 过往5年营收增14.93%, 利润增52.99%
Income profile:
钛制品 7.38亿 50.29% 47.19% 19.26%
层状复合材料 3.43亿 23.36% 27.81% 24.44%
稀贵金属 1.60亿 10.89% 13.69% 25.81%
其他业务 1.43亿 9.76% 4.71% 9.90%
稀有金属装备 6160.68万 4.20% 2.59% 12.65%
金属纤维 5989.59万 4.08% 6.46% 32.48%</t>
  </si>
  <si>
    <t>9.44亿</t>
  </si>
  <si>
    <t>15.46亿</t>
  </si>
  <si>
    <t>412499100亿</t>
  </si>
  <si>
    <t>5.56亿</t>
  </si>
  <si>
    <t>1396.19万</t>
  </si>
  <si>
    <t>4.39亿</t>
  </si>
  <si>
    <t>621.83万</t>
  </si>
  <si>
    <t>5005.04万</t>
  </si>
  <si>
    <t>4226.69万</t>
  </si>
  <si>
    <t>942383亿</t>
  </si>
  <si>
    <t>5.34万</t>
  </si>
  <si>
    <t>-25894388亿</t>
  </si>
  <si>
    <t>110050291亿</t>
  </si>
  <si>
    <t>4114.06万</t>
  </si>
  <si>
    <t>837679760亿</t>
  </si>
  <si>
    <t>4.11亿</t>
  </si>
  <si>
    <t>6014.32万</t>
  </si>
  <si>
    <t>-1475.51万</t>
  </si>
  <si>
    <t>-8621.94万</t>
  </si>
  <si>
    <t>6.70亿</t>
  </si>
  <si>
    <t>4.65亿</t>
  </si>
  <si>
    <t>2.98亿</t>
  </si>
  <si>
    <t>2263.20万</t>
  </si>
  <si>
    <t>-5914.53万</t>
  </si>
  <si>
    <t>862.07万</t>
  </si>
  <si>
    <t>846.44万</t>
  </si>
  <si>
    <t>-1.03亿</t>
  </si>
  <si>
    <t>3.11亿</t>
  </si>
  <si>
    <t>3.79亿</t>
  </si>
  <si>
    <t>1227.06万</t>
  </si>
  <si>
    <t>1536.35万</t>
  </si>
  <si>
    <t>1903.62万</t>
  </si>
  <si>
    <t>3348.19万</t>
  </si>
  <si>
    <t>公司主要业务为锗矿开采、火法富集、湿法提纯、区熔精炼、精深加工及研究开发。公司目前材料级锗产品主要为区熔锗锭、二氧化锗；深加工方面，光伏级锗产品主要为太阳能锗衬底片，红外级锗产品主要为红外级锗单晶（光学元件）、锗镜片、镜头、红外热像仪，光纤级锗产品为光纤用四氯化锗，非锗半导体材料级产品主要为砷化镓单晶片、磷化铟单晶片。
市值68.120416亿, 利润1396.19万; PE, PB4.66; ROIC.8467%; ROE-.5133%; 股利率0%; 毛利18.5133%; 净利-1.2%; 上一年度营收增-17.01%, 利润增-38.31%; 当季营收增-26.98%, 利润增-425.78%; 过往5年营收增17.82%, 利润增-115.21%
Income profile:
材料级锗产品 1.24亿 40.06% 29.03% 15.76%
光纤级锗产品 5404.69万 17.39% 14.26% 17.84%
化合物半导体材料 5359.96万 17.25% 27.72% 34.95%
红外级锗产品 3838.32万 12.35% 17.93% 31.57%
光伏级锗产品 3279.03万 10.55% 8.68% 17.88%</t>
  </si>
  <si>
    <t>东方锆业</t>
    <phoneticPr fontId="1" type="noConversion"/>
  </si>
  <si>
    <t>12.63亿</t>
  </si>
  <si>
    <t>14.21亿</t>
  </si>
  <si>
    <t>1018843610亿</t>
  </si>
  <si>
    <t>12.86亿</t>
  </si>
  <si>
    <t>8.97亿</t>
  </si>
  <si>
    <t>7.48亿</t>
  </si>
  <si>
    <t>535.98万</t>
  </si>
  <si>
    <t>8173.59万</t>
  </si>
  <si>
    <t>3434.60万</t>
  </si>
  <si>
    <t>17723306亿</t>
  </si>
  <si>
    <t>6.32万</t>
  </si>
  <si>
    <t>123181300亿</t>
  </si>
  <si>
    <t>139304270亿</t>
  </si>
  <si>
    <t>1096439430亿</t>
  </si>
  <si>
    <t>2.74亿</t>
  </si>
  <si>
    <t>9400.00万</t>
  </si>
  <si>
    <t>11.93亿</t>
  </si>
  <si>
    <t>5100.00万</t>
  </si>
  <si>
    <t>9335.32万</t>
  </si>
  <si>
    <t>-2.02亿</t>
  </si>
  <si>
    <t>7.68亿</t>
  </si>
  <si>
    <t>8.52亿</t>
  </si>
  <si>
    <t>8.27亿</t>
  </si>
  <si>
    <t>-1.61亿</t>
  </si>
  <si>
    <t>-2.06亿</t>
  </si>
  <si>
    <t>1062.78万</t>
  </si>
  <si>
    <t>-3931.30万</t>
  </si>
  <si>
    <t>2544.48万</t>
  </si>
  <si>
    <t>7.20亿</t>
  </si>
  <si>
    <t>9.90亿</t>
  </si>
  <si>
    <t>5.81亿</t>
  </si>
  <si>
    <t>5911.87万</t>
  </si>
  <si>
    <t>4862.64万</t>
  </si>
  <si>
    <t>2.84亿</t>
  </si>
  <si>
    <t>公司主要从事锆系列制品研发、生产和经营，公司产品包括锆钛矿砂,钛精矿,稀土独居石,硅酸锆,氯氧化锆,电熔锆,二氧化锆,复合氧化锆,氧化锆陶瓷结构件及海绵锆十大系列共一百多个品种规格。
市值48.910955亿, 利润1.51亿; PE31.41, PB3.32; ROIC.2833%; ROE-10.2267%; 股利率0%; 毛利20.5067%; 净利-17.11%; 上一年度营收增67.45%, 利润增193.79%; 当季营收增-26.93%, 利润增-87.11%; 过往5年营收增17.21%, 利润增-390.03%
Income profile:
氯氧化锆 4.05亿 31.49% 29.18% 22.47%
钛精矿 2.21亿 17.21% 19.96% 28.12%
二氧化锆 1.84亿 14.32% 16.95% 28.70%
电熔氧化锆 1.33亿 10.33% 8.29% 19.47%
复合氧化锆 7611.59万 5.92% 6.78% 27.77%
结构陶瓷 7556.64万 5.87% 9.05% 37.35%</t>
  </si>
  <si>
    <t>14.52亿</t>
  </si>
  <si>
    <t>724488200亿</t>
  </si>
  <si>
    <t>7.95亿</t>
  </si>
  <si>
    <t>8831.77万</t>
  </si>
  <si>
    <t>903.61万</t>
  </si>
  <si>
    <t>5907.75万</t>
  </si>
  <si>
    <t>2192.54万</t>
  </si>
  <si>
    <t>70778987亿</t>
  </si>
  <si>
    <t>8.37万</t>
  </si>
  <si>
    <t>104285439亿</t>
  </si>
  <si>
    <t>159081230亿</t>
  </si>
  <si>
    <t>94.11万</t>
  </si>
  <si>
    <t>871932260亿</t>
  </si>
  <si>
    <t>119.65万</t>
  </si>
  <si>
    <t>3195.57万</t>
  </si>
  <si>
    <t>2.35亿</t>
  </si>
  <si>
    <t>6702.96万</t>
  </si>
  <si>
    <t>4076.36万</t>
  </si>
  <si>
    <t>6.01亿</t>
  </si>
  <si>
    <t>10.95亿</t>
  </si>
  <si>
    <t>9.45亿</t>
  </si>
  <si>
    <t>8.71亿</t>
  </si>
  <si>
    <t>4931.33万</t>
  </si>
  <si>
    <t>4116.12万</t>
  </si>
  <si>
    <t>2988.53万</t>
  </si>
  <si>
    <t>-3.80亿</t>
  </si>
  <si>
    <t>2900.49万</t>
  </si>
  <si>
    <t>6.12亿</t>
  </si>
  <si>
    <t>4.06亿</t>
  </si>
  <si>
    <t>9297.68万</t>
  </si>
  <si>
    <t>6566.65万</t>
  </si>
  <si>
    <t>5384.05万</t>
  </si>
  <si>
    <t>1-1</t>
  </si>
  <si>
    <t>公司主要从事稀有金属钽、铌、铍及合金等的研发、生产、销售和进出口业务。公司主要产品为钽金属及合金制品、铌金属及合金制品等系列。公司目前是国内最大的钽、铌产品生产基地
市值47.257259亿, 利润8831.77万; PE36.4, PB3.28; ROIC3.8533%; ROE4.91%; 股利率0%; 毛利16.9267%; 净利11.64%; 上一年度营收增17.6%, 利润增79.1%; 当季营收增13.83%, 利润增22.64%; 过往5年营收增1.87%, 利润增-233.13%
Income profile:
钽铌及其合金制品 4.85亿 99.00% 98.42% 17.82%
其他 478.33万 0.98% 1.57% 28.90%
钛及钛合金制品 11.21万 0.02% 0.01% 8.99%</t>
  </si>
  <si>
    <t>14.33亿</t>
  </si>
  <si>
    <t>2208305200亿</t>
  </si>
  <si>
    <t>22.37亿</t>
  </si>
  <si>
    <t>20.54亿</t>
  </si>
  <si>
    <t>397.86万</t>
  </si>
  <si>
    <t>1165.15万</t>
  </si>
  <si>
    <t>978.30万</t>
  </si>
  <si>
    <t>4913999亿</t>
  </si>
  <si>
    <t>46.99万</t>
  </si>
  <si>
    <t>118828561亿</t>
  </si>
  <si>
    <t>8805.34万</t>
  </si>
  <si>
    <t>165433820亿</t>
  </si>
  <si>
    <t>60.00万</t>
  </si>
  <si>
    <t>1262511660亿</t>
  </si>
  <si>
    <t>8683.23万</t>
  </si>
  <si>
    <t>5006.08万</t>
  </si>
  <si>
    <t>1216.04万</t>
  </si>
  <si>
    <t>-4532.53万</t>
  </si>
  <si>
    <t>-8209.81万</t>
  </si>
  <si>
    <t>4676.93万</t>
  </si>
  <si>
    <t>5.44亿</t>
  </si>
  <si>
    <t>2.37亿</t>
  </si>
  <si>
    <t>6760.09万</t>
  </si>
  <si>
    <t>4884.84万</t>
  </si>
  <si>
    <t>3198.75万</t>
  </si>
  <si>
    <t>1287.95万</t>
  </si>
  <si>
    <t>17.13亿</t>
  </si>
  <si>
    <t>15.93亿</t>
  </si>
  <si>
    <t>11.32亿</t>
  </si>
  <si>
    <t>8263.96万</t>
  </si>
  <si>
    <t>10派4元(含税)</t>
  </si>
  <si>
    <t>1113.82万</t>
  </si>
  <si>
    <t>7528.68万</t>
  </si>
  <si>
    <t>公司的主营业务为贵金属二次资源综合利用及相关产品的研发、生产与销售。主要产品为铂、银、钯等贵金属及其系列深加工产品，并为客户提供贵金属回收服务。
市值44.132亿, 利润2.46亿; PE27.92, PB3.24; ROIC18.4833%; ROE26.09%; 股利率1.0272%; 毛利11.77%; 净利8.8333%; 上一年度营收增107.9%, 利润增103.31%; 当季营收增7.44%, 利润增1.32%; 过往5年营收增59.2%, 利润增84.35%
Income profile:
贸易 10.72亿 62.60% 10.49% 1.07%
贵金属回收 6.38亿 37.27% 90.76% 15.61%</t>
  </si>
  <si>
    <t>5.32亿</t>
  </si>
  <si>
    <t>12.66亿</t>
  </si>
  <si>
    <t>731734310亿</t>
  </si>
  <si>
    <t>7.89亿</t>
  </si>
  <si>
    <t>5.77亿</t>
  </si>
  <si>
    <t>4.68亿</t>
  </si>
  <si>
    <t>1304.61万</t>
  </si>
  <si>
    <t>4763.40万</t>
  </si>
  <si>
    <t>2053.51万</t>
  </si>
  <si>
    <t>-5179875亿</t>
  </si>
  <si>
    <t>938.72万</t>
  </si>
  <si>
    <t>120078529亿</t>
  </si>
  <si>
    <t>168774890亿</t>
  </si>
  <si>
    <t>746080220亿</t>
  </si>
  <si>
    <t>2.07亿</t>
  </si>
  <si>
    <t>8443.00万</t>
  </si>
  <si>
    <t>8523.98万</t>
  </si>
  <si>
    <t>4.44亿</t>
  </si>
  <si>
    <t>7013.45万</t>
  </si>
  <si>
    <t>8158.97万</t>
  </si>
  <si>
    <t>-1.06亿</t>
  </si>
  <si>
    <t>3369.50万</t>
  </si>
  <si>
    <t>7.33亿</t>
  </si>
  <si>
    <t>7.61亿</t>
  </si>
  <si>
    <t>4.08亿</t>
  </si>
  <si>
    <t>6483.95万</t>
  </si>
  <si>
    <t>8271.04万</t>
  </si>
  <si>
    <t>7418.15万</t>
  </si>
  <si>
    <t>5400.79万</t>
  </si>
  <si>
    <t>3933.16万</t>
  </si>
  <si>
    <t>4.62亿</t>
  </si>
  <si>
    <t>6.19亿</t>
  </si>
  <si>
    <t>8223.68万</t>
  </si>
  <si>
    <t>6958.56万</t>
  </si>
  <si>
    <t>4702.91万</t>
  </si>
  <si>
    <t>2212.70万</t>
  </si>
  <si>
    <t>8592.74万</t>
  </si>
  <si>
    <t>公司主营业务是专注于锆系制品、铸改新材料等工业新材料的研发、生产和销售，产品主要有氧化锆、铸改新材料、海绵锆、氧氯化锆、纳米新材料(纳米氧化锆)。
市值41.562129亿, 利润1.00亿; PE26.25, PB3.5; ROIC11.71%; ROE13.2967%; 股利率.7273%; 毛利30.7933%; 净利14.5767%; 上一年度营收增7.64%, 利润增54.23%; 当季营收增45.8%, 利润增100.4%; 过往5年营收增24.92%, 利润增23.76%
Income profile:
锆系列产品 3.55亿 76.89% 84.32% 38.18%
铸改新材料 6845.07万 14.82% 5.78% 13.58%</t>
  </si>
  <si>
    <t>6.93亿</t>
  </si>
  <si>
    <t>318209470亿</t>
  </si>
  <si>
    <t>2.80亿</t>
  </si>
  <si>
    <t>-4472.52万</t>
  </si>
  <si>
    <t>106.45万</t>
  </si>
  <si>
    <t>2886.38万</t>
  </si>
  <si>
    <t>-24824亿</t>
  </si>
  <si>
    <t>88.31万</t>
  </si>
  <si>
    <t>-3206721亿</t>
  </si>
  <si>
    <t>114587907亿</t>
  </si>
  <si>
    <t>1551.40万</t>
  </si>
  <si>
    <t>553856930亿</t>
  </si>
  <si>
    <t>1.76亿</t>
  </si>
  <si>
    <t>117.93万</t>
  </si>
  <si>
    <t>-7197.17万</t>
  </si>
  <si>
    <t>-6832.33万</t>
  </si>
  <si>
    <t>3.89亿</t>
  </si>
  <si>
    <t>4160.05万</t>
  </si>
  <si>
    <t>4826.70万</t>
  </si>
  <si>
    <t>-1.15亿</t>
  </si>
  <si>
    <t>761.08万</t>
  </si>
  <si>
    <t>3293.20万</t>
  </si>
  <si>
    <t>1.67亿</t>
  </si>
  <si>
    <t>183.89万</t>
  </si>
  <si>
    <t>-1117.71万</t>
  </si>
  <si>
    <t>-1409.42万</t>
  </si>
  <si>
    <t>1465.34万</t>
  </si>
  <si>
    <t>8495.11万</t>
  </si>
  <si>
    <t>亏损</t>
  </si>
  <si>
    <t>扭亏</t>
  </si>
  <si>
    <t>公司的主营业务包括贵金属回收加工、配售电管理、贸易业务。主要的产品有氨系列产品、氯碱系列产品、焦炭及深加工等。
市值23.508173亿, 利润-4472.52万; PE, PB4.9; ROIC3.6733%; ROE3.2767%; 股利率0%; 毛利10.5133%; 净利6.8667%; 上一年度营收增-28.02%, 利润增-207.51%; 当季营收增74.3%, 利润增-243.52%; 过往5年营收增-28.67%, 利润增-353.45%
Income profile:
铂网 2.61亿 93.23% 85.56% 15.45%
其他业务 1895.09万 6.77% 14.44% 35.92%</t>
  </si>
  <si>
    <t>三祥新材</t>
    <phoneticPr fontId="1" type="noConversion"/>
  </si>
  <si>
    <t xml:space="preserve">1.在国家稀土生产总量控制计划的指导下，将稀土精矿加工为混合碳酸稀土或者混合氯化稀土溶液，再由公司直属、控股、参股公司将混合碳酸稀土分离为单一或混合稀土盐类、稀土氧化物及稀土金属产品。做专做特稀土终端应用产品，现拥有贮氢材料—镍氢动力电池、磁性材料—稀土永磁电机的稀土终端应用布局;2.工业和信息化部、自然资源部分两批下达了 2021 年度稀
土开采、冶炼分离总量控制指标。与 2020 年度相比，稀土矿产品总量控制指标由 14 万吨增至 16.8 万吨，增幅 20%，公司获得量占总量指标下达量的 60%；冶炼分离产品总量控制指标由 13.5 万吨增至 16.2 万吨，增幅20%，公司获得量占总量指标下达量的 55%。 </t>
    <phoneticPr fontId="1" type="noConversion"/>
  </si>
  <si>
    <t>1.氧化镧,氧化铈,氧化镨,氧化钕,金属钕,氧化钐,氧化铕,氧化钆,扎铁,氧化铽,金属铽,氧化镝,镝铁,氧化钬,钬铁,氧化铒,氧化镱,氧化镥,氧化钇,氧化镨钕,镨钕金属</t>
    <phoneticPr fontId="1" type="noConversion"/>
  </si>
  <si>
    <t>5915.34万</t>
  </si>
  <si>
    <t>16.06亿</t>
  </si>
  <si>
    <t>公司的主要生产经营稀土原料产品、稀土功能材料产品及部分稀土终端应用产品。公司的主要产品是稀土精矿、碳酸稀土、稀土氧化物、稀土盐类、稀土磁性材料、抛光材料、贮氢材料、发光材料、镍氢动力电池、稀土永磁磁共振仪。可生产各类稀土产品 11 个大类、50 余种、近千个规格。
市值1056.32224亿, 利润51.30亿; PE15.98, PB5.75; ROIC10.9067%; ROE17.3533%; 股利率1.5229%; 毛利16.63%; 净利8.5433%; 上一年度营收增38.83%, 利润增462.5%; 当季营收增-16.03%, 利润增35.16%; 过往5年营收增45.17%, 利润增180.62%
Income profile:
稀土产品 186.33亿 61.27% 利润占比87.26% 39.64%
贸易业务 89.78亿 29.53% 利润占比4.72% 4.45%
其他 14.87亿 4.89% 利润占比1.00% 5.67%
环保产品及服务 8.71亿 2.86% 利润占比5.54% 53.87%
其他业务 3.47亿 1.14% 利润占比1.36% 33.14%
稀土应用产品 9175.85万 0.30% 利润占比0.12% 11.23%</t>
  </si>
  <si>
    <t>2182.31万</t>
  </si>
  <si>
    <t>9.73亿</t>
  </si>
  <si>
    <t>国内最大的南方离子型稀土分离加工企业之一，要从事稀土氧化物等产品的生产运营，以及稀土技术研发、咨询服务。公司主导产品包括高纯的单一稀土氧化物及稀土共沉物产品
市值412.75808亿, 利润1.95亿; PE112.9, PB13.89; ROIC6.16%; ROE7.8533%; 股利率0%; 毛利16.5467%; 净利12.3533%; 上一年度营收增79.53%, 利润增-30.11%; 当季营收增125.58%, 利润增267.32%; 过往5年营收增49.43%, 利润增95.47%
Income profile:
稀土氧化物 19.02亿 86.42% 96.78% 23.81%
稀土金属及合金 2.90亿 13.20% 3.22% 5.19%</t>
  </si>
  <si>
    <t>2565.21万</t>
  </si>
  <si>
    <t>6.69亿</t>
  </si>
  <si>
    <t>公司主要从事钨精矿、钨钼中间制品、粉末产品、丝材板材、硬质合金、切削刀具、各种稀土氧化物、稀土金属、稀土发光材料、磁性材料和稀土贮氢、系列锂电池材料等其他能源新材料的生产、销售与研发。公司获得中国有色工业科技一等奖。
市值337.3096亿, 利润11.81亿; PE22.61, PB3.37; ROIC7.01%; ROE8.7267%; 股利率1.0934%; 毛利16.1433%; 净利4.62%; 上一年度营收增67.96%, 利润增92.35%; 当季营收增60.5%, 利润增79.5%; 过往5年营收增34.03%, 利润增96.21%
Income profile:
电池材料 144.53亿 59.83% 36.98% 8.61%
钨钼等有色金属制品 64.13亿 26.55% 46.76% 24.54%
稀土业务 28.35亿 11.74% 10.55% 12.52%
其他业务 4.11亿 1.70% 5.76% 47.15%</t>
  </si>
  <si>
    <r>
      <t>1.预计年报业绩：净利润15.50亿元至17.00亿元，</t>
    </r>
    <r>
      <rPr>
        <sz val="9"/>
        <color rgb="FFFF0000"/>
        <rFont val="宋体"/>
        <family val="3"/>
        <charset val="134"/>
        <scheme val="minor"/>
      </rPr>
      <t>增长幅度为44.05%至57.99%</t>
    </r>
    <r>
      <rPr>
        <sz val="9"/>
        <color theme="1"/>
        <rFont val="宋体"/>
        <family val="2"/>
        <charset val="134"/>
        <scheme val="minor"/>
      </rPr>
      <t>。原因：报告期内，一方面，受新能源汽车、节能环保等下游产业快速发展影响，公司生产的稀土主要产品全年销售均价较上一年度涨幅较大，公司营业规模比上一年度有较大幅度提升；另一方面，在稀土主要产品价格出现大幅波动时，公司及时调整经营策略，较好地抓住了市场机遇，实现了盈利提升；此外，报告期内公司还拓展了涉外合作范围，优化了涉外合作模式，提升了涉外业务规模。</t>
    </r>
    <phoneticPr fontId="1" type="noConversion"/>
  </si>
  <si>
    <r>
      <t>1.问：请问公司与下游磁材厂的定价模式是怎样的？答：公司与下游磁材厂的长协定价机制一般是采用</t>
    </r>
    <r>
      <rPr>
        <sz val="9"/>
        <color rgb="FFFF0000"/>
        <rFont val="宋体"/>
        <family val="3"/>
        <charset val="134"/>
        <scheme val="minor"/>
      </rPr>
      <t>月度定价</t>
    </r>
    <r>
      <rPr>
        <sz val="9"/>
        <color theme="1"/>
        <rFont val="宋体"/>
        <family val="2"/>
        <charset val="134"/>
        <scheme val="minor"/>
      </rPr>
      <t>。我们会采用几大网站，像百川咨讯网、亚州金属网、上海有色网、稀土行业协会等网站上一定时间段内的平均价做为定价依据;</t>
    </r>
    <phoneticPr fontId="1" type="noConversion"/>
  </si>
  <si>
    <t>2732.15万</t>
  </si>
  <si>
    <t>公司的主营业务为稀土矿采选、冶炼分离、金属加工以及锆钛矿选矿业务，主要产品为稀土精矿、稀土氧化物、稀土盐、稀土金属、独居石、锆英砂、钛精矿、金红石等。
市值286.93771亿, 利润10.76亿; PE16.59, PB3.04; ROIC6.59%; ROE7.0733%; 股利率0.6109%; 毛利18.2733%; 净利7.7533%; 上一年度营收增30.15%, 利润增233.13%; 当季营收增40.65%, 利润增-3.47%; 过往5年营收增71.67%, 利润增299.23%
Income profile:
稀土稀有金属 22.62亿 52.12% 35.74% 18.74%
稀土氧化物 10.42亿 24.01% 45.06% 51.27%
稀土精矿(含独居石) 8.26亿 19.03% 15.88% 22.79%
锆英砂 7656.73万 1.76% 2.48% 38.36%</t>
  </si>
  <si>
    <t>456.92万</t>
  </si>
  <si>
    <t>2888.96万</t>
  </si>
  <si>
    <t>公司主要从事稀土矿开采、冶炼分离、深加工以及有色金属贸易业务，生产产品包括稀土精矿、混合稀土、稀土氧化物、稀土金属、钨精矿等。
市值158.79775亿, 利润1.39亿; PE70.95, PB4.64; ROIC3.59%; ROE4.46%; 股利率0%; 毛利3.9333%; 净利0.9467%; 上一年度营收增54.34%, 利润增166.84%; 当季营收增45.08%, 利润增19.51%; 过往5年营收增49.72%, 利润增-223.89%
Income profile:
其他 27.77亿 62.34% 20.99% 1.75%
稀土及相关产品 16.29亿 36.57% 70.76% 10.05%
钨及相关产品 4862.76万 1.09% 8.25% 39.26%</t>
  </si>
  <si>
    <t>1.稀土原材料价格波动的风险，下游新产业的政策支持减弱风险</t>
    <phoneticPr fontId="1" type="noConversion"/>
  </si>
  <si>
    <t>1033.56万</t>
  </si>
  <si>
    <t>46.77亿</t>
  </si>
  <si>
    <t>69.70亿</t>
  </si>
  <si>
    <t>1650586900亿</t>
  </si>
  <si>
    <t>71.65亿</t>
  </si>
  <si>
    <t>15.18亿</t>
  </si>
  <si>
    <t>1018.99万</t>
  </si>
  <si>
    <t>2278.53万</t>
  </si>
  <si>
    <t>3529748亿</t>
  </si>
  <si>
    <t>2.84万</t>
  </si>
  <si>
    <t>44.02亿</t>
  </si>
  <si>
    <t>2198016500亿</t>
  </si>
  <si>
    <t>9444413000亿</t>
  </si>
  <si>
    <t>5.15亿</t>
  </si>
  <si>
    <t>10.24亿</t>
  </si>
  <si>
    <t>23.25亿</t>
  </si>
  <si>
    <t>43.51亿</t>
  </si>
  <si>
    <t>4.17亿</t>
  </si>
  <si>
    <t>-9627.81万</t>
  </si>
  <si>
    <t>-4616.56万</t>
  </si>
  <si>
    <t>15.09亿</t>
  </si>
  <si>
    <t>1.64亿</t>
  </si>
  <si>
    <t>10转6股派2.6元(含税)</t>
  </si>
  <si>
    <t>6449.27万</t>
  </si>
  <si>
    <t>与传统电机相比，稀土永磁材料电机可节省高达15%至20%的能源。此外，稀土永磁材料的应用使变频家电、新能源汽车及汽车零部件以及3C智能电子产品实现更轻量小型化，符合消费者的偏好。晶界渗透技术使公司能够在保持钕铁硼永磁材料高性能的同时减少中重稀土的使用，并开发高牌号产品
公司主营业务是高性能稀土永磁材料及磁组件的研发、生产、销售。金力永磁产品主要为高性能钕铁硼永磁材料；
市值235.1124亿, 利润7.03亿; PE32.79; 平均PE76.54; 平均PEG1.47, PB3.37; ROIC12.32%; ROE17.1933%; 股利率.9279%; 毛利20.4767%; 净利10.69%; 上一年度营收增75.61%, 利润增55.19%; 当季营收增9.38%, 利润增8.66%; 过往5年营收增51.97%, 利润增41.76%
Income profile:
钕铁硼磁钢 28.78亿 87.12% 80.86% 19.05%
其他业务 4.26亿 12.88% 19.14% 30.50%</t>
  </si>
  <si>
    <t>1.以混合动力汽车电机为例，由于工作环境温度较高，只有具备高矫顽力和突出的高温性能的磁体才能满足该领域的需求。2.继续围绕新能源汽车、高端电子消费市场、先进轨道交通装备、节能家电、高档数控机床和机器人等关键应用领域，不断研究具有核心自主知识产权的稀土永磁新材料；</t>
    <phoneticPr fontId="1" type="noConversion"/>
  </si>
  <si>
    <t>1.钕铁硼磁体理论磁能积为64MGOe，目前日立NEOMAX已研制出了磁能积高达59.6MGOe（Br=15.55KGs，HcJ=8.2kOe）的磁体。</t>
    <phoneticPr fontId="1" type="noConversion"/>
  </si>
  <si>
    <t>1635.51万</t>
  </si>
  <si>
    <t>77.50亿</t>
  </si>
  <si>
    <t>2215361600亿</t>
  </si>
  <si>
    <t>97.16亿</t>
  </si>
  <si>
    <t>8.48亿</t>
  </si>
  <si>
    <t>20.34亿</t>
  </si>
  <si>
    <t>3152.64万</t>
  </si>
  <si>
    <t>8607.50万</t>
  </si>
  <si>
    <t>2053370亿</t>
  </si>
  <si>
    <t>9229.64万</t>
  </si>
  <si>
    <t>23.07亿</t>
  </si>
  <si>
    <t>2762715300亿</t>
  </si>
  <si>
    <t>8968585200亿</t>
  </si>
  <si>
    <t>3.27亿</t>
  </si>
  <si>
    <t>15.52亿</t>
  </si>
  <si>
    <t>3.18亿</t>
  </si>
  <si>
    <t>10.63亿</t>
  </si>
  <si>
    <t>33.54亿</t>
  </si>
  <si>
    <t>4.96亿</t>
  </si>
  <si>
    <t>-1.32亿</t>
  </si>
  <si>
    <t>-1.42亿</t>
  </si>
  <si>
    <t>21.59亿</t>
  </si>
  <si>
    <t>公司主要从事稀土永磁材料和新型磁性材料及其应用产品的研究开发、生产和销售。公司产品广泛应用于计算机、家电、风电、通讯、医疗、汽车等领域。主要产品为应用于电子元器件的钕铁硼永磁材料。公司同时生产烧结钕铁硼和粘结钕铁硼，是目前国内稀土永磁领域的领军企业；中科院控股
市值147.10282亿, 利润8.48亿; PE18.79; 平均PE41.89; 平均PEG1.93, PB2.25; ROIC7.5667%; ROE8.8467%; 股利率.8264%; 毛利15.9933%; 净利5.2533%; 上一年度营收增35.96%, 利润增112.53%; 当季营收增2.61%, 利润增-39.07%; 过往5年营收增21.74%, 利润增51%
Income profile:
磁材产品销售 69.61亿 97.41% 92.93% 15.42%
其他业务 1.83亿 2.56% 7.07% 44.53%
电动自行车 160.14万 0.02% 0.0090% 6.47%</t>
  </si>
  <si>
    <t>971.94万</t>
  </si>
  <si>
    <t>36.16亿</t>
  </si>
  <si>
    <t>61.72亿</t>
  </si>
  <si>
    <t>1430065200亿</t>
  </si>
  <si>
    <t>64.09亿</t>
  </si>
  <si>
    <t>12.85亿</t>
  </si>
  <si>
    <t>1934.82万</t>
  </si>
  <si>
    <t>6499.01万</t>
  </si>
  <si>
    <t>17114610亿</t>
  </si>
  <si>
    <t>32.22万</t>
  </si>
  <si>
    <t>1426.24万</t>
  </si>
  <si>
    <t>14.30亿</t>
  </si>
  <si>
    <t>1918232000亿</t>
  </si>
  <si>
    <t>7064818600亿</t>
  </si>
  <si>
    <t>11.10亿</t>
  </si>
  <si>
    <t>327.37万</t>
  </si>
  <si>
    <t>26.81亿</t>
  </si>
  <si>
    <t>-1723.10万</t>
  </si>
  <si>
    <t>-4198.57万</t>
  </si>
  <si>
    <t>12.01亿</t>
  </si>
  <si>
    <t>7385.67万</t>
  </si>
  <si>
    <t>5028.82万</t>
  </si>
  <si>
    <t>2.59亿</t>
  </si>
  <si>
    <t>公司专业从事稀土永磁材料的研发、制造和销售。公司的主要产品为钕铁硼成品、伺服电机。公司已掌握了调控重稀土元素在磁体中的分布的晶界扩散技术,产品综合性能达到国际同类产品先进水平。
市值88.322023亿, 利润3.56亿; PE29.37; 平均PE33.51; 平均PEG1.09, PB1.43; ROIC6.3333%; ROE7.45%; 股利率1.2594%; 毛利19.0833%; 净利7.3567%; 上一年度营收增70.72%, 利润增-31.27%; 当季营收增19.07%, 利润增-74.38%; 过往5年营收增30.77%, 利润增117.5%
Income profile:
钕铁硼 33.62亿 89.56% 90.83% 26.26%
其他业务 3.92亿 10.44% 9.17% 22.72%</t>
  </si>
  <si>
    <t>1098.89万</t>
  </si>
  <si>
    <t>49.44亿</t>
  </si>
  <si>
    <t>37.95亿</t>
  </si>
  <si>
    <t>1375982500亿</t>
  </si>
  <si>
    <t>63.19亿</t>
  </si>
  <si>
    <t>4.04亿</t>
  </si>
  <si>
    <t>12.61亿</t>
  </si>
  <si>
    <t>11.26亿</t>
  </si>
  <si>
    <t>1189.12万</t>
  </si>
  <si>
    <t>2203.61万</t>
  </si>
  <si>
    <t>7008325亿</t>
  </si>
  <si>
    <t>16.16亿</t>
  </si>
  <si>
    <t>1296059880亿</t>
  </si>
  <si>
    <t>12.05亿</t>
  </si>
  <si>
    <t>6431258800亿</t>
  </si>
  <si>
    <t>2.25亿</t>
  </si>
  <si>
    <t>25.91亿</t>
  </si>
  <si>
    <t>6.47亿</t>
  </si>
  <si>
    <t>37.14亿</t>
  </si>
  <si>
    <t>-3.02亿</t>
  </si>
  <si>
    <t>5.53亿</t>
  </si>
  <si>
    <t>-2262.75万</t>
  </si>
  <si>
    <t>10.65亿</t>
  </si>
  <si>
    <t>8372.39万</t>
  </si>
  <si>
    <t>3478.40万</t>
  </si>
  <si>
    <t>公司主营业务为高性能钕铁硼永磁材料和新能源汽车电机驱动系统的研发、生产、销售和服务。公司主要产品为钕铁硼永磁材料及组件、新能源汽车电机驱动系统
市值97.851835亿, 利润4.04亿; PE22.34; 平均PE64.13; 平均PEG1.48, PB2.89; ROIC8.3067%; ROE9.4633%; 股利率1.6764%; 毛利19.8367%; 净利7.7767%; 上一年度营收增87.51%, 利润增52.45%; 当季营收增29.2%, 利润增40.47%; 过往5年营收增43.32%, 利润增45.75%
Income profile:
钕铁硼永磁材料及组件 33.03亿 98.03% 93.90% 18.76%
新能源汽车电机驱动系统 6629.01万 1.97% 6.10% 60.75%</t>
  </si>
  <si>
    <t>3169.40万</t>
  </si>
  <si>
    <t>22.55亿</t>
  </si>
  <si>
    <t>27.66亿</t>
  </si>
  <si>
    <t>842948130亿</t>
  </si>
  <si>
    <t>47.32亿</t>
  </si>
  <si>
    <t>2110.05万</t>
  </si>
  <si>
    <t>4059.39万</t>
  </si>
  <si>
    <t>5800110亿</t>
  </si>
  <si>
    <t>29.48万</t>
  </si>
  <si>
    <t>3023.29万</t>
  </si>
  <si>
    <t>7.30亿</t>
  </si>
  <si>
    <t>988279310亿</t>
  </si>
  <si>
    <t>1058.84万</t>
  </si>
  <si>
    <t>3980315300亿</t>
  </si>
  <si>
    <t>6878.37万</t>
  </si>
  <si>
    <t>12.99亿</t>
  </si>
  <si>
    <t>3767.91万</t>
  </si>
  <si>
    <t>21.11亿</t>
  </si>
  <si>
    <t>9493.35万</t>
  </si>
  <si>
    <t>-4488.04万</t>
  </si>
  <si>
    <t>-1.53亿</t>
  </si>
  <si>
    <t>9452.27万</t>
  </si>
  <si>
    <t>10.32亿</t>
  </si>
  <si>
    <t>5699.93万</t>
  </si>
  <si>
    <t>3.66亿</t>
  </si>
  <si>
    <t>公司目前主要从事钕铁硼磁性材料和电机系列产品的研发、生产和销售。公司专业生产烧结、粘结钕铁硼永磁材料及磁性组件。公司产品主要包括稀土永磁材料与制品、电机、齿轮箱、电动代步车、电动轮椅和工业阀门。
市值76.637045亿, 利润2.59亿; PE31.89; 平均PE53.84; 平均PEG2.52, PB2.8; ROIC4.4733%; ROE6.69%; 股利率1.1834%; 毛利17.36%; 净利3.2933%; 上一年度营收增25.85%, 利润增91.85%; 当季营收增-18.32%, 利润增-32%; 过往5年营收增21.35%, 利润增26.39%
Income profile:
钕铁硼 22.77亿 60.56% 65.27% 16.67%
电机系列 12.60亿 33.50% 40.27% 18.60%
工业阀门 9724.29万 2.59% -6.59% -39.39%
料泥 8047.26万 2.14% 0.10% 0.74%
材料销售 3979.56万 1.06% 0.93% 13.59%</t>
  </si>
  <si>
    <t>1.排名不高；2.2021年下半年炒过两次随后回落到目前相对低点</t>
    <phoneticPr fontId="1" type="noConversion"/>
  </si>
  <si>
    <t>317.88万</t>
  </si>
  <si>
    <t>6242.60万</t>
  </si>
  <si>
    <t>14.50亿</t>
  </si>
  <si>
    <t>204804210亿</t>
  </si>
  <si>
    <t>9.92亿</t>
  </si>
  <si>
    <t>178.76万</t>
  </si>
  <si>
    <t>728.63万</t>
  </si>
  <si>
    <t>4920.82万</t>
  </si>
  <si>
    <t>4949.14万</t>
  </si>
  <si>
    <t>6.35亿</t>
  </si>
  <si>
    <t>227948430亿</t>
  </si>
  <si>
    <t>1166160110亿</t>
  </si>
  <si>
    <t>577.74万</t>
  </si>
  <si>
    <t>3700.65万</t>
  </si>
  <si>
    <t>5692.97万</t>
  </si>
  <si>
    <t>2312.90万</t>
  </si>
  <si>
    <t>-898.66万</t>
  </si>
  <si>
    <t>3661.65万</t>
  </si>
  <si>
    <t>1533.71万</t>
  </si>
  <si>
    <t>9093.14万</t>
  </si>
  <si>
    <t>公司从事钐钴磁体和热压钕铁硼磁体的研发、生产和销售。公司的主要产品为粘结钕铁硼磁体、钐钴磁体和热压钕铁硼磁体。公司是全球粘结钕铁硼稀土磁体产销规模最大的厂家
市值55.807376亿, 利润1.71亿; PE30.18; 平均PE33.19; 平均PEG2.3, PB3.85; ROIC11.7633%; ROE12.92%; 股利率2.3162%; 毛利35.34%; 净利23.98%; 上一年度营收增15.21%, 利润增-11.86%; 当季营收增-4.74%, 利润增36.77%; 过往5年营收增14.45%, 利润增-1.01%
Income profile:
粘结钕铁硼磁体 7.82亿 90.77% 93.48% 35.22%
热压钕铁硼磁体 4719.54万 5.48% 4.19% 26.15%
钐钴磁体 1870.97万 2.17% 2.59% 40.83%
注塑磁体 1046.78万 1.22% -0.28% -7.88%</t>
  </si>
  <si>
    <t>113.78万</t>
  </si>
  <si>
    <t>14.49亿</t>
  </si>
  <si>
    <t>11.75亿</t>
  </si>
  <si>
    <t>350773510亿</t>
  </si>
  <si>
    <t>21.19亿</t>
  </si>
  <si>
    <t>828.48万</t>
  </si>
  <si>
    <t>1291.62万</t>
  </si>
  <si>
    <t>-4557480亿</t>
  </si>
  <si>
    <t>1.86万</t>
  </si>
  <si>
    <t>-4621.64万</t>
  </si>
  <si>
    <t>3.50亿</t>
  </si>
  <si>
    <t>456245560亿</t>
  </si>
  <si>
    <t>8228.29万</t>
  </si>
  <si>
    <t>1597637400亿</t>
  </si>
  <si>
    <t>3.16亿</t>
  </si>
  <si>
    <t>6.02亿</t>
  </si>
  <si>
    <t>2.88亿</t>
  </si>
  <si>
    <t>23.54万</t>
  </si>
  <si>
    <t>11.60亿</t>
  </si>
  <si>
    <t>-1842.32万</t>
  </si>
  <si>
    <t>-5807.55万</t>
  </si>
  <si>
    <t>2188.56万</t>
  </si>
  <si>
    <t>4.74亿</t>
  </si>
  <si>
    <t>5231.43万</t>
  </si>
  <si>
    <t>10转4股派6元(含税)</t>
  </si>
  <si>
    <t>441.89万</t>
  </si>
  <si>
    <t>2156.17万</t>
  </si>
  <si>
    <t>公司致力于烧结钕铁硼永磁材料的研发、生产和销售,主要产品是“大地熊”牌烧结钕铁硼永磁材料。
市值29.471046亿, 利润1.50亿; PE52.71; 平均PE35.48; 平均PEG.92, PB2.58; ROIC10.16%; ROE12.7%; 股利率2.3024%; 毛利15.1033%; 净利1.0433%; 上一年度营收增28.04%, 利润增-1.32%; 当季营收增-26%, 利润增-179.53%; 过往5年营收增38.67%, 利润增42.49%
Income profile:
工业电机 6.71亿 40.53% 50.02% 25.32%
汽车工业 3.07亿 18.56% 16.41% 18.14%
消费类电子 3.01亿 18.18% 13.13% 14.81%
其他业务 2.39亿 14.43% 12.08% 17.18%
其他 1.37亿 8.30% 8.35% 20.64%</t>
  </si>
  <si>
    <t>1176.49亿</t>
  </si>
  <si>
    <t>670.34亿</t>
  </si>
  <si>
    <t>1316.82亿</t>
  </si>
  <si>
    <t>1729.91亿</t>
  </si>
  <si>
    <t>60.67亿</t>
  </si>
  <si>
    <t>1286.32亿</t>
  </si>
  <si>
    <t>1224.33亿</t>
  </si>
  <si>
    <t>18.35亿</t>
  </si>
  <si>
    <t>229144660亿</t>
  </si>
  <si>
    <t>313.44万</t>
  </si>
  <si>
    <t>1355358500亿</t>
  </si>
  <si>
    <t>363.70亿</t>
  </si>
  <si>
    <t>929411190亿</t>
  </si>
  <si>
    <t>92056340000亿</t>
  </si>
  <si>
    <t>150.72亿</t>
  </si>
  <si>
    <t>323.58亿</t>
  </si>
  <si>
    <t>12.50亿</t>
  </si>
  <si>
    <t>23.68亿</t>
  </si>
  <si>
    <t>591.47亿</t>
  </si>
  <si>
    <t>203.52亿</t>
  </si>
  <si>
    <t>101.00亿</t>
  </si>
  <si>
    <t>-106.90亿</t>
  </si>
  <si>
    <t>21.87亿</t>
  </si>
  <si>
    <t>867.26亿</t>
  </si>
  <si>
    <t>1324.69亿</t>
  </si>
  <si>
    <t>53.06亿</t>
  </si>
  <si>
    <t>10派0.8508元(含税)</t>
  </si>
  <si>
    <t>6.61亿</t>
  </si>
  <si>
    <t>36.35亿</t>
  </si>
  <si>
    <t>公司主要从事基本金属、稀有金属的采、选、冶等矿山采掘及加工业务和矿产贸易业务。主要产品为钼、钨、铜、金、铌、磷、铜、钴、矿物金属、精炼金属等。目前公司主要业务分布于亚洲、非洲、南美洲、大洋洲和欧洲五大洲，是全球最大的白钨生产商之一和第二大的钴、铌生产商，亦是全球前七大钼生产商和领先的铜生产商，磷肥产量位居巴西第二位，同时公司基本金属贸易业务位居全球前三。
市值1371.5518亿, 利润60.67亿; PE42.81; 平均PE36.22; 平均PEG0.62, PB2.57; ROIC3.3267%; ROE6.46%; 股利率1.3398%; 毛利7.05%; 净利2.0067%; 上一年度营收增-0.5%, 利润增18.82%; 当季营收增10.45%, 利润增50.27%; 过往5年营收增57.99%, 利润增34.69%
Income profile:
铜钴相关产品 132.68亿 7.63% 利润占比43.05% 52.96%
矿物金属贸易 424.78亿 24.43% 利润占比16.93% 6.50%
精炼金属贸易 1055.15亿 60.69% 利润占比13.85% 2.14%
钼钨相关产品 53.50亿 3.08% 利润占比13.40% 40.89%
铌磷相关产品 50.87亿 2.93% 利润占比9.01% 28.92%
铜金相关产品 16.53亿 0.95% 利润占比3.32% 32.78%</t>
  </si>
  <si>
    <t>2624.79万</t>
  </si>
  <si>
    <t>21.69亿</t>
  </si>
  <si>
    <t>154.14亿</t>
  </si>
  <si>
    <t>88.53亿</t>
  </si>
  <si>
    <t>95.31亿</t>
  </si>
  <si>
    <t>57.49亿</t>
  </si>
  <si>
    <t>46.10亿</t>
  </si>
  <si>
    <t>2286.28万</t>
  </si>
  <si>
    <t>3.41亿</t>
  </si>
  <si>
    <t>33847610亿</t>
  </si>
  <si>
    <t>60.26万</t>
  </si>
  <si>
    <t>2317631600亿</t>
  </si>
  <si>
    <t>16.68亿</t>
  </si>
  <si>
    <t>783368210亿</t>
  </si>
  <si>
    <t>527.50万</t>
  </si>
  <si>
    <t>7923858100亿</t>
  </si>
  <si>
    <t>8.07亿</t>
  </si>
  <si>
    <t>5000.00万</t>
  </si>
  <si>
    <t>7.66亿</t>
  </si>
  <si>
    <t>188.64万</t>
  </si>
  <si>
    <t>15.97亿</t>
  </si>
  <si>
    <t>11.38亿</t>
  </si>
  <si>
    <t>-14.42亿</t>
  </si>
  <si>
    <t>-10.75亿</t>
  </si>
  <si>
    <t>55.10亿</t>
  </si>
  <si>
    <t>70.66亿</t>
  </si>
  <si>
    <t>14.93亿</t>
  </si>
  <si>
    <t>10派3元(含税)</t>
  </si>
  <si>
    <t>01335000000</t>
  </si>
  <si>
    <t>04005000000</t>
  </si>
  <si>
    <t>08010000000</t>
  </si>
  <si>
    <t>013350000000</t>
  </si>
  <si>
    <t>026700000000</t>
  </si>
  <si>
    <t>1-0</t>
  </si>
  <si>
    <t>公司主营业务是钼系列产品的生产、销售、研发及钼相关产品贸易经营业务。主要产品是钼炉料、钼化工、钼金属、硫酸、高硫精矿粉、电解铜、铝锭。
市值323.62842亿, 利润13.35亿; PE11.99; 平均PE63.27; 平均PEG145.29, PB2.11; ROIC4.2533%; ROE3.8733%; 股利率2.991%; 毛利28.91%; 净利13.7867%; 上一年度营收增19.53%, 利润增169.7%; 当季营收增54.13%, 利润增173.96%; 过往5年营收增-0.44%, 利润增115.82%
Income profile:
钼炉料 44.53亿 55.84% 60.08% 23.61%
钼金属 12.81亿 16.06% 17.65% 24.11%
钼化工 9.89亿 12.40% 17.08% 30.23%
电解铜 5.70亿 7.15% 0.49% 1.50%
其他 4.86亿 6.09% 6.24% 22.48%</t>
  </si>
  <si>
    <t>1399.17万</t>
  </si>
  <si>
    <t>20.51亿</t>
  </si>
  <si>
    <t>21.74亿</t>
  </si>
  <si>
    <t>62.11亿</t>
  </si>
  <si>
    <t>70.61亿</t>
  </si>
  <si>
    <t>61.77亿</t>
  </si>
  <si>
    <t>59.81亿</t>
  </si>
  <si>
    <t>843.09万</t>
  </si>
  <si>
    <t>9132.23万</t>
  </si>
  <si>
    <t>2770.70万</t>
  </si>
  <si>
    <t>138872亿</t>
  </si>
  <si>
    <t>84.75万</t>
  </si>
  <si>
    <t>-220035410亿</t>
  </si>
  <si>
    <t>385487280亿</t>
  </si>
  <si>
    <t>30.00万</t>
  </si>
  <si>
    <t>2895797400亿</t>
  </si>
  <si>
    <t>9855.51万</t>
  </si>
  <si>
    <t>3.15亿</t>
  </si>
  <si>
    <t>3181.28万</t>
  </si>
  <si>
    <t>6.66亿</t>
  </si>
  <si>
    <t>15.92亿</t>
  </si>
  <si>
    <t>8.16亿</t>
  </si>
  <si>
    <t>-2.81亿</t>
  </si>
  <si>
    <t>-3.28亿</t>
  </si>
  <si>
    <t>38.88亿</t>
  </si>
  <si>
    <t>1819.45万</t>
  </si>
  <si>
    <t>41.16亿</t>
  </si>
  <si>
    <t>38.24亿</t>
  </si>
  <si>
    <t>893.03万</t>
  </si>
  <si>
    <t>7519.10万</t>
  </si>
  <si>
    <t>-2-1</t>
  </si>
  <si>
    <t>公司主营业务为钼炉料的生产、加工、销售业务。目前国内钼行业的下游市场主要是钢铁企业，主要需求是钼铁,公司作为国内大型钼业企业，主要产品也为钼铁、精矿。
市值37.342847亿, 利润4.92亿; PE24.93; 平均PE51.84; 平均PEG1.46, PB1.86; ROIC1.595%; ROE-3.55%; 股利率5.5556%; 毛利6.71%; 净利-3.4733%; 上一年度营收增81.61%, 利润增2604.11%; 当季营收增23.45%, 利润增-215.63%; 过往5年营收增35.55%, 利润增492.63%
Income profile:
钼产品 20.68亿 97.26% 65.50% 3.51%
锂产品 5430.57万 2.55% 41.03% 83.77%</t>
  </si>
  <si>
    <r>
      <t>1.综合国内外钼行业的市场情况，未来钼产量增量有限，2023-2025年</t>
    </r>
    <r>
      <rPr>
        <sz val="9"/>
        <color rgb="FFFF0000"/>
        <rFont val="宋体"/>
        <family val="3"/>
        <charset val="134"/>
        <scheme val="minor"/>
      </rPr>
      <t>全球产量复合增速为3.98%</t>
    </r>
    <r>
      <rPr>
        <sz val="9"/>
        <color theme="1"/>
        <rFont val="宋体"/>
        <family val="2"/>
        <charset val="134"/>
        <scheme val="minor"/>
      </rPr>
      <t>；中国预计钼产能增速在</t>
    </r>
    <r>
      <rPr>
        <sz val="9"/>
        <color theme="1"/>
        <rFont val="宋体"/>
        <family val="3"/>
        <charset val="134"/>
        <scheme val="minor"/>
      </rPr>
      <t>7%，</t>
    </r>
    <r>
      <rPr>
        <sz val="9"/>
        <color theme="1"/>
        <rFont val="宋体"/>
        <family val="2"/>
        <charset val="134"/>
        <scheme val="minor"/>
      </rPr>
      <t>供给刚性，需求稳增，供需缺口持续扩大，量增幅不大，就看价格，美元的利率决定其价格走势；</t>
    </r>
    <r>
      <rPr>
        <sz val="9"/>
        <color theme="1"/>
        <rFont val="宋体"/>
        <family val="3"/>
        <charset val="134"/>
        <scheme val="minor"/>
      </rPr>
      <t>2.重点观察</t>
    </r>
    <r>
      <rPr>
        <b/>
        <sz val="9"/>
        <color rgb="FFFF0000"/>
        <rFont val="宋体"/>
        <family val="3"/>
        <charset val="134"/>
        <scheme val="minor"/>
      </rPr>
      <t>钢铁行业PMI</t>
    </r>
    <r>
      <rPr>
        <sz val="9"/>
        <color rgb="FFFF0000"/>
        <rFont val="宋体"/>
        <family val="3"/>
        <charset val="134"/>
        <scheme val="minor"/>
      </rPr>
      <t>，</t>
    </r>
    <r>
      <rPr>
        <sz val="9"/>
        <rFont val="宋体"/>
        <family val="3"/>
        <charset val="134"/>
        <scheme val="minor"/>
      </rPr>
      <t>当</t>
    </r>
    <r>
      <rPr>
        <sz val="9"/>
        <color theme="1"/>
        <rFont val="宋体"/>
        <family val="3"/>
        <charset val="134"/>
        <scheme val="minor"/>
      </rPr>
      <t>有望维持在50%以上，全球钼</t>
    </r>
    <r>
      <rPr>
        <sz val="9"/>
        <color rgb="FFFF0000"/>
        <rFont val="宋体"/>
        <family val="3"/>
        <charset val="134"/>
        <scheme val="minor"/>
      </rPr>
      <t>需求增速预计到205年在4.37%</t>
    </r>
    <r>
      <rPr>
        <sz val="9"/>
        <color theme="1"/>
        <rFont val="宋体"/>
        <family val="3"/>
        <charset val="134"/>
        <scheme val="minor"/>
      </rPr>
      <t>，特钢对钼需求大于普钢，基建用钢可以关注一路一带，且特钢用在制造升级，新能源特别风电（</t>
    </r>
    <r>
      <rPr>
        <b/>
        <sz val="9"/>
        <color rgb="FFFF0000"/>
        <rFont val="宋体"/>
        <family val="3"/>
        <charset val="134"/>
        <scheme val="minor"/>
      </rPr>
      <t>抗腐蚀特性</t>
    </r>
    <r>
      <rPr>
        <sz val="9"/>
        <color theme="1"/>
        <rFont val="宋体"/>
        <family val="3"/>
        <charset val="134"/>
        <scheme val="minor"/>
      </rPr>
      <t>），各类车，飞机高铁，高端设备制造，军方各种设备，支撑钼铁价格上涨；3.</t>
    </r>
    <r>
      <rPr>
        <b/>
        <sz val="9"/>
        <color rgb="FFFF0000"/>
        <rFont val="宋体"/>
        <family val="3"/>
        <charset val="134"/>
        <scheme val="minor"/>
      </rPr>
      <t>钼矿储量195万吨</t>
    </r>
    <r>
      <rPr>
        <sz val="9"/>
        <color theme="1"/>
        <rFont val="宋体"/>
        <family val="3"/>
        <charset val="134"/>
        <scheme val="minor"/>
      </rPr>
      <t>；铜3525万吨；钴555万吨；铁402万吨；铌202万吨；钨11.6万吨；</t>
    </r>
    <phoneticPr fontId="1" type="noConversion"/>
  </si>
  <si>
    <t>0.钼下游情况:钢铁冶炼消费约占80%（其中合金钢约为43%，不锈钢约为23%，工具钢和高速钢约8%，铸铁和轧辊约为6%），化工产品约占10%，金属钼制品消费约占6%，高温高强度合金和特殊合金约占3%，其他钼制品约为1%</t>
    <phoneticPr fontId="1" type="noConversion"/>
  </si>
  <si>
    <r>
      <t>1.项目建设时间长、资金投入高的特点一定程度上</t>
    </r>
    <r>
      <rPr>
        <sz val="9"/>
        <color rgb="FFFF0000"/>
        <rFont val="宋体"/>
        <family val="3"/>
        <charset val="134"/>
        <scheme val="minor"/>
      </rPr>
      <t>限制了未来行业产能增量</t>
    </r>
    <r>
      <rPr>
        <sz val="9"/>
        <color theme="1"/>
        <rFont val="宋体"/>
        <family val="2"/>
        <charset val="134"/>
        <scheme val="minor"/>
      </rPr>
      <t>。2.下游需求关注：特种钢，光伏的某些工艺的涂层，风电的耐腐蚀部件，某些重型汽车的轻量化。3.</t>
    </r>
    <r>
      <rPr>
        <b/>
        <sz val="9"/>
        <color rgb="FFFF0000"/>
        <rFont val="宋体"/>
        <family val="3"/>
        <charset val="134"/>
        <scheme val="minor"/>
      </rPr>
      <t>钼矿储量折合大约60万吨</t>
    </r>
    <r>
      <rPr>
        <sz val="9"/>
        <color theme="1"/>
        <rFont val="宋体"/>
        <family val="2"/>
        <charset val="134"/>
        <scheme val="minor"/>
      </rPr>
      <t>金属吨；</t>
    </r>
    <r>
      <rPr>
        <sz val="9"/>
        <color theme="1"/>
        <rFont val="宋体"/>
        <family val="3"/>
        <charset val="134"/>
        <scheme val="minor"/>
      </rPr>
      <t>4.2023年预计年报利润31亿同比增1.4倍，原因-国内外钼市场价格持续向好，主要</t>
    </r>
    <r>
      <rPr>
        <b/>
        <sz val="9"/>
        <color rgb="FFFF0000"/>
        <rFont val="宋体"/>
        <family val="3"/>
        <charset val="134"/>
        <scheme val="minor"/>
      </rPr>
      <t>钼产品价格同比上涨</t>
    </r>
    <r>
      <rPr>
        <sz val="9"/>
        <color theme="1"/>
        <rFont val="宋体"/>
        <family val="3"/>
        <charset val="134"/>
        <scheme val="minor"/>
      </rPr>
      <t>。</t>
    </r>
    <phoneticPr fontId="1" type="noConversion"/>
  </si>
  <si>
    <r>
      <t>1.2023年钼精矿均价3879元/吨度,较2022年2847元/吨度,</t>
    </r>
    <r>
      <rPr>
        <sz val="9"/>
        <color rgb="FFFF0000"/>
        <rFont val="宋体"/>
        <family val="3"/>
        <charset val="134"/>
        <scheme val="minor"/>
      </rPr>
      <t>上涨约36.25%</t>
    </r>
    <r>
      <rPr>
        <sz val="9"/>
        <color theme="1"/>
        <rFont val="宋体"/>
        <family val="2"/>
        <charset val="134"/>
        <scheme val="minor"/>
      </rPr>
      <t>。其中,上半年钼精矿均价4091元/吨度,环比约</t>
    </r>
    <r>
      <rPr>
        <sz val="9"/>
        <color rgb="FFFF0000"/>
        <rFont val="宋体"/>
        <family val="3"/>
        <charset val="134"/>
        <scheme val="minor"/>
      </rPr>
      <t>涨34.88%</t>
    </r>
    <r>
      <rPr>
        <sz val="9"/>
        <color theme="1"/>
        <rFont val="宋体"/>
        <family val="2"/>
        <charset val="134"/>
        <scheme val="minor"/>
      </rPr>
      <t>,同比约涨54.73%;下半年钼精矿均价3682元/吨度,</t>
    </r>
    <r>
      <rPr>
        <b/>
        <sz val="9"/>
        <color rgb="FFFF0000"/>
        <rFont val="宋体"/>
        <family val="3"/>
        <charset val="134"/>
        <scheme val="minor"/>
      </rPr>
      <t>环比约降10.00%</t>
    </r>
    <r>
      <rPr>
        <sz val="9"/>
        <color theme="1"/>
        <rFont val="宋体"/>
        <family val="2"/>
        <charset val="134"/>
        <scheme val="minor"/>
      </rPr>
      <t>,同比约涨21.40%;</t>
    </r>
    <phoneticPr fontId="1" type="noConversion"/>
  </si>
  <si>
    <r>
      <t>1.大部分利润是从锂业务来，</t>
    </r>
    <r>
      <rPr>
        <sz val="9"/>
        <color rgb="FFFF0000"/>
        <rFont val="宋体"/>
        <family val="3"/>
        <charset val="134"/>
        <scheme val="minor"/>
      </rPr>
      <t>钼的利润贡献很小</t>
    </r>
    <r>
      <rPr>
        <sz val="9"/>
        <color theme="1"/>
        <rFont val="宋体"/>
        <family val="2"/>
        <charset val="134"/>
        <scheme val="minor"/>
      </rPr>
      <t>（虽然营收比例大，但毛利过低）；2.且钼的业务主要是钼炉料，就是</t>
    </r>
    <r>
      <rPr>
        <sz val="9"/>
        <color rgb="FFFF0000"/>
        <rFont val="宋体"/>
        <family val="3"/>
        <charset val="134"/>
        <scheme val="minor"/>
      </rPr>
      <t>没有矿资源</t>
    </r>
    <r>
      <rPr>
        <sz val="9"/>
        <color theme="1"/>
        <rFont val="宋体"/>
        <family val="2"/>
        <charset val="134"/>
        <scheme val="minor"/>
      </rPr>
      <t>，但进行钼加工；</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</si>
</sst>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14">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sz val="9"/>
      <color theme="1"/>
      <name val="宋体"/>
      <family val="2"/>
      <charset val="134"/>
      <scheme val="minor"/>
    </font>
    <font>
      <b/>
      <sz val="11"/>
      <color theme="1"/>
      <name val="宋体"/>
      <family val="3"/>
      <charset val="134"/>
      <scheme val="minor"/>
    </font>
    <font>
      <b/>
      <sz val="11"/>
      <color rgb="FFFF0000"/>
      <name val="宋体"/>
      <family val="3"/>
      <charset val="134"/>
      <scheme val="minor"/>
    </font>
    <font>
      <sz val="9"/>
      <color rgb="FFFF0000"/>
      <name val="宋体"/>
      <family val="3"/>
      <charset val="134"/>
      <scheme val="minor"/>
    </font>
    <font>
      <b/>
      <i/>
      <sz val="11"/>
      <color rgb="FFFF0000"/>
      <name val="宋体"/>
      <family val="3"/>
      <charset val="134"/>
    </font>
    <font>
      <sz val="9"/>
      <name val="宋体"/>
      <family val="3"/>
      <charset val="134"/>
      <scheme val="minor"/>
    </font>
    <font>
      <b/>
      <sz val="9"/>
      <color rgb="FFFF0000"/>
      <name val="宋体"/>
      <family val="3"/>
      <charset val="134"/>
      <scheme val="minor"/>
    </font>
    <font>
      <sz val="9"/>
      <color theme="1"/>
      <name val="宋体"/>
      <family val="3"/>
      <charset val="134"/>
      <scheme val="minor"/>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3">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33">
    <xf numFmtId="0" fontId="0" fillId="0" borderId="0" xfId="0">
      <alignment vertical="center"/>
    </xf>
    <xf numFmtId="0" fontId="0" fillId="0" borderId="0" xfId="0" applyFill="1">
      <alignment vertical="center"/>
    </xf>
    <xf numFmtId="0" fontId="0" fillId="2" borderId="0" xfId="0" applyFill="1">
      <alignment vertical="center"/>
    </xf>
    <xf numFmtId="0" fontId="6" fillId="0" borderId="0" xfId="0" applyFont="1" applyAlignment="1">
      <alignment vertical="center" wrapText="1"/>
    </xf>
    <xf numFmtId="10" fontId="0" fillId="0" borderId="0" xfId="0" applyNumberFormat="1">
      <alignment vertical="center"/>
    </xf>
    <xf numFmtId="9" fontId="0" fillId="0" borderId="0" xfId="0" applyNumberFormat="1">
      <alignment vertical="center"/>
    </xf>
    <xf numFmtId="0" fontId="7" fillId="0" borderId="0" xfId="0" applyFont="1" applyFill="1" applyAlignment="1">
      <alignment vertical="center" wrapText="1"/>
    </xf>
    <xf numFmtId="0" fontId="7" fillId="0" borderId="0" xfId="0" applyFont="1" applyAlignment="1">
      <alignment vertical="center" wrapText="1"/>
    </xf>
    <xf numFmtId="0" fontId="8"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8"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7" fillId="0" borderId="0" xfId="0" applyNumberFormat="1" applyFont="1" applyAlignment="1">
      <alignment vertical="center" wrapText="1"/>
    </xf>
    <xf numFmtId="0" fontId="0" fillId="0" borderId="0" xfId="0" applyBorder="1">
      <alignment vertical="center"/>
    </xf>
    <xf numFmtId="0" fontId="0" fillId="0" borderId="0" xfId="0" applyBorder="1" applyAlignment="1">
      <alignment vertical="center" wrapText="1"/>
    </xf>
    <xf numFmtId="0" fontId="0" fillId="0" borderId="2" xfId="0" applyNumberFormat="1" applyFill="1" applyBorder="1" applyAlignment="1">
      <alignment vertical="center" wrapText="1"/>
    </xf>
    <xf numFmtId="0" fontId="0" fillId="4" borderId="2" xfId="0" applyNumberFormat="1" applyFill="1" applyBorder="1" applyAlignment="1">
      <alignment vertical="center" wrapText="1"/>
    </xf>
    <xf numFmtId="0" fontId="0" fillId="2" borderId="1" xfId="0" applyNumberFormat="1" applyFill="1" applyBorder="1" applyAlignment="1">
      <alignment vertical="center" wrapText="1"/>
    </xf>
    <xf numFmtId="0" fontId="11" fillId="0" borderId="0" xfId="0" applyFont="1" applyAlignment="1">
      <alignment vertical="center" wrapText="1"/>
    </xf>
    <xf numFmtId="0" fontId="0" fillId="6" borderId="0" xfId="0" applyFill="1">
      <alignment vertical="center"/>
    </xf>
    <xf numFmtId="0" fontId="0" fillId="7" borderId="0" xfId="0" applyFill="1">
      <alignment vertical="center"/>
    </xf>
    <xf numFmtId="0" fontId="4" fillId="0" borderId="0" xfId="0" applyFont="1">
      <alignment vertical="center"/>
    </xf>
    <xf numFmtId="0" fontId="3" fillId="0" borderId="0" xfId="0" applyFont="1">
      <alignment vertical="center"/>
    </xf>
    <xf numFmtId="0" fontId="5" fillId="0" borderId="0" xfId="2" applyFill="1" applyAlignment="1">
      <alignment vertical="center" wrapText="1"/>
    </xf>
    <xf numFmtId="14" fontId="0" fillId="0" borderId="0" xfId="0" applyNumberFormat="1">
      <alignment vertical="center"/>
    </xf>
    <xf numFmtId="0" fontId="0" fillId="0" borderId="0" xfId="0" applyNumberFormat="1">
      <alignment vertical="center"/>
    </xf>
    <xf numFmtId="0" fontId="1" fillId="0" borderId="0" xfId="0" applyFont="1" applyAlignment="1">
      <alignment vertical="center" wrapText="1"/>
    </xf>
    <xf numFmtId="0" fontId="13" fillId="0" borderId="0" xfId="0" applyFont="1" applyAlignment="1">
      <alignment vertical="center" wrapText="1"/>
    </xf>
    <xf numFmtId="14" fontId="4" fillId="0" borderId="0" xfId="2" applyNumberFormat="1" applyFont="1" applyBorder="1" applyAlignment="1">
      <alignment horizontal="center" vertical="center" wrapText="1"/>
    </xf>
    <xf numFmtId="0" fontId="0" fillId="0" borderId="0" xfId="0" applyAlignment="1">
      <alignment horizontal="center" vertical="center"/>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8.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1</xdr:rowOff>
    </xdr:from>
    <xdr:to>
      <xdr:col>15</xdr:col>
      <xdr:colOff>232861</xdr:colOff>
      <xdr:row>58</xdr:row>
      <xdr:rowOff>25401</xdr:rowOff>
    </xdr:to>
    <xdr:pic>
      <xdr:nvPicPr>
        <xdr:cNvPr id="2" name="图片 1"/>
        <xdr:cNvPicPr>
          <a:picLocks noChangeAspect="1"/>
        </xdr:cNvPicPr>
      </xdr:nvPicPr>
      <xdr:blipFill>
        <a:blip xmlns:r="http://schemas.openxmlformats.org/officeDocument/2006/relationships" r:embed="rId1"/>
        <a:stretch>
          <a:fillRect/>
        </a:stretch>
      </xdr:blipFill>
      <xdr:spPr>
        <a:xfrm>
          <a:off x="0" y="698501"/>
          <a:ext cx="18635161" cy="99822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252413</xdr:colOff>
          <xdr:row>1</xdr:row>
          <xdr:rowOff>138113</xdr:rowOff>
        </xdr:from>
        <xdr:to>
          <xdr:col>1</xdr:col>
          <xdr:colOff>1185863</xdr:colOff>
          <xdr:row>1</xdr:row>
          <xdr:rowOff>481013</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252413</xdr:colOff>
          <xdr:row>1</xdr:row>
          <xdr:rowOff>138113</xdr:rowOff>
        </xdr:from>
        <xdr:to>
          <xdr:col>1</xdr:col>
          <xdr:colOff>1185863</xdr:colOff>
          <xdr:row>1</xdr:row>
          <xdr:rowOff>481013</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252413</xdr:colOff>
          <xdr:row>1</xdr:row>
          <xdr:rowOff>138113</xdr:rowOff>
        </xdr:from>
        <xdr:to>
          <xdr:col>1</xdr:col>
          <xdr:colOff>1185863</xdr:colOff>
          <xdr:row>1</xdr:row>
          <xdr:rowOff>481013</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252413</xdr:colOff>
          <xdr:row>1</xdr:row>
          <xdr:rowOff>138113</xdr:rowOff>
        </xdr:from>
        <xdr:to>
          <xdr:col>1</xdr:col>
          <xdr:colOff>1185863</xdr:colOff>
          <xdr:row>1</xdr:row>
          <xdr:rowOff>481013</xdr:rowOff>
        </xdr:to>
        <xdr:sp macro="" textlink="">
          <xdr:nvSpPr>
            <xdr:cNvPr id="37889" name="Button 1" hidden="1">
              <a:extLst>
                <a:ext uri="{63B3BB69-23CF-44E3-9099-C40C66FF867C}">
                  <a14:compatExt spid="_x0000_s37889"/>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252413</xdr:colOff>
          <xdr:row>1</xdr:row>
          <xdr:rowOff>138113</xdr:rowOff>
        </xdr:from>
        <xdr:to>
          <xdr:col>1</xdr:col>
          <xdr:colOff>1185863</xdr:colOff>
          <xdr:row>1</xdr:row>
          <xdr:rowOff>481013</xdr:rowOff>
        </xdr:to>
        <xdr:sp macro="" textlink="">
          <xdr:nvSpPr>
            <xdr:cNvPr id="39937" name="Button 1" hidden="1">
              <a:extLst>
                <a:ext uri="{63B3BB69-23CF-44E3-9099-C40C66FF867C}">
                  <a14:compatExt spid="_x0000_s39937"/>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252413</xdr:colOff>
          <xdr:row>1</xdr:row>
          <xdr:rowOff>138113</xdr:rowOff>
        </xdr:from>
        <xdr:to>
          <xdr:col>1</xdr:col>
          <xdr:colOff>1185863</xdr:colOff>
          <xdr:row>1</xdr:row>
          <xdr:rowOff>481013</xdr:rowOff>
        </xdr:to>
        <xdr:sp macro="" textlink="">
          <xdr:nvSpPr>
            <xdr:cNvPr id="41985" name="Button 1" hidden="1">
              <a:extLst>
                <a:ext uri="{63B3BB69-23CF-44E3-9099-C40C66FF867C}">
                  <a14:compatExt spid="_x0000_s41985"/>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252413</xdr:colOff>
          <xdr:row>1</xdr:row>
          <xdr:rowOff>138113</xdr:rowOff>
        </xdr:from>
        <xdr:to>
          <xdr:col>1</xdr:col>
          <xdr:colOff>1185863</xdr:colOff>
          <xdr:row>1</xdr:row>
          <xdr:rowOff>481013</xdr:rowOff>
        </xdr:to>
        <xdr:sp macro="" textlink="">
          <xdr:nvSpPr>
            <xdr:cNvPr id="40961" name="Button 1" hidden="1">
              <a:extLst>
                <a:ext uri="{63B3BB69-23CF-44E3-9099-C40C66FF867C}">
                  <a14:compatExt spid="_x0000_s40961"/>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52388</xdr:colOff>
          <xdr:row>37</xdr:row>
          <xdr:rowOff>52388</xdr:rowOff>
        </xdr:from>
        <xdr:to>
          <xdr:col>15</xdr:col>
          <xdr:colOff>547688</xdr:colOff>
          <xdr:row>59</xdr:row>
          <xdr:rowOff>90488</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100013</xdr:colOff>
          <xdr:row>1</xdr:row>
          <xdr:rowOff>38100</xdr:rowOff>
        </xdr:from>
        <xdr:to>
          <xdr:col>25</xdr:col>
          <xdr:colOff>461963</xdr:colOff>
          <xdr:row>36</xdr:row>
          <xdr:rowOff>100013</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166688</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31232;&#22303;&#31867;&#21033;&#22522;.docx"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27704;&#30913;&#31867;&#21033;&#22522;.docx"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27704;&#30913;&#31867;&#21033;&#22522;.docx" TargetMode="Externa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8.vml"/><Relationship Id="rId7" Type="http://schemas.openxmlformats.org/officeDocument/2006/relationships/image" Target="../media/image3.emf"/><Relationship Id="rId2" Type="http://schemas.openxmlformats.org/officeDocument/2006/relationships/drawing" Target="../drawings/drawing9.xml"/><Relationship Id="rId1" Type="http://schemas.openxmlformats.org/officeDocument/2006/relationships/printerSettings" Target="../printerSettings/printerSettings4.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 Id="rId9"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K2"/>
  <sheetViews>
    <sheetView workbookViewId="0">
      <selection activeCell="A3" sqref="A3"/>
    </sheetView>
  </sheetViews>
  <sheetFormatPr defaultRowHeight="13.5"/>
  <cols>
    <col min="1" max="1" width="11.46484375" customWidth="1"/>
    <col min="2" max="2" width="50.46484375" customWidth="1"/>
    <col min="3" max="3" width="49.33203125" customWidth="1"/>
    <col min="4" max="4" width="56.19921875" customWidth="1"/>
    <col min="24" max="24" width="10.53125" customWidth="1"/>
  </cols>
  <sheetData>
    <row r="1" spans="1:141" s="16" customFormat="1">
      <c r="A1" s="17" t="s">
        <v>135</v>
      </c>
      <c r="B1" s="18" t="s">
        <v>136</v>
      </c>
      <c r="C1" s="19" t="s">
        <v>137</v>
      </c>
      <c r="D1" s="18" t="s">
        <v>138</v>
      </c>
      <c r="E1" t="s">
        <v>2</v>
      </c>
      <c r="F1" t="s">
        <v>3</v>
      </c>
      <c r="G1" t="s">
        <v>0</v>
      </c>
      <c r="H1" t="s">
        <v>97</v>
      </c>
      <c r="I1" t="s">
        <v>124</v>
      </c>
      <c r="J1" t="s">
        <v>4</v>
      </c>
      <c r="K1" t="s">
        <v>5</v>
      </c>
      <c r="L1" t="s">
        <v>1</v>
      </c>
      <c r="M1" t="s">
        <v>6</v>
      </c>
      <c r="N1" t="s">
        <v>8</v>
      </c>
      <c r="O1" t="s">
        <v>9</v>
      </c>
      <c r="P1" t="s">
        <v>10</v>
      </c>
      <c r="Q1" t="s">
        <v>125</v>
      </c>
      <c r="R1" t="s">
        <v>98</v>
      </c>
      <c r="S1" t="s">
        <v>126</v>
      </c>
      <c r="T1" t="s">
        <v>11</v>
      </c>
      <c r="U1" t="s">
        <v>99</v>
      </c>
      <c r="V1" t="s">
        <v>100</v>
      </c>
      <c r="W1" t="s">
        <v>12</v>
      </c>
      <c r="X1" t="s">
        <v>76</v>
      </c>
      <c r="Y1" t="s">
        <v>77</v>
      </c>
      <c r="Z1" t="s">
        <v>78</v>
      </c>
      <c r="AA1" t="s">
        <v>79</v>
      </c>
      <c r="AB1" t="s">
        <v>80</v>
      </c>
      <c r="AC1" t="s">
        <v>101</v>
      </c>
      <c r="AD1" t="s">
        <v>81</v>
      </c>
      <c r="AE1" t="s">
        <v>127</v>
      </c>
      <c r="AF1" t="s">
        <v>13</v>
      </c>
      <c r="AG1" t="s">
        <v>14</v>
      </c>
      <c r="AH1" t="s">
        <v>102</v>
      </c>
      <c r="AI1" t="s">
        <v>128</v>
      </c>
      <c r="AJ1" t="s">
        <v>103</v>
      </c>
      <c r="AK1" t="s">
        <v>15</v>
      </c>
      <c r="AL1" t="s">
        <v>104</v>
      </c>
      <c r="AM1" t="s">
        <v>54</v>
      </c>
      <c r="AN1" t="s">
        <v>105</v>
      </c>
      <c r="AO1" t="s">
        <v>106</v>
      </c>
      <c r="AP1" t="s">
        <v>107</v>
      </c>
      <c r="AQ1" t="s">
        <v>108</v>
      </c>
      <c r="AR1" t="s">
        <v>109</v>
      </c>
      <c r="AS1" t="s">
        <v>110</v>
      </c>
      <c r="AT1" t="s">
        <v>111</v>
      </c>
      <c r="AU1" t="s">
        <v>112</v>
      </c>
      <c r="AV1" t="s">
        <v>113</v>
      </c>
      <c r="AW1" t="s">
        <v>114</v>
      </c>
      <c r="AX1" t="s">
        <v>115</v>
      </c>
      <c r="AY1" t="s">
        <v>129</v>
      </c>
      <c r="AZ1" t="s">
        <v>55</v>
      </c>
      <c r="BA1" t="s">
        <v>56</v>
      </c>
      <c r="BB1" t="s">
        <v>57</v>
      </c>
      <c r="BC1" t="s">
        <v>58</v>
      </c>
      <c r="BD1" t="s">
        <v>64</v>
      </c>
      <c r="BE1" t="s">
        <v>59</v>
      </c>
      <c r="BF1" t="s">
        <v>60</v>
      </c>
      <c r="BG1" t="s">
        <v>61</v>
      </c>
      <c r="BH1" t="s">
        <v>62</v>
      </c>
      <c r="BI1" t="s">
        <v>130</v>
      </c>
      <c r="BJ1" t="s">
        <v>116</v>
      </c>
      <c r="BK1" t="s">
        <v>63</v>
      </c>
      <c r="BL1" t="s">
        <v>117</v>
      </c>
      <c r="BM1" t="s">
        <v>118</v>
      </c>
      <c r="BN1" t="s">
        <v>119</v>
      </c>
      <c r="BO1" t="s">
        <v>120</v>
      </c>
      <c r="BP1" t="s">
        <v>65</v>
      </c>
      <c r="BQ1" t="s">
        <v>66</v>
      </c>
      <c r="BR1" t="s">
        <v>67</v>
      </c>
      <c r="BS1" t="s">
        <v>121</v>
      </c>
      <c r="BT1" t="s">
        <v>68</v>
      </c>
      <c r="BU1" t="s">
        <v>69</v>
      </c>
      <c r="BV1" t="s">
        <v>70</v>
      </c>
      <c r="BW1" t="s">
        <v>122</v>
      </c>
      <c r="BX1" t="s">
        <v>71</v>
      </c>
      <c r="BY1" t="s">
        <v>72</v>
      </c>
      <c r="BZ1" t="s">
        <v>123</v>
      </c>
      <c r="CA1" t="s">
        <v>73</v>
      </c>
      <c r="CB1" t="s">
        <v>74</v>
      </c>
      <c r="CC1" t="s">
        <v>131</v>
      </c>
      <c r="CD1" t="s">
        <v>132</v>
      </c>
      <c r="CE1" t="s">
        <v>133</v>
      </c>
      <c r="CF1" t="s">
        <v>134</v>
      </c>
      <c r="CG1" s="1" t="s">
        <v>82</v>
      </c>
      <c r="CH1" s="1" t="s">
        <v>83</v>
      </c>
      <c r="CI1" s="1" t="s">
        <v>84</v>
      </c>
      <c r="CJ1" s="1" t="s">
        <v>85</v>
      </c>
      <c r="CK1" s="1" t="s">
        <v>86</v>
      </c>
      <c r="CL1" s="1" t="s">
        <v>87</v>
      </c>
      <c r="CM1" s="1" t="s">
        <v>88</v>
      </c>
      <c r="CN1" s="1" t="s">
        <v>89</v>
      </c>
      <c r="CO1" s="1" t="s">
        <v>90</v>
      </c>
      <c r="CP1" s="1" t="s">
        <v>91</v>
      </c>
      <c r="CQ1" s="1" t="s">
        <v>92</v>
      </c>
      <c r="CR1" s="1" t="s">
        <v>93</v>
      </c>
      <c r="CS1" s="1" t="s">
        <v>139</v>
      </c>
      <c r="CT1" s="1" t="s">
        <v>140</v>
      </c>
      <c r="CU1" s="1" t="s">
        <v>141</v>
      </c>
      <c r="CV1" s="1" t="s">
        <v>142</v>
      </c>
      <c r="CW1" s="1" t="s">
        <v>143</v>
      </c>
      <c r="CX1" s="1" t="s">
        <v>144</v>
      </c>
      <c r="CY1">
        <v>1</v>
      </c>
      <c r="CZ1" t="s">
        <v>145</v>
      </c>
      <c r="DA1" t="s">
        <v>146</v>
      </c>
      <c r="DB1">
        <v>3</v>
      </c>
      <c r="DC1" t="s">
        <v>147</v>
      </c>
      <c r="DD1" t="s">
        <v>148</v>
      </c>
      <c r="DE1">
        <v>6</v>
      </c>
      <c r="DF1" t="s">
        <v>149</v>
      </c>
      <c r="DG1" t="s">
        <v>150</v>
      </c>
      <c r="DH1">
        <v>10</v>
      </c>
      <c r="DI1" t="s">
        <v>151</v>
      </c>
      <c r="DJ1" t="s">
        <v>152</v>
      </c>
      <c r="DK1">
        <v>20</v>
      </c>
      <c r="DL1" t="s">
        <v>153</v>
      </c>
      <c r="DM1" t="s">
        <v>94</v>
      </c>
      <c r="DN1" t="s">
        <v>95</v>
      </c>
      <c r="DO1" s="2" t="s">
        <v>96</v>
      </c>
      <c r="DP1" t="s">
        <v>154</v>
      </c>
      <c r="DQ1" t="s">
        <v>155</v>
      </c>
      <c r="DR1" s="1" t="s">
        <v>156</v>
      </c>
      <c r="DS1" s="1" t="s">
        <v>157</v>
      </c>
      <c r="DT1" s="1" t="s">
        <v>158</v>
      </c>
      <c r="DU1" t="s">
        <v>159</v>
      </c>
      <c r="DV1" t="s">
        <v>160</v>
      </c>
      <c r="DW1" t="s">
        <v>161</v>
      </c>
      <c r="DX1" t="s">
        <v>162</v>
      </c>
      <c r="DY1" t="s">
        <v>163</v>
      </c>
      <c r="DZ1" t="s">
        <v>164</v>
      </c>
      <c r="EA1" t="s">
        <v>165</v>
      </c>
      <c r="EB1" t="s">
        <v>166</v>
      </c>
      <c r="EC1" t="s">
        <v>167</v>
      </c>
      <c r="ED1" t="s">
        <v>168</v>
      </c>
      <c r="EE1" t="s">
        <v>169</v>
      </c>
      <c r="EF1" t="s">
        <v>170</v>
      </c>
      <c r="EG1" t="s">
        <v>171</v>
      </c>
      <c r="EH1" t="s">
        <v>172</v>
      </c>
      <c r="EI1" t="s">
        <v>173</v>
      </c>
      <c r="EJ1" t="s">
        <v>174</v>
      </c>
      <c r="EK1"/>
    </row>
    <row r="2" spans="1:141" s="1" customFormat="1" ht="41" customHeight="1">
      <c r="A2" s="26"/>
      <c r="B2" s="20"/>
      <c r="C2" s="20"/>
      <c r="D2" s="20"/>
    </row>
  </sheetData>
  <phoneticPr fontId="1"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Q7"/>
  <sheetViews>
    <sheetView workbookViewId="0">
      <pane xSplit="6" ySplit="2" topLeftCell="G3" activePane="bottomRight" state="frozen"/>
      <selection pane="topRight" activeCell="G1" sqref="G1"/>
      <selection pane="bottomLeft" activeCell="A3" sqref="A3"/>
      <selection pane="bottomRight" activeCell="D7" sqref="D7"/>
    </sheetView>
  </sheetViews>
  <sheetFormatPr defaultRowHeight="13.5"/>
  <cols>
    <col min="1" max="1" width="11.46484375" customWidth="1"/>
    <col min="2" max="2" width="41.9296875" customWidth="1"/>
    <col min="3" max="3" width="28.19921875" customWidth="1"/>
    <col min="4" max="4" width="56.19921875" customWidth="1"/>
    <col min="24" max="24" width="10.53125" customWidth="1"/>
  </cols>
  <sheetData>
    <row r="1" spans="1:147" s="16" customFormat="1">
      <c r="A1" s="17" t="s">
        <v>135</v>
      </c>
      <c r="B1" s="18" t="s">
        <v>136</v>
      </c>
      <c r="C1" s="19" t="s">
        <v>137</v>
      </c>
      <c r="D1" s="18" t="s">
        <v>138</v>
      </c>
      <c r="E1" t="s">
        <v>2</v>
      </c>
      <c r="F1" t="s">
        <v>3</v>
      </c>
      <c r="G1" t="s">
        <v>0</v>
      </c>
      <c r="H1" t="s">
        <v>97</v>
      </c>
      <c r="I1" t="s">
        <v>124</v>
      </c>
      <c r="J1" t="s">
        <v>4</v>
      </c>
      <c r="K1" t="s">
        <v>5</v>
      </c>
      <c r="L1" t="s">
        <v>1</v>
      </c>
      <c r="M1" t="s">
        <v>6</v>
      </c>
      <c r="N1" t="s">
        <v>8</v>
      </c>
      <c r="O1" t="s">
        <v>9</v>
      </c>
      <c r="P1" t="s">
        <v>10</v>
      </c>
      <c r="Q1" t="s">
        <v>125</v>
      </c>
      <c r="R1" t="s">
        <v>98</v>
      </c>
      <c r="S1" t="s">
        <v>126</v>
      </c>
      <c r="T1" t="s">
        <v>11</v>
      </c>
      <c r="U1" t="s">
        <v>99</v>
      </c>
      <c r="V1" t="s">
        <v>100</v>
      </c>
      <c r="W1" t="s">
        <v>12</v>
      </c>
      <c r="X1" t="s">
        <v>76</v>
      </c>
      <c r="Y1" t="s">
        <v>77</v>
      </c>
      <c r="Z1" t="s">
        <v>78</v>
      </c>
      <c r="AA1" t="s">
        <v>79</v>
      </c>
      <c r="AB1" t="s">
        <v>80</v>
      </c>
      <c r="AC1" t="s">
        <v>101</v>
      </c>
      <c r="AD1" t="s">
        <v>81</v>
      </c>
      <c r="AE1" t="s">
        <v>127</v>
      </c>
      <c r="AF1" t="s">
        <v>13</v>
      </c>
      <c r="AG1" t="s">
        <v>14</v>
      </c>
      <c r="AH1" t="s">
        <v>102</v>
      </c>
      <c r="AI1" t="s">
        <v>128</v>
      </c>
      <c r="AJ1" t="s">
        <v>103</v>
      </c>
      <c r="AK1" t="s">
        <v>15</v>
      </c>
      <c r="AL1" t="s">
        <v>104</v>
      </c>
      <c r="AM1" t="s">
        <v>54</v>
      </c>
      <c r="AN1" t="s">
        <v>105</v>
      </c>
      <c r="AO1" t="s">
        <v>106</v>
      </c>
      <c r="AP1" t="s">
        <v>107</v>
      </c>
      <c r="AQ1" t="s">
        <v>108</v>
      </c>
      <c r="AR1" t="s">
        <v>109</v>
      </c>
      <c r="AS1" t="s">
        <v>110</v>
      </c>
      <c r="AT1" t="s">
        <v>111</v>
      </c>
      <c r="AU1" t="s">
        <v>112</v>
      </c>
      <c r="AV1" t="s">
        <v>113</v>
      </c>
      <c r="AW1" t="s">
        <v>114</v>
      </c>
      <c r="AX1" t="s">
        <v>115</v>
      </c>
      <c r="AY1" t="s">
        <v>129</v>
      </c>
      <c r="AZ1" t="s">
        <v>55</v>
      </c>
      <c r="BA1" t="s">
        <v>56</v>
      </c>
      <c r="BB1" t="s">
        <v>57</v>
      </c>
      <c r="BC1" t="s">
        <v>58</v>
      </c>
      <c r="BD1" t="s">
        <v>64</v>
      </c>
      <c r="BE1" t="s">
        <v>59</v>
      </c>
      <c r="BF1" t="s">
        <v>60</v>
      </c>
      <c r="BG1" t="s">
        <v>61</v>
      </c>
      <c r="BH1" t="s">
        <v>62</v>
      </c>
      <c r="BI1" t="s">
        <v>130</v>
      </c>
      <c r="BJ1" t="s">
        <v>116</v>
      </c>
      <c r="BK1" t="s">
        <v>63</v>
      </c>
      <c r="BL1" t="s">
        <v>117</v>
      </c>
      <c r="BM1" t="s">
        <v>118</v>
      </c>
      <c r="BN1" t="s">
        <v>119</v>
      </c>
      <c r="BO1" t="s">
        <v>120</v>
      </c>
      <c r="BP1" t="s">
        <v>65</v>
      </c>
      <c r="BQ1" t="s">
        <v>66</v>
      </c>
      <c r="BR1" t="s">
        <v>67</v>
      </c>
      <c r="BS1" t="s">
        <v>121</v>
      </c>
      <c r="BT1" t="s">
        <v>68</v>
      </c>
      <c r="BU1" t="s">
        <v>69</v>
      </c>
      <c r="BV1" t="s">
        <v>70</v>
      </c>
      <c r="BW1" t="s">
        <v>122</v>
      </c>
      <c r="BX1" t="s">
        <v>71</v>
      </c>
      <c r="BY1" t="s">
        <v>72</v>
      </c>
      <c r="BZ1" t="s">
        <v>123</v>
      </c>
      <c r="CA1" t="s">
        <v>73</v>
      </c>
      <c r="CB1" t="s">
        <v>74</v>
      </c>
      <c r="CC1" t="s">
        <v>131</v>
      </c>
      <c r="CD1" t="s">
        <v>132</v>
      </c>
      <c r="CE1" t="s">
        <v>133</v>
      </c>
      <c r="CF1" t="s">
        <v>134</v>
      </c>
      <c r="CG1" s="1" t="s">
        <v>82</v>
      </c>
      <c r="CH1" s="1" t="s">
        <v>83</v>
      </c>
      <c r="CI1" s="1" t="s">
        <v>84</v>
      </c>
      <c r="CJ1" s="1" t="s">
        <v>85</v>
      </c>
      <c r="CK1" s="1" t="s">
        <v>86</v>
      </c>
      <c r="CL1" s="1" t="s">
        <v>87</v>
      </c>
      <c r="CM1" s="1" t="s">
        <v>88</v>
      </c>
      <c r="CN1" s="1" t="s">
        <v>89</v>
      </c>
      <c r="CO1" s="1" t="s">
        <v>90</v>
      </c>
      <c r="CP1" s="1" t="s">
        <v>91</v>
      </c>
      <c r="CQ1" s="1" t="s">
        <v>92</v>
      </c>
      <c r="CR1" s="1" t="s">
        <v>93</v>
      </c>
      <c r="CS1" s="1" t="s">
        <v>139</v>
      </c>
      <c r="CT1" s="1" t="s">
        <v>140</v>
      </c>
      <c r="CU1" s="1" t="s">
        <v>141</v>
      </c>
      <c r="CV1" s="1" t="s">
        <v>142</v>
      </c>
      <c r="CW1" s="1" t="s">
        <v>143</v>
      </c>
      <c r="CX1" s="1" t="s">
        <v>42</v>
      </c>
      <c r="CY1">
        <v>1</v>
      </c>
      <c r="CZ1" t="s">
        <v>145</v>
      </c>
      <c r="DA1" t="s">
        <v>146</v>
      </c>
      <c r="DB1">
        <v>3</v>
      </c>
      <c r="DC1" t="s">
        <v>147</v>
      </c>
      <c r="DD1" t="s">
        <v>148</v>
      </c>
      <c r="DE1">
        <v>6</v>
      </c>
      <c r="DF1" t="s">
        <v>149</v>
      </c>
      <c r="DG1" t="s">
        <v>150</v>
      </c>
      <c r="DH1">
        <v>10</v>
      </c>
      <c r="DI1" t="s">
        <v>151</v>
      </c>
      <c r="DJ1" t="s">
        <v>152</v>
      </c>
      <c r="DK1">
        <v>20</v>
      </c>
      <c r="DL1" t="s">
        <v>153</v>
      </c>
      <c r="DM1" t="s">
        <v>94</v>
      </c>
      <c r="DN1" t="s">
        <v>95</v>
      </c>
      <c r="DO1" s="2" t="s">
        <v>96</v>
      </c>
      <c r="DP1" t="s">
        <v>154</v>
      </c>
      <c r="DQ1" t="s">
        <v>155</v>
      </c>
      <c r="DR1" s="1" t="s">
        <v>156</v>
      </c>
      <c r="DS1" s="1" t="s">
        <v>157</v>
      </c>
      <c r="DT1" s="1" t="s">
        <v>158</v>
      </c>
      <c r="DU1" t="s">
        <v>159</v>
      </c>
      <c r="DV1" t="s">
        <v>160</v>
      </c>
      <c r="DW1" t="s">
        <v>161</v>
      </c>
      <c r="DX1" t="s">
        <v>162</v>
      </c>
      <c r="DY1" t="s">
        <v>163</v>
      </c>
      <c r="DZ1" t="s">
        <v>164</v>
      </c>
      <c r="EA1" t="s">
        <v>165</v>
      </c>
      <c r="EB1" t="s">
        <v>166</v>
      </c>
      <c r="EC1" t="s">
        <v>167</v>
      </c>
      <c r="ED1" t="s">
        <v>168</v>
      </c>
      <c r="EE1" t="s">
        <v>169</v>
      </c>
      <c r="EF1" t="s">
        <v>170</v>
      </c>
      <c r="EG1" t="s">
        <v>171</v>
      </c>
      <c r="EH1" t="s">
        <v>172</v>
      </c>
      <c r="EI1" t="s">
        <v>173</v>
      </c>
      <c r="EJ1" t="s">
        <v>174</v>
      </c>
      <c r="EK1"/>
    </row>
    <row r="2" spans="1:147" s="1" customFormat="1" ht="102" customHeight="1">
      <c r="A2" s="26" t="s">
        <v>568</v>
      </c>
      <c r="B2" s="20"/>
      <c r="C2" s="20">
        <v>3</v>
      </c>
      <c r="D2" s="20">
        <v>7</v>
      </c>
    </row>
    <row r="3" spans="1:147" ht="168.75">
      <c r="B3" s="3" t="s">
        <v>2391</v>
      </c>
      <c r="C3" s="3" t="s">
        <v>2392</v>
      </c>
      <c r="D3" s="3" t="s">
        <v>2395</v>
      </c>
      <c r="E3" t="s">
        <v>400</v>
      </c>
      <c r="F3" t="s">
        <v>401</v>
      </c>
      <c r="G3">
        <v>29.22</v>
      </c>
      <c r="H3">
        <v>1.46E-2</v>
      </c>
      <c r="I3" t="s">
        <v>2393</v>
      </c>
      <c r="J3">
        <v>105632224000</v>
      </c>
      <c r="K3">
        <v>15.98</v>
      </c>
      <c r="L3">
        <v>5.75</v>
      </c>
      <c r="M3" t="s">
        <v>402</v>
      </c>
      <c r="N3" t="s">
        <v>409</v>
      </c>
      <c r="O3" t="s">
        <v>410</v>
      </c>
      <c r="P3" t="s">
        <v>411</v>
      </c>
      <c r="Q3">
        <v>16.22</v>
      </c>
      <c r="R3" t="s">
        <v>412</v>
      </c>
      <c r="S3">
        <v>4631343700</v>
      </c>
      <c r="T3" s="4">
        <v>0.47070000000000001</v>
      </c>
      <c r="U3" t="s">
        <v>413</v>
      </c>
      <c r="V3">
        <v>3633066000</v>
      </c>
      <c r="W3">
        <v>3633066000</v>
      </c>
      <c r="X3">
        <v>1.52</v>
      </c>
      <c r="Y3">
        <v>0.8</v>
      </c>
      <c r="Z3">
        <v>18.38</v>
      </c>
      <c r="AA3" t="s">
        <v>414</v>
      </c>
      <c r="AB3" t="s">
        <v>415</v>
      </c>
      <c r="AC3" t="s">
        <v>416</v>
      </c>
      <c r="AD3" t="s">
        <v>417</v>
      </c>
      <c r="AE3" t="s">
        <v>418</v>
      </c>
      <c r="AF3">
        <v>192221200</v>
      </c>
      <c r="AG3" t="s">
        <v>419</v>
      </c>
      <c r="AH3" t="s">
        <v>420</v>
      </c>
      <c r="AI3" t="s">
        <v>421</v>
      </c>
      <c r="AJ3" t="s">
        <v>422</v>
      </c>
      <c r="AK3" t="s">
        <v>423</v>
      </c>
      <c r="AL3" t="s">
        <v>424</v>
      </c>
      <c r="AM3" t="s">
        <v>425</v>
      </c>
      <c r="AN3" t="s">
        <v>7</v>
      </c>
      <c r="AO3" t="s">
        <v>426</v>
      </c>
      <c r="AP3" t="s">
        <v>427</v>
      </c>
      <c r="AQ3" t="s">
        <v>428</v>
      </c>
      <c r="AR3" t="s">
        <v>429</v>
      </c>
      <c r="AS3" t="s">
        <v>7</v>
      </c>
      <c r="AT3" t="s">
        <v>430</v>
      </c>
      <c r="AU3" t="s">
        <v>431</v>
      </c>
      <c r="AV3" t="s">
        <v>432</v>
      </c>
      <c r="AW3" t="s">
        <v>433</v>
      </c>
      <c r="AX3" t="s">
        <v>434</v>
      </c>
      <c r="AY3" t="s">
        <v>435</v>
      </c>
      <c r="AZ3" t="s">
        <v>436</v>
      </c>
      <c r="BA3" t="s">
        <v>437</v>
      </c>
      <c r="BB3" t="s">
        <v>438</v>
      </c>
      <c r="BC3" t="s">
        <v>439</v>
      </c>
      <c r="BD3" t="s">
        <v>208</v>
      </c>
      <c r="BE3" t="s">
        <v>440</v>
      </c>
      <c r="BF3" t="s">
        <v>441</v>
      </c>
      <c r="BG3" t="s">
        <v>442</v>
      </c>
      <c r="BH3" t="s">
        <v>443</v>
      </c>
      <c r="BI3" t="s">
        <v>444</v>
      </c>
      <c r="BJ3" t="s">
        <v>445</v>
      </c>
      <c r="BK3" t="s">
        <v>446</v>
      </c>
      <c r="BL3" t="s">
        <v>447</v>
      </c>
      <c r="BM3" t="s">
        <v>448</v>
      </c>
      <c r="BN3" t="s">
        <v>449</v>
      </c>
      <c r="BO3">
        <v>22.28</v>
      </c>
      <c r="BP3">
        <v>5.56</v>
      </c>
      <c r="BQ3">
        <v>4.88</v>
      </c>
      <c r="BR3">
        <v>37.28</v>
      </c>
      <c r="BS3">
        <v>8.3000000000000007</v>
      </c>
      <c r="BT3">
        <v>6.48</v>
      </c>
      <c r="BU3" t="s">
        <v>450</v>
      </c>
      <c r="BV3" t="s">
        <v>451</v>
      </c>
      <c r="BW3">
        <v>26.75</v>
      </c>
      <c r="BX3">
        <v>11.74</v>
      </c>
      <c r="BY3">
        <v>11.4</v>
      </c>
      <c r="BZ3">
        <v>17.829999999999998</v>
      </c>
      <c r="CA3">
        <v>4.26</v>
      </c>
      <c r="CB3">
        <v>3.54</v>
      </c>
      <c r="CC3">
        <v>0.34</v>
      </c>
      <c r="CD3">
        <v>14.9</v>
      </c>
      <c r="CE3" t="s">
        <v>1340</v>
      </c>
      <c r="CF3" t="s">
        <v>2394</v>
      </c>
      <c r="CG3" s="22">
        <v>-0.16027446377120921</v>
      </c>
      <c r="CH3" s="23">
        <v>0.35161159029649597</v>
      </c>
      <c r="CI3" s="22">
        <v>0.38830298185348511</v>
      </c>
      <c r="CJ3" s="22">
        <v>0.21064561605453491</v>
      </c>
      <c r="CK3" s="22">
        <v>0.29645279049873352</v>
      </c>
      <c r="CL3" s="22">
        <v>0.3676009476184845</v>
      </c>
      <c r="CM3" s="22">
        <v>0.99569731950759888</v>
      </c>
      <c r="CN3" s="23">
        <v>4.625</v>
      </c>
      <c r="CO3" s="23">
        <v>0.48051947355270386</v>
      </c>
      <c r="CP3" s="23">
        <v>5.4794520139694214E-2</v>
      </c>
      <c r="CQ3" s="23">
        <v>0.45635908842086792</v>
      </c>
      <c r="CR3" s="23">
        <v>3.4145689010620117</v>
      </c>
      <c r="CS3">
        <v>3.4738300447250725</v>
      </c>
      <c r="CT3">
        <v>90726775.828460038</v>
      </c>
      <c r="CU3">
        <v>1.5229295003422314</v>
      </c>
      <c r="CV3" s="22">
        <v>0.45173993110656741</v>
      </c>
      <c r="CW3" s="23">
        <v>1.8062483966350555</v>
      </c>
      <c r="CX3">
        <v>0.06</v>
      </c>
      <c r="CY3">
        <v>13.454017469144357</v>
      </c>
      <c r="CZ3">
        <v>7025873440.1666889</v>
      </c>
      <c r="DA3">
        <v>0.45173993110656741</v>
      </c>
      <c r="DB3">
        <v>3.2804772393564123</v>
      </c>
      <c r="DC3">
        <v>28814778187.135002</v>
      </c>
      <c r="DD3">
        <v>0.42915293455123904</v>
      </c>
      <c r="DE3">
        <v>1.0466051317977889</v>
      </c>
      <c r="DF3">
        <v>90316988831.909439</v>
      </c>
      <c r="DG3">
        <v>0.39753113937377932</v>
      </c>
      <c r="DH3">
        <v>0.36384400381756027</v>
      </c>
      <c r="DI3">
        <v>259798768175.92856</v>
      </c>
      <c r="DJ3">
        <v>0.36139194488525395</v>
      </c>
      <c r="DK3">
        <v>4.7866880587168814E-2</v>
      </c>
      <c r="DL3">
        <v>1974773012999.2778</v>
      </c>
      <c r="DM3">
        <v>0.31621795177459716</v>
      </c>
      <c r="DN3">
        <v>5130000000</v>
      </c>
      <c r="DO3">
        <v>0.45173993110656741</v>
      </c>
      <c r="DP3">
        <v>94526224000</v>
      </c>
      <c r="DQ3">
        <v>16744773000</v>
      </c>
      <c r="DR3">
        <v>2835</v>
      </c>
      <c r="DS3">
        <v>-0.61201439487777665</v>
      </c>
      <c r="DT3">
        <v>-1.4546368063385595</v>
      </c>
      <c r="DU3" s="24">
        <v>0.6</v>
      </c>
      <c r="DV3">
        <v>0.6</v>
      </c>
      <c r="DW3">
        <v>1.2</v>
      </c>
      <c r="DX3">
        <v>2.149</v>
      </c>
      <c r="DY3">
        <v>0.49823163138231819</v>
      </c>
      <c r="DZ3">
        <v>2.0205965130759651</v>
      </c>
      <c r="EA3">
        <v>168</v>
      </c>
      <c r="EB3">
        <v>2.0198953551840173</v>
      </c>
      <c r="EC3">
        <v>2</v>
      </c>
      <c r="ED3">
        <v>6.1105413444181862E-2</v>
      </c>
      <c r="EE3">
        <v>0.44205087383493713</v>
      </c>
      <c r="EF3" s="25">
        <v>6.8283999999999997E-2</v>
      </c>
      <c r="EG3">
        <v>6.8445999999999993E-2</v>
      </c>
      <c r="EH3">
        <v>36.138231631382318</v>
      </c>
      <c r="EI3">
        <v>-1</v>
      </c>
      <c r="EJ3">
        <v>1</v>
      </c>
      <c r="EK3">
        <v>1</v>
      </c>
      <c r="EL3" s="27">
        <v>44971</v>
      </c>
      <c r="EM3" s="28">
        <v>-1.61</v>
      </c>
      <c r="EN3" s="28">
        <v>1.1900000000000001E-2</v>
      </c>
      <c r="EO3" s="28">
        <v>-1.48</v>
      </c>
      <c r="EP3" s="28">
        <v>8.3999999999999995E-3</v>
      </c>
      <c r="EQ3" s="28">
        <v>1.46E-2</v>
      </c>
    </row>
    <row r="4" spans="1:147" ht="112.5">
      <c r="B4" s="3"/>
      <c r="C4" s="3"/>
      <c r="D4" s="3" t="s">
        <v>2398</v>
      </c>
      <c r="E4" t="s">
        <v>403</v>
      </c>
      <c r="F4" t="s">
        <v>404</v>
      </c>
      <c r="G4">
        <v>42.08</v>
      </c>
      <c r="H4">
        <v>-7.1000000000000004E-3</v>
      </c>
      <c r="I4" t="s">
        <v>2396</v>
      </c>
      <c r="J4">
        <v>41275808000</v>
      </c>
      <c r="K4">
        <v>112.9</v>
      </c>
      <c r="L4">
        <v>13.89</v>
      </c>
      <c r="M4" t="s">
        <v>402</v>
      </c>
      <c r="N4" t="s">
        <v>453</v>
      </c>
      <c r="O4" t="s">
        <v>454</v>
      </c>
      <c r="P4" t="s">
        <v>455</v>
      </c>
      <c r="Q4">
        <v>58.21</v>
      </c>
      <c r="R4" t="s">
        <v>456</v>
      </c>
      <c r="S4">
        <v>411522900</v>
      </c>
      <c r="T4" s="4">
        <v>0.8599</v>
      </c>
      <c r="U4" t="s">
        <v>457</v>
      </c>
      <c r="V4">
        <v>980888980</v>
      </c>
      <c r="W4">
        <v>980888980</v>
      </c>
      <c r="X4">
        <v>1.1399999999999999</v>
      </c>
      <c r="Y4">
        <v>0.86</v>
      </c>
      <c r="Z4">
        <v>11.73</v>
      </c>
      <c r="AA4" t="s">
        <v>458</v>
      </c>
      <c r="AB4" t="s">
        <v>459</v>
      </c>
      <c r="AC4" t="s">
        <v>460</v>
      </c>
      <c r="AD4" t="s">
        <v>461</v>
      </c>
      <c r="AE4" t="s">
        <v>462</v>
      </c>
      <c r="AF4">
        <v>20272752</v>
      </c>
      <c r="AG4" t="s">
        <v>463</v>
      </c>
      <c r="AH4" t="s">
        <v>464</v>
      </c>
      <c r="AI4" t="s">
        <v>465</v>
      </c>
      <c r="AJ4" t="s">
        <v>466</v>
      </c>
      <c r="AK4" t="s">
        <v>467</v>
      </c>
      <c r="AL4" t="s">
        <v>468</v>
      </c>
      <c r="AM4" t="s">
        <v>469</v>
      </c>
      <c r="AN4" t="s">
        <v>7</v>
      </c>
      <c r="AO4" t="s">
        <v>470</v>
      </c>
      <c r="AP4" t="s">
        <v>306</v>
      </c>
      <c r="AQ4" t="s">
        <v>7</v>
      </c>
      <c r="AR4" t="s">
        <v>471</v>
      </c>
      <c r="AS4" t="s">
        <v>7</v>
      </c>
      <c r="AT4" t="s">
        <v>472</v>
      </c>
      <c r="AU4" t="s">
        <v>7</v>
      </c>
      <c r="AV4" t="s">
        <v>473</v>
      </c>
      <c r="AW4" t="s">
        <v>474</v>
      </c>
      <c r="AX4" t="s">
        <v>475</v>
      </c>
      <c r="AY4" t="s">
        <v>476</v>
      </c>
      <c r="AZ4" t="s">
        <v>477</v>
      </c>
      <c r="BA4" t="s">
        <v>478</v>
      </c>
      <c r="BB4" t="s">
        <v>479</v>
      </c>
      <c r="BC4" t="s">
        <v>298</v>
      </c>
      <c r="BD4" t="s">
        <v>480</v>
      </c>
      <c r="BE4" t="s">
        <v>481</v>
      </c>
      <c r="BF4" t="s">
        <v>19</v>
      </c>
      <c r="BG4" t="s">
        <v>482</v>
      </c>
      <c r="BH4" t="s">
        <v>483</v>
      </c>
      <c r="BI4" t="s">
        <v>484</v>
      </c>
      <c r="BJ4" t="s">
        <v>485</v>
      </c>
      <c r="BK4" t="s">
        <v>486</v>
      </c>
      <c r="BL4" t="s">
        <v>487</v>
      </c>
      <c r="BM4" t="s">
        <v>488</v>
      </c>
      <c r="BN4" t="s">
        <v>468</v>
      </c>
      <c r="BO4">
        <v>6.42</v>
      </c>
      <c r="BP4">
        <v>8.66</v>
      </c>
      <c r="BQ4">
        <v>3.4</v>
      </c>
      <c r="BR4">
        <v>7.75</v>
      </c>
      <c r="BS4">
        <v>11.86</v>
      </c>
      <c r="BT4">
        <v>3.95</v>
      </c>
      <c r="BU4" t="s">
        <v>311</v>
      </c>
      <c r="BV4" t="s">
        <v>451</v>
      </c>
      <c r="BW4">
        <v>21.59</v>
      </c>
      <c r="BX4">
        <v>16.899999999999999</v>
      </c>
      <c r="BY4">
        <v>11.15</v>
      </c>
      <c r="BZ4">
        <v>14.07</v>
      </c>
      <c r="CA4">
        <v>17.28</v>
      </c>
      <c r="CB4">
        <v>5.71</v>
      </c>
      <c r="CC4">
        <v>-3</v>
      </c>
      <c r="CD4">
        <v>26.71</v>
      </c>
      <c r="CE4" t="s">
        <v>915</v>
      </c>
      <c r="CF4" t="s">
        <v>2397</v>
      </c>
      <c r="CG4" s="22">
        <v>1.2558254079254079</v>
      </c>
      <c r="CH4" s="23">
        <v>2.6732034482758622</v>
      </c>
      <c r="CI4" s="22">
        <v>0.79528981447219849</v>
      </c>
      <c r="CJ4" s="22">
        <v>5.4644416086375713E-3</v>
      </c>
      <c r="CK4" s="22">
        <v>0.7805405855178833</v>
      </c>
      <c r="CL4" s="22">
        <v>0.29189944267272949</v>
      </c>
      <c r="CM4" s="22">
        <v>0.59821426868438721</v>
      </c>
      <c r="CN4" s="23">
        <v>-0.301075279712677</v>
      </c>
      <c r="CO4" s="23">
        <v>2.2481744289398193</v>
      </c>
      <c r="CP4" s="23">
        <v>-0.15789803862571716</v>
      </c>
      <c r="CQ4" s="23">
        <v>2.343012809753418</v>
      </c>
      <c r="CR4" s="23">
        <v>0.64135974645614624</v>
      </c>
      <c r="CS4">
        <v>13.883554658594013</v>
      </c>
      <c r="CT4">
        <v>186006764.1025641</v>
      </c>
      <c r="CU4">
        <v>0</v>
      </c>
      <c r="CV4" s="22">
        <v>0.49428171059116721</v>
      </c>
      <c r="CW4" s="23">
        <v>0.95471473336219792</v>
      </c>
      <c r="CX4">
        <v>0.06</v>
      </c>
      <c r="CY4">
        <v>140.54932758156929</v>
      </c>
      <c r="CZ4">
        <v>274891446.75969583</v>
      </c>
      <c r="DA4">
        <v>0.49428171059116721</v>
      </c>
      <c r="DB4">
        <v>33.170418805007181</v>
      </c>
      <c r="DC4">
        <v>1164766963.8155971</v>
      </c>
      <c r="DD4">
        <v>0.46956762506160882</v>
      </c>
      <c r="DE4">
        <v>10.043630193272863</v>
      </c>
      <c r="DF4">
        <v>3846797149.6877627</v>
      </c>
      <c r="DG4">
        <v>0.43496790532022717</v>
      </c>
      <c r="DH4">
        <v>3.25498152169865</v>
      </c>
      <c r="DI4">
        <v>11869747260.450638</v>
      </c>
      <c r="DJ4">
        <v>0.3954253684729338</v>
      </c>
      <c r="DK4">
        <v>0.35741994409628147</v>
      </c>
      <c r="DL4">
        <v>108096396516.67653</v>
      </c>
      <c r="DM4">
        <v>0.34599719741381701</v>
      </c>
      <c r="DN4">
        <v>195000000</v>
      </c>
      <c r="DO4">
        <v>0.49428171059116721</v>
      </c>
      <c r="DP4">
        <v>38635808000</v>
      </c>
      <c r="DQ4">
        <v>2583153300</v>
      </c>
      <c r="DR4">
        <v>330</v>
      </c>
      <c r="DS4">
        <v>0.76154369733424065</v>
      </c>
      <c r="DT4">
        <v>1.7184887149136643</v>
      </c>
      <c r="DU4" s="24">
        <v>0.6</v>
      </c>
      <c r="DV4">
        <v>0.6</v>
      </c>
      <c r="DW4">
        <v>1.2</v>
      </c>
      <c r="DX4">
        <v>-6.1009761023224502</v>
      </c>
      <c r="DY4">
        <v>0.36099691675231327</v>
      </c>
      <c r="DZ4">
        <v>-6.0112080360234579</v>
      </c>
      <c r="EA4">
        <v>241</v>
      </c>
      <c r="EB4">
        <v>-6.0106606932308226</v>
      </c>
      <c r="EC4">
        <v>6</v>
      </c>
      <c r="ED4">
        <v>0.11010420363780618</v>
      </c>
      <c r="EE4">
        <v>0.99195731610727245</v>
      </c>
      <c r="EF4" s="25">
        <v>1.054184</v>
      </c>
      <c r="EG4">
        <v>1.0541290000000001</v>
      </c>
      <c r="EH4">
        <v>25.110996916752313</v>
      </c>
      <c r="EI4" t="s">
        <v>2285</v>
      </c>
      <c r="EJ4">
        <v>0</v>
      </c>
      <c r="EK4">
        <v>1</v>
      </c>
      <c r="EL4" s="27">
        <v>44971</v>
      </c>
      <c r="EM4" s="28">
        <v>-2.42</v>
      </c>
      <c r="EN4" s="28">
        <v>9.9000000000000008E-3</v>
      </c>
      <c r="EO4" s="28">
        <v>-1.1200000000000001</v>
      </c>
      <c r="EP4" s="28">
        <v>2.5999999999999999E-3</v>
      </c>
      <c r="EQ4" s="28">
        <v>-7.1000000000000004E-3</v>
      </c>
    </row>
    <row r="5" spans="1:147" ht="146.25">
      <c r="B5" s="3"/>
      <c r="C5" s="3"/>
      <c r="D5" s="3" t="s">
        <v>2401</v>
      </c>
      <c r="E5" t="s">
        <v>569</v>
      </c>
      <c r="F5" t="s">
        <v>570</v>
      </c>
      <c r="G5">
        <v>23.78</v>
      </c>
      <c r="H5">
        <v>1.15E-2</v>
      </c>
      <c r="I5" t="s">
        <v>2399</v>
      </c>
      <c r="J5">
        <v>33730960000</v>
      </c>
      <c r="K5">
        <v>22.61</v>
      </c>
      <c r="L5">
        <v>3.37</v>
      </c>
      <c r="M5" t="s">
        <v>402</v>
      </c>
      <c r="N5" t="s">
        <v>572</v>
      </c>
      <c r="O5" t="s">
        <v>573</v>
      </c>
      <c r="P5" t="s">
        <v>574</v>
      </c>
      <c r="Q5">
        <v>66.5</v>
      </c>
      <c r="R5" t="s">
        <v>575</v>
      </c>
      <c r="S5">
        <v>1459074500</v>
      </c>
      <c r="T5" s="4">
        <v>0.2359</v>
      </c>
      <c r="U5" t="s">
        <v>576</v>
      </c>
      <c r="V5">
        <v>1406046200</v>
      </c>
      <c r="W5">
        <v>1418459200</v>
      </c>
      <c r="X5">
        <v>2.62</v>
      </c>
      <c r="Y5">
        <v>1.01</v>
      </c>
      <c r="Z5">
        <v>5.42</v>
      </c>
      <c r="AA5" t="s">
        <v>577</v>
      </c>
      <c r="AB5" t="s">
        <v>578</v>
      </c>
      <c r="AC5" t="s">
        <v>579</v>
      </c>
      <c r="AD5" t="s">
        <v>580</v>
      </c>
      <c r="AE5" t="s">
        <v>581</v>
      </c>
      <c r="AF5">
        <v>303226720</v>
      </c>
      <c r="AG5" t="s">
        <v>582</v>
      </c>
      <c r="AH5" t="s">
        <v>583</v>
      </c>
      <c r="AI5" t="s">
        <v>584</v>
      </c>
      <c r="AJ5" t="s">
        <v>585</v>
      </c>
      <c r="AK5" t="s">
        <v>586</v>
      </c>
      <c r="AL5" t="s">
        <v>587</v>
      </c>
      <c r="AM5" t="s">
        <v>588</v>
      </c>
      <c r="AN5" t="s">
        <v>7</v>
      </c>
      <c r="AO5" t="s">
        <v>589</v>
      </c>
      <c r="AP5" t="s">
        <v>590</v>
      </c>
      <c r="AQ5" t="s">
        <v>591</v>
      </c>
      <c r="AR5" t="s">
        <v>592</v>
      </c>
      <c r="AS5" t="s">
        <v>7</v>
      </c>
      <c r="AT5" t="s">
        <v>593</v>
      </c>
      <c r="AU5" t="s">
        <v>594</v>
      </c>
      <c r="AV5" t="s">
        <v>595</v>
      </c>
      <c r="AW5" t="s">
        <v>596</v>
      </c>
      <c r="AX5" t="s">
        <v>597</v>
      </c>
      <c r="AY5" t="s">
        <v>598</v>
      </c>
      <c r="AZ5" t="s">
        <v>599</v>
      </c>
      <c r="BA5" t="s">
        <v>600</v>
      </c>
      <c r="BB5" t="s">
        <v>601</v>
      </c>
      <c r="BC5" t="s">
        <v>602</v>
      </c>
      <c r="BD5" t="s">
        <v>603</v>
      </c>
      <c r="BE5" t="s">
        <v>604</v>
      </c>
      <c r="BF5" t="s">
        <v>605</v>
      </c>
      <c r="BG5" t="s">
        <v>606</v>
      </c>
      <c r="BH5" t="s">
        <v>210</v>
      </c>
      <c r="BI5" t="s">
        <v>607</v>
      </c>
      <c r="BJ5" t="s">
        <v>608</v>
      </c>
      <c r="BK5" t="s">
        <v>609</v>
      </c>
      <c r="BL5" t="s">
        <v>610</v>
      </c>
      <c r="BM5" t="s">
        <v>611</v>
      </c>
      <c r="BN5" t="s">
        <v>612</v>
      </c>
      <c r="BO5">
        <v>9.75</v>
      </c>
      <c r="BP5">
        <v>6.7</v>
      </c>
      <c r="BQ5">
        <v>4.58</v>
      </c>
      <c r="BR5">
        <v>14.41</v>
      </c>
      <c r="BS5">
        <v>8.1999999999999993</v>
      </c>
      <c r="BT5">
        <v>3.57</v>
      </c>
      <c r="BU5" t="s">
        <v>613</v>
      </c>
      <c r="BV5" t="s">
        <v>614</v>
      </c>
      <c r="BW5">
        <v>13.93</v>
      </c>
      <c r="BX5">
        <v>18.329999999999998</v>
      </c>
      <c r="BY5">
        <v>16.170000000000002</v>
      </c>
      <c r="BZ5">
        <v>5.6</v>
      </c>
      <c r="CA5">
        <v>5.04</v>
      </c>
      <c r="CB5">
        <v>3.22</v>
      </c>
      <c r="CC5">
        <v>-0.21</v>
      </c>
      <c r="CD5">
        <v>20.59</v>
      </c>
      <c r="CE5" t="s">
        <v>310</v>
      </c>
      <c r="CF5" t="s">
        <v>2400</v>
      </c>
      <c r="CG5" s="22">
        <v>0.60500767392124755</v>
      </c>
      <c r="CH5" s="23">
        <v>0.79503094462540791</v>
      </c>
      <c r="CI5" s="22">
        <v>0.67960333824157715</v>
      </c>
      <c r="CJ5" s="22">
        <v>9.0135656297206879E-2</v>
      </c>
      <c r="CK5" s="22">
        <v>-0.11049744486808777</v>
      </c>
      <c r="CL5" s="22">
        <v>0.37841829657554626</v>
      </c>
      <c r="CM5" s="22">
        <v>0.66369611024856567</v>
      </c>
      <c r="CN5" s="23">
        <v>0.92345267534255981</v>
      </c>
      <c r="CO5" s="23">
        <v>1.3524904251098633</v>
      </c>
      <c r="CP5" s="23">
        <v>-0.4769538938999176</v>
      </c>
      <c r="CQ5" s="23">
        <v>-0.19255663454532623</v>
      </c>
      <c r="CR5" s="23">
        <v>3.2040815353393555</v>
      </c>
      <c r="CS5">
        <v>1.0589903302775336</v>
      </c>
      <c r="CT5">
        <v>98516141.405588478</v>
      </c>
      <c r="CU5">
        <v>1.0933557611438183</v>
      </c>
      <c r="CV5" s="22">
        <v>0.34027119129896166</v>
      </c>
      <c r="CW5" s="23">
        <v>0.96210282146930692</v>
      </c>
      <c r="CX5">
        <v>0.06</v>
      </c>
      <c r="CY5">
        <v>29.061805562138424</v>
      </c>
      <c r="CZ5">
        <v>1493264412.192522</v>
      </c>
      <c r="DA5">
        <v>0.34027119129896166</v>
      </c>
      <c r="DB5">
        <v>7.7324399752530253</v>
      </c>
      <c r="DC5">
        <v>5612324200.2379646</v>
      </c>
      <c r="DD5">
        <v>0.32325763173401356</v>
      </c>
      <c r="DE5">
        <v>2.8284027367597546</v>
      </c>
      <c r="DF5">
        <v>15343274646.140377</v>
      </c>
      <c r="DG5">
        <v>0.29943864834308626</v>
      </c>
      <c r="DH5">
        <v>1.1782365206993526</v>
      </c>
      <c r="DI5">
        <v>36832129404.91893</v>
      </c>
      <c r="DJ5">
        <v>0.27221695303916932</v>
      </c>
      <c r="DK5">
        <v>0.24748050557815102</v>
      </c>
      <c r="DL5">
        <v>175355064426.66379</v>
      </c>
      <c r="DM5">
        <v>0.23818983390927315</v>
      </c>
      <c r="DN5">
        <v>1181000000</v>
      </c>
      <c r="DO5">
        <v>0.34027119129896166</v>
      </c>
      <c r="DP5">
        <v>43396960000</v>
      </c>
      <c r="DQ5">
        <v>7597703000</v>
      </c>
      <c r="DR5">
        <v>3179</v>
      </c>
      <c r="DS5">
        <v>0.26473648262228588</v>
      </c>
      <c r="DT5">
        <v>-0.16707187684389901</v>
      </c>
      <c r="DU5" s="24">
        <v>0.6</v>
      </c>
      <c r="DV5">
        <v>0.6</v>
      </c>
      <c r="DW5">
        <v>1.2</v>
      </c>
      <c r="DX5">
        <v>3.0519107142857145</v>
      </c>
      <c r="DY5">
        <v>0.43834080717488888</v>
      </c>
      <c r="DZ5">
        <v>3.0097769058295962</v>
      </c>
      <c r="EA5">
        <v>198</v>
      </c>
      <c r="EB5">
        <v>3.0093846409148526</v>
      </c>
      <c r="EC5">
        <v>3</v>
      </c>
      <c r="ED5">
        <v>8.8828779847880013E-2</v>
      </c>
      <c r="EE5">
        <v>0.47163852157326769</v>
      </c>
      <c r="EF5" s="25">
        <v>8.7863999999999998E-2</v>
      </c>
      <c r="EG5">
        <v>8.801500000000001E-2</v>
      </c>
      <c r="EH5">
        <v>25.188340807174889</v>
      </c>
      <c r="EI5">
        <v>-1</v>
      </c>
      <c r="EJ5">
        <v>0</v>
      </c>
      <c r="EK5">
        <v>1</v>
      </c>
      <c r="EL5" s="27">
        <v>44971</v>
      </c>
      <c r="EM5" s="28">
        <v>-2.0099999999999998</v>
      </c>
      <c r="EN5" s="28">
        <v>1.9699999999999999E-2</v>
      </c>
      <c r="EO5" s="28">
        <v>-1.89</v>
      </c>
      <c r="EP5" s="28">
        <v>6.4000000000000003E-3</v>
      </c>
      <c r="EQ5" s="28">
        <v>1.15E-2</v>
      </c>
    </row>
    <row r="6" spans="1:147" ht="135">
      <c r="B6" s="3" t="s">
        <v>2402</v>
      </c>
      <c r="C6" s="3" t="s">
        <v>2403</v>
      </c>
      <c r="D6" s="3" t="s">
        <v>2405</v>
      </c>
      <c r="E6" t="s">
        <v>405</v>
      </c>
      <c r="F6" t="s">
        <v>406</v>
      </c>
      <c r="G6">
        <v>16.37</v>
      </c>
      <c r="H6">
        <v>1.8E-3</v>
      </c>
      <c r="I6" t="s">
        <v>2404</v>
      </c>
      <c r="J6">
        <v>28693771000</v>
      </c>
      <c r="K6">
        <v>16.59</v>
      </c>
      <c r="L6">
        <v>3.04</v>
      </c>
      <c r="M6" t="s">
        <v>402</v>
      </c>
      <c r="N6" t="s">
        <v>491</v>
      </c>
      <c r="O6" t="s">
        <v>492</v>
      </c>
      <c r="P6" t="s">
        <v>493</v>
      </c>
      <c r="Q6">
        <v>65.3</v>
      </c>
      <c r="R6" t="s">
        <v>494</v>
      </c>
      <c r="S6">
        <v>1625000000</v>
      </c>
      <c r="T6" s="4">
        <v>0.7863</v>
      </c>
      <c r="U6" t="s">
        <v>495</v>
      </c>
      <c r="V6">
        <v>1752826600</v>
      </c>
      <c r="W6">
        <v>1752826600</v>
      </c>
      <c r="X6">
        <v>1.5</v>
      </c>
      <c r="Y6">
        <v>0.85</v>
      </c>
      <c r="Z6">
        <v>11.7</v>
      </c>
      <c r="AA6" t="s">
        <v>496</v>
      </c>
      <c r="AB6" t="s">
        <v>497</v>
      </c>
      <c r="AC6" t="s">
        <v>498</v>
      </c>
      <c r="AD6" t="s">
        <v>499</v>
      </c>
      <c r="AE6" t="s">
        <v>500</v>
      </c>
      <c r="AF6">
        <v>40253774</v>
      </c>
      <c r="AG6" t="s">
        <v>501</v>
      </c>
      <c r="AH6" t="s">
        <v>502</v>
      </c>
      <c r="AI6" t="s">
        <v>503</v>
      </c>
      <c r="AJ6" t="s">
        <v>504</v>
      </c>
      <c r="AK6" t="s">
        <v>505</v>
      </c>
      <c r="AL6" t="s">
        <v>506</v>
      </c>
      <c r="AM6" t="s">
        <v>507</v>
      </c>
      <c r="AN6" t="s">
        <v>7</v>
      </c>
      <c r="AO6" t="s">
        <v>508</v>
      </c>
      <c r="AP6" t="s">
        <v>285</v>
      </c>
      <c r="AQ6" t="s">
        <v>509</v>
      </c>
      <c r="AR6" t="s">
        <v>510</v>
      </c>
      <c r="AS6" t="s">
        <v>7</v>
      </c>
      <c r="AT6" t="s">
        <v>511</v>
      </c>
      <c r="AU6" t="s">
        <v>512</v>
      </c>
      <c r="AV6" t="s">
        <v>510</v>
      </c>
      <c r="AW6" t="s">
        <v>513</v>
      </c>
      <c r="AX6" t="s">
        <v>514</v>
      </c>
      <c r="AY6" t="s">
        <v>515</v>
      </c>
      <c r="AZ6" t="s">
        <v>516</v>
      </c>
      <c r="BA6" t="s">
        <v>517</v>
      </c>
      <c r="BB6" t="s">
        <v>518</v>
      </c>
      <c r="BC6" t="s">
        <v>519</v>
      </c>
      <c r="BD6" t="s">
        <v>520</v>
      </c>
      <c r="BE6" t="s">
        <v>19</v>
      </c>
      <c r="BF6" t="s">
        <v>521</v>
      </c>
      <c r="BG6" t="s">
        <v>522</v>
      </c>
      <c r="BH6" t="s">
        <v>523</v>
      </c>
      <c r="BI6" t="s">
        <v>524</v>
      </c>
      <c r="BJ6" t="s">
        <v>525</v>
      </c>
      <c r="BK6" t="s">
        <v>526</v>
      </c>
      <c r="BL6" t="s">
        <v>527</v>
      </c>
      <c r="BM6" t="s">
        <v>528</v>
      </c>
      <c r="BN6" t="s">
        <v>529</v>
      </c>
      <c r="BO6">
        <v>9.3699999999999992</v>
      </c>
      <c r="BP6">
        <v>7.27</v>
      </c>
      <c r="BQ6">
        <v>3.13</v>
      </c>
      <c r="BR6">
        <v>13.34</v>
      </c>
      <c r="BS6">
        <v>5.94</v>
      </c>
      <c r="BT6">
        <v>1.94</v>
      </c>
      <c r="BU6" t="s">
        <v>324</v>
      </c>
      <c r="BV6" t="s">
        <v>451</v>
      </c>
      <c r="BW6">
        <v>22.83</v>
      </c>
      <c r="BX6">
        <v>17.809999999999999</v>
      </c>
      <c r="BY6">
        <v>14.18</v>
      </c>
      <c r="BZ6">
        <v>15.34</v>
      </c>
      <c r="CA6">
        <v>6.31</v>
      </c>
      <c r="CB6">
        <v>1.61</v>
      </c>
      <c r="CC6">
        <v>-1.92</v>
      </c>
      <c r="CD6">
        <v>16.68</v>
      </c>
      <c r="CE6" t="s">
        <v>566</v>
      </c>
      <c r="CF6" t="s">
        <v>672</v>
      </c>
      <c r="CG6" s="22">
        <v>0.4064980184489238</v>
      </c>
      <c r="CH6" s="23">
        <v>-3.4722222222222224E-2</v>
      </c>
      <c r="CI6" s="22">
        <v>0.30145889520645142</v>
      </c>
      <c r="CJ6" s="22">
        <v>0.1719827800989151</v>
      </c>
      <c r="CK6" s="22">
        <v>0.11771322041749954</v>
      </c>
      <c r="CL6" s="22">
        <v>0.19657957553863525</v>
      </c>
      <c r="CM6" s="22">
        <v>2.795769214630127</v>
      </c>
      <c r="CN6" s="23">
        <v>2.3312692642211914</v>
      </c>
      <c r="CO6" s="23">
        <v>2.1666667461395264</v>
      </c>
      <c r="CP6" s="23">
        <v>-0.64335662126541138</v>
      </c>
      <c r="CQ6" s="23">
        <v>-0.15133531391620636</v>
      </c>
      <c r="CR6" s="23">
        <v>11.258033752441406</v>
      </c>
      <c r="CS6">
        <v>2.7028797098718913</v>
      </c>
      <c r="CT6">
        <v>138462509.29368031</v>
      </c>
      <c r="CU6">
        <v>0.61087354917532066</v>
      </c>
      <c r="CV6" s="22">
        <v>0.71670073717832561</v>
      </c>
      <c r="CW6" s="23">
        <v>2.9922555655241014</v>
      </c>
      <c r="CX6">
        <v>0.06</v>
      </c>
      <c r="CY6">
        <v>13.561110970924691</v>
      </c>
      <c r="CZ6">
        <v>1742613201.1357341</v>
      </c>
      <c r="DA6">
        <v>0.71670073717832561</v>
      </c>
      <c r="DB6">
        <v>2.7156039160995973</v>
      </c>
      <c r="DC6">
        <v>8702215687.6037159</v>
      </c>
      <c r="DD6">
        <v>0.68086570031940929</v>
      </c>
      <c r="DE6">
        <v>0.62715762584191925</v>
      </c>
      <c r="DF6">
        <v>37680752056.990219</v>
      </c>
      <c r="DG6">
        <v>0.63069664871692654</v>
      </c>
      <c r="DH6">
        <v>0.14076759641971229</v>
      </c>
      <c r="DI6">
        <v>167877917937.44617</v>
      </c>
      <c r="DJ6">
        <v>0.57336058974266046</v>
      </c>
      <c r="DK6">
        <v>6.0973329430194833E-3</v>
      </c>
      <c r="DL6">
        <v>3875755386960.585</v>
      </c>
      <c r="DM6">
        <v>0.50169051602482795</v>
      </c>
      <c r="DN6">
        <v>1076000000</v>
      </c>
      <c r="DO6">
        <v>0.71670073717832561</v>
      </c>
      <c r="DP6">
        <v>23631771000</v>
      </c>
      <c r="DQ6">
        <v>5421658000</v>
      </c>
      <c r="DR6">
        <v>3067</v>
      </c>
      <c r="DS6">
        <v>-0.31020271872940181</v>
      </c>
      <c r="DT6">
        <v>-3.0269777877463238</v>
      </c>
      <c r="DU6" s="24">
        <v>0.6</v>
      </c>
      <c r="DV6">
        <v>0.6</v>
      </c>
      <c r="DW6">
        <v>1.2</v>
      </c>
      <c r="DX6">
        <v>3.0076904761904761</v>
      </c>
      <c r="DY6">
        <v>0.40223140495867726</v>
      </c>
      <c r="DZ6">
        <v>3.001016922471468</v>
      </c>
      <c r="EA6">
        <v>104</v>
      </c>
      <c r="EB6">
        <v>3.0009954918864565</v>
      </c>
      <c r="EC6">
        <v>3</v>
      </c>
      <c r="ED6">
        <v>7.302490731256589E-2</v>
      </c>
      <c r="EE6">
        <v>0.55225086155127956</v>
      </c>
      <c r="EF6" s="25">
        <v>8.9141999999999999E-2</v>
      </c>
      <c r="EG6">
        <v>8.9091999999999991E-2</v>
      </c>
      <c r="EH6">
        <v>27.132231404958677</v>
      </c>
      <c r="EI6" t="s">
        <v>222</v>
      </c>
      <c r="EJ6">
        <v>0</v>
      </c>
      <c r="EK6">
        <v>1</v>
      </c>
      <c r="EL6" s="27">
        <v>44971</v>
      </c>
      <c r="EM6" s="28">
        <v>-2.16</v>
      </c>
      <c r="EN6" s="28">
        <v>9.1999999999999998E-3</v>
      </c>
      <c r="EO6" s="28">
        <v>-1.52</v>
      </c>
      <c r="EP6" s="28">
        <v>6.7999999999999996E-3</v>
      </c>
      <c r="EQ6" s="28">
        <v>1.8E-3</v>
      </c>
    </row>
    <row r="7" spans="1:147" ht="112.5">
      <c r="B7" s="3"/>
      <c r="C7" s="3"/>
      <c r="D7" s="3" t="s">
        <v>2408</v>
      </c>
      <c r="E7" t="s">
        <v>407</v>
      </c>
      <c r="F7" t="s">
        <v>408</v>
      </c>
      <c r="G7">
        <v>47.2</v>
      </c>
      <c r="H7">
        <v>-1.1000000000000001E-3</v>
      </c>
      <c r="I7" t="s">
        <v>2406</v>
      </c>
      <c r="J7">
        <v>15879775000</v>
      </c>
      <c r="K7">
        <v>70.95</v>
      </c>
      <c r="L7">
        <v>4.6399999999999997</v>
      </c>
      <c r="M7" t="s">
        <v>402</v>
      </c>
      <c r="N7" t="s">
        <v>531</v>
      </c>
      <c r="O7" t="s">
        <v>532</v>
      </c>
      <c r="P7" t="s">
        <v>533</v>
      </c>
      <c r="Q7">
        <v>64.8</v>
      </c>
      <c r="R7" t="s">
        <v>534</v>
      </c>
      <c r="S7">
        <v>240000000</v>
      </c>
      <c r="T7" s="4">
        <v>0.66359999999999997</v>
      </c>
      <c r="U7" t="s">
        <v>211</v>
      </c>
      <c r="V7">
        <v>329489740</v>
      </c>
      <c r="W7">
        <v>336435910</v>
      </c>
      <c r="X7">
        <v>2.37</v>
      </c>
      <c r="Y7">
        <v>2.57</v>
      </c>
      <c r="Z7">
        <v>1.19</v>
      </c>
      <c r="AA7" t="s">
        <v>535</v>
      </c>
      <c r="AB7" t="s">
        <v>536</v>
      </c>
      <c r="AC7" t="s">
        <v>537</v>
      </c>
      <c r="AD7" t="s">
        <v>263</v>
      </c>
      <c r="AE7" t="s">
        <v>538</v>
      </c>
      <c r="AF7">
        <v>74292767</v>
      </c>
      <c r="AG7" t="s">
        <v>539</v>
      </c>
      <c r="AH7" t="s">
        <v>540</v>
      </c>
      <c r="AI7" t="s">
        <v>541</v>
      </c>
      <c r="AJ7" t="s">
        <v>542</v>
      </c>
      <c r="AK7" t="s">
        <v>543</v>
      </c>
      <c r="AL7" t="s">
        <v>544</v>
      </c>
      <c r="AM7" t="s">
        <v>545</v>
      </c>
      <c r="AN7" t="s">
        <v>7</v>
      </c>
      <c r="AO7" t="s">
        <v>546</v>
      </c>
      <c r="AP7" t="s">
        <v>476</v>
      </c>
      <c r="AQ7" t="s">
        <v>547</v>
      </c>
      <c r="AR7" t="s">
        <v>548</v>
      </c>
      <c r="AS7" t="s">
        <v>7</v>
      </c>
      <c r="AT7" t="s">
        <v>549</v>
      </c>
      <c r="AU7" t="s">
        <v>550</v>
      </c>
      <c r="AV7" t="s">
        <v>551</v>
      </c>
      <c r="AW7" t="s">
        <v>552</v>
      </c>
      <c r="AX7" t="s">
        <v>553</v>
      </c>
      <c r="AY7" t="s">
        <v>554</v>
      </c>
      <c r="AZ7" t="s">
        <v>555</v>
      </c>
      <c r="BA7" t="s">
        <v>556</v>
      </c>
      <c r="BB7" t="s">
        <v>557</v>
      </c>
      <c r="BC7" t="s">
        <v>558</v>
      </c>
      <c r="BD7" t="s">
        <v>559</v>
      </c>
      <c r="BE7" t="s">
        <v>560</v>
      </c>
      <c r="BF7" t="s">
        <v>513</v>
      </c>
      <c r="BG7" t="s">
        <v>561</v>
      </c>
      <c r="BH7" t="s">
        <v>562</v>
      </c>
      <c r="BI7" t="s">
        <v>563</v>
      </c>
      <c r="BJ7" t="s">
        <v>564</v>
      </c>
      <c r="BK7" t="s">
        <v>565</v>
      </c>
      <c r="BL7" t="s">
        <v>290</v>
      </c>
      <c r="BM7" t="s">
        <v>566</v>
      </c>
      <c r="BN7" t="s">
        <v>567</v>
      </c>
      <c r="BO7">
        <v>5.16</v>
      </c>
      <c r="BP7">
        <v>2.46</v>
      </c>
      <c r="BQ7">
        <v>3.15</v>
      </c>
      <c r="BR7">
        <v>7.82</v>
      </c>
      <c r="BS7">
        <v>2.96</v>
      </c>
      <c r="BT7">
        <v>2.6</v>
      </c>
      <c r="BU7" t="s">
        <v>311</v>
      </c>
      <c r="BV7" t="s">
        <v>451</v>
      </c>
      <c r="BW7">
        <v>2.99</v>
      </c>
      <c r="BX7">
        <v>3.09</v>
      </c>
      <c r="BY7">
        <v>5.72</v>
      </c>
      <c r="BZ7">
        <v>1.59</v>
      </c>
      <c r="CA7">
        <v>0.42</v>
      </c>
      <c r="CB7">
        <v>0.83</v>
      </c>
      <c r="CC7">
        <v>-2.44</v>
      </c>
      <c r="CD7">
        <v>18.440000000000001</v>
      </c>
      <c r="CE7" t="s">
        <v>2407</v>
      </c>
      <c r="CF7" t="s">
        <v>1596</v>
      </c>
      <c r="CG7" s="22">
        <v>0.4507689670932355</v>
      </c>
      <c r="CH7" s="23">
        <v>0.19507987868811796</v>
      </c>
      <c r="CI7" s="22">
        <v>0.54338037967681885</v>
      </c>
      <c r="CJ7" s="22">
        <v>1.3133730888366699</v>
      </c>
      <c r="CK7" s="22">
        <v>0.87017840147018433</v>
      </c>
      <c r="CL7" s="22">
        <v>-0.56123745441436768</v>
      </c>
      <c r="CM7" s="22">
        <v>0.32027876377105713</v>
      </c>
      <c r="CN7" s="23">
        <v>1.6683969497680664</v>
      </c>
      <c r="CO7" s="23">
        <v>0.1810670793056488</v>
      </c>
      <c r="CP7" s="23">
        <v>1.1658090353012085</v>
      </c>
      <c r="CQ7" s="23">
        <v>-13.98802661895752</v>
      </c>
      <c r="CR7" s="23">
        <v>-0.22186930477619171</v>
      </c>
      <c r="CS7">
        <v>0.98638269457730299</v>
      </c>
      <c r="CT7">
        <v>160919345.32374102</v>
      </c>
      <c r="CU7">
        <v>0</v>
      </c>
      <c r="CV7" s="22">
        <v>0.4971946358680725</v>
      </c>
      <c r="CW7" s="23">
        <v>-2.2389245718717574</v>
      </c>
      <c r="CX7">
        <v>0.06</v>
      </c>
      <c r="CY7">
        <v>87.703122051836232</v>
      </c>
      <c r="CZ7">
        <v>196330239.98647368</v>
      </c>
      <c r="DA7">
        <v>0.4971946358680725</v>
      </c>
      <c r="DB7">
        <v>20.652546688079276</v>
      </c>
      <c r="DC7">
        <v>833736161.45551383</v>
      </c>
      <c r="DD7">
        <v>0.47233490407466883</v>
      </c>
      <c r="DE7">
        <v>6.2310229786734936</v>
      </c>
      <c r="DF7">
        <v>2763394559.5985684</v>
      </c>
      <c r="DG7">
        <v>0.43753127956390381</v>
      </c>
      <c r="DH7">
        <v>2.0096722565860263</v>
      </c>
      <c r="DI7">
        <v>8567951785.954771</v>
      </c>
      <c r="DJ7">
        <v>0.39775570869445803</v>
      </c>
      <c r="DK7">
        <v>0.21796189664330387</v>
      </c>
      <c r="DL7">
        <v>78999014346.891296</v>
      </c>
      <c r="DM7">
        <v>0.34803624510765074</v>
      </c>
      <c r="DN7">
        <v>139000000</v>
      </c>
      <c r="DO7">
        <v>0.4971946358680725</v>
      </c>
      <c r="DP7">
        <v>17218775000</v>
      </c>
      <c r="DQ7">
        <v>1429279400</v>
      </c>
      <c r="DR7">
        <v>2958</v>
      </c>
      <c r="DS7">
        <v>-4.6425668774837003E-2</v>
      </c>
      <c r="DT7">
        <v>2.4340044505598755</v>
      </c>
      <c r="DU7" s="24">
        <v>0.6</v>
      </c>
      <c r="DV7">
        <v>0.6</v>
      </c>
      <c r="DW7">
        <v>1.2</v>
      </c>
      <c r="DX7">
        <v>3.027595238095238</v>
      </c>
      <c r="DY7">
        <v>0.33285502645502546</v>
      </c>
      <c r="DZ7">
        <v>3.0042180708490802</v>
      </c>
      <c r="EA7">
        <v>531</v>
      </c>
      <c r="EB7">
        <v>3.0037642115540728</v>
      </c>
      <c r="EC7">
        <v>3</v>
      </c>
      <c r="ED7">
        <v>8.5869549418788257E-2</v>
      </c>
      <c r="EE7">
        <v>0.5617711854837375</v>
      </c>
      <c r="EF7" s="25">
        <v>6.2362000000000001E-2</v>
      </c>
      <c r="EG7">
        <v>6.2389E-2</v>
      </c>
      <c r="EH7">
        <v>18.152855026455025</v>
      </c>
      <c r="EI7" t="s">
        <v>222</v>
      </c>
      <c r="EJ7">
        <v>0</v>
      </c>
      <c r="EK7">
        <v>1</v>
      </c>
      <c r="EL7" s="27">
        <v>44971</v>
      </c>
      <c r="EM7" s="28">
        <v>-1.8</v>
      </c>
      <c r="EN7" s="28">
        <v>4.1999999999999997E-3</v>
      </c>
      <c r="EO7" s="28">
        <v>-2.41</v>
      </c>
      <c r="EP7" s="28">
        <v>1.4800000000000001E-2</v>
      </c>
      <c r="EQ7" s="28">
        <v>-1.1000000000000001E-3</v>
      </c>
    </row>
  </sheetData>
  <phoneticPr fontId="1" type="noConversion"/>
  <hyperlinks>
    <hyperlink ref="A2"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3793" r:id="rId5" name="Button 1">
              <controlPr defaultSize="0" print="0" autoFill="0" autoPict="0" macro="[0]!'Industry_copy_call_buttom [c2],[d2]'">
                <anchor moveWithCells="1" sizeWithCells="1">
                  <from>
                    <xdr:col>1</xdr:col>
                    <xdr:colOff>252413</xdr:colOff>
                    <xdr:row>1</xdr:row>
                    <xdr:rowOff>138113</xdr:rowOff>
                  </from>
                  <to>
                    <xdr:col>1</xdr:col>
                    <xdr:colOff>1185863</xdr:colOff>
                    <xdr:row>1</xdr:row>
                    <xdr:rowOff>481013</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EQ9"/>
  <sheetViews>
    <sheetView zoomScale="85" zoomScaleNormal="85" workbookViewId="0">
      <pane xSplit="6" ySplit="2" topLeftCell="G3" activePane="bottomRight" state="frozen"/>
      <selection pane="topRight" activeCell="G1" sqref="G1"/>
      <selection pane="bottomLeft" activeCell="A3" sqref="A3"/>
      <selection pane="bottomRight" activeCell="D9" sqref="D9"/>
    </sheetView>
  </sheetViews>
  <sheetFormatPr defaultRowHeight="13.5"/>
  <cols>
    <col min="1" max="1" width="11.46484375" customWidth="1"/>
    <col min="2" max="2" width="50.46484375" customWidth="1"/>
    <col min="3" max="3" width="49.33203125" customWidth="1"/>
    <col min="4" max="4" width="56.19921875" customWidth="1"/>
    <col min="24" max="24" width="10.53125" customWidth="1"/>
  </cols>
  <sheetData>
    <row r="1" spans="1:147" s="16" customFormat="1">
      <c r="A1" s="17" t="s">
        <v>135</v>
      </c>
      <c r="B1" s="18" t="s">
        <v>136</v>
      </c>
      <c r="C1" s="19" t="s">
        <v>137</v>
      </c>
      <c r="D1" s="18" t="s">
        <v>138</v>
      </c>
      <c r="E1" t="s">
        <v>2</v>
      </c>
      <c r="F1" t="s">
        <v>3</v>
      </c>
      <c r="G1" t="s">
        <v>0</v>
      </c>
      <c r="H1" t="s">
        <v>97</v>
      </c>
      <c r="I1" t="s">
        <v>124</v>
      </c>
      <c r="J1" t="s">
        <v>4</v>
      </c>
      <c r="K1" t="s">
        <v>5</v>
      </c>
      <c r="L1" t="s">
        <v>1</v>
      </c>
      <c r="M1" t="s">
        <v>6</v>
      </c>
      <c r="N1" t="s">
        <v>8</v>
      </c>
      <c r="O1" t="s">
        <v>9</v>
      </c>
      <c r="P1" t="s">
        <v>10</v>
      </c>
      <c r="Q1" t="s">
        <v>125</v>
      </c>
      <c r="R1" t="s">
        <v>98</v>
      </c>
      <c r="S1" t="s">
        <v>126</v>
      </c>
      <c r="T1" t="s">
        <v>11</v>
      </c>
      <c r="U1" t="s">
        <v>99</v>
      </c>
      <c r="V1" t="s">
        <v>100</v>
      </c>
      <c r="W1" t="s">
        <v>12</v>
      </c>
      <c r="X1" t="s">
        <v>76</v>
      </c>
      <c r="Y1" t="s">
        <v>77</v>
      </c>
      <c r="Z1" t="s">
        <v>78</v>
      </c>
      <c r="AA1" t="s">
        <v>79</v>
      </c>
      <c r="AB1" t="s">
        <v>80</v>
      </c>
      <c r="AC1" t="s">
        <v>101</v>
      </c>
      <c r="AD1" t="s">
        <v>81</v>
      </c>
      <c r="AE1" t="s">
        <v>127</v>
      </c>
      <c r="AF1" t="s">
        <v>13</v>
      </c>
      <c r="AG1" t="s">
        <v>14</v>
      </c>
      <c r="AH1" t="s">
        <v>102</v>
      </c>
      <c r="AI1" t="s">
        <v>128</v>
      </c>
      <c r="AJ1" t="s">
        <v>103</v>
      </c>
      <c r="AK1" t="s">
        <v>15</v>
      </c>
      <c r="AL1" t="s">
        <v>104</v>
      </c>
      <c r="AM1" t="s">
        <v>54</v>
      </c>
      <c r="AN1" t="s">
        <v>105</v>
      </c>
      <c r="AO1" t="s">
        <v>106</v>
      </c>
      <c r="AP1" t="s">
        <v>107</v>
      </c>
      <c r="AQ1" t="s">
        <v>108</v>
      </c>
      <c r="AR1" t="s">
        <v>109</v>
      </c>
      <c r="AS1" t="s">
        <v>110</v>
      </c>
      <c r="AT1" t="s">
        <v>111</v>
      </c>
      <c r="AU1" t="s">
        <v>112</v>
      </c>
      <c r="AV1" t="s">
        <v>113</v>
      </c>
      <c r="AW1" t="s">
        <v>114</v>
      </c>
      <c r="AX1" t="s">
        <v>115</v>
      </c>
      <c r="AY1" t="s">
        <v>129</v>
      </c>
      <c r="AZ1" t="s">
        <v>55</v>
      </c>
      <c r="BA1" t="s">
        <v>56</v>
      </c>
      <c r="BB1" t="s">
        <v>57</v>
      </c>
      <c r="BC1" t="s">
        <v>58</v>
      </c>
      <c r="BD1" t="s">
        <v>64</v>
      </c>
      <c r="BE1" t="s">
        <v>59</v>
      </c>
      <c r="BF1" t="s">
        <v>60</v>
      </c>
      <c r="BG1" t="s">
        <v>61</v>
      </c>
      <c r="BH1" t="s">
        <v>62</v>
      </c>
      <c r="BI1" t="s">
        <v>130</v>
      </c>
      <c r="BJ1" t="s">
        <v>116</v>
      </c>
      <c r="BK1" t="s">
        <v>63</v>
      </c>
      <c r="BL1" t="s">
        <v>117</v>
      </c>
      <c r="BM1" t="s">
        <v>118</v>
      </c>
      <c r="BN1" t="s">
        <v>119</v>
      </c>
      <c r="BO1" t="s">
        <v>120</v>
      </c>
      <c r="BP1" t="s">
        <v>65</v>
      </c>
      <c r="BQ1" t="s">
        <v>66</v>
      </c>
      <c r="BR1" t="s">
        <v>67</v>
      </c>
      <c r="BS1" t="s">
        <v>121</v>
      </c>
      <c r="BT1" t="s">
        <v>68</v>
      </c>
      <c r="BU1" t="s">
        <v>69</v>
      </c>
      <c r="BV1" t="s">
        <v>70</v>
      </c>
      <c r="BW1" t="s">
        <v>122</v>
      </c>
      <c r="BX1" t="s">
        <v>71</v>
      </c>
      <c r="BY1" t="s">
        <v>72</v>
      </c>
      <c r="BZ1" t="s">
        <v>123</v>
      </c>
      <c r="CA1" t="s">
        <v>73</v>
      </c>
      <c r="CB1" t="s">
        <v>74</v>
      </c>
      <c r="CC1" t="s">
        <v>131</v>
      </c>
      <c r="CD1" t="s">
        <v>132</v>
      </c>
      <c r="CE1" t="s">
        <v>133</v>
      </c>
      <c r="CF1" t="s">
        <v>134</v>
      </c>
      <c r="CG1" s="1" t="s">
        <v>82</v>
      </c>
      <c r="CH1" s="1" t="s">
        <v>83</v>
      </c>
      <c r="CI1" s="1" t="s">
        <v>84</v>
      </c>
      <c r="CJ1" s="1" t="s">
        <v>85</v>
      </c>
      <c r="CK1" s="1" t="s">
        <v>86</v>
      </c>
      <c r="CL1" s="1" t="s">
        <v>87</v>
      </c>
      <c r="CM1" s="1" t="s">
        <v>88</v>
      </c>
      <c r="CN1" s="1" t="s">
        <v>89</v>
      </c>
      <c r="CO1" s="1" t="s">
        <v>90</v>
      </c>
      <c r="CP1" s="1" t="s">
        <v>91</v>
      </c>
      <c r="CQ1" s="1" t="s">
        <v>92</v>
      </c>
      <c r="CR1" s="1" t="s">
        <v>93</v>
      </c>
      <c r="CS1" s="1" t="s">
        <v>139</v>
      </c>
      <c r="CT1" s="1" t="s">
        <v>140</v>
      </c>
      <c r="CU1" s="1" t="s">
        <v>141</v>
      </c>
      <c r="CV1" s="1" t="s">
        <v>142</v>
      </c>
      <c r="CW1" s="1" t="s">
        <v>143</v>
      </c>
      <c r="CX1" s="1" t="s">
        <v>144</v>
      </c>
      <c r="CY1">
        <v>1</v>
      </c>
      <c r="CZ1" t="s">
        <v>145</v>
      </c>
      <c r="DA1" t="s">
        <v>146</v>
      </c>
      <c r="DB1">
        <v>3</v>
      </c>
      <c r="DC1" t="s">
        <v>147</v>
      </c>
      <c r="DD1" t="s">
        <v>148</v>
      </c>
      <c r="DE1">
        <v>6</v>
      </c>
      <c r="DF1" t="s">
        <v>149</v>
      </c>
      <c r="DG1" t="s">
        <v>150</v>
      </c>
      <c r="DH1">
        <v>10</v>
      </c>
      <c r="DI1" t="s">
        <v>151</v>
      </c>
      <c r="DJ1" t="s">
        <v>152</v>
      </c>
      <c r="DK1">
        <v>20</v>
      </c>
      <c r="DL1" t="s">
        <v>153</v>
      </c>
      <c r="DM1" t="s">
        <v>94</v>
      </c>
      <c r="DN1" t="s">
        <v>95</v>
      </c>
      <c r="DO1" s="2" t="s">
        <v>96</v>
      </c>
      <c r="DP1" t="s">
        <v>154</v>
      </c>
      <c r="DQ1" t="s">
        <v>155</v>
      </c>
      <c r="DR1" s="1" t="s">
        <v>156</v>
      </c>
      <c r="DS1" s="1" t="s">
        <v>157</v>
      </c>
      <c r="DT1" s="1" t="s">
        <v>158</v>
      </c>
      <c r="DU1" t="s">
        <v>159</v>
      </c>
      <c r="DV1" t="s">
        <v>160</v>
      </c>
      <c r="DW1" t="s">
        <v>161</v>
      </c>
      <c r="DX1" t="s">
        <v>162</v>
      </c>
      <c r="DY1" t="s">
        <v>163</v>
      </c>
      <c r="DZ1" t="s">
        <v>164</v>
      </c>
      <c r="EA1" t="s">
        <v>165</v>
      </c>
      <c r="EB1" t="s">
        <v>166</v>
      </c>
      <c r="EC1" t="s">
        <v>167</v>
      </c>
      <c r="ED1" t="s">
        <v>168</v>
      </c>
      <c r="EE1" t="s">
        <v>169</v>
      </c>
      <c r="EF1" t="s">
        <v>170</v>
      </c>
      <c r="EG1" t="s">
        <v>171</v>
      </c>
      <c r="EH1" t="s">
        <v>172</v>
      </c>
      <c r="EI1" t="s">
        <v>173</v>
      </c>
      <c r="EJ1" t="s">
        <v>174</v>
      </c>
      <c r="EK1"/>
    </row>
    <row r="2" spans="1:147" s="1" customFormat="1" ht="102" customHeight="1">
      <c r="A2" s="26" t="s">
        <v>232</v>
      </c>
      <c r="B2" s="20"/>
      <c r="C2" s="20">
        <v>3</v>
      </c>
      <c r="D2" s="20">
        <v>9</v>
      </c>
    </row>
    <row r="3" spans="1:147" s="16" customFormat="1" ht="146.25">
      <c r="A3" s="31" t="s">
        <v>233</v>
      </c>
      <c r="B3" s="3" t="s">
        <v>390</v>
      </c>
      <c r="C3" s="3" t="s">
        <v>2409</v>
      </c>
      <c r="D3" s="3" t="s">
        <v>2434</v>
      </c>
      <c r="E3" t="s">
        <v>179</v>
      </c>
      <c r="F3" t="s">
        <v>180</v>
      </c>
      <c r="G3">
        <v>28.02</v>
      </c>
      <c r="H3">
        <v>-0.39</v>
      </c>
      <c r="I3" t="s">
        <v>2410</v>
      </c>
      <c r="J3">
        <v>23511240000</v>
      </c>
      <c r="K3">
        <v>32.79</v>
      </c>
      <c r="L3">
        <v>3.37</v>
      </c>
      <c r="M3" t="s">
        <v>302</v>
      </c>
      <c r="N3" t="s">
        <v>2411</v>
      </c>
      <c r="O3" t="s">
        <v>2412</v>
      </c>
      <c r="P3" t="s">
        <v>2413</v>
      </c>
      <c r="Q3">
        <v>9.4</v>
      </c>
      <c r="R3" t="s">
        <v>2414</v>
      </c>
      <c r="S3">
        <v>178203780</v>
      </c>
      <c r="T3" s="4">
        <v>8.77E-2</v>
      </c>
      <c r="U3" t="s">
        <v>1267</v>
      </c>
      <c r="V3">
        <v>706487410</v>
      </c>
      <c r="W3">
        <v>838181800</v>
      </c>
      <c r="X3">
        <v>1.67</v>
      </c>
      <c r="Y3">
        <v>0.14000000000000001</v>
      </c>
      <c r="Z3">
        <v>10.83</v>
      </c>
      <c r="AA3" t="s">
        <v>2415</v>
      </c>
      <c r="AB3" t="s">
        <v>1851</v>
      </c>
      <c r="AC3" t="s">
        <v>2416</v>
      </c>
      <c r="AD3" t="s">
        <v>2417</v>
      </c>
      <c r="AE3" t="s">
        <v>522</v>
      </c>
      <c r="AF3">
        <v>7479234</v>
      </c>
      <c r="AG3" t="s">
        <v>2418</v>
      </c>
      <c r="AH3" t="s">
        <v>2419</v>
      </c>
      <c r="AI3" t="s">
        <v>307</v>
      </c>
      <c r="AJ3" t="s">
        <v>2420</v>
      </c>
      <c r="AK3" t="s">
        <v>2421</v>
      </c>
      <c r="AL3" t="s">
        <v>692</v>
      </c>
      <c r="AM3" t="s">
        <v>2422</v>
      </c>
      <c r="AN3" t="s">
        <v>7</v>
      </c>
      <c r="AO3" t="s">
        <v>2423</v>
      </c>
      <c r="AP3" t="s">
        <v>2424</v>
      </c>
      <c r="AQ3" t="s">
        <v>2425</v>
      </c>
      <c r="AR3" t="s">
        <v>1756</v>
      </c>
      <c r="AS3" t="s">
        <v>7</v>
      </c>
      <c r="AT3" t="s">
        <v>2426</v>
      </c>
      <c r="AU3" t="s">
        <v>315</v>
      </c>
      <c r="AV3" t="s">
        <v>2427</v>
      </c>
      <c r="AW3" t="s">
        <v>2428</v>
      </c>
      <c r="AX3" t="s">
        <v>2429</v>
      </c>
      <c r="AY3" t="s">
        <v>204</v>
      </c>
      <c r="AZ3" t="s">
        <v>205</v>
      </c>
      <c r="BA3" t="s">
        <v>206</v>
      </c>
      <c r="BB3" t="s">
        <v>207</v>
      </c>
      <c r="BC3" t="s">
        <v>208</v>
      </c>
      <c r="BD3" t="s">
        <v>16</v>
      </c>
      <c r="BE3" t="s">
        <v>20</v>
      </c>
      <c r="BF3" t="s">
        <v>209</v>
      </c>
      <c r="BG3" t="s">
        <v>210</v>
      </c>
      <c r="BH3" t="s">
        <v>211</v>
      </c>
      <c r="BI3" t="s">
        <v>2414</v>
      </c>
      <c r="BJ3" t="s">
        <v>2430</v>
      </c>
      <c r="BK3" t="s">
        <v>204</v>
      </c>
      <c r="BL3" t="s">
        <v>1267</v>
      </c>
      <c r="BM3" t="s">
        <v>2431</v>
      </c>
      <c r="BN3" t="s">
        <v>16</v>
      </c>
      <c r="BO3">
        <v>11.24</v>
      </c>
      <c r="BP3">
        <v>13.81</v>
      </c>
      <c r="BQ3">
        <v>11.91</v>
      </c>
      <c r="BR3">
        <v>11.35</v>
      </c>
      <c r="BS3">
        <v>23.1</v>
      </c>
      <c r="BT3">
        <v>17.13</v>
      </c>
      <c r="BU3" t="s">
        <v>2432</v>
      </c>
      <c r="BV3" t="s">
        <v>286</v>
      </c>
      <c r="BW3">
        <v>15.24</v>
      </c>
      <c r="BX3">
        <v>22.42</v>
      </c>
      <c r="BY3">
        <v>23.77</v>
      </c>
      <c r="BZ3">
        <v>10.83</v>
      </c>
      <c r="CA3">
        <v>11.12</v>
      </c>
      <c r="CB3">
        <v>10.119999999999999</v>
      </c>
      <c r="CC3">
        <v>4.05</v>
      </c>
      <c r="CD3">
        <v>1.89</v>
      </c>
      <c r="CE3" t="s">
        <v>2433</v>
      </c>
      <c r="CF3" t="s">
        <v>17</v>
      </c>
      <c r="CG3" s="22">
        <v>9.3828296885354545E-2</v>
      </c>
      <c r="CH3" s="23">
        <v>8.6608414634146341E-2</v>
      </c>
      <c r="CI3" s="22">
        <v>0.75612747669219971</v>
      </c>
      <c r="CJ3" s="22">
        <v>0.68804305791854858</v>
      </c>
      <c r="CK3" s="22">
        <v>0.4242781400680542</v>
      </c>
      <c r="CL3" s="22">
        <v>0.3165244460105896</v>
      </c>
      <c r="CM3" s="22">
        <v>0.41337713599205017</v>
      </c>
      <c r="CN3" s="23">
        <v>0.55187636613845825</v>
      </c>
      <c r="CO3" s="23">
        <v>0.85655736923217773</v>
      </c>
      <c r="CP3" s="23">
        <v>0.55414015054702759</v>
      </c>
      <c r="CQ3" s="23">
        <v>6.8027213215827942E-2</v>
      </c>
      <c r="CR3" s="23">
        <v>5.7553958147764206E-2</v>
      </c>
      <c r="CS3">
        <v>76.542289744981005</v>
      </c>
      <c r="CT3">
        <v>1.4729016911434258</v>
      </c>
      <c r="CU3">
        <v>0.92790863668807999</v>
      </c>
      <c r="CV3" s="22">
        <v>0.51967005133628841</v>
      </c>
      <c r="CW3" s="23">
        <v>0.41763101145625114</v>
      </c>
      <c r="CX3">
        <v>0.06</v>
      </c>
      <c r="CY3">
        <v>21.052835299353035</v>
      </c>
      <c r="CZ3">
        <v>1007856647.254161</v>
      </c>
      <c r="DA3">
        <v>0.51967005133628841</v>
      </c>
      <c r="DB3">
        <v>4.8737184314227271</v>
      </c>
      <c r="DC3">
        <v>4353603988.1167307</v>
      </c>
      <c r="DD3">
        <v>0.49368654876947399</v>
      </c>
      <c r="DE3">
        <v>1.430413060702848</v>
      </c>
      <c r="DF3">
        <v>14833645317.510036</v>
      </c>
      <c r="DG3">
        <v>0.45730964517593381</v>
      </c>
      <c r="DH3">
        <v>0.44449960203475875</v>
      </c>
      <c r="DI3">
        <v>47735115853.581322</v>
      </c>
      <c r="DJ3">
        <v>0.41573604106903073</v>
      </c>
      <c r="DK3">
        <v>4.3820678695258616E-2</v>
      </c>
      <c r="DL3">
        <v>484206101588.65039</v>
      </c>
      <c r="DM3">
        <v>0.36376903593540189</v>
      </c>
      <c r="DN3">
        <v>703000000</v>
      </c>
      <c r="DO3">
        <v>0.51967005133628841</v>
      </c>
      <c r="DP3">
        <v>21218240000</v>
      </c>
      <c r="DQ3">
        <v>5093413000</v>
      </c>
      <c r="DR3">
        <v>2222</v>
      </c>
      <c r="DS3">
        <v>-0.42584175445093386</v>
      </c>
      <c r="DT3">
        <v>-0.33102259682210478</v>
      </c>
      <c r="DU3" s="24">
        <v>0.98333333333333328</v>
      </c>
      <c r="DV3">
        <v>0.6</v>
      </c>
      <c r="DW3">
        <v>1.5833333333333333</v>
      </c>
      <c r="DX3">
        <v>4.4666666666666668</v>
      </c>
      <c r="DY3">
        <v>0.55231853932584096</v>
      </c>
      <c r="DZ3">
        <v>4.1690819850187264</v>
      </c>
      <c r="EA3">
        <v>297</v>
      </c>
      <c r="EB3">
        <v>4.1590845035234922</v>
      </c>
      <c r="EC3">
        <v>4</v>
      </c>
      <c r="ED3">
        <v>7.6943569998775926E-2</v>
      </c>
      <c r="EE3">
        <v>0.21236442976929348</v>
      </c>
      <c r="EF3" s="25">
        <v>-1.05891</v>
      </c>
      <c r="EG3">
        <v>-1.06281</v>
      </c>
      <c r="EH3">
        <v>19.362318539325841</v>
      </c>
      <c r="EI3" t="s">
        <v>738</v>
      </c>
      <c r="EJ3">
        <v>0</v>
      </c>
      <c r="EK3">
        <v>1</v>
      </c>
      <c r="EL3" s="27">
        <v>45105</v>
      </c>
      <c r="EM3" s="28">
        <v>1.89E-2</v>
      </c>
      <c r="EN3" s="28">
        <v>-1.7899999999999999E-2</v>
      </c>
      <c r="EO3" s="28">
        <v>5.86</v>
      </c>
      <c r="EP3" s="28">
        <v>-1.4</v>
      </c>
      <c r="EQ3" s="28">
        <v>-0.39</v>
      </c>
    </row>
    <row r="4" spans="1:147" s="16" customFormat="1" ht="135">
      <c r="A4" s="31"/>
      <c r="B4" s="3" t="s">
        <v>2435</v>
      </c>
      <c r="C4" s="3" t="s">
        <v>2436</v>
      </c>
      <c r="D4" s="3" t="s">
        <v>2459</v>
      </c>
      <c r="E4" t="s">
        <v>177</v>
      </c>
      <c r="F4" t="s">
        <v>178</v>
      </c>
      <c r="G4">
        <v>12.1</v>
      </c>
      <c r="H4">
        <v>-0.82</v>
      </c>
      <c r="I4" t="s">
        <v>2437</v>
      </c>
      <c r="J4">
        <v>14710282000</v>
      </c>
      <c r="K4">
        <v>18.79</v>
      </c>
      <c r="L4">
        <v>2.25</v>
      </c>
      <c r="M4" t="s">
        <v>302</v>
      </c>
      <c r="N4" t="s">
        <v>1768</v>
      </c>
      <c r="O4" t="s">
        <v>2438</v>
      </c>
      <c r="P4" t="s">
        <v>2439</v>
      </c>
      <c r="Q4">
        <v>2.61</v>
      </c>
      <c r="R4" t="s">
        <v>2440</v>
      </c>
      <c r="S4">
        <v>101140669</v>
      </c>
      <c r="T4" s="4">
        <v>-0.39119999999999999</v>
      </c>
      <c r="U4" t="s">
        <v>2441</v>
      </c>
      <c r="V4">
        <v>1215725770</v>
      </c>
      <c r="W4">
        <v>1215725770</v>
      </c>
      <c r="X4">
        <v>1.5</v>
      </c>
      <c r="Y4">
        <v>0.19</v>
      </c>
      <c r="Z4">
        <v>5.71</v>
      </c>
      <c r="AA4" t="s">
        <v>2442</v>
      </c>
      <c r="AB4" t="s">
        <v>1776</v>
      </c>
      <c r="AC4" t="s">
        <v>2443</v>
      </c>
      <c r="AD4" t="s">
        <v>2444</v>
      </c>
      <c r="AE4" t="s">
        <v>187</v>
      </c>
      <c r="AF4">
        <v>43780268</v>
      </c>
      <c r="AG4" t="s">
        <v>2445</v>
      </c>
      <c r="AH4">
        <v>0</v>
      </c>
      <c r="AI4" t="s">
        <v>2446</v>
      </c>
      <c r="AJ4" t="s">
        <v>2447</v>
      </c>
      <c r="AK4" t="s">
        <v>2448</v>
      </c>
      <c r="AL4" t="s">
        <v>2431</v>
      </c>
      <c r="AM4" t="s">
        <v>2449</v>
      </c>
      <c r="AN4" t="s">
        <v>7</v>
      </c>
      <c r="AO4" t="s">
        <v>2450</v>
      </c>
      <c r="AP4" t="s">
        <v>2451</v>
      </c>
      <c r="AQ4" t="s">
        <v>2452</v>
      </c>
      <c r="AR4" t="s">
        <v>2453</v>
      </c>
      <c r="AS4" t="s">
        <v>7</v>
      </c>
      <c r="AT4" t="s">
        <v>2454</v>
      </c>
      <c r="AU4" t="s">
        <v>1414</v>
      </c>
      <c r="AV4" t="s">
        <v>2455</v>
      </c>
      <c r="AW4" t="s">
        <v>2456</v>
      </c>
      <c r="AX4" t="s">
        <v>2457</v>
      </c>
      <c r="AY4" t="s">
        <v>194</v>
      </c>
      <c r="AZ4" t="s">
        <v>197</v>
      </c>
      <c r="BA4" t="s">
        <v>198</v>
      </c>
      <c r="BB4" t="s">
        <v>199</v>
      </c>
      <c r="BC4" t="s">
        <v>200</v>
      </c>
      <c r="BD4" t="s">
        <v>195</v>
      </c>
      <c r="BE4" t="s">
        <v>187</v>
      </c>
      <c r="BF4" t="s">
        <v>201</v>
      </c>
      <c r="BG4" t="s">
        <v>202</v>
      </c>
      <c r="BH4" t="s">
        <v>203</v>
      </c>
      <c r="BI4" t="s">
        <v>2440</v>
      </c>
      <c r="BJ4" t="s">
        <v>2458</v>
      </c>
      <c r="BK4" t="s">
        <v>194</v>
      </c>
      <c r="BL4" t="s">
        <v>2441</v>
      </c>
      <c r="BM4" t="s">
        <v>1022</v>
      </c>
      <c r="BN4" t="s">
        <v>195</v>
      </c>
      <c r="BO4">
        <v>12.42</v>
      </c>
      <c r="BP4">
        <v>7.68</v>
      </c>
      <c r="BQ4">
        <v>2.6</v>
      </c>
      <c r="BR4">
        <v>15.45</v>
      </c>
      <c r="BS4">
        <v>8.2899999999999991</v>
      </c>
      <c r="BT4">
        <v>2.8</v>
      </c>
      <c r="BU4" t="s">
        <v>324</v>
      </c>
      <c r="BV4" t="s">
        <v>286</v>
      </c>
      <c r="BW4">
        <v>17.22</v>
      </c>
      <c r="BX4">
        <v>16.16</v>
      </c>
      <c r="BY4">
        <v>14.6</v>
      </c>
      <c r="BZ4">
        <v>5.71</v>
      </c>
      <c r="CA4">
        <v>6.68</v>
      </c>
      <c r="CB4">
        <v>3.37</v>
      </c>
      <c r="CC4">
        <v>2.37</v>
      </c>
      <c r="CD4">
        <v>0.08</v>
      </c>
      <c r="CE4" t="s">
        <v>293</v>
      </c>
      <c r="CF4" t="s">
        <v>317</v>
      </c>
      <c r="CG4" s="22">
        <v>2.6105419175544233E-2</v>
      </c>
      <c r="CH4" s="23">
        <v>-0.39071886144578311</v>
      </c>
      <c r="CI4" s="22">
        <v>0.35964176058769226</v>
      </c>
      <c r="CJ4" s="22">
        <v>0.53611338138580322</v>
      </c>
      <c r="CK4" s="22">
        <v>0.15291206538677216</v>
      </c>
      <c r="CL4" s="22">
        <v>-3.1212454661726952E-2</v>
      </c>
      <c r="CM4" s="22">
        <v>6.9319605827331543E-2</v>
      </c>
      <c r="CN4" s="23">
        <v>1.1253132820129395</v>
      </c>
      <c r="CO4" s="23">
        <v>2.0930233001708984</v>
      </c>
      <c r="CP4" s="23">
        <v>-0.35820895433425903</v>
      </c>
      <c r="CQ4" s="23">
        <v>-0.18951612710952759</v>
      </c>
      <c r="CR4" s="23">
        <v>-0.12056737393140793</v>
      </c>
      <c r="CS4">
        <v>41.889744660654955</v>
      </c>
      <c r="CT4">
        <v>1.9272512427269284</v>
      </c>
      <c r="CU4">
        <v>0.82644628099173556</v>
      </c>
      <c r="CV4" s="22">
        <v>0.21735487170517445</v>
      </c>
      <c r="CW4" s="23">
        <v>0.51000882536172865</v>
      </c>
      <c r="CX4">
        <v>0.06</v>
      </c>
      <c r="CY4">
        <v>11.11147029875767</v>
      </c>
      <c r="CZ4">
        <v>973883897.36413956</v>
      </c>
      <c r="DA4">
        <v>0.21735487170517445</v>
      </c>
      <c r="DB4">
        <v>3.2651691703862822</v>
      </c>
      <c r="DC4">
        <v>3314156613.4289455</v>
      </c>
      <c r="DD4">
        <v>0.20648712811991571</v>
      </c>
      <c r="DE4">
        <v>1.3856903929558986</v>
      </c>
      <c r="DF4">
        <v>7809307226.9314642</v>
      </c>
      <c r="DG4">
        <v>0.19127228710055352</v>
      </c>
      <c r="DH4">
        <v>0.69764006800512413</v>
      </c>
      <c r="DI4">
        <v>15511267910.604753</v>
      </c>
      <c r="DJ4">
        <v>0.17388389736413956</v>
      </c>
      <c r="DK4">
        <v>0.2375039150136628</v>
      </c>
      <c r="DL4">
        <v>45562541566.43055</v>
      </c>
      <c r="DM4">
        <v>0.1521484101936221</v>
      </c>
      <c r="DN4">
        <v>848000000</v>
      </c>
      <c r="DO4">
        <v>0.21735487170517445</v>
      </c>
      <c r="DP4">
        <v>10821282000</v>
      </c>
      <c r="DQ4">
        <v>5614585200</v>
      </c>
      <c r="DR4">
        <v>416</v>
      </c>
      <c r="DS4">
        <v>-0.19124945252963022</v>
      </c>
      <c r="DT4">
        <v>-0.90072768680751181</v>
      </c>
      <c r="DU4" s="24">
        <v>0.45</v>
      </c>
      <c r="DV4">
        <v>0.24666666666666662</v>
      </c>
      <c r="DW4">
        <v>0.69666666666666666</v>
      </c>
      <c r="DX4">
        <v>8.0000000000000004E-4</v>
      </c>
      <c r="DY4">
        <v>0.48478632478632366</v>
      </c>
      <c r="DZ4">
        <v>2.5982905982905983E-4</v>
      </c>
      <c r="EA4">
        <v>1409</v>
      </c>
      <c r="EB4">
        <v>1.8694449974561461E-4</v>
      </c>
      <c r="EC4">
        <v>0</v>
      </c>
      <c r="ED4">
        <v>9.3771147090186288E-2</v>
      </c>
      <c r="EE4">
        <v>0.28871642656715257</v>
      </c>
      <c r="EF4" s="25">
        <v>-1.0019100000000001</v>
      </c>
      <c r="EG4">
        <v>-1.0101100000000001</v>
      </c>
      <c r="EH4">
        <v>16.324786324786324</v>
      </c>
      <c r="EI4" t="s">
        <v>738</v>
      </c>
      <c r="EJ4">
        <v>0</v>
      </c>
      <c r="EK4">
        <v>1</v>
      </c>
      <c r="EL4" s="27">
        <v>45105</v>
      </c>
      <c r="EM4" s="28">
        <v>2.3699999999999999E-2</v>
      </c>
      <c r="EN4" s="28">
        <v>-1.8200000000000001E-2</v>
      </c>
      <c r="EO4" s="28">
        <v>2.95</v>
      </c>
      <c r="EP4" s="28">
        <v>-0.25</v>
      </c>
      <c r="EQ4" s="28">
        <v>-0.82</v>
      </c>
    </row>
    <row r="5" spans="1:147" ht="112.5">
      <c r="A5" s="31"/>
      <c r="B5" s="3"/>
      <c r="C5" s="3"/>
      <c r="D5" s="21" t="s">
        <v>2483</v>
      </c>
      <c r="E5" t="s">
        <v>181</v>
      </c>
      <c r="F5" t="s">
        <v>182</v>
      </c>
      <c r="G5">
        <v>7.94</v>
      </c>
      <c r="H5">
        <v>-1</v>
      </c>
      <c r="I5" t="s">
        <v>2460</v>
      </c>
      <c r="J5">
        <v>8832202300</v>
      </c>
      <c r="K5">
        <v>29.37</v>
      </c>
      <c r="L5">
        <v>1.43</v>
      </c>
      <c r="M5" t="s">
        <v>302</v>
      </c>
      <c r="N5" t="s">
        <v>2461</v>
      </c>
      <c r="O5" t="s">
        <v>2462</v>
      </c>
      <c r="P5" t="s">
        <v>2463</v>
      </c>
      <c r="Q5">
        <v>19.05</v>
      </c>
      <c r="R5" t="s">
        <v>2464</v>
      </c>
      <c r="S5">
        <v>18925599</v>
      </c>
      <c r="T5" s="4">
        <v>-0.74380000000000002</v>
      </c>
      <c r="U5" t="s">
        <v>1680</v>
      </c>
      <c r="V5">
        <v>989113720</v>
      </c>
      <c r="W5">
        <v>1112368050</v>
      </c>
      <c r="X5">
        <v>1.59</v>
      </c>
      <c r="Y5">
        <v>0.15</v>
      </c>
      <c r="Z5">
        <v>1.35</v>
      </c>
      <c r="AA5" t="s">
        <v>2430</v>
      </c>
      <c r="AB5" t="s">
        <v>2465</v>
      </c>
      <c r="AC5" t="s">
        <v>2466</v>
      </c>
      <c r="AD5" t="s">
        <v>2467</v>
      </c>
      <c r="AE5" t="s">
        <v>442</v>
      </c>
      <c r="AF5">
        <v>15613771</v>
      </c>
      <c r="AG5" t="s">
        <v>2468</v>
      </c>
      <c r="AH5" t="s">
        <v>2469</v>
      </c>
      <c r="AI5" t="s">
        <v>2470</v>
      </c>
      <c r="AJ5" t="s">
        <v>2471</v>
      </c>
      <c r="AK5" t="s">
        <v>2472</v>
      </c>
      <c r="AL5" t="s">
        <v>7</v>
      </c>
      <c r="AM5" t="s">
        <v>2473</v>
      </c>
      <c r="AN5" t="s">
        <v>7</v>
      </c>
      <c r="AO5" t="s">
        <v>303</v>
      </c>
      <c r="AP5" t="s">
        <v>2474</v>
      </c>
      <c r="AQ5" t="s">
        <v>298</v>
      </c>
      <c r="AR5" t="s">
        <v>1451</v>
      </c>
      <c r="AS5" t="s">
        <v>2475</v>
      </c>
      <c r="AT5" t="s">
        <v>2476</v>
      </c>
      <c r="AU5" t="s">
        <v>7</v>
      </c>
      <c r="AV5" t="s">
        <v>2477</v>
      </c>
      <c r="AW5" t="s">
        <v>2478</v>
      </c>
      <c r="AX5" t="s">
        <v>489</v>
      </c>
      <c r="AY5" t="s">
        <v>212</v>
      </c>
      <c r="AZ5" t="s">
        <v>215</v>
      </c>
      <c r="BA5" t="s">
        <v>216</v>
      </c>
      <c r="BB5" t="s">
        <v>217</v>
      </c>
      <c r="BC5" t="s">
        <v>218</v>
      </c>
      <c r="BD5" t="s">
        <v>213</v>
      </c>
      <c r="BE5" t="s">
        <v>17</v>
      </c>
      <c r="BF5" t="s">
        <v>219</v>
      </c>
      <c r="BG5" t="s">
        <v>220</v>
      </c>
      <c r="BH5" t="s">
        <v>221</v>
      </c>
      <c r="BI5" t="s">
        <v>2464</v>
      </c>
      <c r="BJ5" t="s">
        <v>2479</v>
      </c>
      <c r="BK5" t="s">
        <v>212</v>
      </c>
      <c r="BL5" t="s">
        <v>1680</v>
      </c>
      <c r="BM5" t="s">
        <v>2480</v>
      </c>
      <c r="BN5" t="s">
        <v>213</v>
      </c>
      <c r="BO5">
        <v>5.88</v>
      </c>
      <c r="BP5">
        <v>9.4600000000000009</v>
      </c>
      <c r="BQ5">
        <v>3.66</v>
      </c>
      <c r="BR5">
        <v>6.97</v>
      </c>
      <c r="BS5">
        <v>11.25</v>
      </c>
      <c r="BT5">
        <v>4.13</v>
      </c>
      <c r="BU5" t="s">
        <v>324</v>
      </c>
      <c r="BV5" t="s">
        <v>286</v>
      </c>
      <c r="BW5">
        <v>10.17</v>
      </c>
      <c r="BX5">
        <v>25.89</v>
      </c>
      <c r="BY5">
        <v>21.19</v>
      </c>
      <c r="BZ5">
        <v>1.35</v>
      </c>
      <c r="CA5">
        <v>13.59</v>
      </c>
      <c r="CB5">
        <v>7.13</v>
      </c>
      <c r="CC5">
        <v>-0.75</v>
      </c>
      <c r="CD5">
        <v>-3.76</v>
      </c>
      <c r="CE5" t="s">
        <v>2481</v>
      </c>
      <c r="CF5" t="s">
        <v>2482</v>
      </c>
      <c r="CG5" s="22">
        <v>0.19072872606161531</v>
      </c>
      <c r="CH5" s="23">
        <v>-0.74375244222934411</v>
      </c>
      <c r="CI5" s="22">
        <v>0.70724564790725708</v>
      </c>
      <c r="CJ5" s="22">
        <v>0.56481856107711792</v>
      </c>
      <c r="CK5" s="22">
        <v>0.23151953518390656</v>
      </c>
      <c r="CL5" s="22">
        <v>-3.8499508053064346E-2</v>
      </c>
      <c r="CM5" s="22">
        <v>7.3661863803863525E-2</v>
      </c>
      <c r="CN5" s="23">
        <v>-0.31274130940437317</v>
      </c>
      <c r="CO5" s="23">
        <v>1.9101123809814453</v>
      </c>
      <c r="CP5" s="23">
        <v>5.7674942016601562</v>
      </c>
      <c r="CQ5" s="23">
        <v>-0.70555710792541504</v>
      </c>
      <c r="CR5" s="23">
        <v>-0.78423017263412476</v>
      </c>
      <c r="CS5">
        <v>33.505423926656974</v>
      </c>
      <c r="CT5">
        <v>1.0887249016721781</v>
      </c>
      <c r="CU5">
        <v>1.2594458438287153</v>
      </c>
      <c r="CV5" s="22">
        <v>0.30774921998381616</v>
      </c>
      <c r="CW5" s="23">
        <v>1.1750155985355377</v>
      </c>
      <c r="CX5">
        <v>0.06</v>
      </c>
      <c r="CY5">
        <v>14.289871758668442</v>
      </c>
      <c r="CZ5">
        <v>439206341.80588537</v>
      </c>
      <c r="DA5">
        <v>0.30774921998381616</v>
      </c>
      <c r="DB5">
        <v>3.9021211955684945</v>
      </c>
      <c r="DC5">
        <v>1608407833.9564819</v>
      </c>
      <c r="DD5">
        <v>0.29236175898462535</v>
      </c>
      <c r="DE5">
        <v>1.4850503688218937</v>
      </c>
      <c r="DF5">
        <v>4226255507.4000473</v>
      </c>
      <c r="DG5">
        <v>0.27081931358575823</v>
      </c>
      <c r="DH5">
        <v>0.65129034376017891</v>
      </c>
      <c r="DI5">
        <v>9636565872.8560104</v>
      </c>
      <c r="DJ5">
        <v>0.24619937598705294</v>
      </c>
      <c r="DK5">
        <v>0.15620342018148178</v>
      </c>
      <c r="DL5">
        <v>40179672715.924667</v>
      </c>
      <c r="DM5">
        <v>0.2154244539886713</v>
      </c>
      <c r="DN5">
        <v>356000000</v>
      </c>
      <c r="DO5">
        <v>0.30774921998381616</v>
      </c>
      <c r="DP5">
        <v>6276202300</v>
      </c>
      <c r="DQ5">
        <v>4383818600</v>
      </c>
      <c r="DR5">
        <v>3087</v>
      </c>
      <c r="DS5">
        <v>-0.11702049392220085</v>
      </c>
      <c r="DT5">
        <v>-1.9187680407648817</v>
      </c>
      <c r="DU5" s="24">
        <v>0.83666666666666678</v>
      </c>
      <c r="DV5">
        <v>-0.32500000000000001</v>
      </c>
      <c r="DW5">
        <v>0.51166666666666671</v>
      </c>
      <c r="DX5">
        <v>-1.0376000000000001</v>
      </c>
      <c r="DY5">
        <v>0.42416293436293584</v>
      </c>
      <c r="DZ5">
        <v>-1.0073005263320463</v>
      </c>
      <c r="EA5">
        <v>1775</v>
      </c>
      <c r="EB5">
        <v>-1.0047207066546857</v>
      </c>
      <c r="EC5">
        <v>1</v>
      </c>
      <c r="ED5">
        <v>4.5208238406344019E-2</v>
      </c>
      <c r="EE5">
        <v>0.23283660475505386</v>
      </c>
      <c r="EF5" s="25">
        <v>5.5110000000000006E-2</v>
      </c>
      <c r="EG5">
        <v>6.5110000000000001E-2</v>
      </c>
      <c r="EH5">
        <v>23.194162934362936</v>
      </c>
      <c r="EI5">
        <v>-1</v>
      </c>
      <c r="EJ5">
        <v>0</v>
      </c>
      <c r="EK5">
        <v>0</v>
      </c>
      <c r="EL5" s="27">
        <v>45105</v>
      </c>
      <c r="EM5" s="28">
        <v>8.8000000000000005E-3</v>
      </c>
      <c r="EN5" s="28">
        <v>-1.8599999999999998E-2</v>
      </c>
      <c r="EO5" s="28">
        <v>1.52</v>
      </c>
      <c r="EP5" s="28">
        <v>-0.25</v>
      </c>
      <c r="EQ5" s="28">
        <v>-1</v>
      </c>
    </row>
    <row r="6" spans="1:147" ht="112.5">
      <c r="A6" s="31"/>
      <c r="B6" s="3"/>
      <c r="C6" s="3"/>
      <c r="D6" s="3" t="s">
        <v>2509</v>
      </c>
      <c r="E6" t="s">
        <v>239</v>
      </c>
      <c r="F6" t="s">
        <v>240</v>
      </c>
      <c r="G6">
        <v>11.93</v>
      </c>
      <c r="H6">
        <v>0.25</v>
      </c>
      <c r="I6" t="s">
        <v>2484</v>
      </c>
      <c r="J6">
        <v>9785183500</v>
      </c>
      <c r="K6">
        <v>22.34</v>
      </c>
      <c r="L6">
        <v>2.89</v>
      </c>
      <c r="M6" t="s">
        <v>302</v>
      </c>
      <c r="N6" t="s">
        <v>2485</v>
      </c>
      <c r="O6" t="s">
        <v>2486</v>
      </c>
      <c r="P6" t="s">
        <v>2487</v>
      </c>
      <c r="Q6">
        <v>29.22</v>
      </c>
      <c r="R6" t="s">
        <v>2488</v>
      </c>
      <c r="S6">
        <v>117605887</v>
      </c>
      <c r="T6" s="4">
        <v>0.4047</v>
      </c>
      <c r="U6" t="s">
        <v>2489</v>
      </c>
      <c r="V6">
        <v>814572200</v>
      </c>
      <c r="W6">
        <v>820216560</v>
      </c>
      <c r="X6">
        <v>2.2999999999999998</v>
      </c>
      <c r="Y6">
        <v>0.16</v>
      </c>
      <c r="Z6">
        <v>8.61</v>
      </c>
      <c r="AA6" t="s">
        <v>2490</v>
      </c>
      <c r="AB6" t="s">
        <v>2491</v>
      </c>
      <c r="AC6" t="s">
        <v>2492</v>
      </c>
      <c r="AD6" t="s">
        <v>2493</v>
      </c>
      <c r="AE6" t="s">
        <v>318</v>
      </c>
      <c r="AF6">
        <v>22385638</v>
      </c>
      <c r="AG6" t="s">
        <v>2494</v>
      </c>
      <c r="AH6">
        <v>6102.33</v>
      </c>
      <c r="AI6" t="s">
        <v>293</v>
      </c>
      <c r="AJ6" t="s">
        <v>2495</v>
      </c>
      <c r="AK6" t="s">
        <v>2496</v>
      </c>
      <c r="AL6" t="s">
        <v>2497</v>
      </c>
      <c r="AM6" t="s">
        <v>2498</v>
      </c>
      <c r="AN6" t="s">
        <v>7</v>
      </c>
      <c r="AO6" t="s">
        <v>1778</v>
      </c>
      <c r="AP6" t="s">
        <v>2499</v>
      </c>
      <c r="AQ6" t="s">
        <v>2500</v>
      </c>
      <c r="AR6" t="s">
        <v>2501</v>
      </c>
      <c r="AS6" t="s">
        <v>7</v>
      </c>
      <c r="AT6" t="s">
        <v>2502</v>
      </c>
      <c r="AU6" t="s">
        <v>7</v>
      </c>
      <c r="AV6" t="s">
        <v>2503</v>
      </c>
      <c r="AW6" t="s">
        <v>2504</v>
      </c>
      <c r="AX6" t="s">
        <v>2505</v>
      </c>
      <c r="AY6" t="s">
        <v>264</v>
      </c>
      <c r="AZ6" t="s">
        <v>266</v>
      </c>
      <c r="BA6" t="s">
        <v>267</v>
      </c>
      <c r="BB6" t="s">
        <v>268</v>
      </c>
      <c r="BC6" t="s">
        <v>269</v>
      </c>
      <c r="BD6" t="s">
        <v>265</v>
      </c>
      <c r="BE6" t="s">
        <v>270</v>
      </c>
      <c r="BF6" t="s">
        <v>271</v>
      </c>
      <c r="BG6" t="s">
        <v>272</v>
      </c>
      <c r="BH6" t="s">
        <v>19</v>
      </c>
      <c r="BI6" t="s">
        <v>2488</v>
      </c>
      <c r="BJ6" t="s">
        <v>2506</v>
      </c>
      <c r="BK6" t="s">
        <v>264</v>
      </c>
      <c r="BL6" t="s">
        <v>2489</v>
      </c>
      <c r="BM6" t="s">
        <v>2507</v>
      </c>
      <c r="BN6" t="s">
        <v>265</v>
      </c>
      <c r="BO6">
        <v>10.47</v>
      </c>
      <c r="BP6">
        <v>9.6999999999999993</v>
      </c>
      <c r="BQ6">
        <v>4.75</v>
      </c>
      <c r="BR6">
        <v>13.29</v>
      </c>
      <c r="BS6">
        <v>9.94</v>
      </c>
      <c r="BT6">
        <v>5.16</v>
      </c>
      <c r="BU6" t="s">
        <v>2105</v>
      </c>
      <c r="BV6" t="s">
        <v>286</v>
      </c>
      <c r="BW6">
        <v>18.18</v>
      </c>
      <c r="BX6">
        <v>19.579999999999998</v>
      </c>
      <c r="BY6">
        <v>21.75</v>
      </c>
      <c r="BZ6">
        <v>8.61</v>
      </c>
      <c r="CA6">
        <v>7.91</v>
      </c>
      <c r="CB6">
        <v>6.81</v>
      </c>
      <c r="CC6">
        <v>1.02</v>
      </c>
      <c r="CD6">
        <v>-2.93</v>
      </c>
      <c r="CE6" t="s">
        <v>2508</v>
      </c>
      <c r="CF6" t="s">
        <v>489</v>
      </c>
      <c r="CG6" s="22">
        <v>0.29200234741784037</v>
      </c>
      <c r="CH6" s="23">
        <v>0.40468715623615242</v>
      </c>
      <c r="CI6" s="22">
        <v>0.87507414817810059</v>
      </c>
      <c r="CJ6" s="22">
        <v>0.72466742992401123</v>
      </c>
      <c r="CK6" s="22">
        <v>8.6159013211727142E-2</v>
      </c>
      <c r="CL6" s="22">
        <v>7.0833295583724976E-2</v>
      </c>
      <c r="CM6" s="22">
        <v>0.4093959629535675</v>
      </c>
      <c r="CN6" s="23">
        <v>0.52452832460403442</v>
      </c>
      <c r="CO6" s="23">
        <v>0.99248123168945313</v>
      </c>
      <c r="CP6" s="23">
        <v>0.42820778489112854</v>
      </c>
      <c r="CQ6" s="23">
        <v>2.1417717933654785</v>
      </c>
      <c r="CR6" s="23">
        <v>-1.7996147871017456</v>
      </c>
      <c r="CS6">
        <v>64.125681138272299</v>
      </c>
      <c r="CT6">
        <v>1.4801901451724921</v>
      </c>
      <c r="CU6">
        <v>1.6764459346186087</v>
      </c>
      <c r="CV6" s="22">
        <v>0.43322596997022628</v>
      </c>
      <c r="CW6" s="23">
        <v>0.45747486948966981</v>
      </c>
      <c r="CX6">
        <v>0.06</v>
      </c>
      <c r="CY6">
        <v>20.016870949368993</v>
      </c>
      <c r="CZ6">
        <v>546248388.55469</v>
      </c>
      <c r="DA6">
        <v>0.43322596997022628</v>
      </c>
      <c r="DB6">
        <v>4.9510504536974755</v>
      </c>
      <c r="DC6">
        <v>2208457296.538815</v>
      </c>
      <c r="DD6">
        <v>0.41156467147171494</v>
      </c>
      <c r="DE6">
        <v>1.6159413974619421</v>
      </c>
      <c r="DF6">
        <v>6766448039.0029221</v>
      </c>
      <c r="DG6">
        <v>0.38123885357379911</v>
      </c>
      <c r="DH6">
        <v>0.57910880965837519</v>
      </c>
      <c r="DI6">
        <v>18881051915.701706</v>
      </c>
      <c r="DJ6">
        <v>0.34658077597618103</v>
      </c>
      <c r="DK6">
        <v>8.2409564111049202E-2</v>
      </c>
      <c r="DL6">
        <v>132681001506.88675</v>
      </c>
      <c r="DM6">
        <v>0.30325817897915835</v>
      </c>
      <c r="DN6">
        <v>404000000</v>
      </c>
      <c r="DO6">
        <v>0.43322596997022628</v>
      </c>
      <c r="DP6">
        <v>10934183500</v>
      </c>
      <c r="DQ6">
        <v>2717258800</v>
      </c>
      <c r="DR6">
        <v>1721</v>
      </c>
      <c r="DS6">
        <v>-0.14122362255238591</v>
      </c>
      <c r="DT6">
        <v>-5.2787713253517388E-2</v>
      </c>
      <c r="DU6" s="24">
        <v>0.95333333333333348</v>
      </c>
      <c r="DV6">
        <v>0.71333333333333337</v>
      </c>
      <c r="DW6">
        <v>1.666666666666667</v>
      </c>
      <c r="DX6">
        <v>-1.0293000000000001</v>
      </c>
      <c r="DY6">
        <v>0.6873464052287579</v>
      </c>
      <c r="DZ6">
        <v>-1.0066612496732026</v>
      </c>
      <c r="EA6">
        <v>255</v>
      </c>
      <c r="EB6">
        <v>-1.0063230815134043</v>
      </c>
      <c r="EC6">
        <v>1</v>
      </c>
      <c r="ED6">
        <v>4.2408312263288124E-2</v>
      </c>
      <c r="EE6">
        <v>0.18653610212405367</v>
      </c>
      <c r="EF6" s="25">
        <v>2.9399999999999999E-2</v>
      </c>
      <c r="EG6">
        <v>3.1899999999999998E-2</v>
      </c>
      <c r="EH6">
        <v>46.227346405228758</v>
      </c>
      <c r="EI6" t="s">
        <v>222</v>
      </c>
      <c r="EJ6">
        <v>0</v>
      </c>
      <c r="EK6">
        <v>1</v>
      </c>
      <c r="EL6" s="27">
        <v>45105</v>
      </c>
      <c r="EM6" s="28">
        <v>3.3999999999999998E-3</v>
      </c>
      <c r="EN6" s="28">
        <v>-6.7999999999999996E-3</v>
      </c>
      <c r="EO6" s="28">
        <v>1.1000000000000001</v>
      </c>
      <c r="EP6" s="28">
        <v>0</v>
      </c>
      <c r="EQ6" s="28">
        <v>0.25</v>
      </c>
    </row>
    <row r="7" spans="1:147" s="16" customFormat="1" ht="146.25">
      <c r="A7" s="31"/>
      <c r="B7" s="3"/>
      <c r="C7" s="3"/>
      <c r="D7" s="3" t="s">
        <v>2535</v>
      </c>
      <c r="E7" t="s">
        <v>175</v>
      </c>
      <c r="F7" t="s">
        <v>176</v>
      </c>
      <c r="G7">
        <v>6.76</v>
      </c>
      <c r="H7">
        <v>1.96</v>
      </c>
      <c r="I7" t="s">
        <v>2510</v>
      </c>
      <c r="J7">
        <v>7663704500</v>
      </c>
      <c r="K7">
        <v>31.89</v>
      </c>
      <c r="L7">
        <v>2.8</v>
      </c>
      <c r="M7" t="s">
        <v>302</v>
      </c>
      <c r="N7" t="s">
        <v>2511</v>
      </c>
      <c r="O7" t="s">
        <v>2512</v>
      </c>
      <c r="P7" t="s">
        <v>2513</v>
      </c>
      <c r="Q7">
        <v>-18.309999999999999</v>
      </c>
      <c r="R7" t="s">
        <v>2514</v>
      </c>
      <c r="S7">
        <v>38759976</v>
      </c>
      <c r="T7" s="4">
        <v>-0.32</v>
      </c>
      <c r="U7" t="s">
        <v>2482</v>
      </c>
      <c r="V7">
        <v>1133684100</v>
      </c>
      <c r="W7">
        <v>1133684100</v>
      </c>
      <c r="X7">
        <v>1.82</v>
      </c>
      <c r="Y7">
        <v>0.17</v>
      </c>
      <c r="Z7">
        <v>4.43</v>
      </c>
      <c r="AA7" t="s">
        <v>1795</v>
      </c>
      <c r="AB7" t="s">
        <v>490</v>
      </c>
      <c r="AC7" t="s">
        <v>2515</v>
      </c>
      <c r="AD7" t="s">
        <v>2516</v>
      </c>
      <c r="AE7" t="s">
        <v>1796</v>
      </c>
      <c r="AF7">
        <v>7883720</v>
      </c>
      <c r="AG7" t="s">
        <v>2517</v>
      </c>
      <c r="AH7" t="s">
        <v>2518</v>
      </c>
      <c r="AI7" t="s">
        <v>2519</v>
      </c>
      <c r="AJ7" t="s">
        <v>2520</v>
      </c>
      <c r="AK7" t="s">
        <v>2521</v>
      </c>
      <c r="AL7" t="s">
        <v>2522</v>
      </c>
      <c r="AM7" t="s">
        <v>2523</v>
      </c>
      <c r="AN7" t="s">
        <v>7</v>
      </c>
      <c r="AO7" t="s">
        <v>2524</v>
      </c>
      <c r="AP7" t="s">
        <v>2525</v>
      </c>
      <c r="AQ7" t="s">
        <v>2526</v>
      </c>
      <c r="AR7" t="s">
        <v>529</v>
      </c>
      <c r="AS7" t="s">
        <v>7</v>
      </c>
      <c r="AT7" t="s">
        <v>2527</v>
      </c>
      <c r="AU7" t="s">
        <v>2528</v>
      </c>
      <c r="AV7" t="s">
        <v>2529</v>
      </c>
      <c r="AW7" t="s">
        <v>2530</v>
      </c>
      <c r="AX7" t="s">
        <v>2531</v>
      </c>
      <c r="AY7" t="s">
        <v>185</v>
      </c>
      <c r="AZ7" t="s">
        <v>188</v>
      </c>
      <c r="BA7" t="s">
        <v>189</v>
      </c>
      <c r="BB7" t="s">
        <v>190</v>
      </c>
      <c r="BC7" t="s">
        <v>191</v>
      </c>
      <c r="BD7" t="s">
        <v>186</v>
      </c>
      <c r="BE7" t="s">
        <v>19</v>
      </c>
      <c r="BF7" t="s">
        <v>192</v>
      </c>
      <c r="BG7" t="s">
        <v>21</v>
      </c>
      <c r="BH7" t="s">
        <v>193</v>
      </c>
      <c r="BI7" t="s">
        <v>2514</v>
      </c>
      <c r="BJ7" t="s">
        <v>2532</v>
      </c>
      <c r="BK7" t="s">
        <v>185</v>
      </c>
      <c r="BL7" t="s">
        <v>2482</v>
      </c>
      <c r="BM7" t="s">
        <v>2533</v>
      </c>
      <c r="BN7" t="s">
        <v>186</v>
      </c>
      <c r="BO7">
        <v>7.46</v>
      </c>
      <c r="BP7">
        <v>3.51</v>
      </c>
      <c r="BQ7">
        <v>2.4500000000000002</v>
      </c>
      <c r="BR7">
        <v>9.99</v>
      </c>
      <c r="BS7">
        <v>5.62</v>
      </c>
      <c r="BT7">
        <v>4.46</v>
      </c>
      <c r="BU7" t="s">
        <v>852</v>
      </c>
      <c r="BV7" t="s">
        <v>286</v>
      </c>
      <c r="BW7">
        <v>18.79</v>
      </c>
      <c r="BX7">
        <v>15.61</v>
      </c>
      <c r="BY7">
        <v>17.68</v>
      </c>
      <c r="BZ7">
        <v>4.43</v>
      </c>
      <c r="CA7">
        <v>2.6</v>
      </c>
      <c r="CB7">
        <v>2.85</v>
      </c>
      <c r="CC7">
        <v>5.3</v>
      </c>
      <c r="CD7">
        <v>10.64</v>
      </c>
      <c r="CE7" t="s">
        <v>806</v>
      </c>
      <c r="CF7" t="s">
        <v>2534</v>
      </c>
      <c r="CG7" s="22">
        <v>-0.18318979651162789</v>
      </c>
      <c r="CH7" s="23">
        <v>-0.31999207007805358</v>
      </c>
      <c r="CI7" s="22">
        <v>0.25851070880889893</v>
      </c>
      <c r="CJ7" s="22">
        <v>0.44559788703918457</v>
      </c>
      <c r="CK7" s="22">
        <v>3.9152964949607849E-2</v>
      </c>
      <c r="CL7" s="22">
        <v>0.11096321791410446</v>
      </c>
      <c r="CM7" s="22">
        <v>0.21324717998504639</v>
      </c>
      <c r="CN7" s="23">
        <v>0.9185185432434082</v>
      </c>
      <c r="CO7" s="23">
        <v>0.32352942228317261</v>
      </c>
      <c r="CP7" s="23">
        <v>-0.28671327233314514</v>
      </c>
      <c r="CQ7" s="23">
        <v>0.27678570151329041</v>
      </c>
      <c r="CR7" s="23">
        <v>8.7378643453121185E-2</v>
      </c>
      <c r="CS7">
        <v>53.843357142857137</v>
      </c>
      <c r="CT7">
        <v>2.5220033511975575</v>
      </c>
      <c r="CU7">
        <v>1.1834319526627219</v>
      </c>
      <c r="CV7" s="22">
        <v>0.21349439173936843</v>
      </c>
      <c r="CW7" s="23">
        <v>0.26389980763196946</v>
      </c>
      <c r="CX7">
        <v>0.06</v>
      </c>
      <c r="CY7">
        <v>24.123405161046843</v>
      </c>
      <c r="CZ7">
        <v>296504761.75518525</v>
      </c>
      <c r="DA7">
        <v>0.21349439173936843</v>
      </c>
      <c r="DB7">
        <v>7.111318574971726</v>
      </c>
      <c r="DC7">
        <v>1005819725.9188938</v>
      </c>
      <c r="DD7">
        <v>0.20281967215240002</v>
      </c>
      <c r="DE7">
        <v>3.0318563348241363</v>
      </c>
      <c r="DF7">
        <v>2359183190.1279368</v>
      </c>
      <c r="DG7">
        <v>0.18787506473064422</v>
      </c>
      <c r="DH7">
        <v>1.5351348287835564</v>
      </c>
      <c r="DI7">
        <v>4659333086.5066853</v>
      </c>
      <c r="DJ7">
        <v>0.17079551339149476</v>
      </c>
      <c r="DK7">
        <v>0.53007237083130365</v>
      </c>
      <c r="DL7">
        <v>13493826302.967899</v>
      </c>
      <c r="DM7">
        <v>0.1494460742175579</v>
      </c>
      <c r="DN7">
        <v>259000000</v>
      </c>
      <c r="DO7">
        <v>0.21349439173936843</v>
      </c>
      <c r="DP7">
        <v>7152704500</v>
      </c>
      <c r="DQ7">
        <v>1869315300</v>
      </c>
      <c r="DR7">
        <v>297</v>
      </c>
      <c r="DS7">
        <v>-0.39668418825099633</v>
      </c>
      <c r="DT7">
        <v>-0.58389187771002304</v>
      </c>
      <c r="DU7" s="24">
        <v>0.19666666666666666</v>
      </c>
      <c r="DV7">
        <v>0.24666666666666662</v>
      </c>
      <c r="DW7">
        <v>0.44333333333333325</v>
      </c>
      <c r="DX7">
        <v>8.4981203007518804</v>
      </c>
      <c r="DY7">
        <v>0.68081967213114636</v>
      </c>
      <c r="DZ7">
        <v>8.2245624306668308</v>
      </c>
      <c r="EA7">
        <v>1921</v>
      </c>
      <c r="EB7">
        <v>8.1386806012200896</v>
      </c>
      <c r="EC7">
        <v>8</v>
      </c>
      <c r="ED7">
        <v>0.14554318967691265</v>
      </c>
      <c r="EE7">
        <v>0.32284125710151529</v>
      </c>
      <c r="EF7" s="25">
        <v>0.05</v>
      </c>
      <c r="EG7">
        <v>6.9599999999999995E-2</v>
      </c>
      <c r="EH7">
        <v>23.450819672131146</v>
      </c>
      <c r="EI7" t="s">
        <v>222</v>
      </c>
      <c r="EJ7">
        <v>0</v>
      </c>
      <c r="EK7">
        <v>0</v>
      </c>
      <c r="EL7" s="27">
        <v>45105</v>
      </c>
      <c r="EM7" s="28">
        <v>2.3400000000000001E-2</v>
      </c>
      <c r="EN7" s="28">
        <v>-4.5999999999999999E-3</v>
      </c>
      <c r="EO7" s="28">
        <v>3.06</v>
      </c>
      <c r="EP7" s="28">
        <v>-1.63</v>
      </c>
      <c r="EQ7" s="28">
        <v>1.96</v>
      </c>
    </row>
    <row r="8" spans="1:147" ht="135">
      <c r="A8" s="31"/>
      <c r="B8" s="3"/>
      <c r="C8" s="3" t="s">
        <v>2536</v>
      </c>
      <c r="D8" s="3" t="s">
        <v>2557</v>
      </c>
      <c r="E8" t="s">
        <v>237</v>
      </c>
      <c r="F8" t="s">
        <v>238</v>
      </c>
      <c r="G8">
        <v>17.27</v>
      </c>
      <c r="H8">
        <v>-0.35</v>
      </c>
      <c r="I8" t="s">
        <v>2537</v>
      </c>
      <c r="J8">
        <v>5580737600</v>
      </c>
      <c r="K8">
        <v>30.18</v>
      </c>
      <c r="L8">
        <v>3.85</v>
      </c>
      <c r="M8" t="s">
        <v>302</v>
      </c>
      <c r="N8" t="s">
        <v>2538</v>
      </c>
      <c r="O8" t="s">
        <v>2539</v>
      </c>
      <c r="P8" t="s">
        <v>2540</v>
      </c>
      <c r="Q8">
        <v>-4.59</v>
      </c>
      <c r="R8" t="s">
        <v>2541</v>
      </c>
      <c r="S8">
        <v>50079199</v>
      </c>
      <c r="T8" s="4">
        <v>0.36770000000000003</v>
      </c>
      <c r="U8" t="s">
        <v>785</v>
      </c>
      <c r="V8">
        <v>228416140</v>
      </c>
      <c r="W8">
        <v>323146360</v>
      </c>
      <c r="X8">
        <v>1.04</v>
      </c>
      <c r="Y8">
        <v>0.14000000000000001</v>
      </c>
      <c r="Z8">
        <v>24.45</v>
      </c>
      <c r="AA8" t="s">
        <v>260</v>
      </c>
      <c r="AB8" t="s">
        <v>566</v>
      </c>
      <c r="AC8" t="s">
        <v>2542</v>
      </c>
      <c r="AD8" t="s">
        <v>2543</v>
      </c>
      <c r="AE8" t="s">
        <v>2544</v>
      </c>
      <c r="AF8">
        <v>-2269644</v>
      </c>
      <c r="AG8" t="s">
        <v>1052</v>
      </c>
      <c r="AH8" t="s">
        <v>7</v>
      </c>
      <c r="AI8" t="s">
        <v>2545</v>
      </c>
      <c r="AJ8" t="s">
        <v>2546</v>
      </c>
      <c r="AK8" t="s">
        <v>2547</v>
      </c>
      <c r="AL8" t="s">
        <v>331</v>
      </c>
      <c r="AM8" t="s">
        <v>2548</v>
      </c>
      <c r="AN8" t="s">
        <v>7</v>
      </c>
      <c r="AO8" t="s">
        <v>2549</v>
      </c>
      <c r="AP8" t="s">
        <v>7</v>
      </c>
      <c r="AQ8" t="s">
        <v>7</v>
      </c>
      <c r="AR8" t="s">
        <v>2550</v>
      </c>
      <c r="AS8" t="s">
        <v>7</v>
      </c>
      <c r="AT8" t="s">
        <v>2551</v>
      </c>
      <c r="AU8" t="s">
        <v>7</v>
      </c>
      <c r="AV8" t="s">
        <v>2552</v>
      </c>
      <c r="AW8" t="s">
        <v>2553</v>
      </c>
      <c r="AX8">
        <v>-3.23</v>
      </c>
      <c r="AY8" t="s">
        <v>196</v>
      </c>
      <c r="AZ8" t="s">
        <v>256</v>
      </c>
      <c r="BA8" t="s">
        <v>257</v>
      </c>
      <c r="BB8" t="s">
        <v>258</v>
      </c>
      <c r="BC8" t="s">
        <v>259</v>
      </c>
      <c r="BD8" t="s">
        <v>255</v>
      </c>
      <c r="BE8" t="s">
        <v>260</v>
      </c>
      <c r="BF8" t="s">
        <v>210</v>
      </c>
      <c r="BG8" t="s">
        <v>261</v>
      </c>
      <c r="BH8" t="s">
        <v>262</v>
      </c>
      <c r="BI8" t="s">
        <v>2541</v>
      </c>
      <c r="BJ8" t="s">
        <v>1012</v>
      </c>
      <c r="BK8" t="s">
        <v>196</v>
      </c>
      <c r="BL8" t="s">
        <v>785</v>
      </c>
      <c r="BM8" t="s">
        <v>2554</v>
      </c>
      <c r="BN8" t="s">
        <v>255</v>
      </c>
      <c r="BO8">
        <v>11.2</v>
      </c>
      <c r="BP8">
        <v>13.6</v>
      </c>
      <c r="BQ8">
        <v>10.49</v>
      </c>
      <c r="BR8">
        <v>12.47</v>
      </c>
      <c r="BS8">
        <v>14.63</v>
      </c>
      <c r="BT8">
        <v>11.66</v>
      </c>
      <c r="BU8" t="s">
        <v>2317</v>
      </c>
      <c r="BV8" t="s">
        <v>286</v>
      </c>
      <c r="BW8">
        <v>37.35</v>
      </c>
      <c r="BX8">
        <v>34.200000000000003</v>
      </c>
      <c r="BY8">
        <v>34.47</v>
      </c>
      <c r="BZ8">
        <v>24.45</v>
      </c>
      <c r="CA8">
        <v>22.81</v>
      </c>
      <c r="CB8">
        <v>24.68</v>
      </c>
      <c r="CC8">
        <v>0.41</v>
      </c>
      <c r="CD8">
        <v>4.79</v>
      </c>
      <c r="CE8" t="s">
        <v>2555</v>
      </c>
      <c r="CF8" t="s">
        <v>2556</v>
      </c>
      <c r="CG8" s="22">
        <v>-4.742227906976744E-2</v>
      </c>
      <c r="CH8" s="23">
        <v>0.36766755424467112</v>
      </c>
      <c r="CI8" s="22">
        <v>0.15214866399765015</v>
      </c>
      <c r="CJ8" s="22">
        <v>0.42549669742584229</v>
      </c>
      <c r="CK8" s="22">
        <v>1.6583747928962111E-3</v>
      </c>
      <c r="CL8" s="22">
        <v>6.6777961328625679E-3</v>
      </c>
      <c r="CM8" s="22">
        <v>0.13662238419055939</v>
      </c>
      <c r="CN8" s="23">
        <v>-0.11855670064687729</v>
      </c>
      <c r="CO8" s="23">
        <v>0.31081080436706543</v>
      </c>
      <c r="CP8" s="23">
        <v>6.8027209490537643E-3</v>
      </c>
      <c r="CQ8" s="23">
        <v>-5.7692307978868484E-2</v>
      </c>
      <c r="CR8" s="23">
        <v>-0.19170984625816345</v>
      </c>
      <c r="CS8">
        <v>33.185753815659069</v>
      </c>
      <c r="CT8">
        <v>2.2962616902610407</v>
      </c>
      <c r="CU8">
        <v>2.3161551823972206</v>
      </c>
      <c r="CV8" s="22">
        <v>0.14452078330796211</v>
      </c>
      <c r="CW8" s="23">
        <v>-1.0069065913558006E-2</v>
      </c>
      <c r="CX8">
        <v>0.06</v>
      </c>
      <c r="CY8">
        <v>22.710561847520189</v>
      </c>
      <c r="CZ8">
        <v>184634956.55251083</v>
      </c>
      <c r="DA8">
        <v>0.14452078330796211</v>
      </c>
      <c r="DB8">
        <v>7.0888088006445793</v>
      </c>
      <c r="DC8">
        <v>591518789.39360297</v>
      </c>
      <c r="DD8">
        <v>0.13729474414256401</v>
      </c>
      <c r="DE8">
        <v>3.2779485730708151</v>
      </c>
      <c r="DF8">
        <v>1279203595.3363974</v>
      </c>
      <c r="DG8">
        <v>0.12717828931100666</v>
      </c>
      <c r="DH8">
        <v>1.8311373715420556</v>
      </c>
      <c r="DI8">
        <v>2289923009.1453004</v>
      </c>
      <c r="DJ8">
        <v>0.11561662664636969</v>
      </c>
      <c r="DK8">
        <v>0.80232225457147111</v>
      </c>
      <c r="DL8">
        <v>5226283548.9208927</v>
      </c>
      <c r="DM8">
        <v>0.10116454831557348</v>
      </c>
      <c r="DN8">
        <v>171000000</v>
      </c>
      <c r="DO8">
        <v>0.14452078330796211</v>
      </c>
      <c r="DP8">
        <v>4193163600</v>
      </c>
      <c r="DQ8">
        <v>1109230410</v>
      </c>
      <c r="DR8">
        <v>1629</v>
      </c>
      <c r="DS8">
        <v>-0.19194306237772957</v>
      </c>
      <c r="DT8">
        <v>0.37773662015822912</v>
      </c>
      <c r="DU8" s="24">
        <v>0.31666666666666665</v>
      </c>
      <c r="DV8">
        <v>5.000000000000001E-2</v>
      </c>
      <c r="DW8">
        <v>0.36666666666666664</v>
      </c>
      <c r="DX8">
        <v>1.0479000000000001</v>
      </c>
      <c r="DY8">
        <v>0.42866670918956573</v>
      </c>
      <c r="DZ8">
        <v>1.0080791353701801</v>
      </c>
      <c r="EA8">
        <v>2069</v>
      </c>
      <c r="EB8">
        <v>1.0047512972095385</v>
      </c>
      <c r="EC8">
        <v>1</v>
      </c>
      <c r="ED8">
        <v>4.7461775524873621E-2</v>
      </c>
      <c r="EE8">
        <v>0.28139385509401993</v>
      </c>
      <c r="EF8" s="25">
        <v>9.8209999999999992E-2</v>
      </c>
      <c r="EG8">
        <v>0.10170999999999999</v>
      </c>
      <c r="EH8">
        <v>26.168666709189566</v>
      </c>
      <c r="EI8">
        <v>-1</v>
      </c>
      <c r="EJ8">
        <v>0</v>
      </c>
      <c r="EK8">
        <v>0</v>
      </c>
      <c r="EL8" s="27">
        <v>45105</v>
      </c>
      <c r="EM8" s="28">
        <v>8.6999999999999994E-3</v>
      </c>
      <c r="EN8" s="28">
        <v>-1.0999999999999999E-2</v>
      </c>
      <c r="EO8" s="28">
        <v>-0.7</v>
      </c>
      <c r="EP8" s="28">
        <v>1.7</v>
      </c>
      <c r="EQ8" s="28">
        <v>-0.35</v>
      </c>
    </row>
    <row r="9" spans="1:147" ht="135">
      <c r="A9" s="31"/>
      <c r="B9" s="3" t="s">
        <v>389</v>
      </c>
      <c r="C9" s="3"/>
      <c r="D9" s="3" t="s">
        <v>2585</v>
      </c>
      <c r="E9" t="s">
        <v>183</v>
      </c>
      <c r="F9" t="s">
        <v>184</v>
      </c>
      <c r="G9">
        <v>26.06</v>
      </c>
      <c r="H9">
        <v>-0.19</v>
      </c>
      <c r="I9" t="s">
        <v>2558</v>
      </c>
      <c r="J9">
        <v>2947104600</v>
      </c>
      <c r="K9">
        <v>52.71</v>
      </c>
      <c r="L9">
        <v>2.58</v>
      </c>
      <c r="M9" t="s">
        <v>302</v>
      </c>
      <c r="N9" t="s">
        <v>2559</v>
      </c>
      <c r="O9" t="s">
        <v>2560</v>
      </c>
      <c r="P9" t="s">
        <v>2561</v>
      </c>
      <c r="Q9">
        <v>-25.99</v>
      </c>
      <c r="R9" t="s">
        <v>2562</v>
      </c>
      <c r="S9">
        <v>-41603607</v>
      </c>
      <c r="T9" s="4">
        <v>-1.7949999999999999</v>
      </c>
      <c r="U9" t="s">
        <v>338</v>
      </c>
      <c r="V9">
        <v>45051000</v>
      </c>
      <c r="W9">
        <v>80778000</v>
      </c>
      <c r="X9">
        <v>2.23</v>
      </c>
      <c r="Y9">
        <v>0.13</v>
      </c>
      <c r="Z9">
        <v>-12.76</v>
      </c>
      <c r="AA9" t="s">
        <v>2211</v>
      </c>
      <c r="AB9" t="s">
        <v>2450</v>
      </c>
      <c r="AC9" t="s">
        <v>2563</v>
      </c>
      <c r="AD9" t="s">
        <v>2564</v>
      </c>
      <c r="AE9" t="s">
        <v>331</v>
      </c>
      <c r="AF9">
        <v>7990696</v>
      </c>
      <c r="AG9" t="s">
        <v>2565</v>
      </c>
      <c r="AH9" t="s">
        <v>2566</v>
      </c>
      <c r="AI9" t="s">
        <v>2567</v>
      </c>
      <c r="AJ9" t="s">
        <v>2568</v>
      </c>
      <c r="AK9" t="s">
        <v>2569</v>
      </c>
      <c r="AL9" t="s">
        <v>2570</v>
      </c>
      <c r="AM9" t="s">
        <v>2571</v>
      </c>
      <c r="AN9" t="s">
        <v>7</v>
      </c>
      <c r="AO9" t="s">
        <v>2572</v>
      </c>
      <c r="AP9" t="s">
        <v>2573</v>
      </c>
      <c r="AQ9" t="s">
        <v>2574</v>
      </c>
      <c r="AR9" t="s">
        <v>305</v>
      </c>
      <c r="AS9" t="s">
        <v>2575</v>
      </c>
      <c r="AT9" t="s">
        <v>2576</v>
      </c>
      <c r="AU9" t="s">
        <v>930</v>
      </c>
      <c r="AV9" t="s">
        <v>2577</v>
      </c>
      <c r="AW9" t="s">
        <v>2578</v>
      </c>
      <c r="AX9" t="s">
        <v>2579</v>
      </c>
      <c r="AY9" t="s">
        <v>75</v>
      </c>
      <c r="AZ9" t="s">
        <v>224</v>
      </c>
      <c r="BA9" t="s">
        <v>225</v>
      </c>
      <c r="BB9" t="s">
        <v>226</v>
      </c>
      <c r="BC9" t="s">
        <v>227</v>
      </c>
      <c r="BD9" t="s">
        <v>223</v>
      </c>
      <c r="BE9" t="s">
        <v>228</v>
      </c>
      <c r="BF9" t="s">
        <v>229</v>
      </c>
      <c r="BG9" t="s">
        <v>230</v>
      </c>
      <c r="BH9" t="s">
        <v>231</v>
      </c>
      <c r="BI9" t="s">
        <v>2562</v>
      </c>
      <c r="BJ9" t="s">
        <v>2580</v>
      </c>
      <c r="BK9" t="s">
        <v>75</v>
      </c>
      <c r="BL9" t="s">
        <v>338</v>
      </c>
      <c r="BM9" t="s">
        <v>2581</v>
      </c>
      <c r="BN9" t="s">
        <v>223</v>
      </c>
      <c r="BO9">
        <v>9.7799999999999994</v>
      </c>
      <c r="BP9">
        <v>12.97</v>
      </c>
      <c r="BQ9">
        <v>7.73</v>
      </c>
      <c r="BR9">
        <v>13.68</v>
      </c>
      <c r="BS9">
        <v>15.68</v>
      </c>
      <c r="BT9">
        <v>8.74</v>
      </c>
      <c r="BU9" t="s">
        <v>2582</v>
      </c>
      <c r="BV9" t="s">
        <v>286</v>
      </c>
      <c r="BW9">
        <v>6.77</v>
      </c>
      <c r="BX9">
        <v>20.51</v>
      </c>
      <c r="BY9">
        <v>18.03</v>
      </c>
      <c r="BZ9">
        <v>-12.76</v>
      </c>
      <c r="CA9">
        <v>9.2200000000000006</v>
      </c>
      <c r="CB9">
        <v>6.67</v>
      </c>
      <c r="CC9">
        <v>0.23</v>
      </c>
      <c r="CD9">
        <v>-2.61</v>
      </c>
      <c r="CE9" t="s">
        <v>2583</v>
      </c>
      <c r="CF9" t="s">
        <v>2584</v>
      </c>
      <c r="CG9" s="22">
        <v>-0.25997149789029533</v>
      </c>
      <c r="CH9" s="23">
        <v>-1.7952626146197119</v>
      </c>
      <c r="CI9" s="22">
        <v>0.28036251664161682</v>
      </c>
      <c r="CJ9" s="22">
        <v>1.1163684129714966</v>
      </c>
      <c r="CK9" s="22">
        <v>0.23930269479751587</v>
      </c>
      <c r="CL9" s="22">
        <v>7.6791808009147644E-2</v>
      </c>
      <c r="CM9" s="22">
        <v>0.22083333134651184</v>
      </c>
      <c r="CN9" s="23">
        <v>-1.315789483487606E-2</v>
      </c>
      <c r="CO9" s="23">
        <v>1.91179358959198</v>
      </c>
      <c r="CP9" s="23">
        <v>-9.9898092448711395E-2</v>
      </c>
      <c r="CQ9" s="23">
        <v>0.39824047684669495</v>
      </c>
      <c r="CR9" s="23">
        <v>-7.2430446743965149E-2</v>
      </c>
      <c r="CS9">
        <v>35.479513425033979</v>
      </c>
      <c r="CT9">
        <v>0.91741919747848033</v>
      </c>
      <c r="CU9">
        <v>2.3023791250959325</v>
      </c>
      <c r="CV9" s="22">
        <v>0.38673175275325777</v>
      </c>
      <c r="CW9" s="23">
        <v>0.42490952648222446</v>
      </c>
      <c r="CX9">
        <v>0.06</v>
      </c>
      <c r="CY9">
        <v>16.41447414864006</v>
      </c>
      <c r="CZ9">
        <v>196235625.38961193</v>
      </c>
      <c r="DA9">
        <v>0.38673175275325777</v>
      </c>
      <c r="DB9">
        <v>4.2099752168904043</v>
      </c>
      <c r="DC9">
        <v>765112485.00393558</v>
      </c>
      <c r="DD9">
        <v>0.36739516511559489</v>
      </c>
      <c r="DE9">
        <v>1.4547971273466751</v>
      </c>
      <c r="DF9">
        <v>2214126313.1820974</v>
      </c>
      <c r="DG9">
        <v>0.34032394242286684</v>
      </c>
      <c r="DH9">
        <v>0.56241470701189</v>
      </c>
      <c r="DI9">
        <v>5727276616.0645628</v>
      </c>
      <c r="DJ9">
        <v>0.30938540220260624</v>
      </c>
      <c r="DK9">
        <v>9.7374637419741922E-2</v>
      </c>
      <c r="DL9">
        <v>33079502890.625881</v>
      </c>
      <c r="DM9">
        <v>0.27071222692728042</v>
      </c>
      <c r="DN9">
        <v>150000000</v>
      </c>
      <c r="DO9">
        <v>0.38673175275325777</v>
      </c>
      <c r="DP9">
        <v>3221104600</v>
      </c>
      <c r="DQ9">
        <v>437637400</v>
      </c>
      <c r="DR9">
        <v>4547</v>
      </c>
      <c r="DS9">
        <v>-0.64670325064355305</v>
      </c>
      <c r="DT9">
        <v>-2.2201721411019362</v>
      </c>
      <c r="DU9" s="24">
        <v>0.48000000000000004</v>
      </c>
      <c r="DV9">
        <v>-0.4316666666666667</v>
      </c>
      <c r="DW9">
        <v>4.8333333333333339E-2</v>
      </c>
      <c r="DX9">
        <v>-1.0261</v>
      </c>
      <c r="DY9">
        <v>0.54494209640241942</v>
      </c>
      <c r="DZ9">
        <v>-1.0053489887161031</v>
      </c>
      <c r="EA9">
        <v>2716</v>
      </c>
      <c r="EB9">
        <v>-1.0024567224702468</v>
      </c>
      <c r="EC9">
        <v>1</v>
      </c>
      <c r="ED9">
        <v>5.4704251157493375E-2</v>
      </c>
      <c r="EE9">
        <v>0.26692540048032881</v>
      </c>
      <c r="EF9" s="25">
        <v>8.5999999999999993E-2</v>
      </c>
      <c r="EG9">
        <v>8.4099999999999994E-2</v>
      </c>
      <c r="EH9">
        <v>34.204942096402419</v>
      </c>
      <c r="EI9" t="s">
        <v>222</v>
      </c>
      <c r="EJ9">
        <v>0</v>
      </c>
      <c r="EK9">
        <v>0</v>
      </c>
      <c r="EL9" s="27">
        <v>45105</v>
      </c>
      <c r="EM9" s="28">
        <v>-1.23E-2</v>
      </c>
      <c r="EN9" s="28">
        <v>-2.6499999999999999E-2</v>
      </c>
      <c r="EO9" s="28">
        <v>0.4</v>
      </c>
      <c r="EP9" s="28">
        <v>4.0199999999999996</v>
      </c>
      <c r="EQ9" s="28">
        <v>-0.19</v>
      </c>
    </row>
  </sheetData>
  <mergeCells count="1">
    <mergeCell ref="A3:A9"/>
  </mergeCells>
  <phoneticPr fontId="1" type="noConversion"/>
  <hyperlinks>
    <hyperlink ref="A2" r:id="rId1"/>
  </hyperlinks>
  <pageMargins left="0.7" right="0.7" top="0.75" bottom="0.75" header="0.3" footer="0.3"/>
  <pageSetup paperSize="9" orientation="portrait"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28673" r:id="rId5" name="Button 1">
              <controlPr defaultSize="0" print="0" autoFill="0" autoPict="0" macro="[0]!'Industry_copy_call_buttom [c2],[d2]'">
                <anchor moveWithCells="1" sizeWithCells="1">
                  <from>
                    <xdr:col>1</xdr:col>
                    <xdr:colOff>252413</xdr:colOff>
                    <xdr:row>1</xdr:row>
                    <xdr:rowOff>138113</xdr:rowOff>
                  </from>
                  <to>
                    <xdr:col>1</xdr:col>
                    <xdr:colOff>1185863</xdr:colOff>
                    <xdr:row>1</xdr:row>
                    <xdr:rowOff>481013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Q4"/>
  <sheetViews>
    <sheetView workbookViewId="0">
      <selection sqref="A1:XFD1048576"/>
    </sheetView>
  </sheetViews>
  <sheetFormatPr defaultRowHeight="13.5"/>
  <cols>
    <col min="1" max="1" width="11.46484375" customWidth="1"/>
    <col min="2" max="2" width="50.46484375" customWidth="1"/>
    <col min="3" max="3" width="49.33203125" customWidth="1"/>
    <col min="4" max="4" width="56.19921875" customWidth="1"/>
    <col min="24" max="24" width="10.53125" customWidth="1"/>
  </cols>
  <sheetData>
    <row r="1" spans="1:147" s="16" customFormat="1">
      <c r="A1" s="17" t="s">
        <v>135</v>
      </c>
      <c r="B1" s="18" t="s">
        <v>136</v>
      </c>
      <c r="C1" s="19" t="s">
        <v>137</v>
      </c>
      <c r="D1" s="18" t="s">
        <v>138</v>
      </c>
      <c r="E1" t="s">
        <v>2</v>
      </c>
      <c r="F1" t="s">
        <v>3</v>
      </c>
      <c r="G1" t="s">
        <v>0</v>
      </c>
      <c r="H1" t="s">
        <v>97</v>
      </c>
      <c r="I1" t="s">
        <v>124</v>
      </c>
      <c r="J1" t="s">
        <v>4</v>
      </c>
      <c r="K1" t="s">
        <v>5</v>
      </c>
      <c r="L1" t="s">
        <v>1</v>
      </c>
      <c r="M1" t="s">
        <v>6</v>
      </c>
      <c r="N1" t="s">
        <v>8</v>
      </c>
      <c r="O1" t="s">
        <v>9</v>
      </c>
      <c r="P1" t="s">
        <v>10</v>
      </c>
      <c r="Q1" t="s">
        <v>125</v>
      </c>
      <c r="R1" t="s">
        <v>98</v>
      </c>
      <c r="S1" t="s">
        <v>126</v>
      </c>
      <c r="T1" t="s">
        <v>11</v>
      </c>
      <c r="U1" t="s">
        <v>99</v>
      </c>
      <c r="V1" t="s">
        <v>100</v>
      </c>
      <c r="W1" t="s">
        <v>12</v>
      </c>
      <c r="X1" t="s">
        <v>76</v>
      </c>
      <c r="Y1" t="s">
        <v>77</v>
      </c>
      <c r="Z1" t="s">
        <v>78</v>
      </c>
      <c r="AA1" t="s">
        <v>79</v>
      </c>
      <c r="AB1" t="s">
        <v>80</v>
      </c>
      <c r="AC1" t="s">
        <v>101</v>
      </c>
      <c r="AD1" t="s">
        <v>81</v>
      </c>
      <c r="AE1" t="s">
        <v>127</v>
      </c>
      <c r="AF1" t="s">
        <v>13</v>
      </c>
      <c r="AG1" t="s">
        <v>14</v>
      </c>
      <c r="AH1" t="s">
        <v>102</v>
      </c>
      <c r="AI1" t="s">
        <v>128</v>
      </c>
      <c r="AJ1" t="s">
        <v>103</v>
      </c>
      <c r="AK1" t="s">
        <v>15</v>
      </c>
      <c r="AL1" t="s">
        <v>104</v>
      </c>
      <c r="AM1" t="s">
        <v>54</v>
      </c>
      <c r="AN1" t="s">
        <v>105</v>
      </c>
      <c r="AO1" t="s">
        <v>106</v>
      </c>
      <c r="AP1" t="s">
        <v>107</v>
      </c>
      <c r="AQ1" t="s">
        <v>108</v>
      </c>
      <c r="AR1" t="s">
        <v>109</v>
      </c>
      <c r="AS1" t="s">
        <v>110</v>
      </c>
      <c r="AT1" t="s">
        <v>111</v>
      </c>
      <c r="AU1" t="s">
        <v>112</v>
      </c>
      <c r="AV1" t="s">
        <v>113</v>
      </c>
      <c r="AW1" t="s">
        <v>114</v>
      </c>
      <c r="AX1" t="s">
        <v>115</v>
      </c>
      <c r="AY1" t="s">
        <v>129</v>
      </c>
      <c r="AZ1" t="s">
        <v>55</v>
      </c>
      <c r="BA1" t="s">
        <v>56</v>
      </c>
      <c r="BB1" t="s">
        <v>57</v>
      </c>
      <c r="BC1" t="s">
        <v>58</v>
      </c>
      <c r="BD1" t="s">
        <v>64</v>
      </c>
      <c r="BE1" t="s">
        <v>59</v>
      </c>
      <c r="BF1" t="s">
        <v>60</v>
      </c>
      <c r="BG1" t="s">
        <v>61</v>
      </c>
      <c r="BH1" t="s">
        <v>62</v>
      </c>
      <c r="BI1" t="s">
        <v>130</v>
      </c>
      <c r="BJ1" t="s">
        <v>116</v>
      </c>
      <c r="BK1" t="s">
        <v>63</v>
      </c>
      <c r="BL1" t="s">
        <v>117</v>
      </c>
      <c r="BM1" t="s">
        <v>118</v>
      </c>
      <c r="BN1" t="s">
        <v>119</v>
      </c>
      <c r="BO1" t="s">
        <v>120</v>
      </c>
      <c r="BP1" t="s">
        <v>65</v>
      </c>
      <c r="BQ1" t="s">
        <v>66</v>
      </c>
      <c r="BR1" t="s">
        <v>67</v>
      </c>
      <c r="BS1" t="s">
        <v>121</v>
      </c>
      <c r="BT1" t="s">
        <v>68</v>
      </c>
      <c r="BU1" t="s">
        <v>69</v>
      </c>
      <c r="BV1" t="s">
        <v>70</v>
      </c>
      <c r="BW1" t="s">
        <v>122</v>
      </c>
      <c r="BX1" t="s">
        <v>71</v>
      </c>
      <c r="BY1" t="s">
        <v>72</v>
      </c>
      <c r="BZ1" t="s">
        <v>123</v>
      </c>
      <c r="CA1" t="s">
        <v>73</v>
      </c>
      <c r="CB1" t="s">
        <v>74</v>
      </c>
      <c r="CC1" t="s">
        <v>131</v>
      </c>
      <c r="CD1" t="s">
        <v>132</v>
      </c>
      <c r="CE1" t="s">
        <v>133</v>
      </c>
      <c r="CF1" t="s">
        <v>134</v>
      </c>
      <c r="CG1" s="1" t="s">
        <v>82</v>
      </c>
      <c r="CH1" s="1" t="s">
        <v>83</v>
      </c>
      <c r="CI1" s="1" t="s">
        <v>84</v>
      </c>
      <c r="CJ1" s="1" t="s">
        <v>85</v>
      </c>
      <c r="CK1" s="1" t="s">
        <v>86</v>
      </c>
      <c r="CL1" s="1" t="s">
        <v>87</v>
      </c>
      <c r="CM1" s="1" t="s">
        <v>88</v>
      </c>
      <c r="CN1" s="1" t="s">
        <v>89</v>
      </c>
      <c r="CO1" s="1" t="s">
        <v>90</v>
      </c>
      <c r="CP1" s="1" t="s">
        <v>91</v>
      </c>
      <c r="CQ1" s="1" t="s">
        <v>92</v>
      </c>
      <c r="CR1" s="1" t="s">
        <v>93</v>
      </c>
      <c r="CS1" s="1" t="s">
        <v>139</v>
      </c>
      <c r="CT1" s="1" t="s">
        <v>140</v>
      </c>
      <c r="CU1" s="1" t="s">
        <v>141</v>
      </c>
      <c r="CV1" s="1" t="s">
        <v>142</v>
      </c>
      <c r="CW1" s="1" t="s">
        <v>143</v>
      </c>
      <c r="CX1" s="1" t="s">
        <v>144</v>
      </c>
      <c r="CY1">
        <v>1</v>
      </c>
      <c r="CZ1" t="s">
        <v>145</v>
      </c>
      <c r="DA1" t="s">
        <v>146</v>
      </c>
      <c r="DB1">
        <v>3</v>
      </c>
      <c r="DC1" t="s">
        <v>147</v>
      </c>
      <c r="DD1" t="s">
        <v>148</v>
      </c>
      <c r="DE1">
        <v>6</v>
      </c>
      <c r="DF1" t="s">
        <v>149</v>
      </c>
      <c r="DG1" t="s">
        <v>150</v>
      </c>
      <c r="DH1">
        <v>10</v>
      </c>
      <c r="DI1" t="s">
        <v>151</v>
      </c>
      <c r="DJ1" t="s">
        <v>152</v>
      </c>
      <c r="DK1">
        <v>20</v>
      </c>
      <c r="DL1" t="s">
        <v>153</v>
      </c>
      <c r="DM1" t="s">
        <v>94</v>
      </c>
      <c r="DN1" t="s">
        <v>95</v>
      </c>
      <c r="DO1" s="2" t="s">
        <v>96</v>
      </c>
      <c r="DP1" t="s">
        <v>154</v>
      </c>
      <c r="DQ1" t="s">
        <v>155</v>
      </c>
      <c r="DR1" s="1" t="s">
        <v>156</v>
      </c>
      <c r="DS1" s="1" t="s">
        <v>157</v>
      </c>
      <c r="DT1" s="1" t="s">
        <v>158</v>
      </c>
      <c r="DU1" t="s">
        <v>159</v>
      </c>
      <c r="DV1" t="s">
        <v>160</v>
      </c>
      <c r="DW1" t="s">
        <v>161</v>
      </c>
      <c r="DX1" t="s">
        <v>162</v>
      </c>
      <c r="DY1" t="s">
        <v>163</v>
      </c>
      <c r="DZ1" t="s">
        <v>164</v>
      </c>
      <c r="EA1" t="s">
        <v>165</v>
      </c>
      <c r="EB1" t="s">
        <v>166</v>
      </c>
      <c r="EC1" t="s">
        <v>167</v>
      </c>
      <c r="ED1" t="s">
        <v>168</v>
      </c>
      <c r="EE1" t="s">
        <v>169</v>
      </c>
      <c r="EF1" t="s">
        <v>170</v>
      </c>
      <c r="EG1" t="s">
        <v>171</v>
      </c>
      <c r="EH1" t="s">
        <v>172</v>
      </c>
      <c r="EI1" t="s">
        <v>173</v>
      </c>
      <c r="EJ1" t="s">
        <v>174</v>
      </c>
      <c r="EK1"/>
    </row>
    <row r="2" spans="1:147" s="1" customFormat="1" ht="102" customHeight="1">
      <c r="A2" s="26" t="s">
        <v>232</v>
      </c>
      <c r="B2" s="20"/>
      <c r="C2" s="20">
        <v>3</v>
      </c>
      <c r="D2" s="20">
        <v>4</v>
      </c>
    </row>
    <row r="3" spans="1:147" ht="157.5">
      <c r="A3" s="32" t="s">
        <v>234</v>
      </c>
      <c r="B3" s="3" t="s">
        <v>392</v>
      </c>
      <c r="C3" s="3" t="s">
        <v>393</v>
      </c>
      <c r="D3" s="3" t="s">
        <v>396</v>
      </c>
      <c r="E3" t="s">
        <v>235</v>
      </c>
      <c r="F3" t="s">
        <v>236</v>
      </c>
      <c r="G3">
        <v>21.11</v>
      </c>
      <c r="H3">
        <v>8.8700000000000001E-2</v>
      </c>
      <c r="I3" t="s">
        <v>394</v>
      </c>
      <c r="J3">
        <v>34339892000</v>
      </c>
      <c r="K3">
        <v>23.8</v>
      </c>
      <c r="L3">
        <v>4.7</v>
      </c>
      <c r="M3" t="s">
        <v>302</v>
      </c>
      <c r="N3" t="s">
        <v>339</v>
      </c>
      <c r="O3" t="s">
        <v>340</v>
      </c>
      <c r="P3" t="s">
        <v>341</v>
      </c>
      <c r="Q3">
        <v>56.81</v>
      </c>
      <c r="R3" t="s">
        <v>243</v>
      </c>
      <c r="S3">
        <v>1207911860</v>
      </c>
      <c r="T3" s="4">
        <v>0.36420000000000002</v>
      </c>
      <c r="U3" t="s">
        <v>244</v>
      </c>
      <c r="V3">
        <v>1597058700</v>
      </c>
      <c r="W3">
        <v>1626712100</v>
      </c>
      <c r="X3">
        <v>2.21</v>
      </c>
      <c r="Y3">
        <v>0.96</v>
      </c>
      <c r="Z3">
        <v>8.5399999999999991</v>
      </c>
      <c r="AA3" t="s">
        <v>342</v>
      </c>
      <c r="AB3" t="s">
        <v>343</v>
      </c>
      <c r="AC3" t="s">
        <v>18</v>
      </c>
      <c r="AD3" t="s">
        <v>318</v>
      </c>
      <c r="AE3" t="s">
        <v>294</v>
      </c>
      <c r="AF3">
        <v>-34202204</v>
      </c>
      <c r="AG3" t="s">
        <v>344</v>
      </c>
      <c r="AH3" t="s">
        <v>345</v>
      </c>
      <c r="AI3" t="s">
        <v>346</v>
      </c>
      <c r="AJ3" t="s">
        <v>347</v>
      </c>
      <c r="AK3" t="s">
        <v>348</v>
      </c>
      <c r="AL3" t="s">
        <v>349</v>
      </c>
      <c r="AM3" t="s">
        <v>350</v>
      </c>
      <c r="AN3" t="s">
        <v>7</v>
      </c>
      <c r="AO3" t="s">
        <v>351</v>
      </c>
      <c r="AP3" t="s">
        <v>352</v>
      </c>
      <c r="AQ3" t="s">
        <v>353</v>
      </c>
      <c r="AR3" t="s">
        <v>354</v>
      </c>
      <c r="AS3" t="s">
        <v>355</v>
      </c>
      <c r="AT3" t="s">
        <v>356</v>
      </c>
      <c r="AU3" t="s">
        <v>7</v>
      </c>
      <c r="AV3" t="s">
        <v>357</v>
      </c>
      <c r="AW3" t="s">
        <v>358</v>
      </c>
      <c r="AX3" t="s">
        <v>359</v>
      </c>
      <c r="AY3" t="s">
        <v>245</v>
      </c>
      <c r="AZ3" t="s">
        <v>246</v>
      </c>
      <c r="BA3" t="s">
        <v>247</v>
      </c>
      <c r="BB3" t="s">
        <v>248</v>
      </c>
      <c r="BC3" t="s">
        <v>249</v>
      </c>
      <c r="BD3" t="s">
        <v>250</v>
      </c>
      <c r="BE3" t="s">
        <v>251</v>
      </c>
      <c r="BF3" t="s">
        <v>252</v>
      </c>
      <c r="BG3" t="s">
        <v>253</v>
      </c>
      <c r="BH3" t="s">
        <v>254</v>
      </c>
      <c r="BI3" t="s">
        <v>360</v>
      </c>
      <c r="BJ3" t="s">
        <v>361</v>
      </c>
      <c r="BK3" t="s">
        <v>295</v>
      </c>
      <c r="BL3" t="s">
        <v>332</v>
      </c>
      <c r="BM3" t="s">
        <v>362</v>
      </c>
      <c r="BN3" t="s">
        <v>296</v>
      </c>
      <c r="BO3">
        <v>13.37</v>
      </c>
      <c r="BP3">
        <v>13.4</v>
      </c>
      <c r="BQ3">
        <v>11.31</v>
      </c>
      <c r="BR3">
        <v>17.75</v>
      </c>
      <c r="BS3">
        <v>18.02</v>
      </c>
      <c r="BT3">
        <v>13.94</v>
      </c>
      <c r="BU3" t="s">
        <v>363</v>
      </c>
      <c r="BV3" t="s">
        <v>286</v>
      </c>
      <c r="BW3">
        <v>16.670000000000002</v>
      </c>
      <c r="BX3">
        <v>24.78</v>
      </c>
      <c r="BY3">
        <v>22.81</v>
      </c>
      <c r="BZ3">
        <v>8.5</v>
      </c>
      <c r="CA3">
        <v>12.52</v>
      </c>
      <c r="CB3">
        <v>10.57</v>
      </c>
      <c r="CC3">
        <v>12.11</v>
      </c>
      <c r="CD3">
        <v>7.81</v>
      </c>
      <c r="CE3" t="s">
        <v>320</v>
      </c>
      <c r="CF3" t="s">
        <v>395</v>
      </c>
      <c r="CG3" s="22">
        <v>0.4338049442267109</v>
      </c>
      <c r="CH3" s="23">
        <v>0.21212938053097344</v>
      </c>
      <c r="CI3" s="22">
        <v>0.55526769161224365</v>
      </c>
      <c r="CJ3" s="22">
        <v>0.23491775989532471</v>
      </c>
      <c r="CK3" s="22">
        <v>1.1557991616427898E-2</v>
      </c>
      <c r="CL3" s="22">
        <v>3.0490709468722343E-2</v>
      </c>
      <c r="CM3" s="22">
        <v>0.33694261312484741</v>
      </c>
      <c r="CN3" s="23">
        <v>0.10453648865222931</v>
      </c>
      <c r="CO3" s="23">
        <v>0.46743848919868469</v>
      </c>
      <c r="CP3" s="23">
        <v>2.9027576092630625E-3</v>
      </c>
      <c r="CQ3" s="23">
        <v>0.13322368264198303</v>
      </c>
      <c r="CR3" s="23">
        <v>0.37868481874465942</v>
      </c>
      <c r="CS3">
        <v>2.7238749900848735</v>
      </c>
      <c r="CT3">
        <v>94958848.214285716</v>
      </c>
      <c r="CU3">
        <v>1.1447129322595926</v>
      </c>
      <c r="CV3" s="22">
        <v>0.2338353531435132</v>
      </c>
      <c r="CW3" s="23">
        <v>0.2173572473693639</v>
      </c>
      <c r="CX3">
        <v>0.06</v>
      </c>
      <c r="CY3">
        <v>27.538987491786234</v>
      </c>
      <c r="CZ3">
        <v>1303675090.1139007</v>
      </c>
      <c r="DA3">
        <v>0.2338353531435132</v>
      </c>
      <c r="DB3">
        <v>7.9839412635818423</v>
      </c>
      <c r="DC3">
        <v>4496763041.5524006</v>
      </c>
      <c r="DD3">
        <v>0.22214358548633753</v>
      </c>
      <c r="DE3">
        <v>3.3221879328978114</v>
      </c>
      <c r="DF3">
        <v>10806701103.355167</v>
      </c>
      <c r="DG3">
        <v>0.20577511076629162</v>
      </c>
      <c r="DH3">
        <v>1.6320918176918902</v>
      </c>
      <c r="DI3">
        <v>21997470737.138172</v>
      </c>
      <c r="DJ3">
        <v>0.18706828251481056</v>
      </c>
      <c r="DK3">
        <v>0.52259329264754972</v>
      </c>
      <c r="DL3">
        <v>68699488694.381599</v>
      </c>
      <c r="DM3">
        <v>0.16368474720045922</v>
      </c>
      <c r="DN3">
        <v>1120000000</v>
      </c>
      <c r="DO3">
        <v>0.2338353531435132</v>
      </c>
      <c r="DP3">
        <v>35901892000</v>
      </c>
      <c r="DQ3">
        <v>2400965800</v>
      </c>
      <c r="DR3">
        <v>566</v>
      </c>
      <c r="DS3">
        <v>0.1999695910831977</v>
      </c>
      <c r="DT3">
        <v>-5.2278668383904658E-3</v>
      </c>
      <c r="DU3" s="24">
        <v>1.0166666666666666</v>
      </c>
      <c r="DV3">
        <v>0.47</v>
      </c>
      <c r="DW3">
        <v>1.4866666666666666</v>
      </c>
      <c r="DX3">
        <v>5.6449215524360037</v>
      </c>
      <c r="DY3">
        <v>1.1637017310253008</v>
      </c>
      <c r="DZ3">
        <v>5.1442700676554578</v>
      </c>
      <c r="EA3">
        <v>794</v>
      </c>
      <c r="EB3">
        <v>5.1209590310827204</v>
      </c>
      <c r="EC3">
        <v>5</v>
      </c>
      <c r="ED3">
        <v>0.10327580399752359</v>
      </c>
      <c r="EE3">
        <v>0.46166743334607274</v>
      </c>
      <c r="EF3" s="25">
        <v>3.8536000000000001E-2</v>
      </c>
      <c r="EG3">
        <v>3.7623000000000004E-2</v>
      </c>
      <c r="EH3">
        <v>94.223701731025301</v>
      </c>
      <c r="EI3">
        <v>-1</v>
      </c>
      <c r="EJ3">
        <v>1</v>
      </c>
      <c r="EK3">
        <v>1</v>
      </c>
      <c r="EL3" s="27">
        <v>44932</v>
      </c>
      <c r="EM3" s="28">
        <v>-0.48</v>
      </c>
      <c r="EN3" s="28">
        <v>2.2400000000000002</v>
      </c>
      <c r="EO3" s="28">
        <v>-2.0899999999999998E-2</v>
      </c>
      <c r="EP3" s="28">
        <v>3.3599999999999998E-2</v>
      </c>
      <c r="EQ3" s="28">
        <v>8.8700000000000001E-2</v>
      </c>
    </row>
    <row r="4" spans="1:147" ht="135">
      <c r="A4" s="32"/>
      <c r="B4" s="3" t="s">
        <v>387</v>
      </c>
      <c r="C4" s="3" t="s">
        <v>388</v>
      </c>
      <c r="D4" s="3" t="s">
        <v>399</v>
      </c>
      <c r="E4" t="s">
        <v>241</v>
      </c>
      <c r="F4" t="s">
        <v>242</v>
      </c>
      <c r="G4">
        <v>40.35</v>
      </c>
      <c r="H4">
        <v>7.46E-2</v>
      </c>
      <c r="I4" t="s">
        <v>397</v>
      </c>
      <c r="J4">
        <v>4847608700</v>
      </c>
      <c r="K4">
        <v>42.32</v>
      </c>
      <c r="L4">
        <v>4.88</v>
      </c>
      <c r="M4" t="s">
        <v>302</v>
      </c>
      <c r="N4" t="s">
        <v>364</v>
      </c>
      <c r="O4" t="s">
        <v>365</v>
      </c>
      <c r="P4" t="s">
        <v>366</v>
      </c>
      <c r="Q4">
        <v>11.26</v>
      </c>
      <c r="R4" t="s">
        <v>274</v>
      </c>
      <c r="S4">
        <v>87260578</v>
      </c>
      <c r="T4" s="4">
        <v>-0.15870000000000001</v>
      </c>
      <c r="U4" t="s">
        <v>275</v>
      </c>
      <c r="V4">
        <v>68495126</v>
      </c>
      <c r="W4">
        <v>120139000</v>
      </c>
      <c r="X4">
        <v>1.62</v>
      </c>
      <c r="Y4">
        <v>0.48</v>
      </c>
      <c r="Z4">
        <v>12.9</v>
      </c>
      <c r="AA4" t="s">
        <v>367</v>
      </c>
      <c r="AB4" t="s">
        <v>368</v>
      </c>
      <c r="AC4" t="s">
        <v>369</v>
      </c>
      <c r="AD4" t="s">
        <v>370</v>
      </c>
      <c r="AE4" t="s">
        <v>297</v>
      </c>
      <c r="AF4">
        <v>1210169</v>
      </c>
      <c r="AG4" t="s">
        <v>371</v>
      </c>
      <c r="AH4" t="s">
        <v>372</v>
      </c>
      <c r="AI4" t="s">
        <v>373</v>
      </c>
      <c r="AJ4" t="s">
        <v>374</v>
      </c>
      <c r="AK4" t="s">
        <v>375</v>
      </c>
      <c r="AL4" t="s">
        <v>7</v>
      </c>
      <c r="AM4" t="s">
        <v>376</v>
      </c>
      <c r="AN4" t="s">
        <v>7</v>
      </c>
      <c r="AO4" t="s">
        <v>377</v>
      </c>
      <c r="AP4" t="s">
        <v>378</v>
      </c>
      <c r="AQ4" t="s">
        <v>301</v>
      </c>
      <c r="AR4" t="s">
        <v>193</v>
      </c>
      <c r="AS4" t="s">
        <v>7</v>
      </c>
      <c r="AT4" t="s">
        <v>379</v>
      </c>
      <c r="AU4" t="s">
        <v>380</v>
      </c>
      <c r="AV4" t="s">
        <v>381</v>
      </c>
      <c r="AW4" t="s">
        <v>382</v>
      </c>
      <c r="AX4" t="s">
        <v>383</v>
      </c>
      <c r="AY4" t="s">
        <v>276</v>
      </c>
      <c r="AZ4" t="s">
        <v>214</v>
      </c>
      <c r="BA4" t="s">
        <v>277</v>
      </c>
      <c r="BB4" t="s">
        <v>278</v>
      </c>
      <c r="BC4" t="s">
        <v>279</v>
      </c>
      <c r="BD4" t="s">
        <v>280</v>
      </c>
      <c r="BE4" t="s">
        <v>281</v>
      </c>
      <c r="BF4" t="s">
        <v>282</v>
      </c>
      <c r="BG4" t="s">
        <v>283</v>
      </c>
      <c r="BH4" t="s">
        <v>284</v>
      </c>
      <c r="BI4" t="s">
        <v>298</v>
      </c>
      <c r="BJ4" t="s">
        <v>253</v>
      </c>
      <c r="BK4" t="s">
        <v>299</v>
      </c>
      <c r="BL4" t="s">
        <v>384</v>
      </c>
      <c r="BM4" t="s">
        <v>385</v>
      </c>
      <c r="BN4" t="s">
        <v>300</v>
      </c>
      <c r="BO4">
        <v>13</v>
      </c>
      <c r="BP4">
        <v>8.6199999999999992</v>
      </c>
      <c r="BQ4">
        <v>14.33</v>
      </c>
      <c r="BR4">
        <v>14.68</v>
      </c>
      <c r="BS4">
        <v>9.5</v>
      </c>
      <c r="BT4">
        <v>17.07</v>
      </c>
      <c r="BU4" t="s">
        <v>386</v>
      </c>
      <c r="BV4" t="s">
        <v>286</v>
      </c>
      <c r="BW4">
        <v>29.87</v>
      </c>
      <c r="BX4">
        <v>33.67</v>
      </c>
      <c r="BY4">
        <v>36.56</v>
      </c>
      <c r="BZ4">
        <v>12.69</v>
      </c>
      <c r="CA4">
        <v>12.2</v>
      </c>
      <c r="CB4">
        <v>15.36</v>
      </c>
      <c r="CC4">
        <v>11.87</v>
      </c>
      <c r="CD4">
        <v>43.09</v>
      </c>
      <c r="CE4" t="s">
        <v>398</v>
      </c>
      <c r="CF4" t="s">
        <v>210</v>
      </c>
      <c r="CG4" s="22">
        <v>0.10817101941747512</v>
      </c>
      <c r="CH4" s="23">
        <v>-0.27122617992002812</v>
      </c>
      <c r="CI4" s="22">
        <v>0.44007155299186707</v>
      </c>
      <c r="CJ4" s="22">
        <v>1.4519056305289268E-2</v>
      </c>
      <c r="CK4" s="22">
        <v>3.7664782255887985E-2</v>
      </c>
      <c r="CL4" s="22">
        <v>5.5666003376245499E-2</v>
      </c>
      <c r="CM4" s="22">
        <v>0.17249417304992676</v>
      </c>
      <c r="CN4" s="23">
        <v>0.92037326097488403</v>
      </c>
      <c r="CO4" s="23">
        <v>-0.19392170011997223</v>
      </c>
      <c r="CP4" s="23">
        <v>4.676022008061409E-2</v>
      </c>
      <c r="CQ4" s="23">
        <v>0.1963752955198288</v>
      </c>
      <c r="CR4" s="23">
        <v>0.353668212890625</v>
      </c>
      <c r="CS4">
        <v>6.0218741614906826</v>
      </c>
      <c r="CT4">
        <v>58582006.870229006</v>
      </c>
      <c r="CU4">
        <v>0.49566294919454768</v>
      </c>
      <c r="CV4" s="22">
        <v>0.1440831135958433</v>
      </c>
      <c r="CW4" s="23">
        <v>0.26465105786919596</v>
      </c>
      <c r="CX4">
        <v>0.06</v>
      </c>
      <c r="CY4">
        <v>31.611601442931704</v>
      </c>
      <c r="CZ4">
        <v>141391403.66137308</v>
      </c>
      <c r="DA4">
        <v>0.1440831135958433</v>
      </c>
      <c r="DB4">
        <v>9.8707648875729923</v>
      </c>
      <c r="DC4">
        <v>452812801.32881171</v>
      </c>
      <c r="DD4">
        <v>0.13687895791605112</v>
      </c>
      <c r="DE4">
        <v>4.5666800556206901</v>
      </c>
      <c r="DF4">
        <v>978743561.09068465</v>
      </c>
      <c r="DG4">
        <v>0.12679313996434211</v>
      </c>
      <c r="DH4">
        <v>2.5525855752920443</v>
      </c>
      <c r="DI4">
        <v>1751012284.6669407</v>
      </c>
      <c r="DJ4">
        <v>0.11526649087667465</v>
      </c>
      <c r="DK4">
        <v>1.1200085260798562</v>
      </c>
      <c r="DL4">
        <v>3990691674.146522</v>
      </c>
      <c r="DM4">
        <v>0.10085817951709031</v>
      </c>
      <c r="DN4">
        <v>131000000</v>
      </c>
      <c r="DO4">
        <v>0.1440831135958433</v>
      </c>
      <c r="DP4">
        <v>4469608700</v>
      </c>
      <c r="DQ4">
        <v>287577600</v>
      </c>
      <c r="DR4">
        <v>2307</v>
      </c>
      <c r="DS4">
        <v>-3.5912094178368187E-2</v>
      </c>
      <c r="DT4">
        <v>-0.53587723778922403</v>
      </c>
      <c r="DU4" s="24">
        <v>0.26666666666666666</v>
      </c>
      <c r="DV4">
        <v>0.17999999999999997</v>
      </c>
      <c r="DW4">
        <v>0.44666666666666666</v>
      </c>
      <c r="DX4">
        <v>9.2754699466233461</v>
      </c>
      <c r="DY4">
        <v>0.71659115646258331</v>
      </c>
      <c r="DZ4">
        <v>9.0514002559111368</v>
      </c>
      <c r="EA4">
        <v>2639</v>
      </c>
      <c r="EB4">
        <v>9.023796414773674</v>
      </c>
      <c r="EC4">
        <v>9</v>
      </c>
      <c r="ED4">
        <v>0.22830970792165742</v>
      </c>
      <c r="EE4">
        <v>1.2235826833917378</v>
      </c>
      <c r="EF4" s="25">
        <v>1.8967000000000001E-2</v>
      </c>
      <c r="EG4">
        <v>1.9746E-2</v>
      </c>
      <c r="EH4">
        <v>53.186591156462583</v>
      </c>
      <c r="EI4" t="s">
        <v>222</v>
      </c>
      <c r="EJ4">
        <v>1</v>
      </c>
      <c r="EK4">
        <v>0</v>
      </c>
      <c r="EL4" s="27">
        <v>44932</v>
      </c>
      <c r="EM4" s="28">
        <v>-0.19</v>
      </c>
      <c r="EN4" s="28">
        <v>2.92</v>
      </c>
      <c r="EO4" s="28">
        <v>2.9700000000000001E-2</v>
      </c>
      <c r="EP4" s="28">
        <v>-1.5699999999999999E-2</v>
      </c>
      <c r="EQ4" s="28">
        <v>7.46E-2</v>
      </c>
    </row>
  </sheetData>
  <mergeCells count="1">
    <mergeCell ref="A3:A4"/>
  </mergeCells>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Industry_copy_call_buttom [c2],[d2]'">
                <anchor moveWithCells="1" sizeWithCells="1">
                  <from>
                    <xdr:col>1</xdr:col>
                    <xdr:colOff>252413</xdr:colOff>
                    <xdr:row>1</xdr:row>
                    <xdr:rowOff>138113</xdr:rowOff>
                  </from>
                  <to>
                    <xdr:col>1</xdr:col>
                    <xdr:colOff>1185863</xdr:colOff>
                    <xdr:row>1</xdr:row>
                    <xdr:rowOff>481013</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Q14"/>
  <sheetViews>
    <sheetView workbookViewId="0">
      <selection sqref="A1:XFD1048576"/>
    </sheetView>
  </sheetViews>
  <sheetFormatPr defaultRowHeight="13.5"/>
  <cols>
    <col min="1" max="1" width="11.46484375" customWidth="1"/>
    <col min="2" max="2" width="50.46484375" customWidth="1"/>
    <col min="3" max="3" width="49.33203125" customWidth="1"/>
    <col min="4" max="4" width="56.19921875" customWidth="1"/>
    <col min="24" max="24" width="10.53125" customWidth="1"/>
  </cols>
  <sheetData>
    <row r="1" spans="1:147" s="16" customFormat="1">
      <c r="A1" s="17" t="s">
        <v>135</v>
      </c>
      <c r="B1" s="18" t="s">
        <v>136</v>
      </c>
      <c r="C1" s="19" t="s">
        <v>137</v>
      </c>
      <c r="D1" s="18" t="s">
        <v>138</v>
      </c>
      <c r="E1" t="s">
        <v>2</v>
      </c>
      <c r="F1" t="s">
        <v>3</v>
      </c>
      <c r="G1" t="s">
        <v>0</v>
      </c>
      <c r="H1" t="s">
        <v>97</v>
      </c>
      <c r="I1" t="s">
        <v>124</v>
      </c>
      <c r="J1" t="s">
        <v>4</v>
      </c>
      <c r="K1" t="s">
        <v>5</v>
      </c>
      <c r="L1" t="s">
        <v>1</v>
      </c>
      <c r="M1" t="s">
        <v>6</v>
      </c>
      <c r="N1" t="s">
        <v>8</v>
      </c>
      <c r="O1" t="s">
        <v>9</v>
      </c>
      <c r="P1" t="s">
        <v>10</v>
      </c>
      <c r="Q1" t="s">
        <v>125</v>
      </c>
      <c r="R1" t="s">
        <v>98</v>
      </c>
      <c r="S1" t="s">
        <v>126</v>
      </c>
      <c r="T1" t="s">
        <v>11</v>
      </c>
      <c r="U1" t="s">
        <v>99</v>
      </c>
      <c r="V1" t="s">
        <v>100</v>
      </c>
      <c r="W1" t="s">
        <v>12</v>
      </c>
      <c r="X1" t="s">
        <v>76</v>
      </c>
      <c r="Y1" t="s">
        <v>77</v>
      </c>
      <c r="Z1" t="s">
        <v>78</v>
      </c>
      <c r="AA1" t="s">
        <v>79</v>
      </c>
      <c r="AB1" t="s">
        <v>80</v>
      </c>
      <c r="AC1" t="s">
        <v>101</v>
      </c>
      <c r="AD1" t="s">
        <v>81</v>
      </c>
      <c r="AE1" t="s">
        <v>127</v>
      </c>
      <c r="AF1" t="s">
        <v>13</v>
      </c>
      <c r="AG1" t="s">
        <v>14</v>
      </c>
      <c r="AH1" t="s">
        <v>102</v>
      </c>
      <c r="AI1" t="s">
        <v>128</v>
      </c>
      <c r="AJ1" t="s">
        <v>103</v>
      </c>
      <c r="AK1" t="s">
        <v>15</v>
      </c>
      <c r="AL1" t="s">
        <v>104</v>
      </c>
      <c r="AM1" t="s">
        <v>54</v>
      </c>
      <c r="AN1" t="s">
        <v>105</v>
      </c>
      <c r="AO1" t="s">
        <v>106</v>
      </c>
      <c r="AP1" t="s">
        <v>107</v>
      </c>
      <c r="AQ1" t="s">
        <v>108</v>
      </c>
      <c r="AR1" t="s">
        <v>109</v>
      </c>
      <c r="AS1" t="s">
        <v>110</v>
      </c>
      <c r="AT1" t="s">
        <v>111</v>
      </c>
      <c r="AU1" t="s">
        <v>112</v>
      </c>
      <c r="AV1" t="s">
        <v>113</v>
      </c>
      <c r="AW1" t="s">
        <v>114</v>
      </c>
      <c r="AX1" t="s">
        <v>115</v>
      </c>
      <c r="AY1" t="s">
        <v>129</v>
      </c>
      <c r="AZ1" t="s">
        <v>55</v>
      </c>
      <c r="BA1" t="s">
        <v>56</v>
      </c>
      <c r="BB1" t="s">
        <v>57</v>
      </c>
      <c r="BC1" t="s">
        <v>58</v>
      </c>
      <c r="BD1" t="s">
        <v>64</v>
      </c>
      <c r="BE1" t="s">
        <v>59</v>
      </c>
      <c r="BF1" t="s">
        <v>60</v>
      </c>
      <c r="BG1" t="s">
        <v>61</v>
      </c>
      <c r="BH1" t="s">
        <v>62</v>
      </c>
      <c r="BI1" t="s">
        <v>130</v>
      </c>
      <c r="BJ1" t="s">
        <v>116</v>
      </c>
      <c r="BK1" t="s">
        <v>63</v>
      </c>
      <c r="BL1" t="s">
        <v>117</v>
      </c>
      <c r="BM1" t="s">
        <v>118</v>
      </c>
      <c r="BN1" t="s">
        <v>119</v>
      </c>
      <c r="BO1" t="s">
        <v>120</v>
      </c>
      <c r="BP1" t="s">
        <v>65</v>
      </c>
      <c r="BQ1" t="s">
        <v>66</v>
      </c>
      <c r="BR1" t="s">
        <v>67</v>
      </c>
      <c r="BS1" t="s">
        <v>121</v>
      </c>
      <c r="BT1" t="s">
        <v>68</v>
      </c>
      <c r="BU1" t="s">
        <v>69</v>
      </c>
      <c r="BV1" t="s">
        <v>70</v>
      </c>
      <c r="BW1" t="s">
        <v>122</v>
      </c>
      <c r="BX1" t="s">
        <v>71</v>
      </c>
      <c r="BY1" t="s">
        <v>72</v>
      </c>
      <c r="BZ1" t="s">
        <v>123</v>
      </c>
      <c r="CA1" t="s">
        <v>73</v>
      </c>
      <c r="CB1" t="s">
        <v>74</v>
      </c>
      <c r="CC1" t="s">
        <v>131</v>
      </c>
      <c r="CD1" t="s">
        <v>132</v>
      </c>
      <c r="CE1" t="s">
        <v>133</v>
      </c>
      <c r="CF1" t="s">
        <v>134</v>
      </c>
      <c r="CG1" s="1" t="s">
        <v>82</v>
      </c>
      <c r="CH1" s="1" t="s">
        <v>83</v>
      </c>
      <c r="CI1" s="1" t="s">
        <v>84</v>
      </c>
      <c r="CJ1" s="1" t="s">
        <v>85</v>
      </c>
      <c r="CK1" s="1" t="s">
        <v>86</v>
      </c>
      <c r="CL1" s="1" t="s">
        <v>87</v>
      </c>
      <c r="CM1" s="1" t="s">
        <v>88</v>
      </c>
      <c r="CN1" s="1" t="s">
        <v>89</v>
      </c>
      <c r="CO1" s="1" t="s">
        <v>90</v>
      </c>
      <c r="CP1" s="1" t="s">
        <v>91</v>
      </c>
      <c r="CQ1" s="1" t="s">
        <v>92</v>
      </c>
      <c r="CR1" s="1" t="s">
        <v>93</v>
      </c>
      <c r="CS1" s="1" t="s">
        <v>139</v>
      </c>
      <c r="CT1" s="1" t="s">
        <v>140</v>
      </c>
      <c r="CU1" s="1" t="s">
        <v>141</v>
      </c>
      <c r="CV1" s="1" t="s">
        <v>142</v>
      </c>
      <c r="CW1" s="1" t="s">
        <v>143</v>
      </c>
      <c r="CX1" s="1" t="s">
        <v>144</v>
      </c>
      <c r="CY1">
        <v>1</v>
      </c>
      <c r="CZ1" t="s">
        <v>145</v>
      </c>
      <c r="DA1" t="s">
        <v>146</v>
      </c>
      <c r="DB1">
        <v>3</v>
      </c>
      <c r="DC1" t="s">
        <v>147</v>
      </c>
      <c r="DD1" t="s">
        <v>148</v>
      </c>
      <c r="DE1">
        <v>6</v>
      </c>
      <c r="DF1" t="s">
        <v>149</v>
      </c>
      <c r="DG1" t="s">
        <v>150</v>
      </c>
      <c r="DH1">
        <v>10</v>
      </c>
      <c r="DI1" t="s">
        <v>151</v>
      </c>
      <c r="DJ1" t="s">
        <v>152</v>
      </c>
      <c r="DK1">
        <v>20</v>
      </c>
      <c r="DL1" t="s">
        <v>153</v>
      </c>
      <c r="DM1" t="s">
        <v>94</v>
      </c>
      <c r="DN1" t="s">
        <v>95</v>
      </c>
      <c r="DO1" s="2" t="s">
        <v>96</v>
      </c>
      <c r="DP1" t="s">
        <v>154</v>
      </c>
      <c r="DQ1" t="s">
        <v>155</v>
      </c>
      <c r="DR1" s="1" t="s">
        <v>156</v>
      </c>
      <c r="DS1" s="1" t="s">
        <v>157</v>
      </c>
      <c r="DT1" s="1" t="s">
        <v>158</v>
      </c>
      <c r="DU1" t="s">
        <v>159</v>
      </c>
      <c r="DV1" t="s">
        <v>160</v>
      </c>
      <c r="DW1" t="s">
        <v>161</v>
      </c>
      <c r="DX1" t="s">
        <v>162</v>
      </c>
      <c r="DY1" t="s">
        <v>163</v>
      </c>
      <c r="DZ1" t="s">
        <v>164</v>
      </c>
      <c r="EA1" t="s">
        <v>165</v>
      </c>
      <c r="EB1" t="s">
        <v>166</v>
      </c>
      <c r="EC1" t="s">
        <v>167</v>
      </c>
      <c r="ED1" t="s">
        <v>168</v>
      </c>
      <c r="EE1" t="s">
        <v>169</v>
      </c>
      <c r="EF1" t="s">
        <v>170</v>
      </c>
      <c r="EG1" t="s">
        <v>171</v>
      </c>
      <c r="EH1" t="s">
        <v>172</v>
      </c>
      <c r="EI1" t="s">
        <v>173</v>
      </c>
      <c r="EJ1" t="s">
        <v>174</v>
      </c>
      <c r="EK1"/>
    </row>
    <row r="2" spans="1:147" s="1" customFormat="1" ht="102" customHeight="1">
      <c r="A2" s="26"/>
      <c r="B2" s="20"/>
      <c r="C2" s="20">
        <v>3</v>
      </c>
      <c r="D2" s="20">
        <v>14</v>
      </c>
    </row>
    <row r="3" spans="1:147" ht="135">
      <c r="B3" s="3" t="s">
        <v>654</v>
      </c>
      <c r="C3" s="3" t="s">
        <v>655</v>
      </c>
      <c r="D3" s="3" t="s">
        <v>698</v>
      </c>
      <c r="E3" t="s">
        <v>618</v>
      </c>
      <c r="F3" t="s">
        <v>619</v>
      </c>
      <c r="G3">
        <v>18.45</v>
      </c>
      <c r="H3">
        <v>2.8400000000000002E-2</v>
      </c>
      <c r="I3" t="s">
        <v>620</v>
      </c>
      <c r="J3">
        <v>14576330000</v>
      </c>
      <c r="K3">
        <v>31.07</v>
      </c>
      <c r="L3">
        <v>2.4700000000000002</v>
      </c>
      <c r="M3" t="s">
        <v>302</v>
      </c>
      <c r="N3" t="s">
        <v>656</v>
      </c>
      <c r="O3" t="s">
        <v>657</v>
      </c>
      <c r="P3" t="s">
        <v>658</v>
      </c>
      <c r="Q3">
        <v>32.32</v>
      </c>
      <c r="R3" t="s">
        <v>659</v>
      </c>
      <c r="S3">
        <v>421384150</v>
      </c>
      <c r="T3" s="4">
        <v>0.60560000000000003</v>
      </c>
      <c r="U3" t="s">
        <v>660</v>
      </c>
      <c r="V3">
        <v>740649170</v>
      </c>
      <c r="W3">
        <v>790044970</v>
      </c>
      <c r="X3">
        <v>2.27</v>
      </c>
      <c r="Y3">
        <v>0.77</v>
      </c>
      <c r="Z3">
        <v>4.32</v>
      </c>
      <c r="AA3" t="s">
        <v>661</v>
      </c>
      <c r="AB3" t="s">
        <v>662</v>
      </c>
      <c r="AC3" t="s">
        <v>418</v>
      </c>
      <c r="AD3" t="s">
        <v>313</v>
      </c>
      <c r="AE3" t="s">
        <v>663</v>
      </c>
      <c r="AF3">
        <v>60905818</v>
      </c>
      <c r="AG3" t="s">
        <v>664</v>
      </c>
      <c r="AH3" t="s">
        <v>665</v>
      </c>
      <c r="AI3" t="s">
        <v>666</v>
      </c>
      <c r="AJ3" t="s">
        <v>667</v>
      </c>
      <c r="AK3" t="s">
        <v>668</v>
      </c>
      <c r="AL3" t="s">
        <v>7</v>
      </c>
      <c r="AM3" t="s">
        <v>669</v>
      </c>
      <c r="AN3" t="s">
        <v>7</v>
      </c>
      <c r="AO3" t="s">
        <v>670</v>
      </c>
      <c r="AP3" t="s">
        <v>671</v>
      </c>
      <c r="AQ3" t="s">
        <v>672</v>
      </c>
      <c r="AR3" t="s">
        <v>673</v>
      </c>
      <c r="AS3" t="s">
        <v>7</v>
      </c>
      <c r="AT3" t="s">
        <v>674</v>
      </c>
      <c r="AU3" t="s">
        <v>675</v>
      </c>
      <c r="AV3" t="s">
        <v>676</v>
      </c>
      <c r="AW3" t="s">
        <v>677</v>
      </c>
      <c r="AX3" t="s">
        <v>678</v>
      </c>
      <c r="AY3" t="s">
        <v>679</v>
      </c>
      <c r="AZ3" t="s">
        <v>680</v>
      </c>
      <c r="BA3" t="s">
        <v>681</v>
      </c>
      <c r="BB3" t="s">
        <v>682</v>
      </c>
      <c r="BC3" t="s">
        <v>683</v>
      </c>
      <c r="BD3" t="s">
        <v>279</v>
      </c>
      <c r="BE3" t="s">
        <v>684</v>
      </c>
      <c r="BF3" t="s">
        <v>685</v>
      </c>
      <c r="BG3" t="s">
        <v>686</v>
      </c>
      <c r="BH3" t="s">
        <v>687</v>
      </c>
      <c r="BI3" t="s">
        <v>688</v>
      </c>
      <c r="BJ3" t="s">
        <v>689</v>
      </c>
      <c r="BK3" t="s">
        <v>690</v>
      </c>
      <c r="BL3" t="s">
        <v>691</v>
      </c>
      <c r="BM3" t="s">
        <v>692</v>
      </c>
      <c r="BN3" t="s">
        <v>693</v>
      </c>
      <c r="BO3">
        <v>4.55</v>
      </c>
      <c r="BP3">
        <v>6.76</v>
      </c>
      <c r="BQ3">
        <v>7.97</v>
      </c>
      <c r="BR3">
        <v>5.83</v>
      </c>
      <c r="BS3">
        <v>10.07</v>
      </c>
      <c r="BT3">
        <v>11.8</v>
      </c>
      <c r="BU3" t="s">
        <v>694</v>
      </c>
      <c r="BV3" t="s">
        <v>695</v>
      </c>
      <c r="BW3">
        <v>12.13</v>
      </c>
      <c r="BX3">
        <v>17.059999999999999</v>
      </c>
      <c r="BY3">
        <v>15.88</v>
      </c>
      <c r="BZ3">
        <v>4.17</v>
      </c>
      <c r="CA3">
        <v>5.65</v>
      </c>
      <c r="CB3">
        <v>5.85</v>
      </c>
      <c r="CC3">
        <v>8.2100000000000009</v>
      </c>
      <c r="CD3">
        <v>25.08</v>
      </c>
      <c r="CE3" t="s">
        <v>696</v>
      </c>
      <c r="CF3" t="s">
        <v>697</v>
      </c>
      <c r="CG3" s="22">
        <v>0.29531710362047481</v>
      </c>
      <c r="CH3" s="23">
        <v>0.4584257575757576</v>
      </c>
      <c r="CI3" s="22">
        <v>0.32270383834838867</v>
      </c>
      <c r="CJ3" s="22">
        <v>-3.9512751391157508E-4</v>
      </c>
      <c r="CK3" s="22">
        <v>4.042758047580719E-2</v>
      </c>
      <c r="CL3" s="22">
        <v>0.26728028059005737</v>
      </c>
      <c r="CM3" s="22">
        <v>0.35705870389938354</v>
      </c>
      <c r="CN3" s="23">
        <v>-0.2773892879486084</v>
      </c>
      <c r="CO3" s="23">
        <v>-2.500000037252903E-2</v>
      </c>
      <c r="CP3" s="23">
        <v>0.10831234604120255</v>
      </c>
      <c r="CQ3" s="23">
        <v>0.29738563299179077</v>
      </c>
      <c r="CR3" s="23">
        <v>0.67213112115859985</v>
      </c>
      <c r="CS3">
        <v>1.4521149631400678</v>
      </c>
      <c r="CT3">
        <v>129401674.19354838</v>
      </c>
      <c r="CU3">
        <v>0.65040650406504064</v>
      </c>
      <c r="CV3" s="22">
        <v>0.19741505515994504</v>
      </c>
      <c r="CW3" s="23">
        <v>0.15508796237409114</v>
      </c>
      <c r="CX3">
        <v>0.06</v>
      </c>
      <c r="CY3">
        <v>46.244750645601897</v>
      </c>
      <c r="CZ3">
        <v>350187421.79205936</v>
      </c>
      <c r="DA3">
        <v>0.19741505515994504</v>
      </c>
      <c r="DB3">
        <v>13.814187133369495</v>
      </c>
      <c r="DC3">
        <v>1172296990.3079596</v>
      </c>
      <c r="DD3">
        <v>0.18754430240194778</v>
      </c>
      <c r="DE3">
        <v>6.0031715216854113</v>
      </c>
      <c r="DF3">
        <v>2697629068.4850173</v>
      </c>
      <c r="DG3">
        <v>0.17372524854075164</v>
      </c>
      <c r="DH3">
        <v>3.1119203810427316</v>
      </c>
      <c r="DI3">
        <v>5203966688.4323244</v>
      </c>
      <c r="DJ3">
        <v>0.15793204412795603</v>
      </c>
      <c r="DK3">
        <v>1.1388156120450512</v>
      </c>
      <c r="DL3">
        <v>14220326652.282808</v>
      </c>
      <c r="DM3">
        <v>0.13819053861196151</v>
      </c>
      <c r="DN3">
        <v>310000000</v>
      </c>
      <c r="DO3">
        <v>0.19741505515994504</v>
      </c>
      <c r="DP3">
        <v>16194330000</v>
      </c>
      <c r="DQ3">
        <v>2213113400</v>
      </c>
      <c r="DR3">
        <v>3578</v>
      </c>
      <c r="DS3">
        <v>9.7902048460529773E-2</v>
      </c>
      <c r="DT3">
        <v>0.30333779520166648</v>
      </c>
      <c r="DU3" s="24">
        <v>0.6</v>
      </c>
      <c r="DV3">
        <v>0.6</v>
      </c>
      <c r="DW3">
        <v>1.2</v>
      </c>
      <c r="DX3">
        <v>9.3273524720893146</v>
      </c>
      <c r="DY3">
        <v>0.42837525155925293</v>
      </c>
      <c r="DZ3">
        <v>9.0518445301156873</v>
      </c>
      <c r="EA3">
        <v>996</v>
      </c>
      <c r="EB3">
        <v>9.0413534386904075</v>
      </c>
      <c r="EC3">
        <v>9</v>
      </c>
      <c r="ED3">
        <v>9.6422992225366613E-2</v>
      </c>
      <c r="EE3">
        <v>0.60882610264577719</v>
      </c>
      <c r="EF3" s="25">
        <v>1.6409999999999998E-2</v>
      </c>
      <c r="EG3">
        <v>1.6126000000000001E-2</v>
      </c>
      <c r="EH3">
        <v>27.158375251559253</v>
      </c>
      <c r="EI3">
        <v>-1</v>
      </c>
      <c r="EJ3">
        <v>1</v>
      </c>
      <c r="EK3">
        <v>1</v>
      </c>
      <c r="EL3" s="27">
        <v>44946</v>
      </c>
      <c r="EM3" s="28">
        <v>3.3399999999999999E-2</v>
      </c>
      <c r="EN3" s="28">
        <v>-0.74</v>
      </c>
      <c r="EO3" s="28">
        <v>2.12</v>
      </c>
      <c r="EP3" s="28">
        <v>0.45</v>
      </c>
      <c r="EQ3" s="28">
        <v>2.8400000000000002E-2</v>
      </c>
    </row>
    <row r="4" spans="1:147" ht="135">
      <c r="B4" s="3" t="s">
        <v>699</v>
      </c>
      <c r="C4" s="3"/>
      <c r="D4" s="3" t="s">
        <v>739</v>
      </c>
      <c r="E4" t="s">
        <v>621</v>
      </c>
      <c r="F4" t="s">
        <v>622</v>
      </c>
      <c r="G4">
        <v>46.97</v>
      </c>
      <c r="H4">
        <v>3.8E-3</v>
      </c>
      <c r="I4" t="s">
        <v>623</v>
      </c>
      <c r="J4">
        <v>14185410000</v>
      </c>
      <c r="K4">
        <v>60.41</v>
      </c>
      <c r="L4">
        <v>10.06</v>
      </c>
      <c r="M4" t="s">
        <v>302</v>
      </c>
      <c r="N4" t="s">
        <v>700</v>
      </c>
      <c r="O4" t="s">
        <v>701</v>
      </c>
      <c r="P4" t="s">
        <v>702</v>
      </c>
      <c r="Q4">
        <v>39.97</v>
      </c>
      <c r="R4" t="s">
        <v>703</v>
      </c>
      <c r="S4">
        <v>184971380</v>
      </c>
      <c r="T4" s="4">
        <v>0.40689999999999998</v>
      </c>
      <c r="U4" t="s">
        <v>704</v>
      </c>
      <c r="V4">
        <v>168451880</v>
      </c>
      <c r="W4">
        <v>302010000</v>
      </c>
      <c r="X4">
        <v>1.21</v>
      </c>
      <c r="Y4">
        <v>0.47</v>
      </c>
      <c r="Z4">
        <v>25.38</v>
      </c>
      <c r="AA4" t="s">
        <v>705</v>
      </c>
      <c r="AB4" t="s">
        <v>706</v>
      </c>
      <c r="AC4" t="s">
        <v>707</v>
      </c>
      <c r="AD4" t="s">
        <v>708</v>
      </c>
      <c r="AE4" t="s">
        <v>709</v>
      </c>
      <c r="AF4">
        <v>-872499</v>
      </c>
      <c r="AG4" t="s">
        <v>710</v>
      </c>
      <c r="AH4" t="s">
        <v>711</v>
      </c>
      <c r="AI4" t="s">
        <v>712</v>
      </c>
      <c r="AJ4" t="s">
        <v>457</v>
      </c>
      <c r="AK4" t="s">
        <v>713</v>
      </c>
      <c r="AL4" t="s">
        <v>714</v>
      </c>
      <c r="AM4" t="s">
        <v>715</v>
      </c>
      <c r="AN4" t="s">
        <v>7</v>
      </c>
      <c r="AO4" t="s">
        <v>290</v>
      </c>
      <c r="AP4" t="s">
        <v>716</v>
      </c>
      <c r="AQ4" t="s">
        <v>717</v>
      </c>
      <c r="AR4" t="s">
        <v>718</v>
      </c>
      <c r="AS4" t="s">
        <v>7</v>
      </c>
      <c r="AT4" t="s">
        <v>719</v>
      </c>
      <c r="AU4" t="s">
        <v>7</v>
      </c>
      <c r="AV4" t="s">
        <v>720</v>
      </c>
      <c r="AW4" t="s">
        <v>721</v>
      </c>
      <c r="AX4" t="s">
        <v>722</v>
      </c>
      <c r="AY4" t="s">
        <v>296</v>
      </c>
      <c r="AZ4" t="s">
        <v>723</v>
      </c>
      <c r="BA4" t="s">
        <v>724</v>
      </c>
      <c r="BB4" t="s">
        <v>725</v>
      </c>
      <c r="BC4" t="s">
        <v>726</v>
      </c>
      <c r="BD4" t="s">
        <v>727</v>
      </c>
      <c r="BE4" t="s">
        <v>19</v>
      </c>
      <c r="BF4" t="s">
        <v>728</v>
      </c>
      <c r="BG4" t="s">
        <v>729</v>
      </c>
      <c r="BH4" t="s">
        <v>730</v>
      </c>
      <c r="BI4" t="s">
        <v>731</v>
      </c>
      <c r="BJ4" t="s">
        <v>732</v>
      </c>
      <c r="BK4" t="s">
        <v>733</v>
      </c>
      <c r="BL4" t="s">
        <v>292</v>
      </c>
      <c r="BM4" t="s">
        <v>275</v>
      </c>
      <c r="BN4" t="s">
        <v>734</v>
      </c>
      <c r="BO4">
        <v>15.15</v>
      </c>
      <c r="BP4">
        <v>13.02</v>
      </c>
      <c r="BQ4">
        <v>18.96</v>
      </c>
      <c r="BR4">
        <v>15.95</v>
      </c>
      <c r="BS4">
        <v>14.86</v>
      </c>
      <c r="BT4">
        <v>23.17</v>
      </c>
      <c r="BU4" t="s">
        <v>735</v>
      </c>
      <c r="BV4" t="s">
        <v>695</v>
      </c>
      <c r="BW4">
        <v>36.36</v>
      </c>
      <c r="BX4">
        <v>32.56</v>
      </c>
      <c r="BY4">
        <v>32.76</v>
      </c>
      <c r="BZ4">
        <v>25.4</v>
      </c>
      <c r="CA4">
        <v>19.97</v>
      </c>
      <c r="CB4">
        <v>21.06</v>
      </c>
      <c r="CC4">
        <v>4.91</v>
      </c>
      <c r="CD4">
        <v>5.79</v>
      </c>
      <c r="CE4" t="s">
        <v>736</v>
      </c>
      <c r="CF4" t="s">
        <v>737</v>
      </c>
      <c r="CG4" s="22">
        <v>0.53988040229885026</v>
      </c>
      <c r="CH4" s="23">
        <v>0.63001302161396067</v>
      </c>
      <c r="CI4" s="22">
        <v>0.27838829159736633</v>
      </c>
      <c r="CJ4" s="22">
        <v>0.12809917330741882</v>
      </c>
      <c r="CK4" s="22">
        <v>0.11520737409591675</v>
      </c>
      <c r="CL4" s="22">
        <v>0.25797101855278015</v>
      </c>
      <c r="CM4" s="22">
        <v>0.12377849966287613</v>
      </c>
      <c r="CN4" s="23">
        <v>0.66055047512054443</v>
      </c>
      <c r="CO4" s="23">
        <v>6.8627454340457916E-2</v>
      </c>
      <c r="CP4" s="23">
        <v>0.37443900108337402</v>
      </c>
      <c r="CQ4" s="23">
        <v>0.76366251707077026</v>
      </c>
      <c r="CR4" s="23">
        <v>1.7485514879226685</v>
      </c>
      <c r="CS4">
        <v>20.322936962750717</v>
      </c>
      <c r="CT4">
        <v>100921430.93922652</v>
      </c>
      <c r="CU4">
        <v>0.4258037044922291</v>
      </c>
      <c r="CV4" s="22">
        <v>0.18068887144327164</v>
      </c>
      <c r="CW4" s="23">
        <v>0.72316618710756297</v>
      </c>
      <c r="CX4">
        <v>0.06</v>
      </c>
      <c r="CY4">
        <v>64.82578775751827</v>
      </c>
      <c r="CZ4">
        <v>201608194.08606809</v>
      </c>
      <c r="DA4">
        <v>0.18068887144327164</v>
      </c>
      <c r="DB4">
        <v>19.634420407805273</v>
      </c>
      <c r="DC4">
        <v>665637677.53513706</v>
      </c>
      <c r="DD4">
        <v>0.17165442787110805</v>
      </c>
      <c r="DE4">
        <v>8.7027988021929641</v>
      </c>
      <c r="DF4">
        <v>1501747920.0721865</v>
      </c>
      <c r="DG4">
        <v>0.15900620687007905</v>
      </c>
      <c r="DH4">
        <v>4.621330058666846</v>
      </c>
      <c r="DI4">
        <v>2828062448.2749548</v>
      </c>
      <c r="DJ4">
        <v>0.14455109715461731</v>
      </c>
      <c r="DK4">
        <v>1.7937378045018688</v>
      </c>
      <c r="DL4">
        <v>7286131767.5296745</v>
      </c>
      <c r="DM4">
        <v>0.12648221001029014</v>
      </c>
      <c r="DN4">
        <v>181000000</v>
      </c>
      <c r="DO4">
        <v>0.18068887144327164</v>
      </c>
      <c r="DP4">
        <v>13069410000</v>
      </c>
      <c r="DQ4">
        <v>857519550</v>
      </c>
      <c r="DR4">
        <v>2328</v>
      </c>
      <c r="DS4">
        <v>0.35919153085557864</v>
      </c>
      <c r="DT4">
        <v>-9.3153165493602308E-2</v>
      </c>
      <c r="DU4" s="24">
        <v>0.6</v>
      </c>
      <c r="DV4">
        <v>0.6</v>
      </c>
      <c r="DW4">
        <v>1.2</v>
      </c>
      <c r="DX4">
        <v>8.8480138169257341</v>
      </c>
      <c r="DY4">
        <v>0.40761452303921786</v>
      </c>
      <c r="DZ4">
        <v>8.133659293285417</v>
      </c>
      <c r="EA4">
        <v>292</v>
      </c>
      <c r="EB4">
        <v>8.1257298918958725</v>
      </c>
      <c r="EC4">
        <v>8</v>
      </c>
      <c r="ED4">
        <v>3.3730008940101322E-2</v>
      </c>
      <c r="EE4">
        <v>0.21400317870269198</v>
      </c>
      <c r="EF4" s="25">
        <v>-1.0248999999999999</v>
      </c>
      <c r="EG4">
        <v>-1.0249379999999999</v>
      </c>
      <c r="EH4">
        <v>25.157614523039218</v>
      </c>
      <c r="EI4" t="s">
        <v>738</v>
      </c>
      <c r="EJ4">
        <v>0</v>
      </c>
      <c r="EK4">
        <v>1</v>
      </c>
      <c r="EL4" s="27">
        <v>44946</v>
      </c>
      <c r="EM4" s="28">
        <v>3.2199999999999999E-2</v>
      </c>
      <c r="EN4" s="28">
        <v>0.57999999999999996</v>
      </c>
      <c r="EO4" s="28">
        <v>-0.17</v>
      </c>
      <c r="EP4" s="28">
        <v>0.84</v>
      </c>
      <c r="EQ4" s="28">
        <v>3.8E-3</v>
      </c>
    </row>
    <row r="5" spans="1:147" ht="123.75">
      <c r="B5" s="29"/>
      <c r="C5" s="29"/>
      <c r="D5" s="29" t="s">
        <v>775</v>
      </c>
      <c r="E5" t="s">
        <v>624</v>
      </c>
      <c r="F5" t="s">
        <v>625</v>
      </c>
      <c r="G5">
        <v>87.52</v>
      </c>
      <c r="H5">
        <v>8.0000000000000004E-4</v>
      </c>
      <c r="I5" t="s">
        <v>626</v>
      </c>
      <c r="J5">
        <v>10502400000</v>
      </c>
      <c r="K5">
        <v>57.77</v>
      </c>
      <c r="L5">
        <v>5.4</v>
      </c>
      <c r="M5" t="s">
        <v>302</v>
      </c>
      <c r="N5" t="s">
        <v>740</v>
      </c>
      <c r="O5" t="s">
        <v>741</v>
      </c>
      <c r="P5" t="s">
        <v>742</v>
      </c>
      <c r="Q5">
        <v>54.48</v>
      </c>
      <c r="R5" t="s">
        <v>743</v>
      </c>
      <c r="S5">
        <v>151280610</v>
      </c>
      <c r="T5" s="4">
        <v>0.69520000000000004</v>
      </c>
      <c r="U5" t="s">
        <v>301</v>
      </c>
      <c r="V5">
        <v>36418500</v>
      </c>
      <c r="W5">
        <v>120000000</v>
      </c>
      <c r="X5">
        <v>1.27</v>
      </c>
      <c r="Y5">
        <v>0.43</v>
      </c>
      <c r="Z5">
        <v>14.69</v>
      </c>
      <c r="AA5" t="s">
        <v>744</v>
      </c>
      <c r="AB5" t="s">
        <v>745</v>
      </c>
      <c r="AC5" t="s">
        <v>746</v>
      </c>
      <c r="AD5" t="s">
        <v>747</v>
      </c>
      <c r="AE5" t="s">
        <v>748</v>
      </c>
      <c r="AF5">
        <v>-10738353</v>
      </c>
      <c r="AG5" t="s">
        <v>749</v>
      </c>
      <c r="AH5" t="s">
        <v>750</v>
      </c>
      <c r="AI5" t="s">
        <v>751</v>
      </c>
      <c r="AJ5" t="s">
        <v>301</v>
      </c>
      <c r="AK5" t="s">
        <v>752</v>
      </c>
      <c r="AL5" t="s">
        <v>753</v>
      </c>
      <c r="AM5" t="s">
        <v>754</v>
      </c>
      <c r="AN5" t="s">
        <v>7</v>
      </c>
      <c r="AO5" t="s">
        <v>755</v>
      </c>
      <c r="AP5" t="s">
        <v>7</v>
      </c>
      <c r="AQ5" t="s">
        <v>756</v>
      </c>
      <c r="AR5" t="s">
        <v>757</v>
      </c>
      <c r="AS5" t="s">
        <v>7</v>
      </c>
      <c r="AT5" t="s">
        <v>508</v>
      </c>
      <c r="AU5" t="s">
        <v>7</v>
      </c>
      <c r="AV5" t="s">
        <v>758</v>
      </c>
      <c r="AW5" t="s">
        <v>759</v>
      </c>
      <c r="AX5" t="s">
        <v>760</v>
      </c>
      <c r="AY5" t="s">
        <v>761</v>
      </c>
      <c r="AZ5" t="s">
        <v>762</v>
      </c>
      <c r="BA5" t="s">
        <v>763</v>
      </c>
      <c r="BB5" t="s">
        <v>7</v>
      </c>
      <c r="BC5" t="s">
        <v>7</v>
      </c>
      <c r="BD5" t="s">
        <v>764</v>
      </c>
      <c r="BE5" t="s">
        <v>765</v>
      </c>
      <c r="BF5" t="s">
        <v>766</v>
      </c>
      <c r="BG5" t="s">
        <v>7</v>
      </c>
      <c r="BH5" t="s">
        <v>7</v>
      </c>
      <c r="BI5" t="s">
        <v>767</v>
      </c>
      <c r="BJ5" t="s">
        <v>768</v>
      </c>
      <c r="BK5" t="s">
        <v>221</v>
      </c>
      <c r="BL5" t="s">
        <v>769</v>
      </c>
      <c r="BM5" t="s">
        <v>770</v>
      </c>
      <c r="BN5" t="s">
        <v>771</v>
      </c>
      <c r="BO5">
        <v>9.7200000000000006</v>
      </c>
      <c r="BP5">
        <v>20.28</v>
      </c>
      <c r="BQ5">
        <v>20.94</v>
      </c>
      <c r="BR5">
        <v>20.100000000000001</v>
      </c>
      <c r="BS5">
        <v>23.79</v>
      </c>
      <c r="BT5" t="s">
        <v>7</v>
      </c>
      <c r="BU5" t="s">
        <v>772</v>
      </c>
      <c r="BV5" t="s">
        <v>695</v>
      </c>
      <c r="BW5">
        <v>24</v>
      </c>
      <c r="BX5">
        <v>28.09</v>
      </c>
      <c r="BY5">
        <v>26.88</v>
      </c>
      <c r="BZ5">
        <v>14.11</v>
      </c>
      <c r="CA5">
        <v>13.4</v>
      </c>
      <c r="CB5">
        <v>11.79</v>
      </c>
      <c r="CC5">
        <v>2.36</v>
      </c>
      <c r="CD5">
        <v>5.29</v>
      </c>
      <c r="CE5" t="s">
        <v>773</v>
      </c>
      <c r="CF5" t="s">
        <v>774</v>
      </c>
      <c r="CG5" s="22">
        <v>0.54501011857707471</v>
      </c>
      <c r="CH5" s="23">
        <v>1.1802773162574784</v>
      </c>
      <c r="CI5" s="22">
        <v>0.30909091234207153</v>
      </c>
      <c r="CJ5" s="22">
        <v>2.142857201397419E-2</v>
      </c>
      <c r="CK5" s="22">
        <v>-4.76190485060215E-2</v>
      </c>
      <c r="CL5" s="22" t="s">
        <v>7</v>
      </c>
      <c r="CM5" s="22" t="s">
        <v>7</v>
      </c>
      <c r="CN5" s="23">
        <v>0.2519875168800354</v>
      </c>
      <c r="CO5" s="23">
        <v>0.16253739595413208</v>
      </c>
      <c r="CP5" s="23">
        <v>0.27100467681884766</v>
      </c>
      <c r="CQ5" s="23" t="s">
        <v>7</v>
      </c>
      <c r="CR5" s="23" t="s">
        <v>7</v>
      </c>
      <c r="CS5">
        <v>11.22051282051282</v>
      </c>
      <c r="CT5">
        <v>108121504.16666667</v>
      </c>
      <c r="CU5">
        <v>0.37705667276051186</v>
      </c>
      <c r="CV5" s="22">
        <v>9.4300145283341408E-2</v>
      </c>
      <c r="CW5" s="23">
        <v>0.22850986321767172</v>
      </c>
      <c r="CX5">
        <v>0.06</v>
      </c>
      <c r="CY5">
        <v>73.322388145370056</v>
      </c>
      <c r="CZ5">
        <v>123883035.31509525</v>
      </c>
      <c r="DA5">
        <v>9.4300145283341408E-2</v>
      </c>
      <c r="DB5">
        <v>23.874024329160431</v>
      </c>
      <c r="DC5">
        <v>380472092.79690939</v>
      </c>
      <c r="DD5">
        <v>8.9585138019174337E-2</v>
      </c>
      <c r="DE5">
        <v>11.695471892412275</v>
      </c>
      <c r="DF5">
        <v>776659555.3868227</v>
      </c>
      <c r="DG5">
        <v>8.2984127849340436E-2</v>
      </c>
      <c r="DH5">
        <v>6.984745763288565</v>
      </c>
      <c r="DI5">
        <v>1300462508.9923594</v>
      </c>
      <c r="DJ5">
        <v>7.5440116226673126E-2</v>
      </c>
      <c r="DK5">
        <v>3.5647094955821022</v>
      </c>
      <c r="DL5">
        <v>2548145932.0198317</v>
      </c>
      <c r="DM5">
        <v>6.6010101698338985E-2</v>
      </c>
      <c r="DN5">
        <v>120000000</v>
      </c>
      <c r="DO5">
        <v>9.4300145283341408E-2</v>
      </c>
      <c r="DP5">
        <v>9083400000</v>
      </c>
      <c r="DQ5">
        <v>1469384600</v>
      </c>
      <c r="DR5">
        <v>4583</v>
      </c>
      <c r="DS5">
        <v>0.4507099732937333</v>
      </c>
      <c r="DT5">
        <v>0.9517674530398067</v>
      </c>
      <c r="DU5" s="24">
        <v>0.6</v>
      </c>
      <c r="DV5">
        <v>0.6</v>
      </c>
      <c r="DW5">
        <v>1.2</v>
      </c>
      <c r="DX5">
        <v>1.0528999999999999</v>
      </c>
      <c r="DY5">
        <v>0.3993643842887471</v>
      </c>
      <c r="DZ5">
        <v>1.0073723759288746</v>
      </c>
      <c r="EA5">
        <v>75</v>
      </c>
      <c r="EB5">
        <v>1.0072600378153709</v>
      </c>
      <c r="EC5">
        <v>1</v>
      </c>
      <c r="ED5">
        <v>1.05025E-2</v>
      </c>
      <c r="EE5">
        <v>7.5359999999999996E-2</v>
      </c>
      <c r="EF5" s="25">
        <v>5.4710000000000002E-2</v>
      </c>
      <c r="EG5">
        <v>5.4702000000000001E-2</v>
      </c>
      <c r="EH5">
        <v>26.139364384288747</v>
      </c>
      <c r="EI5" t="s">
        <v>222</v>
      </c>
      <c r="EJ5">
        <v>0</v>
      </c>
      <c r="EK5">
        <v>1</v>
      </c>
      <c r="EL5" s="27">
        <v>44946</v>
      </c>
      <c r="EM5" s="28">
        <v>1.9300000000000001E-2</v>
      </c>
      <c r="EN5" s="28">
        <v>0.99</v>
      </c>
      <c r="EO5" s="28">
        <v>-1.45</v>
      </c>
      <c r="EP5" s="28">
        <v>0.83</v>
      </c>
      <c r="EQ5" s="28">
        <v>8.0000000000000004E-4</v>
      </c>
    </row>
    <row r="6" spans="1:147" ht="135">
      <c r="B6" s="3"/>
      <c r="C6" s="3"/>
      <c r="D6" s="3" t="s">
        <v>818</v>
      </c>
      <c r="E6" t="s">
        <v>627</v>
      </c>
      <c r="F6" t="s">
        <v>628</v>
      </c>
      <c r="G6">
        <v>8.4</v>
      </c>
      <c r="H6">
        <v>1.6899999999999998E-2</v>
      </c>
      <c r="I6" t="s">
        <v>629</v>
      </c>
      <c r="J6">
        <v>8618468000</v>
      </c>
      <c r="K6">
        <v>46.79</v>
      </c>
      <c r="L6">
        <v>1.75</v>
      </c>
      <c r="M6" t="s">
        <v>302</v>
      </c>
      <c r="N6" t="s">
        <v>776</v>
      </c>
      <c r="O6" t="s">
        <v>777</v>
      </c>
      <c r="P6" t="s">
        <v>778</v>
      </c>
      <c r="Q6">
        <v>19.47</v>
      </c>
      <c r="R6" t="s">
        <v>779</v>
      </c>
      <c r="S6">
        <v>170699890</v>
      </c>
      <c r="T6" s="4">
        <v>7.8799999999999995E-2</v>
      </c>
      <c r="U6" t="s">
        <v>780</v>
      </c>
      <c r="V6">
        <v>1025728150</v>
      </c>
      <c r="W6">
        <v>1026008100</v>
      </c>
      <c r="X6">
        <v>1.75</v>
      </c>
      <c r="Y6">
        <v>0.55000000000000004</v>
      </c>
      <c r="Z6">
        <v>4.17</v>
      </c>
      <c r="AA6" t="s">
        <v>781</v>
      </c>
      <c r="AB6" t="s">
        <v>782</v>
      </c>
      <c r="AC6" t="s">
        <v>783</v>
      </c>
      <c r="AD6" t="s">
        <v>784</v>
      </c>
      <c r="AE6" t="s">
        <v>785</v>
      </c>
      <c r="AF6">
        <v>-14918349</v>
      </c>
      <c r="AG6" t="s">
        <v>786</v>
      </c>
      <c r="AH6" t="s">
        <v>787</v>
      </c>
      <c r="AI6" t="s">
        <v>788</v>
      </c>
      <c r="AJ6" t="s">
        <v>789</v>
      </c>
      <c r="AK6" t="s">
        <v>790</v>
      </c>
      <c r="AL6" t="s">
        <v>791</v>
      </c>
      <c r="AM6" t="s">
        <v>792</v>
      </c>
      <c r="AN6" t="s">
        <v>7</v>
      </c>
      <c r="AO6" t="s">
        <v>303</v>
      </c>
      <c r="AP6" t="s">
        <v>793</v>
      </c>
      <c r="AQ6" t="s">
        <v>794</v>
      </c>
      <c r="AR6" t="s">
        <v>795</v>
      </c>
      <c r="AS6" t="s">
        <v>7</v>
      </c>
      <c r="AT6" t="s">
        <v>796</v>
      </c>
      <c r="AU6" t="s">
        <v>797</v>
      </c>
      <c r="AV6" t="s">
        <v>798</v>
      </c>
      <c r="AW6" t="s">
        <v>799</v>
      </c>
      <c r="AX6" t="s">
        <v>800</v>
      </c>
      <c r="AY6" t="s">
        <v>801</v>
      </c>
      <c r="AZ6" t="s">
        <v>802</v>
      </c>
      <c r="BA6" t="s">
        <v>803</v>
      </c>
      <c r="BB6" t="s">
        <v>804</v>
      </c>
      <c r="BC6" t="s">
        <v>805</v>
      </c>
      <c r="BD6" t="s">
        <v>193</v>
      </c>
      <c r="BE6" t="s">
        <v>806</v>
      </c>
      <c r="BF6" t="s">
        <v>807</v>
      </c>
      <c r="BG6" t="s">
        <v>808</v>
      </c>
      <c r="BH6" t="s">
        <v>809</v>
      </c>
      <c r="BI6" t="s">
        <v>810</v>
      </c>
      <c r="BJ6" t="s">
        <v>811</v>
      </c>
      <c r="BK6" t="s">
        <v>812</v>
      </c>
      <c r="BL6" t="s">
        <v>813</v>
      </c>
      <c r="BM6" t="s">
        <v>814</v>
      </c>
      <c r="BN6" t="s">
        <v>815</v>
      </c>
      <c r="BO6">
        <v>3.57</v>
      </c>
      <c r="BP6">
        <v>2.6</v>
      </c>
      <c r="BQ6">
        <v>3.4</v>
      </c>
      <c r="BR6">
        <v>3.67</v>
      </c>
      <c r="BS6">
        <v>2.2799999999999998</v>
      </c>
      <c r="BT6">
        <v>3.78</v>
      </c>
      <c r="BU6" t="s">
        <v>311</v>
      </c>
      <c r="BV6" t="s">
        <v>695</v>
      </c>
      <c r="BW6">
        <v>16.03</v>
      </c>
      <c r="BX6">
        <v>18.22</v>
      </c>
      <c r="BY6">
        <v>19.5</v>
      </c>
      <c r="BZ6">
        <v>4.8</v>
      </c>
      <c r="CA6">
        <v>3.12</v>
      </c>
      <c r="CB6">
        <v>4.22</v>
      </c>
      <c r="CC6">
        <v>3.96</v>
      </c>
      <c r="CD6">
        <v>1.33</v>
      </c>
      <c r="CE6" t="s">
        <v>816</v>
      </c>
      <c r="CF6" t="s">
        <v>817</v>
      </c>
      <c r="CG6" s="22">
        <v>4.7548457888493191E-2</v>
      </c>
      <c r="CH6" s="23">
        <v>-0.22432729729729731</v>
      </c>
      <c r="CI6" s="22">
        <v>0.25969076156616211</v>
      </c>
      <c r="CJ6" s="22">
        <v>4.1631702333688736E-2</v>
      </c>
      <c r="CK6" s="22">
        <v>-5.4214455187320709E-2</v>
      </c>
      <c r="CL6" s="22">
        <v>8.4549441933631897E-2</v>
      </c>
      <c r="CM6" s="22">
        <v>0.18847228586673737</v>
      </c>
      <c r="CN6" s="23">
        <v>0.66990292072296143</v>
      </c>
      <c r="CO6" s="23">
        <v>-0.37575757503509521</v>
      </c>
      <c r="CP6" s="23">
        <v>1.7568807601928711</v>
      </c>
      <c r="CQ6" s="23">
        <v>-4.6843180656433105</v>
      </c>
      <c r="CR6" s="23">
        <v>-0.25134435296058655</v>
      </c>
      <c r="CS6">
        <v>1.3741179846938776</v>
      </c>
      <c r="CT6">
        <v>89297883.720930234</v>
      </c>
      <c r="CU6">
        <v>0</v>
      </c>
      <c r="CV6" s="22">
        <v>0.10402594730257989</v>
      </c>
      <c r="CW6" s="23">
        <v>-0.576927262544632</v>
      </c>
      <c r="CX6">
        <v>0.06</v>
      </c>
      <c r="CY6">
        <v>39.289479764727723</v>
      </c>
      <c r="CZ6">
        <v>179143832.95853183</v>
      </c>
      <c r="DA6">
        <v>0.10402594730257989</v>
      </c>
      <c r="DB6">
        <v>12.688084935742852</v>
      </c>
      <c r="DC6">
        <v>554730523.60899234</v>
      </c>
      <c r="DD6">
        <v>9.8824649937450881E-2</v>
      </c>
      <c r="DE6">
        <v>6.1472629801098284</v>
      </c>
      <c r="DF6">
        <v>1144975905.9883671</v>
      </c>
      <c r="DG6">
        <v>9.1542833626270304E-2</v>
      </c>
      <c r="DH6">
        <v>3.6253311790194434</v>
      </c>
      <c r="DI6">
        <v>1941468972.7474003</v>
      </c>
      <c r="DJ6">
        <v>8.3220757842063911E-2</v>
      </c>
      <c r="DK6">
        <v>1.7991375530744049</v>
      </c>
      <c r="DL6">
        <v>3912134449.0711756</v>
      </c>
      <c r="DM6">
        <v>7.2818163111805917E-2</v>
      </c>
      <c r="DN6">
        <v>172000000</v>
      </c>
      <c r="DO6">
        <v>0.10402594730257989</v>
      </c>
      <c r="DP6">
        <v>7038468000</v>
      </c>
      <c r="DQ6">
        <v>2571653400</v>
      </c>
      <c r="DR6">
        <v>420</v>
      </c>
      <c r="DS6">
        <v>-5.6477489414086694E-2</v>
      </c>
      <c r="DT6">
        <v>0.35259996524733472</v>
      </c>
      <c r="DU6" s="24">
        <v>0.6</v>
      </c>
      <c r="DV6">
        <v>0.6</v>
      </c>
      <c r="DW6">
        <v>1.2</v>
      </c>
      <c r="DX6">
        <v>4.3358585858585856</v>
      </c>
      <c r="DY6">
        <v>0.42165712340425754</v>
      </c>
      <c r="DZ6">
        <v>4.0240666601332471</v>
      </c>
      <c r="EA6">
        <v>1991</v>
      </c>
      <c r="EB6">
        <v>4.0143314467392415</v>
      </c>
      <c r="EC6">
        <v>4</v>
      </c>
      <c r="ED6">
        <v>6.5650261435557869E-2</v>
      </c>
      <c r="EE6">
        <v>0.91617210429430329</v>
      </c>
      <c r="EF6" s="25">
        <v>8.3909999999999998E-2</v>
      </c>
      <c r="EG6">
        <v>8.3740999999999996E-2</v>
      </c>
      <c r="EH6">
        <v>35.071657123404258</v>
      </c>
      <c r="EI6">
        <v>-1</v>
      </c>
      <c r="EJ6">
        <v>0</v>
      </c>
      <c r="EK6">
        <v>0</v>
      </c>
      <c r="EL6" s="27">
        <v>44946</v>
      </c>
      <c r="EM6" s="28">
        <v>7.4000000000000003E-3</v>
      </c>
      <c r="EN6" s="28">
        <v>0.61</v>
      </c>
      <c r="EO6" s="28">
        <v>0.12</v>
      </c>
      <c r="EP6" s="28">
        <v>0.73</v>
      </c>
      <c r="EQ6" s="28">
        <v>1.6899999999999998E-2</v>
      </c>
    </row>
    <row r="7" spans="1:147" ht="157.5">
      <c r="B7" s="29"/>
      <c r="C7" s="29"/>
      <c r="D7" s="29" t="s">
        <v>855</v>
      </c>
      <c r="E7" t="s">
        <v>630</v>
      </c>
      <c r="F7" t="s">
        <v>631</v>
      </c>
      <c r="G7">
        <v>16.579999999999998</v>
      </c>
      <c r="H7">
        <v>1.84E-2</v>
      </c>
      <c r="I7" t="s">
        <v>632</v>
      </c>
      <c r="J7">
        <v>6632165800</v>
      </c>
      <c r="K7">
        <v>85.79</v>
      </c>
      <c r="L7">
        <v>6.83</v>
      </c>
      <c r="M7" t="s">
        <v>302</v>
      </c>
      <c r="N7" t="s">
        <v>316</v>
      </c>
      <c r="O7" t="s">
        <v>819</v>
      </c>
      <c r="P7" t="s">
        <v>820</v>
      </c>
      <c r="Q7">
        <v>0.18</v>
      </c>
      <c r="R7" t="s">
        <v>672</v>
      </c>
      <c r="S7">
        <v>58372189</v>
      </c>
      <c r="T7" s="4">
        <v>0.31390000000000001</v>
      </c>
      <c r="U7" t="s">
        <v>821</v>
      </c>
      <c r="V7">
        <v>34591476</v>
      </c>
      <c r="W7">
        <v>400010000</v>
      </c>
      <c r="X7">
        <v>1.47</v>
      </c>
      <c r="Y7">
        <v>0.53</v>
      </c>
      <c r="Z7">
        <v>8.0399999999999991</v>
      </c>
      <c r="AA7" t="s">
        <v>822</v>
      </c>
      <c r="AB7" t="s">
        <v>441</v>
      </c>
      <c r="AC7" t="s">
        <v>823</v>
      </c>
      <c r="AD7" t="s">
        <v>824</v>
      </c>
      <c r="AE7" t="s">
        <v>825</v>
      </c>
      <c r="AF7">
        <v>10525113</v>
      </c>
      <c r="AG7" t="s">
        <v>826</v>
      </c>
      <c r="AH7" t="s">
        <v>827</v>
      </c>
      <c r="AI7" t="s">
        <v>828</v>
      </c>
      <c r="AJ7" t="s">
        <v>548</v>
      </c>
      <c r="AK7" t="s">
        <v>829</v>
      </c>
      <c r="AL7" t="s">
        <v>830</v>
      </c>
      <c r="AM7" t="s">
        <v>831</v>
      </c>
      <c r="AN7" t="s">
        <v>7</v>
      </c>
      <c r="AO7" t="s">
        <v>374</v>
      </c>
      <c r="AP7" t="s">
        <v>832</v>
      </c>
      <c r="AQ7" t="s">
        <v>833</v>
      </c>
      <c r="AR7" t="s">
        <v>834</v>
      </c>
      <c r="AS7" t="s">
        <v>7</v>
      </c>
      <c r="AT7" t="s">
        <v>835</v>
      </c>
      <c r="AU7" t="s">
        <v>489</v>
      </c>
      <c r="AV7" t="s">
        <v>836</v>
      </c>
      <c r="AW7" t="s">
        <v>837</v>
      </c>
      <c r="AX7" t="s">
        <v>838</v>
      </c>
      <c r="AY7" t="s">
        <v>839</v>
      </c>
      <c r="AZ7" t="s">
        <v>840</v>
      </c>
      <c r="BA7" t="s">
        <v>841</v>
      </c>
      <c r="BB7" t="s">
        <v>842</v>
      </c>
      <c r="BC7" t="s">
        <v>7</v>
      </c>
      <c r="BD7" t="s">
        <v>843</v>
      </c>
      <c r="BE7" t="s">
        <v>844</v>
      </c>
      <c r="BF7" t="s">
        <v>845</v>
      </c>
      <c r="BG7" t="s">
        <v>846</v>
      </c>
      <c r="BH7" t="s">
        <v>7</v>
      </c>
      <c r="BI7" t="s">
        <v>847</v>
      </c>
      <c r="BJ7" t="s">
        <v>547</v>
      </c>
      <c r="BK7" t="s">
        <v>848</v>
      </c>
      <c r="BL7" t="s">
        <v>849</v>
      </c>
      <c r="BM7" t="s">
        <v>850</v>
      </c>
      <c r="BN7" t="s">
        <v>851</v>
      </c>
      <c r="BO7">
        <v>7.22</v>
      </c>
      <c r="BP7">
        <v>8.68</v>
      </c>
      <c r="BQ7">
        <v>6.87</v>
      </c>
      <c r="BR7">
        <v>11.41</v>
      </c>
      <c r="BS7" t="s">
        <v>7</v>
      </c>
      <c r="BT7" t="s">
        <v>7</v>
      </c>
      <c r="BU7" t="s">
        <v>852</v>
      </c>
      <c r="BV7" t="s">
        <v>695</v>
      </c>
      <c r="BW7">
        <v>18.22</v>
      </c>
      <c r="BX7">
        <v>22.39</v>
      </c>
      <c r="BY7">
        <v>22.13</v>
      </c>
      <c r="BZ7">
        <v>10.67</v>
      </c>
      <c r="CA7">
        <v>7.64</v>
      </c>
      <c r="CB7">
        <v>5.38</v>
      </c>
      <c r="CC7">
        <v>6.08</v>
      </c>
      <c r="CD7">
        <v>-3.49</v>
      </c>
      <c r="CE7" t="s">
        <v>853</v>
      </c>
      <c r="CF7" t="s">
        <v>854</v>
      </c>
      <c r="CG7" s="22">
        <v>-0.11413501901140662</v>
      </c>
      <c r="CH7" s="23">
        <v>-0.27929668033116312</v>
      </c>
      <c r="CI7" s="22">
        <v>0.42143905162811279</v>
      </c>
      <c r="CJ7" s="22">
        <v>0.20318020880222321</v>
      </c>
      <c r="CK7" s="22">
        <v>0.15040650963783264</v>
      </c>
      <c r="CL7" s="22">
        <v>0.25190839171409607</v>
      </c>
      <c r="CM7" s="22" t="s">
        <v>7</v>
      </c>
      <c r="CN7" s="23">
        <v>0.21604135632514954</v>
      </c>
      <c r="CO7" s="23">
        <v>0.7083929181098938</v>
      </c>
      <c r="CP7" s="23">
        <v>0.77035057544708252</v>
      </c>
      <c r="CQ7" s="23">
        <v>-0.49524486064910889</v>
      </c>
      <c r="CR7" s="23" t="s">
        <v>7</v>
      </c>
      <c r="CS7">
        <v>6.8514109504132232</v>
      </c>
      <c r="CT7">
        <v>49125860.528832644</v>
      </c>
      <c r="CU7">
        <v>0.48250904704463216</v>
      </c>
      <c r="CV7" s="22">
        <v>0.25673354044556618</v>
      </c>
      <c r="CW7" s="23">
        <v>0.29988499730825424</v>
      </c>
      <c r="CX7">
        <v>0.06</v>
      </c>
      <c r="CY7">
        <v>81.442979481098462</v>
      </c>
      <c r="CZ7">
        <v>75122077.298509479</v>
      </c>
      <c r="DA7">
        <v>0.25673354044556618</v>
      </c>
      <c r="DB7">
        <v>23.174775527334297</v>
      </c>
      <c r="DC7">
        <v>264001081.38194117</v>
      </c>
      <c r="DD7">
        <v>0.24389686342328787</v>
      </c>
      <c r="DE7">
        <v>9.381614966414249</v>
      </c>
      <c r="DF7">
        <v>652144201.38779438</v>
      </c>
      <c r="DG7">
        <v>0.22592551559209822</v>
      </c>
      <c r="DH7">
        <v>4.4522873693823657</v>
      </c>
      <c r="DI7">
        <v>1374162378.2134104</v>
      </c>
      <c r="DJ7">
        <v>0.20538683235645294</v>
      </c>
      <c r="DK7">
        <v>1.3064787936385351</v>
      </c>
      <c r="DL7">
        <v>4682943060.2244577</v>
      </c>
      <c r="DM7">
        <v>0.17971347831189632</v>
      </c>
      <c r="DN7">
        <v>63362200</v>
      </c>
      <c r="DO7">
        <v>0.25673354044556618</v>
      </c>
      <c r="DP7">
        <v>6118165800</v>
      </c>
      <c r="DQ7">
        <v>444938410</v>
      </c>
      <c r="DR7">
        <v>4507</v>
      </c>
      <c r="DS7">
        <v>-0.37086855945697278</v>
      </c>
      <c r="DT7">
        <v>-0.57918167763941741</v>
      </c>
      <c r="DU7" s="24">
        <v>0.6</v>
      </c>
      <c r="DV7">
        <v>0.6</v>
      </c>
      <c r="DW7">
        <v>1.2</v>
      </c>
      <c r="DX7">
        <v>5.5740131578947372</v>
      </c>
      <c r="DY7">
        <v>0.47031616658848463</v>
      </c>
      <c r="DZ7">
        <v>5.0575827995713487</v>
      </c>
      <c r="EA7">
        <v>559</v>
      </c>
      <c r="EB7">
        <v>5.0510430220499378</v>
      </c>
      <c r="EC7">
        <v>5</v>
      </c>
      <c r="ED7">
        <v>1.8236044098897529E-2</v>
      </c>
      <c r="EE7">
        <v>0.18178570535736607</v>
      </c>
      <c r="EF7" s="25">
        <v>3.0099999999999992E-3</v>
      </c>
      <c r="EG7">
        <v>2.826E-3</v>
      </c>
      <c r="EH7">
        <v>37.100316166588485</v>
      </c>
      <c r="EI7">
        <v>-1</v>
      </c>
      <c r="EJ7">
        <v>1</v>
      </c>
      <c r="EK7">
        <v>1</v>
      </c>
      <c r="EL7" s="27">
        <v>44946</v>
      </c>
      <c r="EM7" s="28">
        <v>1.09E-2</v>
      </c>
      <c r="EN7" s="28">
        <v>0.44</v>
      </c>
      <c r="EO7" s="28">
        <v>0.76</v>
      </c>
      <c r="EP7" s="28">
        <v>1.81</v>
      </c>
      <c r="EQ7" s="28">
        <v>1.84E-2</v>
      </c>
    </row>
    <row r="8" spans="1:147" ht="78.75">
      <c r="B8" s="3"/>
      <c r="C8" s="3"/>
      <c r="D8" s="3" t="s">
        <v>900</v>
      </c>
      <c r="E8" t="s">
        <v>633</v>
      </c>
      <c r="F8" t="s">
        <v>634</v>
      </c>
      <c r="G8">
        <v>2.7</v>
      </c>
      <c r="H8">
        <v>1.89E-2</v>
      </c>
      <c r="I8" t="s">
        <v>635</v>
      </c>
      <c r="J8">
        <v>4876165900</v>
      </c>
      <c r="K8">
        <v>49.65</v>
      </c>
      <c r="L8">
        <v>3.46</v>
      </c>
      <c r="M8" t="s">
        <v>302</v>
      </c>
      <c r="N8" t="s">
        <v>856</v>
      </c>
      <c r="O8" t="s">
        <v>857</v>
      </c>
      <c r="P8" t="s">
        <v>858</v>
      </c>
      <c r="Q8">
        <v>-1.58</v>
      </c>
      <c r="R8" t="s">
        <v>859</v>
      </c>
      <c r="S8">
        <v>102973745</v>
      </c>
      <c r="T8" s="4">
        <v>0.61839999999999995</v>
      </c>
      <c r="U8" t="s">
        <v>860</v>
      </c>
      <c r="V8">
        <v>1790653400</v>
      </c>
      <c r="W8">
        <v>1805628400</v>
      </c>
      <c r="X8">
        <v>2.15</v>
      </c>
      <c r="Y8">
        <v>0.67</v>
      </c>
      <c r="Z8">
        <v>4.8</v>
      </c>
      <c r="AA8" t="s">
        <v>861</v>
      </c>
      <c r="AB8" t="s">
        <v>862</v>
      </c>
      <c r="AC8" t="s">
        <v>863</v>
      </c>
      <c r="AD8" t="s">
        <v>864</v>
      </c>
      <c r="AE8" t="s">
        <v>865</v>
      </c>
      <c r="AF8">
        <v>11800028</v>
      </c>
      <c r="AG8" t="s">
        <v>866</v>
      </c>
      <c r="AH8" t="s">
        <v>867</v>
      </c>
      <c r="AI8" t="s">
        <v>868</v>
      </c>
      <c r="AJ8" t="s">
        <v>869</v>
      </c>
      <c r="AK8" t="s">
        <v>870</v>
      </c>
      <c r="AL8" t="s">
        <v>871</v>
      </c>
      <c r="AM8" t="s">
        <v>872</v>
      </c>
      <c r="AN8" t="s">
        <v>7</v>
      </c>
      <c r="AO8" t="s">
        <v>873</v>
      </c>
      <c r="AP8" t="s">
        <v>254</v>
      </c>
      <c r="AQ8" t="s">
        <v>874</v>
      </c>
      <c r="AR8" t="s">
        <v>727</v>
      </c>
      <c r="AS8" t="s">
        <v>7</v>
      </c>
      <c r="AT8" t="s">
        <v>789</v>
      </c>
      <c r="AU8" t="s">
        <v>875</v>
      </c>
      <c r="AV8" t="s">
        <v>876</v>
      </c>
      <c r="AW8" t="s">
        <v>877</v>
      </c>
      <c r="AX8" t="s">
        <v>878</v>
      </c>
      <c r="AY8" t="s">
        <v>879</v>
      </c>
      <c r="AZ8" t="s">
        <v>880</v>
      </c>
      <c r="BA8" t="s">
        <v>881</v>
      </c>
      <c r="BB8" t="s">
        <v>882</v>
      </c>
      <c r="BC8" t="s">
        <v>883</v>
      </c>
      <c r="BD8" t="s">
        <v>884</v>
      </c>
      <c r="BE8" t="s">
        <v>885</v>
      </c>
      <c r="BF8" t="s">
        <v>886</v>
      </c>
      <c r="BG8" t="s">
        <v>338</v>
      </c>
      <c r="BH8" t="s">
        <v>887</v>
      </c>
      <c r="BI8" t="s">
        <v>477</v>
      </c>
      <c r="BJ8" t="s">
        <v>888</v>
      </c>
      <c r="BK8" t="s">
        <v>889</v>
      </c>
      <c r="BL8" t="s">
        <v>890</v>
      </c>
      <c r="BM8" t="s">
        <v>891</v>
      </c>
      <c r="BN8" t="s">
        <v>892</v>
      </c>
      <c r="BO8">
        <v>4.6100000000000003</v>
      </c>
      <c r="BP8">
        <v>6.57</v>
      </c>
      <c r="BQ8">
        <v>-37.79</v>
      </c>
      <c r="BR8">
        <v>4.8099999999999996</v>
      </c>
      <c r="BS8">
        <v>5.52</v>
      </c>
      <c r="BT8">
        <v>-69.040000000000006</v>
      </c>
      <c r="BU8" t="s">
        <v>311</v>
      </c>
      <c r="BV8" t="s">
        <v>695</v>
      </c>
      <c r="BW8">
        <v>10.37</v>
      </c>
      <c r="BX8">
        <v>10.87</v>
      </c>
      <c r="BY8">
        <v>0.38</v>
      </c>
      <c r="BZ8">
        <v>4.34</v>
      </c>
      <c r="CA8">
        <v>3.55</v>
      </c>
      <c r="CB8">
        <v>-34.270000000000003</v>
      </c>
      <c r="CC8">
        <v>2.66</v>
      </c>
      <c r="CD8">
        <v>0</v>
      </c>
      <c r="CE8" t="s">
        <v>893</v>
      </c>
      <c r="CF8" t="s">
        <v>894</v>
      </c>
      <c r="CG8" s="22">
        <v>-0.14482752293577983</v>
      </c>
      <c r="CH8" s="23">
        <v>1.0856407818936453</v>
      </c>
      <c r="CI8" s="22">
        <v>0.45084890723228455</v>
      </c>
      <c r="CJ8" s="22">
        <v>-0.36868825554847717</v>
      </c>
      <c r="CK8" s="22">
        <v>-0.2936839759349823</v>
      </c>
      <c r="CL8" s="22">
        <v>-6.6232606768608093E-2</v>
      </c>
      <c r="CM8" s="22">
        <v>4.5313093811273575E-2</v>
      </c>
      <c r="CN8" s="23">
        <v>-3.799690306186676E-2</v>
      </c>
      <c r="CO8" s="23">
        <v>1.0540471076965332</v>
      </c>
      <c r="CP8" s="23">
        <v>0.10372134298086166</v>
      </c>
      <c r="CQ8" s="23">
        <v>-9.4200000762939453</v>
      </c>
      <c r="CR8" s="23">
        <v>-0.21875</v>
      </c>
      <c r="CS8">
        <v>1.5017449645826917</v>
      </c>
      <c r="CT8">
        <v>38379002.524780571</v>
      </c>
      <c r="CU8">
        <v>0</v>
      </c>
      <c r="CV8" s="22">
        <v>-4.6488567441701892E-2</v>
      </c>
      <c r="CW8" s="23">
        <v>-1.7037957057356834</v>
      </c>
      <c r="CX8">
        <v>0.06</v>
      </c>
      <c r="CY8">
        <v>87.19779769813411</v>
      </c>
      <c r="CZ8" t="s">
        <v>895</v>
      </c>
      <c r="DA8">
        <v>-4.6488567441701892E-2</v>
      </c>
      <c r="DB8">
        <v>29.065932566044705</v>
      </c>
      <c r="DC8" t="s">
        <v>896</v>
      </c>
      <c r="DD8">
        <v>-4.4164139069616797E-2</v>
      </c>
      <c r="DE8">
        <v>14.532966283022352</v>
      </c>
      <c r="DF8" t="s">
        <v>897</v>
      </c>
      <c r="DG8">
        <v>-4.0909939348697667E-2</v>
      </c>
      <c r="DH8">
        <v>8.7197797698134103</v>
      </c>
      <c r="DI8" t="s">
        <v>898</v>
      </c>
      <c r="DJ8">
        <v>-3.7190853953361518E-2</v>
      </c>
      <c r="DK8">
        <v>4.3598898849067051</v>
      </c>
      <c r="DL8" t="s">
        <v>899</v>
      </c>
      <c r="DM8">
        <v>-3.254199720919132E-2</v>
      </c>
      <c r="DN8">
        <v>58856600</v>
      </c>
      <c r="DO8">
        <v>-4.6488567441701892E-2</v>
      </c>
      <c r="DP8">
        <v>5132165900</v>
      </c>
      <c r="DQ8">
        <v>210195100</v>
      </c>
      <c r="DR8">
        <v>2946</v>
      </c>
      <c r="DS8">
        <v>-9.8338955494077937E-2</v>
      </c>
      <c r="DT8">
        <v>2.7894364876293287</v>
      </c>
      <c r="DU8" s="24">
        <v>0</v>
      </c>
      <c r="DV8">
        <v>0.6</v>
      </c>
      <c r="DW8">
        <v>0.6</v>
      </c>
      <c r="DX8">
        <v>4</v>
      </c>
      <c r="DY8">
        <v>0.55632702020201863</v>
      </c>
      <c r="DZ8">
        <v>4</v>
      </c>
      <c r="EA8">
        <v>3815</v>
      </c>
      <c r="EB8">
        <v>4</v>
      </c>
      <c r="EC8">
        <v>4</v>
      </c>
      <c r="ED8">
        <v>3.6477882160028056E-2</v>
      </c>
      <c r="EE8">
        <v>0.21931422877486861</v>
      </c>
      <c r="EF8" s="25">
        <v>1.8E-3</v>
      </c>
      <c r="EG8">
        <v>1.9889999999999999E-3</v>
      </c>
      <c r="EH8">
        <v>39.166327020202019</v>
      </c>
      <c r="EI8" t="s">
        <v>222</v>
      </c>
      <c r="EJ8">
        <v>0</v>
      </c>
      <c r="EK8">
        <v>0</v>
      </c>
      <c r="EL8" s="27">
        <v>44946</v>
      </c>
      <c r="EM8" s="28">
        <v>3.8E-3</v>
      </c>
      <c r="EN8" s="28">
        <v>-0.38</v>
      </c>
      <c r="EO8" s="28">
        <v>1.1399999999999999</v>
      </c>
      <c r="EP8" s="28">
        <v>-0.38</v>
      </c>
      <c r="EQ8" s="28">
        <v>1.89E-2</v>
      </c>
    </row>
    <row r="9" spans="1:147" ht="78.75">
      <c r="B9" s="29"/>
      <c r="C9" s="29"/>
      <c r="D9" s="29" t="s">
        <v>937</v>
      </c>
      <c r="E9" t="s">
        <v>636</v>
      </c>
      <c r="F9" t="s">
        <v>637</v>
      </c>
      <c r="G9">
        <v>48.83</v>
      </c>
      <c r="H9">
        <v>1.2200000000000001E-2</v>
      </c>
      <c r="I9" t="s">
        <v>638</v>
      </c>
      <c r="J9">
        <v>4172074300</v>
      </c>
      <c r="K9">
        <v>40.85</v>
      </c>
      <c r="L9">
        <v>6.57</v>
      </c>
      <c r="M9" t="s">
        <v>302</v>
      </c>
      <c r="N9" t="s">
        <v>289</v>
      </c>
      <c r="O9" t="s">
        <v>901</v>
      </c>
      <c r="P9" t="s">
        <v>902</v>
      </c>
      <c r="Q9">
        <v>13.24</v>
      </c>
      <c r="R9" t="s">
        <v>442</v>
      </c>
      <c r="S9">
        <v>79205750</v>
      </c>
      <c r="T9" s="4">
        <v>0.2059</v>
      </c>
      <c r="U9" t="s">
        <v>903</v>
      </c>
      <c r="V9">
        <v>52316540</v>
      </c>
      <c r="W9">
        <v>85440800</v>
      </c>
      <c r="X9">
        <v>1.34</v>
      </c>
      <c r="Y9">
        <v>0.43</v>
      </c>
      <c r="Z9">
        <v>23.18</v>
      </c>
      <c r="AA9" t="s">
        <v>904</v>
      </c>
      <c r="AB9" t="s">
        <v>905</v>
      </c>
      <c r="AC9" t="s">
        <v>906</v>
      </c>
      <c r="AD9" t="s">
        <v>907</v>
      </c>
      <c r="AE9" t="s">
        <v>908</v>
      </c>
      <c r="AF9">
        <v>-5599549</v>
      </c>
      <c r="AG9" t="s">
        <v>909</v>
      </c>
      <c r="AH9" t="s">
        <v>910</v>
      </c>
      <c r="AI9" t="s">
        <v>911</v>
      </c>
      <c r="AJ9" t="s">
        <v>418</v>
      </c>
      <c r="AK9" t="s">
        <v>912</v>
      </c>
      <c r="AL9" t="s">
        <v>913</v>
      </c>
      <c r="AM9" t="s">
        <v>914</v>
      </c>
      <c r="AN9" t="s">
        <v>7</v>
      </c>
      <c r="AO9" t="s">
        <v>915</v>
      </c>
      <c r="AP9" t="s">
        <v>916</v>
      </c>
      <c r="AQ9" t="s">
        <v>917</v>
      </c>
      <c r="AR9" t="s">
        <v>918</v>
      </c>
      <c r="AS9" t="s">
        <v>7</v>
      </c>
      <c r="AT9" t="s">
        <v>261</v>
      </c>
      <c r="AU9" t="s">
        <v>919</v>
      </c>
      <c r="AV9" t="s">
        <v>815</v>
      </c>
      <c r="AW9" t="s">
        <v>920</v>
      </c>
      <c r="AX9" t="s">
        <v>921</v>
      </c>
      <c r="AY9" t="s">
        <v>922</v>
      </c>
      <c r="AZ9" t="s">
        <v>923</v>
      </c>
      <c r="BA9" t="s">
        <v>924</v>
      </c>
      <c r="BB9" t="s">
        <v>925</v>
      </c>
      <c r="BC9" t="s">
        <v>7</v>
      </c>
      <c r="BD9" t="s">
        <v>926</v>
      </c>
      <c r="BE9" t="s">
        <v>927</v>
      </c>
      <c r="BF9" t="s">
        <v>928</v>
      </c>
      <c r="BG9" t="s">
        <v>929</v>
      </c>
      <c r="BH9" t="s">
        <v>7</v>
      </c>
      <c r="BI9" t="s">
        <v>579</v>
      </c>
      <c r="BJ9" t="s">
        <v>452</v>
      </c>
      <c r="BK9" t="s">
        <v>930</v>
      </c>
      <c r="BL9" t="s">
        <v>931</v>
      </c>
      <c r="BM9" t="s">
        <v>932</v>
      </c>
      <c r="BN9" t="s">
        <v>933</v>
      </c>
      <c r="BO9">
        <v>17.899999999999999</v>
      </c>
      <c r="BP9">
        <v>16.78</v>
      </c>
      <c r="BQ9">
        <v>26.54</v>
      </c>
      <c r="BR9">
        <v>21.05</v>
      </c>
      <c r="BS9">
        <v>18.39</v>
      </c>
      <c r="BT9" t="s">
        <v>7</v>
      </c>
      <c r="BU9" t="s">
        <v>934</v>
      </c>
      <c r="BV9" t="s">
        <v>695</v>
      </c>
      <c r="BW9">
        <v>34.28</v>
      </c>
      <c r="BX9">
        <v>35.840000000000003</v>
      </c>
      <c r="BY9">
        <v>40.57</v>
      </c>
      <c r="BZ9">
        <v>24.47</v>
      </c>
      <c r="CA9">
        <v>20.55</v>
      </c>
      <c r="CB9">
        <v>24.85</v>
      </c>
      <c r="CC9">
        <v>8.83</v>
      </c>
      <c r="CD9">
        <v>6.04</v>
      </c>
      <c r="CE9" t="s">
        <v>935</v>
      </c>
      <c r="CF9" t="s">
        <v>936</v>
      </c>
      <c r="CG9" s="22">
        <v>-0.13268891472868194</v>
      </c>
      <c r="CH9" s="23">
        <v>9.4338507231160676E-2</v>
      </c>
      <c r="CI9" s="22">
        <v>0.56640625</v>
      </c>
      <c r="CJ9" s="22">
        <v>0.20187793672084808</v>
      </c>
      <c r="CK9" s="22">
        <v>2.4038461968302727E-2</v>
      </c>
      <c r="CL9" s="22">
        <v>0.79310345649719238</v>
      </c>
      <c r="CM9" s="22" t="s">
        <v>7</v>
      </c>
      <c r="CN9" s="23">
        <v>0.70983213186264038</v>
      </c>
      <c r="CO9" s="23">
        <v>-2.1465322002768517E-2</v>
      </c>
      <c r="CP9" s="23">
        <v>0.22138768434524536</v>
      </c>
      <c r="CQ9" s="23">
        <v>1.6166990995407104</v>
      </c>
      <c r="CR9" s="23" t="s">
        <v>7</v>
      </c>
      <c r="CS9">
        <v>10.404175311720698</v>
      </c>
      <c r="CT9">
        <v>76546956.830838501</v>
      </c>
      <c r="CU9">
        <v>1.2287528158918697</v>
      </c>
      <c r="CV9" s="22">
        <v>0.3963565262965858</v>
      </c>
      <c r="CW9" s="23">
        <v>0.63161339843645692</v>
      </c>
      <c r="CX9">
        <v>0.06</v>
      </c>
      <c r="CY9">
        <v>32.107252577439596</v>
      </c>
      <c r="CZ9">
        <v>116736064.25713338</v>
      </c>
      <c r="DA9">
        <v>0.3963565262965858</v>
      </c>
      <c r="DB9">
        <v>8.1729428593101314</v>
      </c>
      <c r="DC9">
        <v>458595436.73799407</v>
      </c>
      <c r="DD9">
        <v>0.37653869998175649</v>
      </c>
      <c r="DE9">
        <v>2.7910844559595223</v>
      </c>
      <c r="DF9">
        <v>1342873839.5920315</v>
      </c>
      <c r="DG9">
        <v>0.34879374314099548</v>
      </c>
      <c r="DH9">
        <v>1.062294499384089</v>
      </c>
      <c r="DI9">
        <v>3528281754.4222507</v>
      </c>
      <c r="DJ9">
        <v>0.31708522103726866</v>
      </c>
      <c r="DK9">
        <v>0.17663501024238559</v>
      </c>
      <c r="DL9">
        <v>21219317137.960041</v>
      </c>
      <c r="DM9">
        <v>0.27744956840761004</v>
      </c>
      <c r="DN9">
        <v>88616500</v>
      </c>
      <c r="DO9">
        <v>0.3963565262965858</v>
      </c>
      <c r="DP9">
        <v>3748074300</v>
      </c>
      <c r="DQ9">
        <v>432195740</v>
      </c>
      <c r="DR9">
        <v>4912</v>
      </c>
      <c r="DS9">
        <v>-0.52904544102526774</v>
      </c>
      <c r="DT9">
        <v>-0.53727489120529626</v>
      </c>
      <c r="DU9" s="24">
        <v>0.6</v>
      </c>
      <c r="DV9">
        <v>0.6</v>
      </c>
      <c r="DW9">
        <v>1.2</v>
      </c>
      <c r="DX9">
        <v>5.6840317100792754</v>
      </c>
      <c r="DY9">
        <v>0.53284308693420468</v>
      </c>
      <c r="DZ9">
        <v>5.2139945917420842</v>
      </c>
      <c r="EA9">
        <v>487</v>
      </c>
      <c r="EB9">
        <v>5.1928212138106753</v>
      </c>
      <c r="EC9">
        <v>5</v>
      </c>
      <c r="ED9">
        <v>4.2088791303452215E-2</v>
      </c>
      <c r="EE9">
        <v>0.13453642756153969</v>
      </c>
      <c r="EF9" s="25">
        <v>0.14350000000000002</v>
      </c>
      <c r="EG9">
        <v>0.143622</v>
      </c>
      <c r="EH9">
        <v>22.312843086934205</v>
      </c>
      <c r="EI9">
        <v>-1</v>
      </c>
      <c r="EJ9">
        <v>1</v>
      </c>
      <c r="EK9">
        <v>1</v>
      </c>
      <c r="EL9" s="27">
        <v>44946</v>
      </c>
      <c r="EM9" s="28">
        <v>-6.9999999999999999E-4</v>
      </c>
      <c r="EN9" s="28">
        <v>1.05</v>
      </c>
      <c r="EO9" s="28">
        <v>3.51</v>
      </c>
      <c r="EP9" s="28">
        <v>2.86</v>
      </c>
      <c r="EQ9" s="28">
        <v>1.2200000000000001E-2</v>
      </c>
    </row>
    <row r="10" spans="1:147" ht="78.75">
      <c r="B10" s="3"/>
      <c r="C10" s="3"/>
      <c r="D10" s="3" t="s">
        <v>969</v>
      </c>
      <c r="E10" t="s">
        <v>639</v>
      </c>
      <c r="F10" t="s">
        <v>640</v>
      </c>
      <c r="G10">
        <v>8.7100000000000009</v>
      </c>
      <c r="H10">
        <v>1.52E-2</v>
      </c>
      <c r="I10" t="s">
        <v>641</v>
      </c>
      <c r="J10">
        <v>3354276500</v>
      </c>
      <c r="K10">
        <v>419.6</v>
      </c>
      <c r="L10">
        <v>19.190000000000001</v>
      </c>
      <c r="M10" t="s">
        <v>302</v>
      </c>
      <c r="N10" t="s">
        <v>938</v>
      </c>
      <c r="O10" t="s">
        <v>930</v>
      </c>
      <c r="P10" t="s">
        <v>939</v>
      </c>
      <c r="Q10">
        <v>46.36</v>
      </c>
      <c r="R10" t="s">
        <v>806</v>
      </c>
      <c r="S10">
        <v>6643849</v>
      </c>
      <c r="T10" s="5">
        <v>2.331</v>
      </c>
      <c r="U10" t="s">
        <v>940</v>
      </c>
      <c r="V10">
        <v>385103520</v>
      </c>
      <c r="W10">
        <v>385106370</v>
      </c>
      <c r="X10">
        <v>1.47</v>
      </c>
      <c r="Y10">
        <v>0.66</v>
      </c>
      <c r="Z10">
        <v>4.05</v>
      </c>
      <c r="AA10" t="s">
        <v>261</v>
      </c>
      <c r="AB10" t="s">
        <v>813</v>
      </c>
      <c r="AC10" t="s">
        <v>941</v>
      </c>
      <c r="AD10" t="s">
        <v>942</v>
      </c>
      <c r="AE10" t="s">
        <v>7</v>
      </c>
      <c r="AF10">
        <v>-678892</v>
      </c>
      <c r="AG10" t="s">
        <v>943</v>
      </c>
      <c r="AH10">
        <v>8600</v>
      </c>
      <c r="AI10" t="s">
        <v>944</v>
      </c>
      <c r="AJ10" t="s">
        <v>945</v>
      </c>
      <c r="AK10" t="s">
        <v>946</v>
      </c>
      <c r="AL10" t="s">
        <v>947</v>
      </c>
      <c r="AM10" t="s">
        <v>948</v>
      </c>
      <c r="AN10" t="s">
        <v>7</v>
      </c>
      <c r="AO10">
        <v>0</v>
      </c>
      <c r="AP10" t="s">
        <v>7</v>
      </c>
      <c r="AQ10" t="s">
        <v>7</v>
      </c>
      <c r="AR10" t="s">
        <v>949</v>
      </c>
      <c r="AS10" t="s">
        <v>7</v>
      </c>
      <c r="AT10" t="s">
        <v>950</v>
      </c>
      <c r="AU10" t="s">
        <v>951</v>
      </c>
      <c r="AV10" t="s">
        <v>952</v>
      </c>
      <c r="AW10" t="s">
        <v>953</v>
      </c>
      <c r="AX10" t="s">
        <v>954</v>
      </c>
      <c r="AY10" t="s">
        <v>275</v>
      </c>
      <c r="AZ10" t="s">
        <v>955</v>
      </c>
      <c r="BA10" t="s">
        <v>956</v>
      </c>
      <c r="BB10" t="s">
        <v>957</v>
      </c>
      <c r="BC10" t="s">
        <v>958</v>
      </c>
      <c r="BD10" t="s">
        <v>959</v>
      </c>
      <c r="BE10" t="s">
        <v>960</v>
      </c>
      <c r="BF10" t="s">
        <v>961</v>
      </c>
      <c r="BG10" t="s">
        <v>962</v>
      </c>
      <c r="BH10" t="s">
        <v>963</v>
      </c>
      <c r="BI10" t="s">
        <v>385</v>
      </c>
      <c r="BJ10" t="s">
        <v>21</v>
      </c>
      <c r="BK10" t="s">
        <v>964</v>
      </c>
      <c r="BL10" t="s">
        <v>965</v>
      </c>
      <c r="BM10" t="s">
        <v>966</v>
      </c>
      <c r="BN10" t="s">
        <v>967</v>
      </c>
      <c r="BO10">
        <v>1.51</v>
      </c>
      <c r="BP10">
        <v>0.92</v>
      </c>
      <c r="BQ10">
        <v>-0.9</v>
      </c>
      <c r="BR10">
        <v>2.0099999999999998</v>
      </c>
      <c r="BS10">
        <v>5.4</v>
      </c>
      <c r="BT10">
        <v>-3.97</v>
      </c>
      <c r="BU10" t="s">
        <v>311</v>
      </c>
      <c r="BV10" t="s">
        <v>695</v>
      </c>
      <c r="BW10">
        <v>12.57</v>
      </c>
      <c r="BX10">
        <v>13.2</v>
      </c>
      <c r="BY10">
        <v>14.48</v>
      </c>
      <c r="BZ10">
        <v>6.15</v>
      </c>
      <c r="CA10">
        <v>5.45</v>
      </c>
      <c r="CB10">
        <v>-11.49</v>
      </c>
      <c r="CC10">
        <v>5.19</v>
      </c>
      <c r="CD10">
        <v>-3.54</v>
      </c>
      <c r="CE10" t="s">
        <v>968</v>
      </c>
      <c r="CF10" t="s">
        <v>499</v>
      </c>
      <c r="CG10" s="22">
        <v>0.47045277959562781</v>
      </c>
      <c r="CH10" s="23">
        <v>-0.84115224463240079</v>
      </c>
      <c r="CI10" s="22">
        <v>0.25954198837280273</v>
      </c>
      <c r="CJ10" s="22">
        <v>0.31440186500549316</v>
      </c>
      <c r="CK10" s="22">
        <v>-0.1021161824464798</v>
      </c>
      <c r="CL10" s="22">
        <v>0.67023533582687378</v>
      </c>
      <c r="CM10" s="22">
        <v>0.27786067128181458</v>
      </c>
      <c r="CN10" s="23">
        <v>-0.63084870576858521</v>
      </c>
      <c r="CO10" s="23">
        <v>2.424638032913208</v>
      </c>
      <c r="CP10" s="23">
        <v>-2.2996995449066162</v>
      </c>
      <c r="CQ10" s="23">
        <v>1.2063730955123901</v>
      </c>
      <c r="CR10" s="23">
        <v>-1.8978266716003418</v>
      </c>
      <c r="CS10">
        <v>20.328948484848485</v>
      </c>
      <c r="CT10">
        <v>182741268.98696327</v>
      </c>
      <c r="CU10">
        <v>0</v>
      </c>
      <c r="CV10" s="22">
        <v>0.28398473560810089</v>
      </c>
      <c r="CW10" s="23">
        <v>-0.23947275876998902</v>
      </c>
      <c r="CX10">
        <v>0.06</v>
      </c>
      <c r="CY10">
        <v>804.86666757727062</v>
      </c>
      <c r="CZ10">
        <v>4051092.9714789926</v>
      </c>
      <c r="DA10">
        <v>0.28398473560810089</v>
      </c>
      <c r="DB10">
        <v>224.02673377537911</v>
      </c>
      <c r="DC10">
        <v>14554466.982807674</v>
      </c>
      <c r="DD10">
        <v>0.26978549882769581</v>
      </c>
      <c r="DE10">
        <v>87.75393205882196</v>
      </c>
      <c r="DF10">
        <v>37156052.424117111</v>
      </c>
      <c r="DG10">
        <v>0.24990656733512878</v>
      </c>
      <c r="DH10">
        <v>39.938765506712599</v>
      </c>
      <c r="DI10">
        <v>81639721.674721897</v>
      </c>
      <c r="DJ10">
        <v>0.22718778848648072</v>
      </c>
      <c r="DK10">
        <v>10.534198075405438</v>
      </c>
      <c r="DL10">
        <v>309524244.43324387</v>
      </c>
      <c r="DM10">
        <v>0.19878931492567062</v>
      </c>
      <c r="DN10">
        <v>3344400</v>
      </c>
      <c r="DO10">
        <v>0.28398473560810089</v>
      </c>
      <c r="DP10">
        <v>3260589700</v>
      </c>
      <c r="DQ10">
        <v>103080740</v>
      </c>
      <c r="DR10">
        <v>199</v>
      </c>
      <c r="DS10">
        <v>0.18646804398752692</v>
      </c>
      <c r="DT10">
        <v>-0.60167948586241171</v>
      </c>
      <c r="DU10" s="24">
        <v>0.6</v>
      </c>
      <c r="DV10">
        <v>0.6</v>
      </c>
      <c r="DW10">
        <v>1.2</v>
      </c>
      <c r="DX10">
        <v>4.6820809248554909</v>
      </c>
      <c r="DY10">
        <v>0.52167086614173142</v>
      </c>
      <c r="DZ10">
        <v>4.1170934231486962</v>
      </c>
      <c r="EA10">
        <v>2754</v>
      </c>
      <c r="EB10">
        <v>4.0515762985344113</v>
      </c>
      <c r="EC10">
        <v>4</v>
      </c>
      <c r="ED10">
        <v>5.6613449421779226E-2</v>
      </c>
      <c r="EE10">
        <v>0.32977901663896131</v>
      </c>
      <c r="EF10" s="25">
        <v>1.72E-2</v>
      </c>
      <c r="EG10">
        <v>1.7351999999999999E-2</v>
      </c>
      <c r="EH10">
        <v>35.171670866141731</v>
      </c>
      <c r="EI10" t="s">
        <v>222</v>
      </c>
      <c r="EJ10">
        <v>0</v>
      </c>
      <c r="EK10">
        <v>0</v>
      </c>
      <c r="EL10" s="27">
        <v>44946</v>
      </c>
      <c r="EM10" s="28">
        <v>0</v>
      </c>
      <c r="EN10" s="28">
        <v>0.36</v>
      </c>
      <c r="EO10" s="28">
        <v>0.36</v>
      </c>
      <c r="EP10" s="28">
        <v>2.88</v>
      </c>
      <c r="EQ10" s="28">
        <v>1.52E-2</v>
      </c>
    </row>
    <row r="11" spans="1:147" ht="78.75">
      <c r="B11" s="3"/>
      <c r="C11" s="3"/>
      <c r="D11" s="3" t="s">
        <v>1005</v>
      </c>
      <c r="E11" t="s">
        <v>642</v>
      </c>
      <c r="F11" t="s">
        <v>643</v>
      </c>
      <c r="G11">
        <v>19.91</v>
      </c>
      <c r="H11">
        <v>2.4199999999999999E-2</v>
      </c>
      <c r="I11" t="s">
        <v>644</v>
      </c>
      <c r="J11">
        <v>3304101800</v>
      </c>
      <c r="K11">
        <v>168.4</v>
      </c>
      <c r="L11">
        <v>1.96</v>
      </c>
      <c r="M11" t="s">
        <v>302</v>
      </c>
      <c r="N11" t="s">
        <v>970</v>
      </c>
      <c r="O11" t="s">
        <v>971</v>
      </c>
      <c r="P11" t="s">
        <v>972</v>
      </c>
      <c r="Q11">
        <v>8.65</v>
      </c>
      <c r="R11" t="s">
        <v>973</v>
      </c>
      <c r="S11">
        <v>21532881</v>
      </c>
      <c r="T11" s="4">
        <v>-0.2984</v>
      </c>
      <c r="U11" t="s">
        <v>974</v>
      </c>
      <c r="V11">
        <v>165942020</v>
      </c>
      <c r="W11">
        <v>165942020</v>
      </c>
      <c r="X11">
        <v>1.74</v>
      </c>
      <c r="Y11">
        <v>0.38</v>
      </c>
      <c r="Z11">
        <v>1.96</v>
      </c>
      <c r="AA11" t="s">
        <v>975</v>
      </c>
      <c r="AB11" t="s">
        <v>819</v>
      </c>
      <c r="AC11" t="s">
        <v>976</v>
      </c>
      <c r="AD11" t="s">
        <v>977</v>
      </c>
      <c r="AE11" t="s">
        <v>978</v>
      </c>
      <c r="AF11">
        <v>31314086</v>
      </c>
      <c r="AG11" t="s">
        <v>979</v>
      </c>
      <c r="AH11" t="s">
        <v>980</v>
      </c>
      <c r="AI11" t="s">
        <v>981</v>
      </c>
      <c r="AJ11" t="s">
        <v>725</v>
      </c>
      <c r="AK11" t="s">
        <v>982</v>
      </c>
      <c r="AL11" t="s">
        <v>391</v>
      </c>
      <c r="AM11" t="s">
        <v>983</v>
      </c>
      <c r="AN11" t="s">
        <v>7</v>
      </c>
      <c r="AO11" t="s">
        <v>984</v>
      </c>
      <c r="AP11" t="s">
        <v>328</v>
      </c>
      <c r="AQ11" t="s">
        <v>985</v>
      </c>
      <c r="AR11" t="s">
        <v>986</v>
      </c>
      <c r="AS11" t="s">
        <v>7</v>
      </c>
      <c r="AT11" t="s">
        <v>252</v>
      </c>
      <c r="AU11" t="s">
        <v>987</v>
      </c>
      <c r="AV11" t="s">
        <v>988</v>
      </c>
      <c r="AW11" t="s">
        <v>989</v>
      </c>
      <c r="AX11" t="s">
        <v>990</v>
      </c>
      <c r="AY11" t="s">
        <v>991</v>
      </c>
      <c r="AZ11" t="s">
        <v>992</v>
      </c>
      <c r="BA11" t="s">
        <v>993</v>
      </c>
      <c r="BB11" t="s">
        <v>994</v>
      </c>
      <c r="BC11" t="s">
        <v>995</v>
      </c>
      <c r="BD11" t="s">
        <v>996</v>
      </c>
      <c r="BE11" t="s">
        <v>997</v>
      </c>
      <c r="BF11" t="s">
        <v>548</v>
      </c>
      <c r="BG11" t="s">
        <v>331</v>
      </c>
      <c r="BH11" t="s">
        <v>270</v>
      </c>
      <c r="BI11" t="s">
        <v>763</v>
      </c>
      <c r="BJ11" t="s">
        <v>998</v>
      </c>
      <c r="BK11" t="s">
        <v>999</v>
      </c>
      <c r="BL11" t="s">
        <v>1000</v>
      </c>
      <c r="BM11" t="s">
        <v>1001</v>
      </c>
      <c r="BN11" t="s">
        <v>1002</v>
      </c>
      <c r="BO11">
        <v>2.31</v>
      </c>
      <c r="BP11">
        <v>2.1800000000000002</v>
      </c>
      <c r="BQ11">
        <v>6.01</v>
      </c>
      <c r="BR11">
        <v>1.71</v>
      </c>
      <c r="BS11">
        <v>1.8</v>
      </c>
      <c r="BT11">
        <v>6.46</v>
      </c>
      <c r="BU11" t="s">
        <v>311</v>
      </c>
      <c r="BV11" t="s">
        <v>695</v>
      </c>
      <c r="BW11">
        <v>12.19</v>
      </c>
      <c r="BX11">
        <v>14.94</v>
      </c>
      <c r="BY11">
        <v>20.87</v>
      </c>
      <c r="BZ11">
        <v>2.62</v>
      </c>
      <c r="CA11">
        <v>2.85</v>
      </c>
      <c r="CB11">
        <v>9.1199999999999992</v>
      </c>
      <c r="CC11">
        <v>2.73</v>
      </c>
      <c r="CD11">
        <v>-2.93</v>
      </c>
      <c r="CE11" t="s">
        <v>1003</v>
      </c>
      <c r="CF11" t="s">
        <v>1004</v>
      </c>
      <c r="CG11" s="22">
        <v>-1.3993935309973362E-2</v>
      </c>
      <c r="CH11" s="23">
        <v>4.0059186369039761</v>
      </c>
      <c r="CI11" s="22">
        <v>0.39553752541542053</v>
      </c>
      <c r="CJ11" s="22">
        <v>-4.6421661972999573E-2</v>
      </c>
      <c r="CK11" s="22">
        <v>-5.9999998658895493E-2</v>
      </c>
      <c r="CL11" s="22">
        <v>9.0188302099704742E-2</v>
      </c>
      <c r="CM11" s="22">
        <v>0.27078086137771606</v>
      </c>
      <c r="CN11" s="23">
        <v>2.3279791697859764E-2</v>
      </c>
      <c r="CO11" s="23">
        <v>-0.70162588357925415</v>
      </c>
      <c r="CP11" s="23">
        <v>-0.24584883451461792</v>
      </c>
      <c r="CQ11" s="23">
        <v>0.190476194024086</v>
      </c>
      <c r="CR11" s="23">
        <v>-0.21052631735801697</v>
      </c>
      <c r="CS11">
        <v>2.401236773255814</v>
      </c>
      <c r="CT11">
        <v>44840752.270500526</v>
      </c>
      <c r="CU11">
        <v>0</v>
      </c>
      <c r="CV11" s="22">
        <v>0.13001700565218927</v>
      </c>
      <c r="CW11" s="23">
        <v>-0.18884900994598866</v>
      </c>
      <c r="CX11">
        <v>0.06</v>
      </c>
      <c r="CY11">
        <v>92.52899911002234</v>
      </c>
      <c r="CZ11">
        <v>30683373.075549465</v>
      </c>
      <c r="DA11">
        <v>0.13001700565218927</v>
      </c>
      <c r="DB11">
        <v>29.2347034148533</v>
      </c>
      <c r="DC11">
        <v>97114096.206549346</v>
      </c>
      <c r="DD11">
        <v>0.1235161553695798</v>
      </c>
      <c r="DE11">
        <v>13.747571828382618</v>
      </c>
      <c r="DF11">
        <v>206516600.56349137</v>
      </c>
      <c r="DG11">
        <v>0.11441496497392656</v>
      </c>
      <c r="DH11">
        <v>7.8328336102054434</v>
      </c>
      <c r="DI11">
        <v>362461650.6982758</v>
      </c>
      <c r="DJ11">
        <v>0.10401360452175142</v>
      </c>
      <c r="DK11">
        <v>3.5936979637935651</v>
      </c>
      <c r="DL11">
        <v>790022374.89179492</v>
      </c>
      <c r="DM11">
        <v>9.1011903956532483E-2</v>
      </c>
      <c r="DN11">
        <v>28782199.999999996</v>
      </c>
      <c r="DO11">
        <v>0.13001700565218927</v>
      </c>
      <c r="DP11">
        <v>2839101800</v>
      </c>
      <c r="DQ11">
        <v>974846900</v>
      </c>
      <c r="DR11">
        <v>4286</v>
      </c>
      <c r="DS11">
        <v>-0.14401094096216263</v>
      </c>
      <c r="DT11">
        <v>4.1947676468499644</v>
      </c>
      <c r="DU11" s="24">
        <v>0.6</v>
      </c>
      <c r="DV11">
        <v>-0.22</v>
      </c>
      <c r="DW11">
        <v>0.38</v>
      </c>
      <c r="DX11">
        <v>6.4823321554770317</v>
      </c>
      <c r="DY11">
        <v>0.5159538371840432</v>
      </c>
      <c r="DZ11">
        <v>6.0752215504438949</v>
      </c>
      <c r="EA11">
        <v>3803</v>
      </c>
      <c r="EB11">
        <v>6.0171013642719871</v>
      </c>
      <c r="EC11">
        <v>6</v>
      </c>
      <c r="ED11">
        <v>3.2883172086250363E-2</v>
      </c>
      <c r="EE11">
        <v>0.21085195901556458</v>
      </c>
      <c r="EF11" s="25">
        <v>7.9999999999999993E-4</v>
      </c>
      <c r="EG11">
        <v>1.042E-3</v>
      </c>
      <c r="EH11">
        <v>36.155953837184043</v>
      </c>
      <c r="EI11">
        <v>-1</v>
      </c>
      <c r="EJ11">
        <v>0</v>
      </c>
      <c r="EK11">
        <v>0</v>
      </c>
      <c r="EL11" s="27">
        <v>44946</v>
      </c>
      <c r="EM11" s="28">
        <v>1E-3</v>
      </c>
      <c r="EN11" s="28">
        <v>-0.52</v>
      </c>
      <c r="EO11" s="28">
        <v>0.67</v>
      </c>
      <c r="EP11" s="28">
        <v>0.05</v>
      </c>
      <c r="EQ11" s="28">
        <v>2.4199999999999999E-2</v>
      </c>
    </row>
    <row r="12" spans="1:147" ht="78.75">
      <c r="B12" s="3"/>
      <c r="C12" s="3"/>
      <c r="D12" s="3" t="s">
        <v>1040</v>
      </c>
      <c r="E12" t="s">
        <v>645</v>
      </c>
      <c r="F12" t="s">
        <v>646</v>
      </c>
      <c r="G12">
        <v>27.05</v>
      </c>
      <c r="H12">
        <v>9.2999999999999992E-3</v>
      </c>
      <c r="I12" t="s">
        <v>647</v>
      </c>
      <c r="J12">
        <v>2705000000</v>
      </c>
      <c r="K12">
        <v>27.84</v>
      </c>
      <c r="L12">
        <v>3.47</v>
      </c>
      <c r="M12" t="s">
        <v>302</v>
      </c>
      <c r="N12" t="s">
        <v>1006</v>
      </c>
      <c r="O12" t="s">
        <v>1007</v>
      </c>
      <c r="P12" t="s">
        <v>1008</v>
      </c>
      <c r="Q12">
        <v>-25.94</v>
      </c>
      <c r="R12" t="s">
        <v>1009</v>
      </c>
      <c r="S12">
        <v>70487659</v>
      </c>
      <c r="T12" s="4">
        <v>1.3599999999999999E-2</v>
      </c>
      <c r="U12" t="s">
        <v>1010</v>
      </c>
      <c r="V12">
        <v>29500000</v>
      </c>
      <c r="W12">
        <v>100000000</v>
      </c>
      <c r="X12">
        <v>1.05</v>
      </c>
      <c r="Y12">
        <v>0.37</v>
      </c>
      <c r="Z12">
        <v>24.09</v>
      </c>
      <c r="AA12" t="s">
        <v>1011</v>
      </c>
      <c r="AB12" t="s">
        <v>1012</v>
      </c>
      <c r="AC12" t="s">
        <v>1013</v>
      </c>
      <c r="AD12" t="s">
        <v>1014</v>
      </c>
      <c r="AE12" t="s">
        <v>1015</v>
      </c>
      <c r="AF12">
        <v>-773722</v>
      </c>
      <c r="AG12" t="s">
        <v>1016</v>
      </c>
      <c r="AH12" t="s">
        <v>7</v>
      </c>
      <c r="AI12" t="s">
        <v>1017</v>
      </c>
      <c r="AJ12" t="s">
        <v>1018</v>
      </c>
      <c r="AK12" t="s">
        <v>1019</v>
      </c>
      <c r="AL12" t="s">
        <v>1020</v>
      </c>
      <c r="AM12" t="s">
        <v>1021</v>
      </c>
      <c r="AN12" t="s">
        <v>7</v>
      </c>
      <c r="AO12" t="s">
        <v>1022</v>
      </c>
      <c r="AP12" t="s">
        <v>7</v>
      </c>
      <c r="AQ12" t="s">
        <v>7</v>
      </c>
      <c r="AR12" t="s">
        <v>1023</v>
      </c>
      <c r="AS12" t="s">
        <v>7</v>
      </c>
      <c r="AT12" t="s">
        <v>1024</v>
      </c>
      <c r="AU12" t="s">
        <v>7</v>
      </c>
      <c r="AV12" t="s">
        <v>19</v>
      </c>
      <c r="AW12" t="s">
        <v>21</v>
      </c>
      <c r="AX12" t="s">
        <v>1025</v>
      </c>
      <c r="AY12" t="s">
        <v>1026</v>
      </c>
      <c r="AZ12" t="s">
        <v>686</v>
      </c>
      <c r="BA12" t="s">
        <v>1027</v>
      </c>
      <c r="BB12" t="s">
        <v>1028</v>
      </c>
      <c r="BC12" t="s">
        <v>275</v>
      </c>
      <c r="BD12" t="s">
        <v>1029</v>
      </c>
      <c r="BE12" t="s">
        <v>1030</v>
      </c>
      <c r="BF12" t="s">
        <v>1031</v>
      </c>
      <c r="BG12" t="s">
        <v>1032</v>
      </c>
      <c r="BH12" t="s">
        <v>1033</v>
      </c>
      <c r="BI12" t="s">
        <v>923</v>
      </c>
      <c r="BJ12" t="s">
        <v>1034</v>
      </c>
      <c r="BK12" t="s">
        <v>313</v>
      </c>
      <c r="BL12" t="s">
        <v>1035</v>
      </c>
      <c r="BM12" t="s">
        <v>1036</v>
      </c>
      <c r="BN12" t="s">
        <v>1037</v>
      </c>
      <c r="BO12">
        <v>17.190000000000001</v>
      </c>
      <c r="BP12">
        <v>17.989999999999998</v>
      </c>
      <c r="BQ12">
        <v>19.04</v>
      </c>
      <c r="BR12">
        <v>14.78</v>
      </c>
      <c r="BS12">
        <v>19.91</v>
      </c>
      <c r="BT12">
        <v>22.87</v>
      </c>
      <c r="BU12" t="s">
        <v>324</v>
      </c>
      <c r="BV12" t="s">
        <v>695</v>
      </c>
      <c r="BW12">
        <v>27.18</v>
      </c>
      <c r="BX12">
        <v>25.26</v>
      </c>
      <c r="BY12">
        <v>26.68</v>
      </c>
      <c r="BZ12">
        <v>24.4</v>
      </c>
      <c r="CA12">
        <v>18.77</v>
      </c>
      <c r="CB12">
        <v>19.34</v>
      </c>
      <c r="CC12">
        <v>2.66</v>
      </c>
      <c r="CD12">
        <v>1.35</v>
      </c>
      <c r="CE12" t="s">
        <v>1038</v>
      </c>
      <c r="CF12" t="s">
        <v>1039</v>
      </c>
      <c r="CG12" s="22">
        <v>-0.36857317460317462</v>
      </c>
      <c r="CH12" s="23">
        <v>-0.1981173673825935</v>
      </c>
      <c r="CI12" s="22">
        <v>0.53982299566268921</v>
      </c>
      <c r="CJ12" s="22">
        <v>0.10784313827753067</v>
      </c>
      <c r="CK12" s="22">
        <v>-9.7087379544973373E-3</v>
      </c>
      <c r="CL12" s="22">
        <v>0.21653543412685394</v>
      </c>
      <c r="CM12" s="22">
        <v>0.93893128633499146</v>
      </c>
      <c r="CN12" s="23">
        <v>0.51037973165512085</v>
      </c>
      <c r="CO12" s="23">
        <v>7.7679544687271118E-2</v>
      </c>
      <c r="CP12" s="23">
        <v>0.36479729413986206</v>
      </c>
      <c r="CQ12" s="23">
        <v>-7.4009127914905548E-2</v>
      </c>
      <c r="CR12" s="23">
        <v>1.3211067914962769</v>
      </c>
      <c r="CS12">
        <v>5.1819923371647514</v>
      </c>
      <c r="CT12">
        <v>58551984.340663336</v>
      </c>
      <c r="CU12">
        <v>0.36968576709796674</v>
      </c>
      <c r="CV12" s="22">
        <v>0.35868482328951357</v>
      </c>
      <c r="CW12" s="23">
        <v>0.43999084681272504</v>
      </c>
      <c r="CX12">
        <v>0.06</v>
      </c>
      <c r="CY12">
        <v>15.908147167796212</v>
      </c>
      <c r="CZ12">
        <v>123304749.40355593</v>
      </c>
      <c r="DA12">
        <v>0.35868482328951357</v>
      </c>
      <c r="DB12">
        <v>4.1713003370738484</v>
      </c>
      <c r="DC12">
        <v>470249068.9932003</v>
      </c>
      <c r="DD12">
        <v>0.34075058212503789</v>
      </c>
      <c r="DE12">
        <v>1.4918276169774629</v>
      </c>
      <c r="DF12">
        <v>1314863780.289994</v>
      </c>
      <c r="DG12">
        <v>0.31564264449477192</v>
      </c>
      <c r="DH12">
        <v>0.60341973368294288</v>
      </c>
      <c r="DI12">
        <v>3250722491.3374553</v>
      </c>
      <c r="DJ12">
        <v>0.28694785863161087</v>
      </c>
      <c r="DK12">
        <v>0.11745159165817047</v>
      </c>
      <c r="DL12">
        <v>16700923949.237478</v>
      </c>
      <c r="DM12">
        <v>0.25107937630265947</v>
      </c>
      <c r="DN12">
        <v>96198200</v>
      </c>
      <c r="DO12">
        <v>0.35868482328951357</v>
      </c>
      <c r="DP12">
        <v>1961550100</v>
      </c>
      <c r="DQ12">
        <v>486501110</v>
      </c>
      <c r="DR12">
        <v>2399</v>
      </c>
      <c r="DS12">
        <v>-0.72725799789268819</v>
      </c>
      <c r="DT12">
        <v>-0.63810821419531849</v>
      </c>
      <c r="DU12" s="24">
        <v>-0.22</v>
      </c>
      <c r="DV12">
        <v>0.6</v>
      </c>
      <c r="DW12">
        <v>0.38</v>
      </c>
      <c r="DX12">
        <v>4.507518796992481</v>
      </c>
      <c r="DY12">
        <v>0.3998787732745106</v>
      </c>
      <c r="DZ12">
        <v>4.0709911067370639</v>
      </c>
      <c r="EA12">
        <v>2041</v>
      </c>
      <c r="EB12">
        <v>4.0415533072957093</v>
      </c>
      <c r="EC12">
        <v>4</v>
      </c>
      <c r="ED12">
        <v>3.0185E-2</v>
      </c>
      <c r="EE12">
        <v>0.21579400000000001</v>
      </c>
      <c r="EF12" s="25">
        <v>5.5099999999999996E-2</v>
      </c>
      <c r="EG12">
        <v>5.5193000000000006E-2</v>
      </c>
      <c r="EH12">
        <v>26.139878773274511</v>
      </c>
      <c r="EI12" t="s">
        <v>222</v>
      </c>
      <c r="EJ12">
        <v>0</v>
      </c>
      <c r="EK12">
        <v>0</v>
      </c>
      <c r="EL12" s="27">
        <v>44946</v>
      </c>
      <c r="EM12" s="28">
        <v>2.7000000000000001E-3</v>
      </c>
      <c r="EN12" s="28">
        <v>1.89</v>
      </c>
      <c r="EO12" s="28">
        <v>-0.97</v>
      </c>
      <c r="EP12" s="28">
        <v>0.53</v>
      </c>
      <c r="EQ12" s="28">
        <v>9.2999999999999992E-3</v>
      </c>
    </row>
    <row r="13" spans="1:147" ht="135">
      <c r="B13" s="3" t="s">
        <v>1041</v>
      </c>
      <c r="C13" s="3" t="s">
        <v>1042</v>
      </c>
      <c r="D13" s="3" t="s">
        <v>1081</v>
      </c>
      <c r="E13" t="s">
        <v>648</v>
      </c>
      <c r="F13" t="s">
        <v>649</v>
      </c>
      <c r="G13">
        <v>16.59</v>
      </c>
      <c r="H13">
        <v>5.4999999999999997E-3</v>
      </c>
      <c r="I13" t="s">
        <v>650</v>
      </c>
      <c r="J13">
        <v>2588040000</v>
      </c>
      <c r="K13">
        <v>35.409999999999997</v>
      </c>
      <c r="L13">
        <v>2.86</v>
      </c>
      <c r="M13" t="s">
        <v>302</v>
      </c>
      <c r="N13" t="s">
        <v>1043</v>
      </c>
      <c r="O13" t="s">
        <v>1044</v>
      </c>
      <c r="P13" t="s">
        <v>1045</v>
      </c>
      <c r="Q13">
        <v>21.75</v>
      </c>
      <c r="R13" t="s">
        <v>490</v>
      </c>
      <c r="S13">
        <v>57666939</v>
      </c>
      <c r="T13" s="4">
        <v>0.87980000000000003</v>
      </c>
      <c r="U13" t="s">
        <v>1046</v>
      </c>
      <c r="V13">
        <v>67211625</v>
      </c>
      <c r="W13">
        <v>156000000</v>
      </c>
      <c r="X13">
        <v>1.41</v>
      </c>
      <c r="Y13">
        <v>0.5</v>
      </c>
      <c r="Z13">
        <v>9.67</v>
      </c>
      <c r="AA13" t="s">
        <v>1047</v>
      </c>
      <c r="AB13" t="s">
        <v>1048</v>
      </c>
      <c r="AC13" t="s">
        <v>1049</v>
      </c>
      <c r="AD13" t="s">
        <v>1050</v>
      </c>
      <c r="AE13" t="s">
        <v>1051</v>
      </c>
      <c r="AF13">
        <v>-4272908</v>
      </c>
      <c r="AG13" t="s">
        <v>1052</v>
      </c>
      <c r="AH13" t="s">
        <v>1053</v>
      </c>
      <c r="AI13" t="s">
        <v>1054</v>
      </c>
      <c r="AJ13" t="s">
        <v>331</v>
      </c>
      <c r="AK13" t="s">
        <v>1055</v>
      </c>
      <c r="AL13" t="s">
        <v>1056</v>
      </c>
      <c r="AM13" t="s">
        <v>1057</v>
      </c>
      <c r="AN13" t="s">
        <v>7</v>
      </c>
      <c r="AO13" t="s">
        <v>1058</v>
      </c>
      <c r="AP13" t="s">
        <v>1059</v>
      </c>
      <c r="AQ13" t="s">
        <v>1060</v>
      </c>
      <c r="AR13" t="s">
        <v>1061</v>
      </c>
      <c r="AS13" t="s">
        <v>7</v>
      </c>
      <c r="AT13" t="s">
        <v>1062</v>
      </c>
      <c r="AU13" t="s">
        <v>7</v>
      </c>
      <c r="AV13" t="s">
        <v>1063</v>
      </c>
      <c r="AW13" t="s">
        <v>1064</v>
      </c>
      <c r="AX13" t="s">
        <v>1065</v>
      </c>
      <c r="AY13" t="s">
        <v>291</v>
      </c>
      <c r="AZ13" t="s">
        <v>1066</v>
      </c>
      <c r="BA13" t="s">
        <v>1067</v>
      </c>
      <c r="BB13" t="s">
        <v>1068</v>
      </c>
      <c r="BC13" t="s">
        <v>1069</v>
      </c>
      <c r="BD13" t="s">
        <v>1070</v>
      </c>
      <c r="BE13" t="s">
        <v>1071</v>
      </c>
      <c r="BF13" t="s">
        <v>1072</v>
      </c>
      <c r="BG13" t="s">
        <v>1073</v>
      </c>
      <c r="BH13" t="s">
        <v>1074</v>
      </c>
      <c r="BI13" t="s">
        <v>466</v>
      </c>
      <c r="BJ13" t="s">
        <v>321</v>
      </c>
      <c r="BK13" t="s">
        <v>522</v>
      </c>
      <c r="BL13" t="s">
        <v>1075</v>
      </c>
      <c r="BM13" t="s">
        <v>1076</v>
      </c>
      <c r="BN13" t="s">
        <v>1077</v>
      </c>
      <c r="BO13">
        <v>5.76</v>
      </c>
      <c r="BP13">
        <v>10.65</v>
      </c>
      <c r="BQ13">
        <v>12.22</v>
      </c>
      <c r="BR13">
        <v>6.18</v>
      </c>
      <c r="BS13">
        <v>12.13</v>
      </c>
      <c r="BT13" t="s">
        <v>7</v>
      </c>
      <c r="BU13" t="s">
        <v>1078</v>
      </c>
      <c r="BV13" t="s">
        <v>695</v>
      </c>
      <c r="BW13">
        <v>22.34</v>
      </c>
      <c r="BX13">
        <v>23.28</v>
      </c>
      <c r="BY13">
        <v>23.64</v>
      </c>
      <c r="BZ13">
        <v>10.23</v>
      </c>
      <c r="CA13">
        <v>10.18</v>
      </c>
      <c r="CB13">
        <v>10.119999999999999</v>
      </c>
      <c r="CC13">
        <v>3.36</v>
      </c>
      <c r="CD13">
        <v>2.2200000000000002</v>
      </c>
      <c r="CE13" t="s">
        <v>1079</v>
      </c>
      <c r="CF13" t="s">
        <v>1080</v>
      </c>
      <c r="CG13" s="22">
        <v>0.52706326797385561</v>
      </c>
      <c r="CH13" s="23">
        <v>1.7730266517175675</v>
      </c>
      <c r="CI13" s="22">
        <v>0.14166666567325592</v>
      </c>
      <c r="CJ13" s="22">
        <v>-5.0632912665605545E-2</v>
      </c>
      <c r="CK13" s="22">
        <v>6.3973061740398407E-2</v>
      </c>
      <c r="CL13" s="22">
        <v>0.41428571939468384</v>
      </c>
      <c r="CM13" s="22">
        <v>0.19318181276321411</v>
      </c>
      <c r="CN13" s="23">
        <v>-0.24517849087715149</v>
      </c>
      <c r="CO13" s="23">
        <v>-4.5152507722377777E-2</v>
      </c>
      <c r="CP13" s="23">
        <v>4.8630084842443466E-2</v>
      </c>
      <c r="CQ13" s="23">
        <v>-0.20079146325588226</v>
      </c>
      <c r="CR13" s="23">
        <v>2.0840263366699219</v>
      </c>
      <c r="CS13">
        <v>3.7781605839416059</v>
      </c>
      <c r="CT13">
        <v>122626921.54209174</v>
      </c>
      <c r="CU13">
        <v>0.9041591320072333</v>
      </c>
      <c r="CV13" s="22">
        <v>0.15249486938118934</v>
      </c>
      <c r="CW13" s="23">
        <v>0.32830679193139078</v>
      </c>
      <c r="CX13">
        <v>0.06</v>
      </c>
      <c r="CY13">
        <v>40.952503474149118</v>
      </c>
      <c r="CZ13">
        <v>50132222.10690885</v>
      </c>
      <c r="DA13">
        <v>0.15249486938118934</v>
      </c>
      <c r="DB13">
        <v>12.697939025872007</v>
      </c>
      <c r="DC13">
        <v>161682931.05022305</v>
      </c>
      <c r="DD13">
        <v>0.14487012591212986</v>
      </c>
      <c r="DE13">
        <v>5.8174187667926986</v>
      </c>
      <c r="DF13">
        <v>352912534.28741848</v>
      </c>
      <c r="DG13">
        <v>0.13419548505544662</v>
      </c>
      <c r="DH13">
        <v>3.2141907452821017</v>
      </c>
      <c r="DI13">
        <v>638742427.78326762</v>
      </c>
      <c r="DJ13">
        <v>0.12199589550495148</v>
      </c>
      <c r="DK13">
        <v>1.3722263417553955</v>
      </c>
      <c r="DL13">
        <v>1496138018.582041</v>
      </c>
      <c r="DM13">
        <v>0.10674640856683253</v>
      </c>
      <c r="DN13">
        <v>46108800</v>
      </c>
      <c r="DO13">
        <v>0.15249486938118934</v>
      </c>
      <c r="DP13">
        <v>2053040000</v>
      </c>
      <c r="DQ13">
        <v>675108230</v>
      </c>
      <c r="DR13">
        <v>2429</v>
      </c>
      <c r="DS13">
        <v>0.37456839859266627</v>
      </c>
      <c r="DT13">
        <v>1.4447198597861766</v>
      </c>
      <c r="DU13" s="24">
        <v>0.6</v>
      </c>
      <c r="DV13">
        <v>0.6</v>
      </c>
      <c r="DW13">
        <v>1.2</v>
      </c>
      <c r="DX13">
        <v>4.6607142857142856</v>
      </c>
      <c r="DY13">
        <v>0.44978143340049853</v>
      </c>
      <c r="DZ13">
        <v>4.0989627327824731</v>
      </c>
      <c r="EA13">
        <v>1202</v>
      </c>
      <c r="EB13">
        <v>4.0747950763817151</v>
      </c>
      <c r="EC13">
        <v>4</v>
      </c>
      <c r="ED13">
        <v>3.4879487179487183E-2</v>
      </c>
      <c r="EE13">
        <v>0.23286923076923077</v>
      </c>
      <c r="EF13" s="25">
        <v>1.2500000000000001E-2</v>
      </c>
      <c r="EG13">
        <v>1.2555E-2</v>
      </c>
      <c r="EH13">
        <v>30.149781433400499</v>
      </c>
      <c r="EI13" t="s">
        <v>222</v>
      </c>
      <c r="EJ13">
        <v>0</v>
      </c>
      <c r="EK13">
        <v>1</v>
      </c>
      <c r="EL13" s="27">
        <v>44946</v>
      </c>
      <c r="EM13" s="28">
        <v>1.4999999999999999E-2</v>
      </c>
      <c r="EN13" s="28">
        <v>0.12</v>
      </c>
      <c r="EO13" s="28">
        <v>-0.12</v>
      </c>
      <c r="EP13" s="28">
        <v>1.29</v>
      </c>
      <c r="EQ13" s="28">
        <v>5.4999999999999997E-3</v>
      </c>
    </row>
    <row r="14" spans="1:147" ht="78.75">
      <c r="B14" s="3"/>
      <c r="C14" s="3"/>
      <c r="D14" s="3" t="s">
        <v>1123</v>
      </c>
      <c r="E14" t="s">
        <v>651</v>
      </c>
      <c r="F14" t="s">
        <v>652</v>
      </c>
      <c r="G14">
        <v>14.5</v>
      </c>
      <c r="H14">
        <v>3.5000000000000001E-3</v>
      </c>
      <c r="I14" t="s">
        <v>653</v>
      </c>
      <c r="J14">
        <v>1995490000</v>
      </c>
      <c r="K14">
        <v>78.989999999999995</v>
      </c>
      <c r="L14">
        <v>2.27</v>
      </c>
      <c r="M14" t="s">
        <v>302</v>
      </c>
      <c r="N14" t="s">
        <v>1082</v>
      </c>
      <c r="O14" t="s">
        <v>1083</v>
      </c>
      <c r="P14" t="s">
        <v>1084</v>
      </c>
      <c r="Q14">
        <v>-25.05</v>
      </c>
      <c r="R14" t="s">
        <v>1085</v>
      </c>
      <c r="S14">
        <v>10157892</v>
      </c>
      <c r="T14" s="4">
        <v>-0.7581</v>
      </c>
      <c r="U14" t="s">
        <v>1086</v>
      </c>
      <c r="V14">
        <v>137620000</v>
      </c>
      <c r="W14">
        <v>137620000</v>
      </c>
      <c r="X14">
        <v>2.0699999999999998</v>
      </c>
      <c r="Y14">
        <v>0.83</v>
      </c>
      <c r="Z14">
        <v>0.62</v>
      </c>
      <c r="AA14" t="s">
        <v>1087</v>
      </c>
      <c r="AB14" t="s">
        <v>1088</v>
      </c>
      <c r="AC14" t="s">
        <v>1089</v>
      </c>
      <c r="AD14" t="s">
        <v>1090</v>
      </c>
      <c r="AE14" t="s">
        <v>1091</v>
      </c>
      <c r="AF14">
        <v>42714796</v>
      </c>
      <c r="AG14" t="s">
        <v>1092</v>
      </c>
      <c r="AH14" t="s">
        <v>1093</v>
      </c>
      <c r="AI14" t="s">
        <v>1094</v>
      </c>
      <c r="AJ14" t="s">
        <v>1095</v>
      </c>
      <c r="AK14" t="s">
        <v>1096</v>
      </c>
      <c r="AL14" t="s">
        <v>1097</v>
      </c>
      <c r="AM14" t="s">
        <v>1098</v>
      </c>
      <c r="AN14" t="s">
        <v>7</v>
      </c>
      <c r="AO14" t="s">
        <v>489</v>
      </c>
      <c r="AP14" t="s">
        <v>1099</v>
      </c>
      <c r="AQ14" t="s">
        <v>7</v>
      </c>
      <c r="AR14" t="s">
        <v>1100</v>
      </c>
      <c r="AS14" t="s">
        <v>1101</v>
      </c>
      <c r="AT14" t="s">
        <v>1102</v>
      </c>
      <c r="AU14" t="s">
        <v>320</v>
      </c>
      <c r="AV14" t="s">
        <v>1103</v>
      </c>
      <c r="AW14" t="s">
        <v>1104</v>
      </c>
      <c r="AX14" t="s">
        <v>1105</v>
      </c>
      <c r="AY14" t="s">
        <v>1106</v>
      </c>
      <c r="AZ14" t="s">
        <v>1107</v>
      </c>
      <c r="BA14" t="s">
        <v>428</v>
      </c>
      <c r="BB14" t="s">
        <v>1108</v>
      </c>
      <c r="BC14" t="s">
        <v>1109</v>
      </c>
      <c r="BD14" t="s">
        <v>1110</v>
      </c>
      <c r="BE14" t="s">
        <v>1111</v>
      </c>
      <c r="BF14" t="s">
        <v>1112</v>
      </c>
      <c r="BG14" t="s">
        <v>1113</v>
      </c>
      <c r="BH14" t="s">
        <v>1114</v>
      </c>
      <c r="BI14" t="s">
        <v>1115</v>
      </c>
      <c r="BJ14" t="s">
        <v>1116</v>
      </c>
      <c r="BK14" t="s">
        <v>1117</v>
      </c>
      <c r="BL14" t="s">
        <v>1118</v>
      </c>
      <c r="BM14" t="s">
        <v>1119</v>
      </c>
      <c r="BN14" t="s">
        <v>1120</v>
      </c>
      <c r="BO14">
        <v>5.78</v>
      </c>
      <c r="BP14">
        <v>4.6100000000000003</v>
      </c>
      <c r="BQ14">
        <v>7.34</v>
      </c>
      <c r="BR14">
        <v>6.66</v>
      </c>
      <c r="BS14">
        <v>5.4</v>
      </c>
      <c r="BT14">
        <v>9.18</v>
      </c>
      <c r="BU14" t="s">
        <v>311</v>
      </c>
      <c r="BV14" t="s">
        <v>695</v>
      </c>
      <c r="BW14">
        <v>11.4</v>
      </c>
      <c r="BX14">
        <v>11.37</v>
      </c>
      <c r="BY14">
        <v>13.39</v>
      </c>
      <c r="BZ14">
        <v>1.61</v>
      </c>
      <c r="CA14">
        <v>1.92</v>
      </c>
      <c r="CB14">
        <v>4.68</v>
      </c>
      <c r="CC14">
        <v>2.98</v>
      </c>
      <c r="CD14">
        <v>-1.1599999999999999</v>
      </c>
      <c r="CE14" t="s">
        <v>1121</v>
      </c>
      <c r="CF14" t="s">
        <v>1122</v>
      </c>
      <c r="CG14" s="22">
        <v>-0.32787647849462365</v>
      </c>
      <c r="CH14" s="23">
        <v>-2.2925403001667592</v>
      </c>
      <c r="CI14" s="22">
        <v>0.27158358693122864</v>
      </c>
      <c r="CJ14" s="22">
        <v>0.47378513216972351</v>
      </c>
      <c r="CK14" s="22">
        <v>0.18037740886211395</v>
      </c>
      <c r="CL14" s="22">
        <v>5.5776786059141159E-2</v>
      </c>
      <c r="CM14" s="22">
        <v>0.21022185683250427</v>
      </c>
      <c r="CN14" s="23">
        <v>0.29157447814941406</v>
      </c>
      <c r="CO14" s="23">
        <v>-0.39594799280166626</v>
      </c>
      <c r="CP14" s="23">
        <v>0.2653948962688446</v>
      </c>
      <c r="CQ14" s="23">
        <v>5.6115999817848206E-2</v>
      </c>
      <c r="CR14" s="23">
        <v>0.18348079919815063</v>
      </c>
      <c r="CS14">
        <v>0.68082224496758781</v>
      </c>
      <c r="CT14">
        <v>7932055.8742391737</v>
      </c>
      <c r="CU14">
        <v>0</v>
      </c>
      <c r="CV14" s="22">
        <v>0.23834895417094232</v>
      </c>
      <c r="CW14" s="23">
        <v>8.0123636126518252E-2</v>
      </c>
      <c r="CX14">
        <v>0.06</v>
      </c>
      <c r="CY14">
        <v>30.787636850042311</v>
      </c>
      <c r="CZ14">
        <v>66698526.100004256</v>
      </c>
      <c r="DA14">
        <v>0.23834895417094232</v>
      </c>
      <c r="DB14">
        <v>8.8929082250523326</v>
      </c>
      <c r="DC14">
        <v>230913211.74495935</v>
      </c>
      <c r="DD14">
        <v>0.22643150646239518</v>
      </c>
      <c r="DE14">
        <v>3.6804547325960479</v>
      </c>
      <c r="DF14">
        <v>557944642.49572468</v>
      </c>
      <c r="DG14">
        <v>0.20974707967042924</v>
      </c>
      <c r="DH14">
        <v>1.7959004888074626</v>
      </c>
      <c r="DI14">
        <v>1143431951.1564839</v>
      </c>
      <c r="DJ14">
        <v>0.19067916333675386</v>
      </c>
      <c r="DK14">
        <v>0.56534223535011086</v>
      </c>
      <c r="DL14">
        <v>3632295398.4294024</v>
      </c>
      <c r="DM14">
        <v>0.16684426791965962</v>
      </c>
      <c r="DN14">
        <v>57092500</v>
      </c>
      <c r="DO14">
        <v>0.23834895417094232</v>
      </c>
      <c r="DP14">
        <v>2053490000</v>
      </c>
      <c r="DQ14">
        <v>355736810</v>
      </c>
      <c r="DR14">
        <v>3791</v>
      </c>
      <c r="DS14">
        <v>-0.56622543266556602</v>
      </c>
      <c r="DT14">
        <v>-2.3726639362932773</v>
      </c>
      <c r="DU14" s="24">
        <v>-0.22</v>
      </c>
      <c r="DV14">
        <v>-0.44</v>
      </c>
      <c r="DW14">
        <v>-0.66</v>
      </c>
      <c r="DX14">
        <v>4.3892617449664426</v>
      </c>
      <c r="DY14">
        <v>0.3516109006092627</v>
      </c>
      <c r="DZ14">
        <v>4.0395532364787732</v>
      </c>
      <c r="EA14">
        <v>3187</v>
      </c>
      <c r="EB14">
        <v>4.0139424756787223</v>
      </c>
      <c r="EC14">
        <v>4</v>
      </c>
      <c r="ED14">
        <v>4.6026740299375091E-2</v>
      </c>
      <c r="EE14">
        <v>0.45297049847405901</v>
      </c>
      <c r="EF14" s="25">
        <v>1.43E-2</v>
      </c>
      <c r="EG14">
        <v>1.4335000000000001E-2</v>
      </c>
      <c r="EH14">
        <v>25.101610900609263</v>
      </c>
      <c r="EI14">
        <v>-1</v>
      </c>
      <c r="EJ14">
        <v>0</v>
      </c>
      <c r="EK14">
        <v>0</v>
      </c>
      <c r="EL14" s="27">
        <v>44946</v>
      </c>
      <c r="EM14" s="28">
        <v>7.1000000000000004E-3</v>
      </c>
      <c r="EN14" s="28">
        <v>-0.85</v>
      </c>
      <c r="EO14" s="28">
        <v>1.49</v>
      </c>
      <c r="EP14" s="28">
        <v>1.26</v>
      </c>
      <c r="EQ14" s="28">
        <v>3.5000000000000001E-3</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Industry_copy_call_buttom [c2],[d2]'">
                <anchor moveWithCells="1" sizeWithCells="1">
                  <from>
                    <xdr:col>1</xdr:col>
                    <xdr:colOff>252413</xdr:colOff>
                    <xdr:row>1</xdr:row>
                    <xdr:rowOff>138113</xdr:rowOff>
                  </from>
                  <to>
                    <xdr:col>1</xdr:col>
                    <xdr:colOff>1185863</xdr:colOff>
                    <xdr:row>1</xdr:row>
                    <xdr:rowOff>481013</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Q15"/>
  <sheetViews>
    <sheetView workbookViewId="0">
      <selection sqref="A1:XFD1048576"/>
    </sheetView>
  </sheetViews>
  <sheetFormatPr defaultRowHeight="13.5"/>
  <cols>
    <col min="1" max="1" width="11.46484375" customWidth="1"/>
    <col min="2" max="2" width="50.46484375" customWidth="1"/>
    <col min="3" max="3" width="49.33203125" customWidth="1"/>
    <col min="4" max="4" width="56.19921875" customWidth="1"/>
    <col min="24" max="24" width="10.53125" customWidth="1"/>
  </cols>
  <sheetData>
    <row r="1" spans="1:147" s="16" customFormat="1">
      <c r="A1" s="17" t="s">
        <v>135</v>
      </c>
      <c r="B1" s="18" t="s">
        <v>136</v>
      </c>
      <c r="C1" s="19" t="s">
        <v>137</v>
      </c>
      <c r="D1" s="18" t="s">
        <v>138</v>
      </c>
      <c r="E1" t="s">
        <v>2</v>
      </c>
      <c r="F1" t="s">
        <v>3</v>
      </c>
      <c r="G1" t="s">
        <v>0</v>
      </c>
      <c r="H1" t="s">
        <v>97</v>
      </c>
      <c r="I1" t="s">
        <v>124</v>
      </c>
      <c r="J1" t="s">
        <v>4</v>
      </c>
      <c r="K1" t="s">
        <v>5</v>
      </c>
      <c r="L1" t="s">
        <v>1</v>
      </c>
      <c r="M1" t="s">
        <v>6</v>
      </c>
      <c r="N1" t="s">
        <v>8</v>
      </c>
      <c r="O1" t="s">
        <v>9</v>
      </c>
      <c r="P1" t="s">
        <v>10</v>
      </c>
      <c r="Q1" t="s">
        <v>125</v>
      </c>
      <c r="R1" t="s">
        <v>98</v>
      </c>
      <c r="S1" t="s">
        <v>126</v>
      </c>
      <c r="T1" t="s">
        <v>11</v>
      </c>
      <c r="U1" t="s">
        <v>99</v>
      </c>
      <c r="V1" t="s">
        <v>100</v>
      </c>
      <c r="W1" t="s">
        <v>12</v>
      </c>
      <c r="X1" t="s">
        <v>76</v>
      </c>
      <c r="Y1" t="s">
        <v>77</v>
      </c>
      <c r="Z1" t="s">
        <v>78</v>
      </c>
      <c r="AA1" t="s">
        <v>79</v>
      </c>
      <c r="AB1" t="s">
        <v>80</v>
      </c>
      <c r="AC1" t="s">
        <v>101</v>
      </c>
      <c r="AD1" t="s">
        <v>81</v>
      </c>
      <c r="AE1" t="s">
        <v>127</v>
      </c>
      <c r="AF1" t="s">
        <v>13</v>
      </c>
      <c r="AG1" t="s">
        <v>14</v>
      </c>
      <c r="AH1" t="s">
        <v>102</v>
      </c>
      <c r="AI1" t="s">
        <v>128</v>
      </c>
      <c r="AJ1" t="s">
        <v>103</v>
      </c>
      <c r="AK1" t="s">
        <v>15</v>
      </c>
      <c r="AL1" t="s">
        <v>104</v>
      </c>
      <c r="AM1" t="s">
        <v>54</v>
      </c>
      <c r="AN1" t="s">
        <v>105</v>
      </c>
      <c r="AO1" t="s">
        <v>106</v>
      </c>
      <c r="AP1" t="s">
        <v>107</v>
      </c>
      <c r="AQ1" t="s">
        <v>108</v>
      </c>
      <c r="AR1" t="s">
        <v>109</v>
      </c>
      <c r="AS1" t="s">
        <v>110</v>
      </c>
      <c r="AT1" t="s">
        <v>111</v>
      </c>
      <c r="AU1" t="s">
        <v>112</v>
      </c>
      <c r="AV1" t="s">
        <v>113</v>
      </c>
      <c r="AW1" t="s">
        <v>114</v>
      </c>
      <c r="AX1" t="s">
        <v>115</v>
      </c>
      <c r="AY1" t="s">
        <v>129</v>
      </c>
      <c r="AZ1" t="s">
        <v>55</v>
      </c>
      <c r="BA1" t="s">
        <v>56</v>
      </c>
      <c r="BB1" t="s">
        <v>57</v>
      </c>
      <c r="BC1" t="s">
        <v>58</v>
      </c>
      <c r="BD1" t="s">
        <v>64</v>
      </c>
      <c r="BE1" t="s">
        <v>59</v>
      </c>
      <c r="BF1" t="s">
        <v>60</v>
      </c>
      <c r="BG1" t="s">
        <v>61</v>
      </c>
      <c r="BH1" t="s">
        <v>62</v>
      </c>
      <c r="BI1" t="s">
        <v>130</v>
      </c>
      <c r="BJ1" t="s">
        <v>116</v>
      </c>
      <c r="BK1" t="s">
        <v>63</v>
      </c>
      <c r="BL1" t="s">
        <v>117</v>
      </c>
      <c r="BM1" t="s">
        <v>118</v>
      </c>
      <c r="BN1" t="s">
        <v>119</v>
      </c>
      <c r="BO1" t="s">
        <v>120</v>
      </c>
      <c r="BP1" t="s">
        <v>65</v>
      </c>
      <c r="BQ1" t="s">
        <v>66</v>
      </c>
      <c r="BR1" t="s">
        <v>67</v>
      </c>
      <c r="BS1" t="s">
        <v>121</v>
      </c>
      <c r="BT1" t="s">
        <v>68</v>
      </c>
      <c r="BU1" t="s">
        <v>69</v>
      </c>
      <c r="BV1" t="s">
        <v>70</v>
      </c>
      <c r="BW1" t="s">
        <v>122</v>
      </c>
      <c r="BX1" t="s">
        <v>71</v>
      </c>
      <c r="BY1" t="s">
        <v>72</v>
      </c>
      <c r="BZ1" t="s">
        <v>123</v>
      </c>
      <c r="CA1" t="s">
        <v>73</v>
      </c>
      <c r="CB1" t="s">
        <v>74</v>
      </c>
      <c r="CC1" t="s">
        <v>131</v>
      </c>
      <c r="CD1" t="s">
        <v>132</v>
      </c>
      <c r="CE1" t="s">
        <v>133</v>
      </c>
      <c r="CF1" t="s">
        <v>134</v>
      </c>
      <c r="CG1" s="1" t="s">
        <v>82</v>
      </c>
      <c r="CH1" s="1" t="s">
        <v>83</v>
      </c>
      <c r="CI1" s="1" t="s">
        <v>84</v>
      </c>
      <c r="CJ1" s="1" t="s">
        <v>85</v>
      </c>
      <c r="CK1" s="1" t="s">
        <v>86</v>
      </c>
      <c r="CL1" s="1" t="s">
        <v>87</v>
      </c>
      <c r="CM1" s="1" t="s">
        <v>88</v>
      </c>
      <c r="CN1" s="1" t="s">
        <v>89</v>
      </c>
      <c r="CO1" s="1" t="s">
        <v>90</v>
      </c>
      <c r="CP1" s="1" t="s">
        <v>91</v>
      </c>
      <c r="CQ1" s="1" t="s">
        <v>92</v>
      </c>
      <c r="CR1" s="1" t="s">
        <v>93</v>
      </c>
      <c r="CS1" s="1" t="s">
        <v>139</v>
      </c>
      <c r="CT1" s="1" t="s">
        <v>140</v>
      </c>
      <c r="CU1" s="1" t="s">
        <v>141</v>
      </c>
      <c r="CV1" s="1" t="s">
        <v>142</v>
      </c>
      <c r="CW1" s="1" t="s">
        <v>143</v>
      </c>
      <c r="CX1" s="1" t="s">
        <v>144</v>
      </c>
      <c r="CY1">
        <v>1</v>
      </c>
      <c r="CZ1" t="s">
        <v>145</v>
      </c>
      <c r="DA1" t="s">
        <v>146</v>
      </c>
      <c r="DB1">
        <v>3</v>
      </c>
      <c r="DC1" t="s">
        <v>147</v>
      </c>
      <c r="DD1" t="s">
        <v>148</v>
      </c>
      <c r="DE1">
        <v>6</v>
      </c>
      <c r="DF1" t="s">
        <v>149</v>
      </c>
      <c r="DG1" t="s">
        <v>150</v>
      </c>
      <c r="DH1">
        <v>10</v>
      </c>
      <c r="DI1" t="s">
        <v>151</v>
      </c>
      <c r="DJ1" t="s">
        <v>152</v>
      </c>
      <c r="DK1">
        <v>20</v>
      </c>
      <c r="DL1" t="s">
        <v>153</v>
      </c>
      <c r="DM1" t="s">
        <v>94</v>
      </c>
      <c r="DN1" t="s">
        <v>95</v>
      </c>
      <c r="DO1" s="2" t="s">
        <v>96</v>
      </c>
      <c r="DP1" t="s">
        <v>154</v>
      </c>
      <c r="DQ1" t="s">
        <v>155</v>
      </c>
      <c r="DR1" s="1" t="s">
        <v>156</v>
      </c>
      <c r="DS1" s="1" t="s">
        <v>157</v>
      </c>
      <c r="DT1" s="1" t="s">
        <v>158</v>
      </c>
      <c r="DU1" t="s">
        <v>159</v>
      </c>
      <c r="DV1" t="s">
        <v>160</v>
      </c>
      <c r="DW1" t="s">
        <v>161</v>
      </c>
      <c r="DX1" t="s">
        <v>162</v>
      </c>
      <c r="DY1" t="s">
        <v>163</v>
      </c>
      <c r="DZ1" t="s">
        <v>164</v>
      </c>
      <c r="EA1" t="s">
        <v>165</v>
      </c>
      <c r="EB1" t="s">
        <v>166</v>
      </c>
      <c r="EC1" t="s">
        <v>167</v>
      </c>
      <c r="ED1" t="s">
        <v>168</v>
      </c>
      <c r="EE1" t="s">
        <v>169</v>
      </c>
      <c r="EF1" t="s">
        <v>170</v>
      </c>
      <c r="EG1" t="s">
        <v>171</v>
      </c>
      <c r="EH1" t="s">
        <v>172</v>
      </c>
      <c r="EI1" t="s">
        <v>173</v>
      </c>
      <c r="EJ1" t="s">
        <v>174</v>
      </c>
      <c r="EK1"/>
    </row>
    <row r="2" spans="1:147" s="1" customFormat="1" ht="68.55" customHeight="1">
      <c r="A2" s="26"/>
      <c r="B2" s="20"/>
      <c r="C2" s="20">
        <v>3</v>
      </c>
      <c r="D2" s="20">
        <v>15</v>
      </c>
    </row>
    <row r="3" spans="1:147" ht="146.25">
      <c r="A3" s="32" t="s">
        <v>1686</v>
      </c>
      <c r="B3" s="3" t="s">
        <v>1163</v>
      </c>
      <c r="C3" s="3" t="s">
        <v>1164</v>
      </c>
      <c r="D3" s="3" t="s">
        <v>1206</v>
      </c>
      <c r="E3" t="s">
        <v>1124</v>
      </c>
      <c r="F3" t="s">
        <v>1125</v>
      </c>
      <c r="G3">
        <v>78.2</v>
      </c>
      <c r="H3">
        <v>3.1899999999999998E-2</v>
      </c>
      <c r="I3" t="s">
        <v>1126</v>
      </c>
      <c r="J3">
        <v>157732230000</v>
      </c>
      <c r="K3">
        <v>8.99</v>
      </c>
      <c r="L3">
        <v>4.07</v>
      </c>
      <c r="M3" t="s">
        <v>402</v>
      </c>
      <c r="N3" t="s">
        <v>1165</v>
      </c>
      <c r="O3" t="s">
        <v>1166</v>
      </c>
      <c r="P3" t="s">
        <v>1167</v>
      </c>
      <c r="Q3">
        <v>291.45</v>
      </c>
      <c r="R3" t="s">
        <v>1168</v>
      </c>
      <c r="S3">
        <v>14794841000</v>
      </c>
      <c r="T3" s="4">
        <v>4.9829999999999997</v>
      </c>
      <c r="U3" t="s">
        <v>1169</v>
      </c>
      <c r="V3">
        <v>1207589860</v>
      </c>
      <c r="W3">
        <v>2016939100</v>
      </c>
      <c r="X3">
        <v>1.59</v>
      </c>
      <c r="Y3">
        <v>0.51</v>
      </c>
      <c r="Z3">
        <v>54.28</v>
      </c>
      <c r="AA3" t="s">
        <v>1170</v>
      </c>
      <c r="AB3" t="s">
        <v>1171</v>
      </c>
      <c r="AC3" t="s">
        <v>1172</v>
      </c>
      <c r="AD3" t="s">
        <v>314</v>
      </c>
      <c r="AE3" t="s">
        <v>1173</v>
      </c>
      <c r="AF3">
        <v>-100557600</v>
      </c>
      <c r="AG3" t="s">
        <v>1174</v>
      </c>
      <c r="AH3" t="s">
        <v>1175</v>
      </c>
      <c r="AI3" t="s">
        <v>1176</v>
      </c>
      <c r="AJ3" t="s">
        <v>1177</v>
      </c>
      <c r="AK3" t="s">
        <v>1178</v>
      </c>
      <c r="AL3" t="s">
        <v>7</v>
      </c>
      <c r="AM3" t="s">
        <v>1179</v>
      </c>
      <c r="AN3" t="s">
        <v>7</v>
      </c>
      <c r="AO3" t="s">
        <v>1180</v>
      </c>
      <c r="AP3" t="s">
        <v>1181</v>
      </c>
      <c r="AQ3" t="s">
        <v>1182</v>
      </c>
      <c r="AR3" t="s">
        <v>1183</v>
      </c>
      <c r="AS3" t="s">
        <v>7</v>
      </c>
      <c r="AT3" t="s">
        <v>1184</v>
      </c>
      <c r="AU3" t="s">
        <v>1185</v>
      </c>
      <c r="AV3" t="s">
        <v>1186</v>
      </c>
      <c r="AW3" t="s">
        <v>1187</v>
      </c>
      <c r="AX3" t="s">
        <v>1188</v>
      </c>
      <c r="AY3" t="s">
        <v>1189</v>
      </c>
      <c r="AZ3" t="s">
        <v>1190</v>
      </c>
      <c r="BA3" t="s">
        <v>1191</v>
      </c>
      <c r="BB3" t="s">
        <v>1192</v>
      </c>
      <c r="BC3" t="s">
        <v>1193</v>
      </c>
      <c r="BD3" t="s">
        <v>874</v>
      </c>
      <c r="BE3" t="s">
        <v>1194</v>
      </c>
      <c r="BF3" t="s">
        <v>1195</v>
      </c>
      <c r="BG3" t="s">
        <v>1196</v>
      </c>
      <c r="BH3" t="s">
        <v>316</v>
      </c>
      <c r="BI3" t="s">
        <v>1197</v>
      </c>
      <c r="BJ3" t="s">
        <v>1198</v>
      </c>
      <c r="BK3" t="s">
        <v>1199</v>
      </c>
      <c r="BL3" t="s">
        <v>1200</v>
      </c>
      <c r="BM3" t="s">
        <v>1201</v>
      </c>
      <c r="BN3" t="s">
        <v>1202</v>
      </c>
      <c r="BO3">
        <v>18.55</v>
      </c>
      <c r="BP3">
        <v>6.53</v>
      </c>
      <c r="BQ3">
        <v>3.93</v>
      </c>
      <c r="BR3">
        <v>31.04</v>
      </c>
      <c r="BS3">
        <v>11.07</v>
      </c>
      <c r="BT3">
        <v>4.38</v>
      </c>
      <c r="BU3" t="s">
        <v>1203</v>
      </c>
      <c r="BV3" t="s">
        <v>1204</v>
      </c>
      <c r="BW3">
        <v>60.53</v>
      </c>
      <c r="BX3">
        <v>21.38</v>
      </c>
      <c r="BY3">
        <v>23.5</v>
      </c>
      <c r="BZ3">
        <v>50.89</v>
      </c>
      <c r="CA3">
        <v>19.25</v>
      </c>
      <c r="CB3">
        <v>6.62</v>
      </c>
      <c r="CC3">
        <v>6.34</v>
      </c>
      <c r="CD3">
        <v>-2.74</v>
      </c>
      <c r="CE3" t="s">
        <v>418</v>
      </c>
      <c r="CF3" t="s">
        <v>1205</v>
      </c>
      <c r="CG3" s="22">
        <v>3.4038983277591961</v>
      </c>
      <c r="CH3" s="23">
        <v>6.1409479166666658</v>
      </c>
      <c r="CI3" s="22">
        <v>1.0206373929977417</v>
      </c>
      <c r="CJ3" s="22">
        <v>3.4069564193487167E-2</v>
      </c>
      <c r="CK3" s="22">
        <v>6.754593551158905E-2</v>
      </c>
      <c r="CL3" s="22">
        <v>0.14168381690979004</v>
      </c>
      <c r="CM3" s="22">
        <v>0.54113924503326416</v>
      </c>
      <c r="CN3" s="23">
        <v>4.1004881858825684</v>
      </c>
      <c r="CO3" s="23">
        <v>1.8631285429000854</v>
      </c>
      <c r="CP3" s="23">
        <v>-0.73303502798080444</v>
      </c>
      <c r="CQ3" s="23">
        <v>-8.7134107947349548E-2</v>
      </c>
      <c r="CR3" s="23">
        <v>2.1659481525421143</v>
      </c>
      <c r="CS3">
        <v>14.131179896075972</v>
      </c>
      <c r="CT3">
        <v>265540895.17980108</v>
      </c>
      <c r="CU3">
        <v>0.38363171355498721</v>
      </c>
      <c r="CV3" s="22">
        <v>0.36101519092917445</v>
      </c>
      <c r="CW3" s="23">
        <v>1.4618791490793228</v>
      </c>
      <c r="CX3">
        <v>0.06</v>
      </c>
      <c r="CY3">
        <v>20.787714724025665</v>
      </c>
      <c r="CZ3">
        <v>6712629639.7903042</v>
      </c>
      <c r="DA3">
        <v>0.36101519092917445</v>
      </c>
      <c r="DB3">
        <v>5.4407431785060387</v>
      </c>
      <c r="DC3">
        <v>25647273804.663582</v>
      </c>
      <c r="DD3">
        <v>0.34296443138271571</v>
      </c>
      <c r="DE3">
        <v>1.940290281450548</v>
      </c>
      <c r="DF3">
        <v>71917192666.491455</v>
      </c>
      <c r="DG3">
        <v>0.31769336801767351</v>
      </c>
      <c r="DH3">
        <v>0.78188413259613398</v>
      </c>
      <c r="DI3">
        <v>178466634866.57123</v>
      </c>
      <c r="DJ3">
        <v>0.28881215274333955</v>
      </c>
      <c r="DK3">
        <v>0.15072217918848779</v>
      </c>
      <c r="DL3">
        <v>925810857773.59912</v>
      </c>
      <c r="DM3">
        <v>0.25271063365042212</v>
      </c>
      <c r="DN3">
        <v>5228000000</v>
      </c>
      <c r="DO3">
        <v>0.36101519092917445</v>
      </c>
      <c r="DP3">
        <v>139540230000</v>
      </c>
      <c r="DQ3">
        <v>16756233000</v>
      </c>
      <c r="DR3">
        <v>961</v>
      </c>
      <c r="DS3">
        <v>3.0428831368300218</v>
      </c>
      <c r="DT3">
        <v>4.679068767587343</v>
      </c>
      <c r="DU3" s="24">
        <v>0.6</v>
      </c>
      <c r="DV3">
        <v>0.6</v>
      </c>
      <c r="DW3">
        <v>1.2</v>
      </c>
      <c r="DX3">
        <v>5.4321766561514195</v>
      </c>
      <c r="DY3">
        <v>0.62278996865203617</v>
      </c>
      <c r="DZ3">
        <v>5.0833193239915744</v>
      </c>
      <c r="EA3">
        <v>115</v>
      </c>
      <c r="EB3">
        <v>5.081372610814201</v>
      </c>
      <c r="EC3">
        <v>5</v>
      </c>
      <c r="ED3">
        <v>6.098349722111094E-2</v>
      </c>
      <c r="EE3">
        <v>0.316320904285112</v>
      </c>
      <c r="EF3" s="25">
        <v>5.3210000000000007E-2</v>
      </c>
      <c r="EG3">
        <v>5.2891000000000001E-2</v>
      </c>
      <c r="EH3">
        <v>43.192789968652036</v>
      </c>
      <c r="EI3" t="s">
        <v>222</v>
      </c>
      <c r="EJ3">
        <v>1</v>
      </c>
      <c r="EK3">
        <v>1</v>
      </c>
      <c r="EL3" s="27">
        <v>44946</v>
      </c>
      <c r="EM3" s="28">
        <v>1.0699999999999999E-2</v>
      </c>
      <c r="EN3" s="28">
        <v>0.61</v>
      </c>
      <c r="EO3" s="28">
        <v>1.47</v>
      </c>
      <c r="EP3" s="28">
        <v>-0.13</v>
      </c>
      <c r="EQ3" s="28">
        <v>3.1899999999999998E-2</v>
      </c>
    </row>
    <row r="4" spans="1:147" ht="101.25">
      <c r="A4" s="32"/>
      <c r="B4" s="3" t="s">
        <v>1207</v>
      </c>
      <c r="C4" s="3"/>
      <c r="D4" s="3" t="s">
        <v>1244</v>
      </c>
      <c r="E4" t="s">
        <v>1127</v>
      </c>
      <c r="F4" t="s">
        <v>1128</v>
      </c>
      <c r="G4">
        <v>93.98</v>
      </c>
      <c r="H4">
        <v>5.5599999999999997E-2</v>
      </c>
      <c r="I4" t="s">
        <v>1129</v>
      </c>
      <c r="J4">
        <v>154242000000</v>
      </c>
      <c r="K4">
        <v>8.8000000000000007</v>
      </c>
      <c r="L4">
        <v>3.76</v>
      </c>
      <c r="M4" t="s">
        <v>402</v>
      </c>
      <c r="N4" t="s">
        <v>1208</v>
      </c>
      <c r="O4" t="s">
        <v>1209</v>
      </c>
      <c r="P4" t="s">
        <v>1210</v>
      </c>
      <c r="Q4">
        <v>536.4</v>
      </c>
      <c r="R4" t="s">
        <v>1211</v>
      </c>
      <c r="S4">
        <v>15981409000</v>
      </c>
      <c r="T4" s="5">
        <v>29.16</v>
      </c>
      <c r="U4" t="s">
        <v>1212</v>
      </c>
      <c r="V4">
        <v>1474585200</v>
      </c>
      <c r="W4">
        <v>1641221600</v>
      </c>
      <c r="X4">
        <v>1.34</v>
      </c>
      <c r="Y4">
        <v>0.46</v>
      </c>
      <c r="Z4">
        <v>79.34</v>
      </c>
      <c r="AA4" t="s">
        <v>1213</v>
      </c>
      <c r="AB4" t="s">
        <v>1214</v>
      </c>
      <c r="AC4" t="s">
        <v>1215</v>
      </c>
      <c r="AD4" t="s">
        <v>20</v>
      </c>
      <c r="AE4" t="s">
        <v>1216</v>
      </c>
      <c r="AF4">
        <v>484857670</v>
      </c>
      <c r="AG4" t="s">
        <v>1217</v>
      </c>
      <c r="AH4" t="s">
        <v>1218</v>
      </c>
      <c r="AI4" t="s">
        <v>1219</v>
      </c>
      <c r="AJ4" t="s">
        <v>1220</v>
      </c>
      <c r="AK4" t="s">
        <v>1221</v>
      </c>
      <c r="AL4" t="s">
        <v>322</v>
      </c>
      <c r="AM4" t="s">
        <v>1222</v>
      </c>
      <c r="AN4" t="s">
        <v>7</v>
      </c>
      <c r="AO4" t="s">
        <v>1223</v>
      </c>
      <c r="AP4" t="s">
        <v>1224</v>
      </c>
      <c r="AQ4" t="s">
        <v>1225</v>
      </c>
      <c r="AR4" t="s">
        <v>1226</v>
      </c>
      <c r="AS4" t="s">
        <v>7</v>
      </c>
      <c r="AT4" t="s">
        <v>1227</v>
      </c>
      <c r="AU4" t="s">
        <v>291</v>
      </c>
      <c r="AV4" t="s">
        <v>1228</v>
      </c>
      <c r="AW4" t="s">
        <v>1229</v>
      </c>
      <c r="AX4" t="s">
        <v>1230</v>
      </c>
      <c r="AY4" t="s">
        <v>1231</v>
      </c>
      <c r="AZ4" t="s">
        <v>1232</v>
      </c>
      <c r="BA4" t="s">
        <v>1233</v>
      </c>
      <c r="BB4" t="s">
        <v>781</v>
      </c>
      <c r="BC4" t="s">
        <v>319</v>
      </c>
      <c r="BD4" t="s">
        <v>1234</v>
      </c>
      <c r="BE4" t="s">
        <v>1235</v>
      </c>
      <c r="BF4" t="s">
        <v>1236</v>
      </c>
      <c r="BG4" t="s">
        <v>862</v>
      </c>
      <c r="BH4" t="s">
        <v>357</v>
      </c>
      <c r="BI4" t="s">
        <v>1237</v>
      </c>
      <c r="BJ4" t="s">
        <v>1238</v>
      </c>
      <c r="BK4" t="s">
        <v>1239</v>
      </c>
      <c r="BL4" t="s">
        <v>1240</v>
      </c>
      <c r="BM4" t="s">
        <v>1241</v>
      </c>
      <c r="BN4" t="s">
        <v>1242</v>
      </c>
      <c r="BO4">
        <v>10.57</v>
      </c>
      <c r="BP4">
        <v>1.4</v>
      </c>
      <c r="BQ4">
        <v>-4.87</v>
      </c>
      <c r="BR4">
        <v>23.15</v>
      </c>
      <c r="BS4">
        <v>-30.14</v>
      </c>
      <c r="BT4">
        <v>-84.38</v>
      </c>
      <c r="BU4" t="s">
        <v>311</v>
      </c>
      <c r="BV4" t="s">
        <v>1204</v>
      </c>
      <c r="BW4">
        <v>84.26</v>
      </c>
      <c r="BX4">
        <v>41.49</v>
      </c>
      <c r="BY4">
        <v>56.56</v>
      </c>
      <c r="BZ4">
        <v>83.98</v>
      </c>
      <c r="CA4">
        <v>-34.799999999999997</v>
      </c>
      <c r="CB4">
        <v>-113.26</v>
      </c>
      <c r="CC4">
        <v>9.74</v>
      </c>
      <c r="CD4">
        <v>5.6</v>
      </c>
      <c r="CE4" t="s">
        <v>336</v>
      </c>
      <c r="CF4" t="s">
        <v>1243</v>
      </c>
      <c r="CG4" s="22">
        <v>5.8002319316688586</v>
      </c>
      <c r="CH4" s="23">
        <v>11.727098564280931</v>
      </c>
      <c r="CI4" s="22">
        <v>1.3658536672592163</v>
      </c>
      <c r="CJ4" s="22">
        <v>-0.33092334866523743</v>
      </c>
      <c r="CK4" s="22">
        <v>-0.22469568252563477</v>
      </c>
      <c r="CL4" s="22">
        <v>0.14149901270866394</v>
      </c>
      <c r="CM4" s="22">
        <v>0.40076830983161926</v>
      </c>
      <c r="CN4" s="23">
        <v>2.1335878372192383</v>
      </c>
      <c r="CO4" s="23">
        <v>0.69346481561660767</v>
      </c>
      <c r="CP4" s="23">
        <v>-3.7195456027984619</v>
      </c>
      <c r="CQ4" s="23">
        <v>2.5641055777668953E-2</v>
      </c>
      <c r="CR4" s="23">
        <v>0.41865074634552002</v>
      </c>
      <c r="CS4">
        <v>20.128148244812735</v>
      </c>
      <c r="CT4">
        <v>717664742.66474271</v>
      </c>
      <c r="CU4">
        <v>0</v>
      </c>
      <c r="CV4" s="22">
        <v>0.27050039172172546</v>
      </c>
      <c r="CW4" s="23">
        <v>-8.9640229567885393E-2</v>
      </c>
      <c r="CX4">
        <v>0.06</v>
      </c>
      <c r="CY4">
        <v>49.532501856045585</v>
      </c>
      <c r="CZ4">
        <v>2491858787.1598749</v>
      </c>
      <c r="DA4">
        <v>0.27050039172172546</v>
      </c>
      <c r="DB4">
        <v>13.938014714327071</v>
      </c>
      <c r="DC4">
        <v>8855493592.8663292</v>
      </c>
      <c r="DD4">
        <v>0.2569753721356392</v>
      </c>
      <c r="DE4">
        <v>5.5494664270696941</v>
      </c>
      <c r="DF4">
        <v>22241417552.853664</v>
      </c>
      <c r="DG4">
        <v>0.2380403447151184</v>
      </c>
      <c r="DH4">
        <v>2.5787743534844254</v>
      </c>
      <c r="DI4">
        <v>47863047743.291222</v>
      </c>
      <c r="DJ4">
        <v>0.21640031337738039</v>
      </c>
      <c r="DK4">
        <v>0.71727772224957587</v>
      </c>
      <c r="DL4">
        <v>172078396095.86172</v>
      </c>
      <c r="DM4">
        <v>0.18935027420520781</v>
      </c>
      <c r="DN4">
        <v>2079000000</v>
      </c>
      <c r="DO4">
        <v>0.27050039172172546</v>
      </c>
      <c r="DP4">
        <v>123428000000</v>
      </c>
      <c r="DQ4">
        <v>6326211000</v>
      </c>
      <c r="DR4">
        <v>966</v>
      </c>
      <c r="DS4">
        <v>5.5297315399471332</v>
      </c>
      <c r="DT4">
        <v>11.816738793848817</v>
      </c>
      <c r="DU4" s="24">
        <v>0.6</v>
      </c>
      <c r="DV4">
        <v>0.6</v>
      </c>
      <c r="DW4">
        <v>1.2</v>
      </c>
      <c r="DX4">
        <v>5.5749486652977414</v>
      </c>
      <c r="DY4">
        <v>0.66399113082039829</v>
      </c>
      <c r="DZ4">
        <v>5.117284428397765</v>
      </c>
      <c r="EA4">
        <v>1683</v>
      </c>
      <c r="EB4">
        <v>5.0771808743560261</v>
      </c>
      <c r="EC4">
        <v>5</v>
      </c>
      <c r="ED4">
        <v>0.11211161247207568</v>
      </c>
      <c r="EE4">
        <v>0.54959062200984921</v>
      </c>
      <c r="EF4" s="25">
        <v>1.8999999999999989E-3</v>
      </c>
      <c r="EG4">
        <v>2.4559999999999998E-3</v>
      </c>
      <c r="EH4">
        <v>46.203991130820398</v>
      </c>
      <c r="EI4" t="s">
        <v>222</v>
      </c>
      <c r="EJ4">
        <v>1</v>
      </c>
      <c r="EK4">
        <v>0</v>
      </c>
      <c r="EL4" s="27">
        <v>44946</v>
      </c>
      <c r="EM4" s="28">
        <v>1.84E-2</v>
      </c>
      <c r="EN4" s="28">
        <v>-0.66</v>
      </c>
      <c r="EO4" s="28">
        <v>1.56</v>
      </c>
      <c r="EP4" s="28">
        <v>1.18</v>
      </c>
      <c r="EQ4" s="28">
        <v>5.5599999999999997E-2</v>
      </c>
    </row>
    <row r="5" spans="1:147" ht="112.5">
      <c r="A5" s="32"/>
      <c r="B5" s="3" t="s">
        <v>1292</v>
      </c>
      <c r="C5" s="3" t="s">
        <v>1293</v>
      </c>
      <c r="D5" s="3" t="s">
        <v>1330</v>
      </c>
      <c r="E5" t="s">
        <v>1133</v>
      </c>
      <c r="F5" t="s">
        <v>1134</v>
      </c>
      <c r="G5">
        <v>110.31</v>
      </c>
      <c r="H5">
        <v>3.3099999999999997E-2</v>
      </c>
      <c r="I5" t="s">
        <v>1135</v>
      </c>
      <c r="J5">
        <v>45744839000</v>
      </c>
      <c r="K5">
        <v>9.93</v>
      </c>
      <c r="L5">
        <v>4.49</v>
      </c>
      <c r="M5" t="s">
        <v>402</v>
      </c>
      <c r="N5" t="s">
        <v>1294</v>
      </c>
      <c r="O5" t="s">
        <v>1295</v>
      </c>
      <c r="P5" t="s">
        <v>1296</v>
      </c>
      <c r="Q5">
        <v>120.76</v>
      </c>
      <c r="R5" t="s">
        <v>1297</v>
      </c>
      <c r="S5">
        <v>4270557000</v>
      </c>
      <c r="T5" s="4">
        <v>6.76</v>
      </c>
      <c r="U5" t="s">
        <v>1298</v>
      </c>
      <c r="V5">
        <v>275241500</v>
      </c>
      <c r="W5">
        <v>414693490</v>
      </c>
      <c r="X5">
        <v>1.24</v>
      </c>
      <c r="Y5">
        <v>1.1299999999999999</v>
      </c>
      <c r="Z5">
        <v>40.020000000000003</v>
      </c>
      <c r="AA5" t="s">
        <v>1299</v>
      </c>
      <c r="AB5" t="s">
        <v>1300</v>
      </c>
      <c r="AC5" t="s">
        <v>1301</v>
      </c>
      <c r="AD5" t="s">
        <v>1302</v>
      </c>
      <c r="AE5" t="s">
        <v>1303</v>
      </c>
      <c r="AF5">
        <v>-77387478</v>
      </c>
      <c r="AG5" t="s">
        <v>1304</v>
      </c>
      <c r="AH5" t="s">
        <v>1305</v>
      </c>
      <c r="AI5" t="s">
        <v>1306</v>
      </c>
      <c r="AJ5" t="s">
        <v>1307</v>
      </c>
      <c r="AK5" t="s">
        <v>1308</v>
      </c>
      <c r="AL5" t="s">
        <v>7</v>
      </c>
      <c r="AM5" t="s">
        <v>1309</v>
      </c>
      <c r="AN5" t="s">
        <v>7</v>
      </c>
      <c r="AO5" t="s">
        <v>1310</v>
      </c>
      <c r="AP5" t="s">
        <v>330</v>
      </c>
      <c r="AQ5" t="s">
        <v>7</v>
      </c>
      <c r="AR5" t="s">
        <v>1311</v>
      </c>
      <c r="AS5" t="s">
        <v>7</v>
      </c>
      <c r="AT5" t="s">
        <v>1312</v>
      </c>
      <c r="AU5" t="s">
        <v>7</v>
      </c>
      <c r="AV5" t="s">
        <v>1313</v>
      </c>
      <c r="AW5" t="s">
        <v>1314</v>
      </c>
      <c r="AX5" t="s">
        <v>1315</v>
      </c>
      <c r="AY5" t="s">
        <v>1316</v>
      </c>
      <c r="AZ5" t="s">
        <v>1317</v>
      </c>
      <c r="BA5" t="s">
        <v>1318</v>
      </c>
      <c r="BB5" t="s">
        <v>1319</v>
      </c>
      <c r="BC5" t="s">
        <v>1320</v>
      </c>
      <c r="BD5" t="s">
        <v>835</v>
      </c>
      <c r="BE5" t="s">
        <v>1321</v>
      </c>
      <c r="BF5" t="s">
        <v>1322</v>
      </c>
      <c r="BG5" t="s">
        <v>1069</v>
      </c>
      <c r="BH5" t="s">
        <v>1028</v>
      </c>
      <c r="BI5" t="s">
        <v>1323</v>
      </c>
      <c r="BJ5" t="s">
        <v>1324</v>
      </c>
      <c r="BK5" t="s">
        <v>1325</v>
      </c>
      <c r="BL5" t="s">
        <v>1326</v>
      </c>
      <c r="BM5" t="s">
        <v>705</v>
      </c>
      <c r="BN5" t="s">
        <v>1327</v>
      </c>
      <c r="BO5">
        <v>17.68</v>
      </c>
      <c r="BP5">
        <v>6.62</v>
      </c>
      <c r="BQ5">
        <v>9.44</v>
      </c>
      <c r="BR5">
        <v>19.34</v>
      </c>
      <c r="BS5">
        <v>7.42</v>
      </c>
      <c r="BT5">
        <v>10.199999999999999</v>
      </c>
      <c r="BU5" t="s">
        <v>1328</v>
      </c>
      <c r="BV5" t="s">
        <v>1204</v>
      </c>
      <c r="BW5">
        <v>44.82</v>
      </c>
      <c r="BX5">
        <v>12.33</v>
      </c>
      <c r="BY5">
        <v>12.17</v>
      </c>
      <c r="BZ5">
        <v>35.770000000000003</v>
      </c>
      <c r="CA5">
        <v>5.18</v>
      </c>
      <c r="CB5">
        <v>6.93</v>
      </c>
      <c r="CC5">
        <v>4.3099999999999996</v>
      </c>
      <c r="CD5">
        <v>4.91</v>
      </c>
      <c r="CE5" t="s">
        <v>1329</v>
      </c>
      <c r="CF5" t="s">
        <v>1095</v>
      </c>
      <c r="CG5" s="22">
        <v>1.37446</v>
      </c>
      <c r="CH5" s="23">
        <v>7.1277611336032392</v>
      </c>
      <c r="CI5" s="22">
        <v>0.44761708378791809</v>
      </c>
      <c r="CJ5" s="22">
        <v>1.3037278316915035E-2</v>
      </c>
      <c r="CK5" s="22">
        <v>2.3988386616110802E-2</v>
      </c>
      <c r="CL5" s="22">
        <v>0.18928299844264984</v>
      </c>
      <c r="CM5" s="22">
        <v>0.27442300319671631</v>
      </c>
      <c r="CN5" s="23">
        <v>2.4379844665527344</v>
      </c>
      <c r="CO5" s="23">
        <v>-0.25</v>
      </c>
      <c r="CP5" s="23">
        <v>-0.1111111119389534</v>
      </c>
      <c r="CQ5" s="23">
        <v>9.9431820213794708E-2</v>
      </c>
      <c r="CR5" s="23">
        <v>0.38582676649093628</v>
      </c>
      <c r="CS5">
        <v>6.3543324072787897</v>
      </c>
      <c r="CT5">
        <v>467646820.74408126</v>
      </c>
      <c r="CU5">
        <v>0.45326806273229986</v>
      </c>
      <c r="CV5" s="22">
        <v>0.18966975007206202</v>
      </c>
      <c r="CW5" s="23">
        <v>0.51242638826370235</v>
      </c>
      <c r="CX5">
        <v>0.06</v>
      </c>
      <c r="CY5">
        <v>38.053827472306139</v>
      </c>
      <c r="CZ5">
        <v>995506668.22067833</v>
      </c>
      <c r="DA5">
        <v>0.18966975007206202</v>
      </c>
      <c r="DB5">
        <v>11.440366414792262</v>
      </c>
      <c r="DC5">
        <v>3311330916.0288715</v>
      </c>
      <c r="DD5">
        <v>0.1801862625684589</v>
      </c>
      <c r="DE5">
        <v>5.0173793460646889</v>
      </c>
      <c r="DF5">
        <v>7550323861.7412643</v>
      </c>
      <c r="DG5">
        <v>0.16690938006341458</v>
      </c>
      <c r="DH5">
        <v>2.6302037856712217</v>
      </c>
      <c r="DI5">
        <v>14403005275.248051</v>
      </c>
      <c r="DJ5">
        <v>0.15173580005764964</v>
      </c>
      <c r="DK5">
        <v>0.98933560491353234</v>
      </c>
      <c r="DL5">
        <v>38291191393.350235</v>
      </c>
      <c r="DM5">
        <v>0.13276882505044341</v>
      </c>
      <c r="DN5">
        <v>886999999.99999988</v>
      </c>
      <c r="DO5">
        <v>0.18966975007206202</v>
      </c>
      <c r="DP5">
        <v>37882839000</v>
      </c>
      <c r="DQ5">
        <v>7127178800</v>
      </c>
      <c r="DR5">
        <v>1241</v>
      </c>
      <c r="DS5">
        <v>1.1847902499279379</v>
      </c>
      <c r="DT5">
        <v>6.6153347453395366</v>
      </c>
      <c r="DU5" s="24">
        <v>0.6</v>
      </c>
      <c r="DV5">
        <v>0.6</v>
      </c>
      <c r="DW5">
        <v>1.2</v>
      </c>
      <c r="DX5">
        <v>8.877800407331975</v>
      </c>
      <c r="DY5">
        <v>0.62153333333333105</v>
      </c>
      <c r="DZ5">
        <v>8.141794025797692</v>
      </c>
      <c r="EA5">
        <v>421</v>
      </c>
      <c r="EB5">
        <v>8.1296657680039441</v>
      </c>
      <c r="EC5">
        <v>8</v>
      </c>
      <c r="ED5">
        <v>8.881161843172411E-2</v>
      </c>
      <c r="EE5">
        <v>0.54980366342379761</v>
      </c>
      <c r="EF5" s="25">
        <v>7.3709999999999998E-2</v>
      </c>
      <c r="EG5">
        <v>7.3379E-2</v>
      </c>
      <c r="EH5">
        <v>46.161533333333331</v>
      </c>
      <c r="EI5" t="s">
        <v>222</v>
      </c>
      <c r="EJ5">
        <v>0</v>
      </c>
      <c r="EK5">
        <v>1</v>
      </c>
      <c r="EL5" s="27">
        <v>44946</v>
      </c>
      <c r="EM5" s="28">
        <v>4.4000000000000003E-3</v>
      </c>
      <c r="EN5" s="28">
        <v>-0.66</v>
      </c>
      <c r="EO5" s="28">
        <v>1.04</v>
      </c>
      <c r="EP5" s="28">
        <v>0.15</v>
      </c>
      <c r="EQ5" s="28">
        <v>3.3099999999999997E-2</v>
      </c>
    </row>
    <row r="6" spans="1:147" ht="90">
      <c r="A6" s="32"/>
      <c r="B6" s="3" t="s">
        <v>1331</v>
      </c>
      <c r="C6" s="3"/>
      <c r="D6" s="3" t="s">
        <v>1372</v>
      </c>
      <c r="E6" t="s">
        <v>1136</v>
      </c>
      <c r="F6" t="s">
        <v>1137</v>
      </c>
      <c r="G6">
        <v>62.95</v>
      </c>
      <c r="H6">
        <v>2.0799999999999999E-2</v>
      </c>
      <c r="I6" t="s">
        <v>1138</v>
      </c>
      <c r="J6">
        <v>40313361000</v>
      </c>
      <c r="K6">
        <v>7.31</v>
      </c>
      <c r="L6">
        <v>3.92</v>
      </c>
      <c r="M6" t="s">
        <v>402</v>
      </c>
      <c r="N6" t="s">
        <v>1332</v>
      </c>
      <c r="O6" t="s">
        <v>1333</v>
      </c>
      <c r="P6" t="s">
        <v>1334</v>
      </c>
      <c r="Q6">
        <v>441.47</v>
      </c>
      <c r="R6" t="s">
        <v>1335</v>
      </c>
      <c r="S6">
        <v>5154962000</v>
      </c>
      <c r="T6" s="5">
        <v>8.3680000000000003</v>
      </c>
      <c r="U6" t="s">
        <v>1336</v>
      </c>
      <c r="V6">
        <v>427487270</v>
      </c>
      <c r="W6">
        <v>588105660</v>
      </c>
      <c r="X6">
        <v>1.4</v>
      </c>
      <c r="Y6">
        <v>1.26</v>
      </c>
      <c r="Z6">
        <v>54.85</v>
      </c>
      <c r="AA6" t="s">
        <v>1337</v>
      </c>
      <c r="AB6" t="s">
        <v>1338</v>
      </c>
      <c r="AC6" t="s">
        <v>1339</v>
      </c>
      <c r="AD6" t="s">
        <v>1340</v>
      </c>
      <c r="AE6" t="s">
        <v>1341</v>
      </c>
      <c r="AF6">
        <v>-4879983</v>
      </c>
      <c r="AG6" t="s">
        <v>1342</v>
      </c>
      <c r="AH6" t="s">
        <v>1343</v>
      </c>
      <c r="AI6" t="s">
        <v>1344</v>
      </c>
      <c r="AJ6" t="s">
        <v>1345</v>
      </c>
      <c r="AK6" t="s">
        <v>1346</v>
      </c>
      <c r="AL6" t="s">
        <v>1347</v>
      </c>
      <c r="AM6" t="s">
        <v>1348</v>
      </c>
      <c r="AN6" t="s">
        <v>7</v>
      </c>
      <c r="AO6" t="s">
        <v>1349</v>
      </c>
      <c r="AP6" t="s">
        <v>1350</v>
      </c>
      <c r="AQ6" t="s">
        <v>894</v>
      </c>
      <c r="AR6" t="s">
        <v>1351</v>
      </c>
      <c r="AS6" t="s">
        <v>7</v>
      </c>
      <c r="AT6" t="s">
        <v>1352</v>
      </c>
      <c r="AU6" t="s">
        <v>1353</v>
      </c>
      <c r="AV6" t="s">
        <v>1354</v>
      </c>
      <c r="AW6" t="s">
        <v>1355</v>
      </c>
      <c r="AX6" t="s">
        <v>1356</v>
      </c>
      <c r="AY6" t="s">
        <v>1357</v>
      </c>
      <c r="AZ6" t="s">
        <v>1358</v>
      </c>
      <c r="BA6" t="s">
        <v>1359</v>
      </c>
      <c r="BB6" t="s">
        <v>1360</v>
      </c>
      <c r="BC6" t="s">
        <v>1361</v>
      </c>
      <c r="BD6" t="s">
        <v>521</v>
      </c>
      <c r="BE6" t="s">
        <v>1362</v>
      </c>
      <c r="BF6" t="s">
        <v>1363</v>
      </c>
      <c r="BG6" t="s">
        <v>1364</v>
      </c>
      <c r="BH6" t="s">
        <v>1365</v>
      </c>
      <c r="BI6" t="s">
        <v>1366</v>
      </c>
      <c r="BJ6" t="s">
        <v>1367</v>
      </c>
      <c r="BK6" t="s">
        <v>1368</v>
      </c>
      <c r="BL6" t="s">
        <v>1369</v>
      </c>
      <c r="BM6" t="s">
        <v>705</v>
      </c>
      <c r="BN6" t="s">
        <v>1370</v>
      </c>
      <c r="BO6">
        <v>35.56</v>
      </c>
      <c r="BP6">
        <v>18.739999999999998</v>
      </c>
      <c r="BQ6">
        <v>6.78</v>
      </c>
      <c r="BR6">
        <v>42.37</v>
      </c>
      <c r="BS6">
        <v>27.9</v>
      </c>
      <c r="BT6">
        <v>6.86</v>
      </c>
      <c r="BU6" t="s">
        <v>1328</v>
      </c>
      <c r="BV6" t="s">
        <v>1204</v>
      </c>
      <c r="BW6">
        <v>75.36</v>
      </c>
      <c r="BX6">
        <v>39.54</v>
      </c>
      <c r="BY6">
        <v>29.71</v>
      </c>
      <c r="BZ6">
        <v>60.43</v>
      </c>
      <c r="CA6">
        <v>22.12</v>
      </c>
      <c r="CB6">
        <v>8.5500000000000007</v>
      </c>
      <c r="CC6">
        <v>3.64</v>
      </c>
      <c r="CD6">
        <v>2.34</v>
      </c>
      <c r="CE6" t="s">
        <v>1371</v>
      </c>
      <c r="CF6" t="s">
        <v>452</v>
      </c>
      <c r="CG6" s="22">
        <v>4.3840358024691346</v>
      </c>
      <c r="CH6" s="23">
        <v>5.9323291139240526</v>
      </c>
      <c r="CI6" s="22">
        <v>1.5879665613174438</v>
      </c>
      <c r="CJ6" s="22">
        <v>0.73218989372253418</v>
      </c>
      <c r="CK6" s="22">
        <v>-2.570694126188755E-2</v>
      </c>
      <c r="CL6" s="22">
        <v>5.7065218687057495E-2</v>
      </c>
      <c r="CM6" s="22">
        <v>0.24534687399864197</v>
      </c>
      <c r="CN6" s="23">
        <v>2.1853146553039551</v>
      </c>
      <c r="CO6" s="23">
        <v>3.6248235702514648</v>
      </c>
      <c r="CP6" s="23">
        <v>0.22999230027198792</v>
      </c>
      <c r="CQ6" s="23">
        <v>0.57549065351486206</v>
      </c>
      <c r="CR6" s="23">
        <v>0.98606538772583008</v>
      </c>
      <c r="CS6">
        <v>11.863849617422014</v>
      </c>
      <c r="CT6">
        <v>567989088.91328216</v>
      </c>
      <c r="CU6">
        <v>0.79428117553613975</v>
      </c>
      <c r="CV6" s="22">
        <v>0.51937232129275801</v>
      </c>
      <c r="CW6" s="23">
        <v>1.52033731341362</v>
      </c>
      <c r="CX6">
        <v>0.06</v>
      </c>
      <c r="CY6">
        <v>26.436940108397298</v>
      </c>
      <c r="CZ6">
        <v>1305800174.2431154</v>
      </c>
      <c r="DA6">
        <v>0.51937232129275801</v>
      </c>
      <c r="DB6">
        <v>6.1215142861418759</v>
      </c>
      <c r="DC6">
        <v>5639349903.6914463</v>
      </c>
      <c r="DD6">
        <v>0.4934037052281201</v>
      </c>
      <c r="DE6">
        <v>1.7972917579457295</v>
      </c>
      <c r="DF6">
        <v>19207432987.650967</v>
      </c>
      <c r="DG6">
        <v>0.45704764273762705</v>
      </c>
      <c r="DH6">
        <v>0.55878231697071745</v>
      </c>
      <c r="DI6">
        <v>61779623212.037086</v>
      </c>
      <c r="DJ6">
        <v>0.41549785703420644</v>
      </c>
      <c r="DK6">
        <v>5.5156798848686572E-2</v>
      </c>
      <c r="DL6">
        <v>625876804321.14209</v>
      </c>
      <c r="DM6">
        <v>0.36356062490493057</v>
      </c>
      <c r="DN6">
        <v>911000000</v>
      </c>
      <c r="DO6">
        <v>0.51937232129275801</v>
      </c>
      <c r="DP6">
        <v>34521361000</v>
      </c>
      <c r="DQ6">
        <v>5930832100</v>
      </c>
      <c r="DR6">
        <v>1878</v>
      </c>
      <c r="DS6">
        <v>3.8646634811763767</v>
      </c>
      <c r="DT6">
        <v>4.4119918005104326</v>
      </c>
      <c r="DU6" s="24">
        <v>0.6</v>
      </c>
      <c r="DV6">
        <v>0.6</v>
      </c>
      <c r="DW6">
        <v>1.2</v>
      </c>
      <c r="DX6">
        <v>4.6428571428571432</v>
      </c>
      <c r="DY6">
        <v>0.52819769736842326</v>
      </c>
      <c r="DZ6">
        <v>4.120984234022556</v>
      </c>
      <c r="EA6">
        <v>44</v>
      </c>
      <c r="EB6">
        <v>4.1199027008455973</v>
      </c>
      <c r="EC6">
        <v>4</v>
      </c>
      <c r="ED6">
        <v>9.7282008814538537E-2</v>
      </c>
      <c r="EE6">
        <v>0.51691391645508056</v>
      </c>
      <c r="EF6" s="25">
        <v>2.46E-2</v>
      </c>
      <c r="EG6">
        <v>2.4808E-2</v>
      </c>
      <c r="EH6">
        <v>34.188197697368423</v>
      </c>
      <c r="EI6">
        <v>-1</v>
      </c>
      <c r="EJ6">
        <v>0</v>
      </c>
      <c r="EK6">
        <v>1</v>
      </c>
      <c r="EL6" s="27">
        <v>44946</v>
      </c>
      <c r="EM6" s="28">
        <v>8.2000000000000007E-3</v>
      </c>
      <c r="EN6" s="28">
        <v>0.08</v>
      </c>
      <c r="EO6" s="28">
        <v>1.08</v>
      </c>
      <c r="EP6" s="28">
        <v>-0.45</v>
      </c>
      <c r="EQ6" s="28">
        <v>2.0799999999999999E-2</v>
      </c>
    </row>
    <row r="7" spans="1:147" ht="112.5">
      <c r="A7" s="32"/>
      <c r="B7" s="3"/>
      <c r="C7" s="3" t="s">
        <v>1373</v>
      </c>
      <c r="D7" s="3" t="s">
        <v>1409</v>
      </c>
      <c r="E7" t="s">
        <v>1139</v>
      </c>
      <c r="F7" t="s">
        <v>1140</v>
      </c>
      <c r="G7">
        <v>41.94</v>
      </c>
      <c r="H7">
        <v>3.9899999999999998E-2</v>
      </c>
      <c r="I7" t="s">
        <v>1141</v>
      </c>
      <c r="J7">
        <v>38244913000</v>
      </c>
      <c r="K7">
        <v>8.2100000000000009</v>
      </c>
      <c r="L7">
        <v>3.35</v>
      </c>
      <c r="M7" t="s">
        <v>402</v>
      </c>
      <c r="N7" t="s">
        <v>1374</v>
      </c>
      <c r="O7" t="s">
        <v>1375</v>
      </c>
      <c r="P7" t="s">
        <v>1376</v>
      </c>
      <c r="Q7">
        <v>311.14</v>
      </c>
      <c r="R7" t="s">
        <v>1377</v>
      </c>
      <c r="S7">
        <v>4349954300</v>
      </c>
      <c r="T7" s="4">
        <v>7.0060000000000002</v>
      </c>
      <c r="U7" t="s">
        <v>1378</v>
      </c>
      <c r="V7">
        <v>734052080</v>
      </c>
      <c r="W7">
        <v>865264960</v>
      </c>
      <c r="X7">
        <v>1.48</v>
      </c>
      <c r="Y7">
        <v>0.76</v>
      </c>
      <c r="Z7">
        <v>54.16</v>
      </c>
      <c r="AA7" t="s">
        <v>1379</v>
      </c>
      <c r="AB7" t="s">
        <v>1380</v>
      </c>
      <c r="AC7" t="s">
        <v>1381</v>
      </c>
      <c r="AD7" t="s">
        <v>488</v>
      </c>
      <c r="AE7" t="s">
        <v>1382</v>
      </c>
      <c r="AF7">
        <v>-84992088</v>
      </c>
      <c r="AG7" t="s">
        <v>1383</v>
      </c>
      <c r="AH7" t="s">
        <v>1384</v>
      </c>
      <c r="AI7" t="s">
        <v>1385</v>
      </c>
      <c r="AJ7" t="s">
        <v>1386</v>
      </c>
      <c r="AK7" t="s">
        <v>1387</v>
      </c>
      <c r="AL7" t="s">
        <v>7</v>
      </c>
      <c r="AM7" t="s">
        <v>1388</v>
      </c>
      <c r="AN7" t="s">
        <v>7</v>
      </c>
      <c r="AO7" t="s">
        <v>1389</v>
      </c>
      <c r="AP7" t="s">
        <v>1390</v>
      </c>
      <c r="AQ7" t="s">
        <v>7</v>
      </c>
      <c r="AR7" t="s">
        <v>1391</v>
      </c>
      <c r="AS7" t="s">
        <v>7</v>
      </c>
      <c r="AT7" t="s">
        <v>1392</v>
      </c>
      <c r="AU7" t="s">
        <v>327</v>
      </c>
      <c r="AV7" t="s">
        <v>741</v>
      </c>
      <c r="AW7" t="s">
        <v>1393</v>
      </c>
      <c r="AX7" t="s">
        <v>1394</v>
      </c>
      <c r="AY7" t="s">
        <v>1395</v>
      </c>
      <c r="AZ7" t="s">
        <v>309</v>
      </c>
      <c r="BA7" t="s">
        <v>1396</v>
      </c>
      <c r="BB7" t="s">
        <v>1181</v>
      </c>
      <c r="BC7" t="s">
        <v>1397</v>
      </c>
      <c r="BD7" t="s">
        <v>1398</v>
      </c>
      <c r="BE7" t="s">
        <v>1399</v>
      </c>
      <c r="BF7" t="s">
        <v>292</v>
      </c>
      <c r="BG7" t="s">
        <v>1400</v>
      </c>
      <c r="BH7" t="s">
        <v>1401</v>
      </c>
      <c r="BI7" t="s">
        <v>1402</v>
      </c>
      <c r="BJ7" t="s">
        <v>1403</v>
      </c>
      <c r="BK7" t="s">
        <v>1404</v>
      </c>
      <c r="BL7" t="s">
        <v>1405</v>
      </c>
      <c r="BM7" t="s">
        <v>529</v>
      </c>
      <c r="BN7" t="s">
        <v>1406</v>
      </c>
      <c r="BO7">
        <v>16.010000000000002</v>
      </c>
      <c r="BP7">
        <v>1.55</v>
      </c>
      <c r="BQ7">
        <v>0.08</v>
      </c>
      <c r="BR7">
        <v>20.95</v>
      </c>
      <c r="BS7">
        <v>0.89</v>
      </c>
      <c r="BT7">
        <v>-2.54</v>
      </c>
      <c r="BU7" t="s">
        <v>324</v>
      </c>
      <c r="BV7" t="s">
        <v>1204</v>
      </c>
      <c r="BW7">
        <v>74.239999999999995</v>
      </c>
      <c r="BX7">
        <v>4.1500000000000004</v>
      </c>
      <c r="BY7">
        <v>14.46</v>
      </c>
      <c r="BZ7">
        <v>59.09</v>
      </c>
      <c r="CA7">
        <v>1.29</v>
      </c>
      <c r="CB7">
        <v>-2.74</v>
      </c>
      <c r="CC7">
        <v>6.99</v>
      </c>
      <c r="CD7">
        <v>-3.59</v>
      </c>
      <c r="CE7" t="s">
        <v>1407</v>
      </c>
      <c r="CF7" t="s">
        <v>1408</v>
      </c>
      <c r="CG7" s="22">
        <v>2.8881249676584733</v>
      </c>
      <c r="CH7" s="23">
        <v>4.1990402343750004</v>
      </c>
      <c r="CI7" s="22">
        <v>0.63819098472595215</v>
      </c>
      <c r="CJ7" s="22">
        <v>-0.2141290009021759</v>
      </c>
      <c r="CK7" s="22">
        <v>-9.491661936044693E-2</v>
      </c>
      <c r="CL7" s="22">
        <v>0.24777013063430786</v>
      </c>
      <c r="CM7" s="22">
        <v>0.43937233090400696</v>
      </c>
      <c r="CN7" s="23">
        <v>30.315893173217773</v>
      </c>
      <c r="CO7" s="23">
        <v>1.4587174654006958</v>
      </c>
      <c r="CP7" s="23">
        <v>-1.5063300132751465</v>
      </c>
      <c r="CQ7" s="23">
        <v>3.4551742076873779</v>
      </c>
      <c r="CR7" s="23">
        <v>0.12201249599456787</v>
      </c>
      <c r="CS7">
        <v>13.035076005453305</v>
      </c>
      <c r="CT7">
        <v>510587967.09753233</v>
      </c>
      <c r="CU7">
        <v>0.23843586075345732</v>
      </c>
      <c r="CV7" s="22">
        <v>0.20325756520032884</v>
      </c>
      <c r="CW7" s="23">
        <v>6.7690934658050539</v>
      </c>
      <c r="CX7">
        <v>0.06</v>
      </c>
      <c r="CY7">
        <v>34.44049378858724</v>
      </c>
      <c r="CZ7">
        <v>966011498.09950912</v>
      </c>
      <c r="DA7">
        <v>0.20325756520032884</v>
      </c>
      <c r="DB7">
        <v>10.238581138893737</v>
      </c>
      <c r="DC7">
        <v>3249465189.4309998</v>
      </c>
      <c r="DD7">
        <v>0.1930946869403124</v>
      </c>
      <c r="DE7">
        <v>4.4186052575164867</v>
      </c>
      <c r="DF7">
        <v>7529505593.0611982</v>
      </c>
      <c r="DG7">
        <v>0.17886665737628937</v>
      </c>
      <c r="DH7">
        <v>2.2711200952645911</v>
      </c>
      <c r="DI7">
        <v>14649120964.307251</v>
      </c>
      <c r="DJ7">
        <v>0.16260605216026308</v>
      </c>
      <c r="DK7">
        <v>0.81389274581954008</v>
      </c>
      <c r="DL7">
        <v>40877515091.376366</v>
      </c>
      <c r="DM7">
        <v>0.14228029564023018</v>
      </c>
      <c r="DN7">
        <v>851000000</v>
      </c>
      <c r="DO7">
        <v>0.20325756520032884</v>
      </c>
      <c r="DP7">
        <v>33269913000</v>
      </c>
      <c r="DQ7">
        <v>4617706300</v>
      </c>
      <c r="DR7">
        <v>746</v>
      </c>
      <c r="DS7">
        <v>2.6848674024581443</v>
      </c>
      <c r="DT7">
        <v>-2.5700532314300535</v>
      </c>
      <c r="DU7" s="24">
        <v>0.6</v>
      </c>
      <c r="DV7">
        <v>0.6</v>
      </c>
      <c r="DW7">
        <v>1.2</v>
      </c>
      <c r="DX7">
        <v>5.5135908440629473</v>
      </c>
      <c r="DY7">
        <v>0.63137871485943942</v>
      </c>
      <c r="DZ7">
        <v>5.0982903557003407</v>
      </c>
      <c r="EA7">
        <v>337</v>
      </c>
      <c r="EB7">
        <v>5.0915606015615733</v>
      </c>
      <c r="EC7">
        <v>5</v>
      </c>
      <c r="ED7">
        <v>0.11014730100708112</v>
      </c>
      <c r="EE7">
        <v>0.57554624655088316</v>
      </c>
      <c r="EF7" s="25">
        <v>7.7009999999999995E-2</v>
      </c>
      <c r="EG7">
        <v>7.6610999999999999E-2</v>
      </c>
      <c r="EH7">
        <v>44.191378714859439</v>
      </c>
      <c r="EI7">
        <v>-1</v>
      </c>
      <c r="EJ7">
        <v>1</v>
      </c>
      <c r="EK7">
        <v>1</v>
      </c>
      <c r="EL7" s="27">
        <v>44946</v>
      </c>
      <c r="EM7" s="28">
        <v>4.5900000000000003E-2</v>
      </c>
      <c r="EN7" s="28">
        <v>-1.37</v>
      </c>
      <c r="EO7" s="28">
        <v>0.2</v>
      </c>
      <c r="EP7" s="28">
        <v>-0.47</v>
      </c>
      <c r="EQ7" s="28">
        <v>3.9899999999999998E-2</v>
      </c>
    </row>
    <row r="8" spans="1:147" ht="101.25">
      <c r="A8" s="32"/>
      <c r="B8" s="3"/>
      <c r="C8" s="3"/>
      <c r="D8" s="3" t="s">
        <v>1450</v>
      </c>
      <c r="E8" t="s">
        <v>1142</v>
      </c>
      <c r="F8" t="s">
        <v>1143</v>
      </c>
      <c r="G8">
        <v>19.12</v>
      </c>
      <c r="H8">
        <v>2.8000000000000001E-2</v>
      </c>
      <c r="I8" t="s">
        <v>1144</v>
      </c>
      <c r="J8">
        <v>32624945000</v>
      </c>
      <c r="K8">
        <v>15.56</v>
      </c>
      <c r="L8">
        <v>8.42</v>
      </c>
      <c r="M8" t="s">
        <v>402</v>
      </c>
      <c r="N8" t="s">
        <v>1410</v>
      </c>
      <c r="O8" t="s">
        <v>1411</v>
      </c>
      <c r="P8" t="s">
        <v>1412</v>
      </c>
      <c r="Q8">
        <v>127.71</v>
      </c>
      <c r="R8" t="s">
        <v>1413</v>
      </c>
      <c r="S8">
        <v>1959826000</v>
      </c>
      <c r="T8" s="4">
        <v>6.8570000000000002</v>
      </c>
      <c r="U8" t="s">
        <v>1414</v>
      </c>
      <c r="V8">
        <v>1705444900</v>
      </c>
      <c r="W8">
        <v>1706325600</v>
      </c>
      <c r="X8">
        <v>1.86</v>
      </c>
      <c r="Y8">
        <v>0.73</v>
      </c>
      <c r="Z8">
        <v>42.33</v>
      </c>
      <c r="AA8" t="s">
        <v>1415</v>
      </c>
      <c r="AB8" t="s">
        <v>1416</v>
      </c>
      <c r="AC8" t="s">
        <v>1417</v>
      </c>
      <c r="AD8" t="s">
        <v>1418</v>
      </c>
      <c r="AE8" t="s">
        <v>1419</v>
      </c>
      <c r="AF8">
        <v>41415876</v>
      </c>
      <c r="AG8" t="s">
        <v>1420</v>
      </c>
      <c r="AH8" t="s">
        <v>1421</v>
      </c>
      <c r="AI8" t="s">
        <v>1422</v>
      </c>
      <c r="AJ8" t="s">
        <v>1423</v>
      </c>
      <c r="AK8" t="s">
        <v>1424</v>
      </c>
      <c r="AL8" t="s">
        <v>7</v>
      </c>
      <c r="AM8" t="s">
        <v>1425</v>
      </c>
      <c r="AN8" t="s">
        <v>7</v>
      </c>
      <c r="AO8" t="s">
        <v>1426</v>
      </c>
      <c r="AP8" t="s">
        <v>1427</v>
      </c>
      <c r="AQ8" t="s">
        <v>1428</v>
      </c>
      <c r="AR8" t="s">
        <v>1429</v>
      </c>
      <c r="AS8" t="s">
        <v>7</v>
      </c>
      <c r="AT8" t="s">
        <v>1430</v>
      </c>
      <c r="AU8" t="s">
        <v>192</v>
      </c>
      <c r="AV8" t="s">
        <v>1431</v>
      </c>
      <c r="AW8" t="s">
        <v>1432</v>
      </c>
      <c r="AX8" t="s">
        <v>1433</v>
      </c>
      <c r="AY8" t="s">
        <v>1434</v>
      </c>
      <c r="AZ8" t="s">
        <v>1435</v>
      </c>
      <c r="BA8" t="s">
        <v>1436</v>
      </c>
      <c r="BB8" t="s">
        <v>1437</v>
      </c>
      <c r="BC8" t="s">
        <v>1438</v>
      </c>
      <c r="BD8" t="s">
        <v>1439</v>
      </c>
      <c r="BE8" t="s">
        <v>1440</v>
      </c>
      <c r="BF8" t="s">
        <v>1441</v>
      </c>
      <c r="BG8" t="s">
        <v>1442</v>
      </c>
      <c r="BH8" t="s">
        <v>1443</v>
      </c>
      <c r="BI8" t="s">
        <v>1444</v>
      </c>
      <c r="BJ8" t="s">
        <v>1445</v>
      </c>
      <c r="BK8" t="s">
        <v>1446</v>
      </c>
      <c r="BL8" t="s">
        <v>1447</v>
      </c>
      <c r="BM8" t="s">
        <v>1448</v>
      </c>
      <c r="BN8" t="s">
        <v>704</v>
      </c>
      <c r="BO8">
        <v>11.41</v>
      </c>
      <c r="BP8">
        <v>0.92</v>
      </c>
      <c r="BQ8">
        <v>-31.91</v>
      </c>
      <c r="BR8">
        <v>21.9</v>
      </c>
      <c r="BS8">
        <v>0.91</v>
      </c>
      <c r="BT8">
        <v>-78.709999999999994</v>
      </c>
      <c r="BU8" t="s">
        <v>311</v>
      </c>
      <c r="BV8" t="s">
        <v>1204</v>
      </c>
      <c r="BW8">
        <v>65.05</v>
      </c>
      <c r="BX8">
        <v>14.25</v>
      </c>
      <c r="BY8">
        <v>-4.6900000000000004</v>
      </c>
      <c r="BZ8">
        <v>49.67</v>
      </c>
      <c r="CA8">
        <v>0.73</v>
      </c>
      <c r="CB8">
        <v>-79.7</v>
      </c>
      <c r="CC8">
        <v>5.34</v>
      </c>
      <c r="CD8">
        <v>-2.1</v>
      </c>
      <c r="CE8" t="s">
        <v>210</v>
      </c>
      <c r="CF8" t="s">
        <v>1449</v>
      </c>
      <c r="CG8" s="22">
        <v>1.8748118796992481</v>
      </c>
      <c r="CH8" s="23">
        <v>7.9974411764705851</v>
      </c>
      <c r="CI8" s="22">
        <v>0.61713671684265137</v>
      </c>
      <c r="CJ8" s="22">
        <v>-0.28940272331237793</v>
      </c>
      <c r="CK8" s="22">
        <v>-0.13987401127815247</v>
      </c>
      <c r="CL8" s="22">
        <v>-0.1034175381064415</v>
      </c>
      <c r="CM8" s="22">
        <v>0.12730318307876587</v>
      </c>
      <c r="CN8" s="23">
        <v>25.943077087402344</v>
      </c>
      <c r="CO8" s="23">
        <v>1.0070782899856567</v>
      </c>
      <c r="CP8" s="23">
        <v>-0.21927711367607117</v>
      </c>
      <c r="CQ8" s="23">
        <v>-6.907473087310791</v>
      </c>
      <c r="CR8" s="23">
        <v>0.4263959527015686</v>
      </c>
      <c r="CS8">
        <v>10.940625419181757</v>
      </c>
      <c r="CT8">
        <v>504455362.69430053</v>
      </c>
      <c r="CU8">
        <v>0</v>
      </c>
      <c r="CV8" s="22">
        <v>4.2349125444889071E-2</v>
      </c>
      <c r="CW8" s="23">
        <v>4.0499602258205414</v>
      </c>
      <c r="CX8">
        <v>0.06</v>
      </c>
      <c r="CY8">
        <v>84.4843922575687</v>
      </c>
      <c r="CZ8">
        <v>379572417.37898791</v>
      </c>
      <c r="DA8">
        <v>4.2349125444889071E-2</v>
      </c>
      <c r="DB8">
        <v>28.751655456100874</v>
      </c>
      <c r="DC8">
        <v>1115342559.9775486</v>
      </c>
      <c r="DD8">
        <v>4.0231669172644619E-2</v>
      </c>
      <c r="DE8">
        <v>14.927537685874814</v>
      </c>
      <c r="DF8">
        <v>2148240766.4824924</v>
      </c>
      <c r="DG8">
        <v>3.7267230391502384E-2</v>
      </c>
      <c r="DH8">
        <v>9.5053317221513165</v>
      </c>
      <c r="DI8">
        <v>3373679734.4240551</v>
      </c>
      <c r="DJ8">
        <v>3.387930035591126E-2</v>
      </c>
      <c r="DK8">
        <v>5.5573909702440023</v>
      </c>
      <c r="DL8">
        <v>5770323731.3519487</v>
      </c>
      <c r="DM8">
        <v>2.9644387811422347E-2</v>
      </c>
      <c r="DN8">
        <v>386000000</v>
      </c>
      <c r="DO8">
        <v>4.2349125444889071E-2</v>
      </c>
      <c r="DP8">
        <v>32067945000</v>
      </c>
      <c r="DQ8">
        <v>1598507800</v>
      </c>
      <c r="DR8">
        <v>683</v>
      </c>
      <c r="DS8">
        <v>1.832462754254359</v>
      </c>
      <c r="DT8">
        <v>3.9474809506500437</v>
      </c>
      <c r="DU8" s="24">
        <v>0.6</v>
      </c>
      <c r="DV8">
        <v>0.6</v>
      </c>
      <c r="DW8">
        <v>1.2</v>
      </c>
      <c r="DX8">
        <v>4.393258426966292</v>
      </c>
      <c r="DY8">
        <v>0.60033603707995575</v>
      </c>
      <c r="DZ8">
        <v>4.0669860819977348</v>
      </c>
      <c r="EA8">
        <v>1793</v>
      </c>
      <c r="EB8">
        <v>4.0425842036917743</v>
      </c>
      <c r="EC8">
        <v>4</v>
      </c>
      <c r="ED8">
        <v>8.6150029044866933E-2</v>
      </c>
      <c r="EE8">
        <v>0.50576513650149779</v>
      </c>
      <c r="EF8" s="25">
        <v>5.28E-2</v>
      </c>
      <c r="EG8">
        <v>5.3080000000000002E-2</v>
      </c>
      <c r="EH8">
        <v>43.170336037079956</v>
      </c>
      <c r="EI8" t="s">
        <v>222</v>
      </c>
      <c r="EJ8">
        <v>0</v>
      </c>
      <c r="EK8">
        <v>0</v>
      </c>
      <c r="EL8" s="27">
        <v>44946</v>
      </c>
      <c r="EM8" s="28">
        <v>1.49E-2</v>
      </c>
      <c r="EN8" s="28">
        <v>-0.05</v>
      </c>
      <c r="EO8" s="28">
        <v>0.87</v>
      </c>
      <c r="EP8" s="28">
        <v>0.16</v>
      </c>
      <c r="EQ8" s="28">
        <v>2.8000000000000001E-2</v>
      </c>
    </row>
    <row r="9" spans="1:147" ht="123.75">
      <c r="A9" s="32"/>
      <c r="B9" s="3"/>
      <c r="C9" s="3"/>
      <c r="D9" s="3" t="s">
        <v>1485</v>
      </c>
      <c r="E9" t="s">
        <v>1145</v>
      </c>
      <c r="F9" t="s">
        <v>1146</v>
      </c>
      <c r="G9">
        <v>114.24</v>
      </c>
      <c r="H9">
        <v>8.2900000000000001E-2</v>
      </c>
      <c r="I9" t="s">
        <v>1147</v>
      </c>
      <c r="J9">
        <v>29663010000</v>
      </c>
      <c r="K9">
        <v>22.89</v>
      </c>
      <c r="L9">
        <v>15.58</v>
      </c>
      <c r="M9" t="s">
        <v>402</v>
      </c>
      <c r="N9" t="s">
        <v>1451</v>
      </c>
      <c r="O9" t="s">
        <v>1452</v>
      </c>
      <c r="P9" t="s">
        <v>1453</v>
      </c>
      <c r="Q9">
        <v>208.65</v>
      </c>
      <c r="R9" t="s">
        <v>1454</v>
      </c>
      <c r="S9">
        <v>1254715640</v>
      </c>
      <c r="T9" s="5">
        <v>45.33</v>
      </c>
      <c r="U9" t="s">
        <v>1455</v>
      </c>
      <c r="V9">
        <v>259120230</v>
      </c>
      <c r="W9">
        <v>259655200</v>
      </c>
      <c r="X9">
        <v>1.29</v>
      </c>
      <c r="Y9">
        <v>0.85</v>
      </c>
      <c r="Z9">
        <v>76.739999999999995</v>
      </c>
      <c r="AA9" t="s">
        <v>1456</v>
      </c>
      <c r="AB9" t="s">
        <v>1457</v>
      </c>
      <c r="AC9" t="s">
        <v>1458</v>
      </c>
      <c r="AD9" t="s">
        <v>1459</v>
      </c>
      <c r="AE9" t="s">
        <v>1460</v>
      </c>
      <c r="AF9">
        <v>2401355</v>
      </c>
      <c r="AG9" t="s">
        <v>1461</v>
      </c>
      <c r="AH9" t="s">
        <v>1462</v>
      </c>
      <c r="AI9" t="s">
        <v>1463</v>
      </c>
      <c r="AJ9" t="s">
        <v>1464</v>
      </c>
      <c r="AK9" t="s">
        <v>1465</v>
      </c>
      <c r="AL9" t="s">
        <v>7</v>
      </c>
      <c r="AM9" t="s">
        <v>1466</v>
      </c>
      <c r="AN9" t="s">
        <v>7</v>
      </c>
      <c r="AO9" t="s">
        <v>1467</v>
      </c>
      <c r="AP9" t="s">
        <v>1468</v>
      </c>
      <c r="AQ9" t="s">
        <v>1469</v>
      </c>
      <c r="AR9" t="s">
        <v>1470</v>
      </c>
      <c r="AS9" t="s">
        <v>7</v>
      </c>
      <c r="AT9" t="s">
        <v>1471</v>
      </c>
      <c r="AU9" t="s">
        <v>7</v>
      </c>
      <c r="AV9" t="s">
        <v>1102</v>
      </c>
      <c r="AW9" t="s">
        <v>1472</v>
      </c>
      <c r="AX9" t="s">
        <v>334</v>
      </c>
      <c r="AY9" t="s">
        <v>1473</v>
      </c>
      <c r="AZ9" t="s">
        <v>500</v>
      </c>
      <c r="BA9" t="s">
        <v>308</v>
      </c>
      <c r="BB9" t="s">
        <v>480</v>
      </c>
      <c r="BC9" t="s">
        <v>202</v>
      </c>
      <c r="BD9" t="s">
        <v>1474</v>
      </c>
      <c r="BE9" t="s">
        <v>1475</v>
      </c>
      <c r="BF9" t="s">
        <v>1476</v>
      </c>
      <c r="BG9" t="s">
        <v>1477</v>
      </c>
      <c r="BH9" t="s">
        <v>1478</v>
      </c>
      <c r="BI9" t="s">
        <v>1479</v>
      </c>
      <c r="BJ9" t="s">
        <v>1480</v>
      </c>
      <c r="BK9" t="s">
        <v>1481</v>
      </c>
      <c r="BL9" t="s">
        <v>510</v>
      </c>
      <c r="BM9" t="s">
        <v>1482</v>
      </c>
      <c r="BN9" t="s">
        <v>1483</v>
      </c>
      <c r="BO9">
        <v>10.75</v>
      </c>
      <c r="BP9">
        <v>3.2</v>
      </c>
      <c r="BQ9">
        <v>-31.04</v>
      </c>
      <c r="BR9">
        <v>11.31</v>
      </c>
      <c r="BS9">
        <v>3.78</v>
      </c>
      <c r="BT9">
        <v>-54.4</v>
      </c>
      <c r="BU9" t="s">
        <v>311</v>
      </c>
      <c r="BV9" t="s">
        <v>1204</v>
      </c>
      <c r="BW9">
        <v>32.979999999999997</v>
      </c>
      <c r="BX9">
        <v>31.73</v>
      </c>
      <c r="BY9">
        <v>18.02</v>
      </c>
      <c r="BZ9">
        <v>61.37</v>
      </c>
      <c r="CA9">
        <v>5.36</v>
      </c>
      <c r="CB9">
        <v>-125.64</v>
      </c>
      <c r="CC9">
        <v>9.59</v>
      </c>
      <c r="CD9">
        <v>-0.66</v>
      </c>
      <c r="CE9" t="s">
        <v>1484</v>
      </c>
      <c r="CF9" t="s">
        <v>290</v>
      </c>
      <c r="CG9" s="22">
        <v>2.3104390476190484</v>
      </c>
      <c r="CH9" s="23">
        <v>46.118960310462846</v>
      </c>
      <c r="CI9" s="22">
        <v>1.3615384101867676</v>
      </c>
      <c r="CJ9" s="22">
        <v>0.4444444477558136</v>
      </c>
      <c r="CK9" s="22">
        <v>-0.29503917694091797</v>
      </c>
      <c r="CL9" s="22">
        <v>0.37275984883308411</v>
      </c>
      <c r="CM9" s="22">
        <v>0.125</v>
      </c>
      <c r="CN9" s="23">
        <v>2.2449536323547363</v>
      </c>
      <c r="CO9" s="23">
        <v>1.0645545721054077</v>
      </c>
      <c r="CP9" s="23">
        <v>-45.331169128417969</v>
      </c>
      <c r="CQ9" s="23">
        <v>-1.1944750547409058</v>
      </c>
      <c r="CR9" s="23">
        <v>5.8196554183959961</v>
      </c>
      <c r="CS9">
        <v>32.207394136807814</v>
      </c>
      <c r="CT9">
        <v>1840398612.376152</v>
      </c>
      <c r="CU9">
        <v>0</v>
      </c>
      <c r="CV9" s="22">
        <v>0.40174070596694944</v>
      </c>
      <c r="CW9" s="23">
        <v>-7.4792961120605472</v>
      </c>
      <c r="CX9">
        <v>0.06</v>
      </c>
      <c r="CY9">
        <v>312.61606984057659</v>
      </c>
      <c r="CZ9">
        <v>90305690.34533906</v>
      </c>
      <c r="DA9">
        <v>0.40174070596694944</v>
      </c>
      <c r="DB9">
        <v>79.242298960853205</v>
      </c>
      <c r="DC9">
        <v>356261874.91034949</v>
      </c>
      <c r="DD9">
        <v>0.38165367066860195</v>
      </c>
      <c r="DE9">
        <v>26.883233846933326</v>
      </c>
      <c r="DF9">
        <v>1050134450.3693488</v>
      </c>
      <c r="DG9">
        <v>0.35353182125091553</v>
      </c>
      <c r="DH9">
        <v>10.142648360038285</v>
      </c>
      <c r="DI9">
        <v>2783396308.1308517</v>
      </c>
      <c r="DJ9">
        <v>0.3213925647735596</v>
      </c>
      <c r="DK9">
        <v>1.6487007078020977</v>
      </c>
      <c r="DL9">
        <v>17123186680.519529</v>
      </c>
      <c r="DM9">
        <v>0.28121849417686456</v>
      </c>
      <c r="DN9">
        <v>68289400</v>
      </c>
      <c r="DO9">
        <v>0.40174070596694944</v>
      </c>
      <c r="DP9">
        <v>28231010000</v>
      </c>
      <c r="DQ9">
        <v>687301630</v>
      </c>
      <c r="DR9">
        <v>699</v>
      </c>
      <c r="DS9">
        <v>1.9086983416520988</v>
      </c>
      <c r="DT9">
        <v>53.598256422523392</v>
      </c>
      <c r="DU9" s="24">
        <v>0.6</v>
      </c>
      <c r="DV9">
        <v>0.6</v>
      </c>
      <c r="DW9">
        <v>1.2</v>
      </c>
      <c r="DX9">
        <v>5.0688216892596456</v>
      </c>
      <c r="DY9">
        <v>0.88283155080213471</v>
      </c>
      <c r="DZ9">
        <v>5.0125827761761643</v>
      </c>
      <c r="EA9">
        <v>1029</v>
      </c>
      <c r="EB9">
        <v>5.0099522039117854</v>
      </c>
      <c r="EC9">
        <v>5</v>
      </c>
      <c r="ED9">
        <v>0.13167269517421565</v>
      </c>
      <c r="EE9">
        <v>0.72018584646099904</v>
      </c>
      <c r="EF9" s="25">
        <v>3.9499999999999993E-2</v>
      </c>
      <c r="EG9">
        <v>4.0329000000000004E-2</v>
      </c>
      <c r="EH9">
        <v>70.182831550802135</v>
      </c>
      <c r="EI9">
        <v>-1</v>
      </c>
      <c r="EJ9">
        <v>1</v>
      </c>
      <c r="EK9">
        <v>1</v>
      </c>
      <c r="EL9" s="27">
        <v>44946</v>
      </c>
      <c r="EM9" s="28">
        <v>1.6E-2</v>
      </c>
      <c r="EN9" s="28">
        <v>-0.11</v>
      </c>
      <c r="EO9" s="28">
        <v>1.08</v>
      </c>
      <c r="EP9" s="28">
        <v>-1.35</v>
      </c>
      <c r="EQ9" s="28">
        <v>8.2900000000000001E-2</v>
      </c>
    </row>
    <row r="10" spans="1:147" ht="112.5">
      <c r="A10" s="32"/>
      <c r="B10" s="30" t="s">
        <v>1486</v>
      </c>
      <c r="C10" s="30"/>
      <c r="D10" s="30" t="s">
        <v>1525</v>
      </c>
      <c r="E10" t="s">
        <v>1148</v>
      </c>
      <c r="F10" t="s">
        <v>1149</v>
      </c>
      <c r="G10">
        <v>25.38</v>
      </c>
      <c r="H10">
        <v>1.7600000000000001E-2</v>
      </c>
      <c r="I10" t="s">
        <v>1150</v>
      </c>
      <c r="J10">
        <v>29252037000</v>
      </c>
      <c r="K10">
        <v>7.6</v>
      </c>
      <c r="L10">
        <v>2.86</v>
      </c>
      <c r="M10" t="s">
        <v>402</v>
      </c>
      <c r="N10" t="s">
        <v>1487</v>
      </c>
      <c r="O10" t="s">
        <v>1488</v>
      </c>
      <c r="P10" t="s">
        <v>1489</v>
      </c>
      <c r="Q10">
        <v>193.58</v>
      </c>
      <c r="R10" t="s">
        <v>1490</v>
      </c>
      <c r="S10">
        <v>3544394100</v>
      </c>
      <c r="T10" s="4">
        <v>4.6050000000000004</v>
      </c>
      <c r="U10" t="s">
        <v>1491</v>
      </c>
      <c r="V10">
        <v>1034178410</v>
      </c>
      <c r="W10">
        <v>1152562520</v>
      </c>
      <c r="X10">
        <v>1.34</v>
      </c>
      <c r="Y10">
        <v>0.87</v>
      </c>
      <c r="Z10">
        <v>35.82</v>
      </c>
      <c r="AA10" t="s">
        <v>1492</v>
      </c>
      <c r="AB10" t="s">
        <v>1493</v>
      </c>
      <c r="AC10" t="s">
        <v>1494</v>
      </c>
      <c r="AD10" t="s">
        <v>1495</v>
      </c>
      <c r="AE10" t="s">
        <v>1496</v>
      </c>
      <c r="AF10">
        <v>-12005977</v>
      </c>
      <c r="AG10" t="s">
        <v>1497</v>
      </c>
      <c r="AH10" t="s">
        <v>1498</v>
      </c>
      <c r="AI10" t="s">
        <v>1499</v>
      </c>
      <c r="AJ10" t="s">
        <v>1500</v>
      </c>
      <c r="AK10" t="s">
        <v>1501</v>
      </c>
      <c r="AL10" t="s">
        <v>1502</v>
      </c>
      <c r="AM10" t="s">
        <v>1503</v>
      </c>
      <c r="AN10" t="s">
        <v>7</v>
      </c>
      <c r="AO10" t="s">
        <v>1504</v>
      </c>
      <c r="AP10" t="s">
        <v>693</v>
      </c>
      <c r="AQ10" t="s">
        <v>1505</v>
      </c>
      <c r="AR10" t="s">
        <v>1506</v>
      </c>
      <c r="AS10" t="s">
        <v>1507</v>
      </c>
      <c r="AT10" t="s">
        <v>1508</v>
      </c>
      <c r="AU10" t="s">
        <v>310</v>
      </c>
      <c r="AV10" t="s">
        <v>1509</v>
      </c>
      <c r="AW10" t="s">
        <v>1510</v>
      </c>
      <c r="AX10" t="s">
        <v>1426</v>
      </c>
      <c r="AY10" t="s">
        <v>1511</v>
      </c>
      <c r="AZ10" t="s">
        <v>1512</v>
      </c>
      <c r="BA10" t="s">
        <v>1513</v>
      </c>
      <c r="BB10" t="s">
        <v>1514</v>
      </c>
      <c r="BC10" t="s">
        <v>1515</v>
      </c>
      <c r="BD10" t="s">
        <v>876</v>
      </c>
      <c r="BE10" t="s">
        <v>1516</v>
      </c>
      <c r="BF10" t="s">
        <v>687</v>
      </c>
      <c r="BG10" t="s">
        <v>378</v>
      </c>
      <c r="BH10" t="s">
        <v>1517</v>
      </c>
      <c r="BI10" t="s">
        <v>1518</v>
      </c>
      <c r="BJ10" t="s">
        <v>1519</v>
      </c>
      <c r="BK10" t="s">
        <v>1520</v>
      </c>
      <c r="BL10" t="s">
        <v>1521</v>
      </c>
      <c r="BM10" t="s">
        <v>1066</v>
      </c>
      <c r="BN10" t="s">
        <v>1522</v>
      </c>
      <c r="BO10">
        <v>13.42</v>
      </c>
      <c r="BP10">
        <v>6.76</v>
      </c>
      <c r="BQ10">
        <v>3.53</v>
      </c>
      <c r="BR10">
        <v>16.329999999999998</v>
      </c>
      <c r="BS10">
        <v>10.71</v>
      </c>
      <c r="BT10">
        <v>2.61</v>
      </c>
      <c r="BU10" t="s">
        <v>1523</v>
      </c>
      <c r="BV10" t="s">
        <v>1204</v>
      </c>
      <c r="BW10">
        <v>52.34</v>
      </c>
      <c r="BX10">
        <v>30.87</v>
      </c>
      <c r="BY10">
        <v>27.39</v>
      </c>
      <c r="BZ10">
        <v>38.57</v>
      </c>
      <c r="CA10">
        <v>10.6</v>
      </c>
      <c r="CB10">
        <v>2.4</v>
      </c>
      <c r="CC10">
        <v>3.85</v>
      </c>
      <c r="CD10">
        <v>-4.08</v>
      </c>
      <c r="CE10" t="s">
        <v>1524</v>
      </c>
      <c r="CF10" t="s">
        <v>1351</v>
      </c>
      <c r="CG10" s="22">
        <v>2.1109357034795759</v>
      </c>
      <c r="CH10" s="23">
        <v>3.2463380794701986</v>
      </c>
      <c r="CI10" s="22">
        <v>0.61261540651321411</v>
      </c>
      <c r="CJ10" s="22">
        <v>1.6578022390604019E-2</v>
      </c>
      <c r="CK10" s="22">
        <v>4.2386654764413834E-2</v>
      </c>
      <c r="CL10" s="22">
        <v>0.30067849159240723</v>
      </c>
      <c r="CM10" s="22">
        <v>0.49335023760795593</v>
      </c>
      <c r="CN10" s="23">
        <v>1.8919752836227417</v>
      </c>
      <c r="CO10" s="23">
        <v>3.5200893878936768</v>
      </c>
      <c r="CP10" s="23">
        <v>-0.60830599069595337</v>
      </c>
      <c r="CQ10" s="23">
        <v>-0.23109243810176849</v>
      </c>
      <c r="CR10" s="23">
        <v>0.7761194109916687</v>
      </c>
      <c r="CS10">
        <v>5.581384659416142</v>
      </c>
      <c r="CT10">
        <v>375800725.72038424</v>
      </c>
      <c r="CU10">
        <v>0.1182033096926714</v>
      </c>
      <c r="CV10" s="22">
        <v>0.29312176257371902</v>
      </c>
      <c r="CW10" s="23">
        <v>1.069757130742073</v>
      </c>
      <c r="CX10">
        <v>0.06</v>
      </c>
      <c r="CY10">
        <v>19.431898883236315</v>
      </c>
      <c r="CZ10">
        <v>1143070841.0675232</v>
      </c>
      <c r="DA10">
        <v>0.29312176257371902</v>
      </c>
      <c r="DB10">
        <v>5.3689877824747967</v>
      </c>
      <c r="DC10">
        <v>4137099561.3928404</v>
      </c>
      <c r="DD10">
        <v>0.27846567444503306</v>
      </c>
      <c r="DE10">
        <v>2.0799316351552743</v>
      </c>
      <c r="DF10">
        <v>10679214943.688181</v>
      </c>
      <c r="DG10">
        <v>0.25794715106487276</v>
      </c>
      <c r="DH10">
        <v>0.93328473913824372</v>
      </c>
      <c r="DI10">
        <v>23799850215.604801</v>
      </c>
      <c r="DJ10">
        <v>0.23449741005897523</v>
      </c>
      <c r="DK10">
        <v>0.23737572704996759</v>
      </c>
      <c r="DL10">
        <v>93573328983.735413</v>
      </c>
      <c r="DM10">
        <v>0.20518523380160331</v>
      </c>
      <c r="DN10">
        <v>936999999.99999988</v>
      </c>
      <c r="DO10">
        <v>0.29312176257371902</v>
      </c>
      <c r="DP10">
        <v>22212037000</v>
      </c>
      <c r="DQ10">
        <v>6664405700</v>
      </c>
      <c r="DR10">
        <v>995</v>
      </c>
      <c r="DS10">
        <v>1.8178139409058569</v>
      </c>
      <c r="DT10">
        <v>2.1765809487281258</v>
      </c>
      <c r="DU10" s="24">
        <v>0.6</v>
      </c>
      <c r="DV10">
        <v>0.6</v>
      </c>
      <c r="DW10">
        <v>1.2</v>
      </c>
      <c r="DX10">
        <v>6.4854981084489278</v>
      </c>
      <c r="DY10">
        <v>0.63450740740740907</v>
      </c>
      <c r="DZ10">
        <v>6.0895779972911122</v>
      </c>
      <c r="EA10">
        <v>188</v>
      </c>
      <c r="EB10">
        <v>6.0861564890646331</v>
      </c>
      <c r="EC10">
        <v>6</v>
      </c>
      <c r="ED10">
        <v>6.9156508750605569E-2</v>
      </c>
      <c r="EE10">
        <v>0.37481697739051933</v>
      </c>
      <c r="EF10" s="25">
        <v>5.0299999999999997E-2</v>
      </c>
      <c r="EG10">
        <v>5.0476E-2</v>
      </c>
      <c r="EH10">
        <v>45.184507407407409</v>
      </c>
      <c r="EI10" t="s">
        <v>222</v>
      </c>
      <c r="EJ10">
        <v>0</v>
      </c>
      <c r="EK10">
        <v>1</v>
      </c>
      <c r="EL10" s="27">
        <v>44946</v>
      </c>
      <c r="EM10" s="28">
        <v>1.06E-2</v>
      </c>
      <c r="EN10" s="28">
        <v>-0.16</v>
      </c>
      <c r="EO10" s="28">
        <v>0.16</v>
      </c>
      <c r="EP10" s="28">
        <v>0.97</v>
      </c>
      <c r="EQ10" s="28">
        <v>1.7600000000000001E-2</v>
      </c>
    </row>
    <row r="11" spans="1:147" ht="123.75">
      <c r="A11" s="32"/>
      <c r="B11" s="3" t="s">
        <v>1526</v>
      </c>
      <c r="C11" s="3"/>
      <c r="D11" s="3" t="s">
        <v>1561</v>
      </c>
      <c r="E11" t="s">
        <v>1151</v>
      </c>
      <c r="F11" t="s">
        <v>1152</v>
      </c>
      <c r="G11">
        <v>43.95</v>
      </c>
      <c r="H11">
        <v>3.3399999999999999E-2</v>
      </c>
      <c r="I11" t="s">
        <v>1153</v>
      </c>
      <c r="J11">
        <v>22905476000</v>
      </c>
      <c r="K11">
        <v>46.71</v>
      </c>
      <c r="L11">
        <v>8.69</v>
      </c>
      <c r="M11" t="s">
        <v>402</v>
      </c>
      <c r="N11" t="s">
        <v>1527</v>
      </c>
      <c r="O11" t="s">
        <v>1528</v>
      </c>
      <c r="P11" t="s">
        <v>1529</v>
      </c>
      <c r="Q11">
        <v>203.59</v>
      </c>
      <c r="R11" t="s">
        <v>901</v>
      </c>
      <c r="S11">
        <v>478050300</v>
      </c>
      <c r="T11" s="5">
        <v>2.738</v>
      </c>
      <c r="U11" t="s">
        <v>1530</v>
      </c>
      <c r="V11">
        <v>520800620</v>
      </c>
      <c r="W11">
        <v>521171240</v>
      </c>
      <c r="X11">
        <v>1.98</v>
      </c>
      <c r="Y11">
        <v>0.27</v>
      </c>
      <c r="Z11">
        <v>66.75</v>
      </c>
      <c r="AA11" t="s">
        <v>1531</v>
      </c>
      <c r="AB11" t="s">
        <v>21</v>
      </c>
      <c r="AC11" t="s">
        <v>1532</v>
      </c>
      <c r="AD11" t="s">
        <v>1533</v>
      </c>
      <c r="AE11" t="s">
        <v>1534</v>
      </c>
      <c r="AF11">
        <v>-6134432</v>
      </c>
      <c r="AG11" t="s">
        <v>1535</v>
      </c>
      <c r="AH11" t="s">
        <v>1536</v>
      </c>
      <c r="AI11" t="s">
        <v>1537</v>
      </c>
      <c r="AJ11" t="s">
        <v>1538</v>
      </c>
      <c r="AK11" t="s">
        <v>1539</v>
      </c>
      <c r="AL11" t="s">
        <v>7</v>
      </c>
      <c r="AM11" t="s">
        <v>1540</v>
      </c>
      <c r="AN11" t="s">
        <v>7</v>
      </c>
      <c r="AO11" t="s">
        <v>1541</v>
      </c>
      <c r="AP11" t="s">
        <v>762</v>
      </c>
      <c r="AQ11" t="s">
        <v>7</v>
      </c>
      <c r="AR11" t="s">
        <v>1542</v>
      </c>
      <c r="AS11" t="s">
        <v>7</v>
      </c>
      <c r="AT11" t="s">
        <v>1543</v>
      </c>
      <c r="AU11" t="s">
        <v>299</v>
      </c>
      <c r="AV11" t="s">
        <v>1544</v>
      </c>
      <c r="AW11" t="s">
        <v>1545</v>
      </c>
      <c r="AX11" t="s">
        <v>1546</v>
      </c>
      <c r="AY11" t="s">
        <v>308</v>
      </c>
      <c r="AZ11" t="s">
        <v>1547</v>
      </c>
      <c r="BA11" t="s">
        <v>512</v>
      </c>
      <c r="BB11" t="s">
        <v>1548</v>
      </c>
      <c r="BC11" t="s">
        <v>1549</v>
      </c>
      <c r="BD11" t="s">
        <v>1550</v>
      </c>
      <c r="BE11" t="s">
        <v>1551</v>
      </c>
      <c r="BF11" t="s">
        <v>1552</v>
      </c>
      <c r="BG11" t="s">
        <v>1553</v>
      </c>
      <c r="BH11" t="s">
        <v>1554</v>
      </c>
      <c r="BI11" t="s">
        <v>1555</v>
      </c>
      <c r="BJ11" t="s">
        <v>1556</v>
      </c>
      <c r="BK11" t="s">
        <v>1557</v>
      </c>
      <c r="BL11" t="s">
        <v>1349</v>
      </c>
      <c r="BM11" t="s">
        <v>566</v>
      </c>
      <c r="BN11" t="s">
        <v>1558</v>
      </c>
      <c r="BO11">
        <v>6.16</v>
      </c>
      <c r="BP11">
        <v>-2.36</v>
      </c>
      <c r="BQ11">
        <v>1.66</v>
      </c>
      <c r="BR11">
        <v>6.71</v>
      </c>
      <c r="BS11">
        <v>-2.38</v>
      </c>
      <c r="BT11">
        <v>4.18</v>
      </c>
      <c r="BU11" t="s">
        <v>311</v>
      </c>
      <c r="BV11" t="s">
        <v>1204</v>
      </c>
      <c r="BW11">
        <v>91.51</v>
      </c>
      <c r="BX11">
        <v>6.2</v>
      </c>
      <c r="BY11">
        <v>12.28</v>
      </c>
      <c r="BZ11">
        <v>71.66</v>
      </c>
      <c r="CA11">
        <v>-14.6</v>
      </c>
      <c r="CB11">
        <v>9.7200000000000006</v>
      </c>
      <c r="CC11">
        <v>3.75</v>
      </c>
      <c r="CD11">
        <v>4.67</v>
      </c>
      <c r="CE11" t="s">
        <v>1559</v>
      </c>
      <c r="CF11" t="s">
        <v>1560</v>
      </c>
      <c r="CG11" s="22">
        <v>-0.50290345971563988</v>
      </c>
      <c r="CH11" s="23">
        <v>-0.96431800874298279</v>
      </c>
      <c r="CI11" s="22">
        <v>0.68146216869354248</v>
      </c>
      <c r="CJ11" s="22">
        <v>-0.4170471727848053</v>
      </c>
      <c r="CK11" s="22">
        <v>0.31400001049041748</v>
      </c>
      <c r="CL11" s="22">
        <v>-0.25149700045585632</v>
      </c>
      <c r="CM11" s="22">
        <v>-4.0229886770248413E-2</v>
      </c>
      <c r="CN11" s="23">
        <v>3.8856043815612793</v>
      </c>
      <c r="CO11" s="23">
        <v>-1.5746095180511475</v>
      </c>
      <c r="CP11" s="23">
        <v>1.4664872884750366</v>
      </c>
      <c r="CQ11" s="23">
        <v>-6.2397246360778809</v>
      </c>
      <c r="CR11" s="23">
        <v>0.62403154373168945</v>
      </c>
      <c r="CS11">
        <v>35.567509316770185</v>
      </c>
      <c r="CT11">
        <v>334843178.5714286</v>
      </c>
      <c r="CU11">
        <v>0</v>
      </c>
      <c r="CV11" s="22">
        <v>5.7337623834609983E-2</v>
      </c>
      <c r="CW11" s="23">
        <v>-0.36764218807220461</v>
      </c>
      <c r="CX11">
        <v>0.06</v>
      </c>
      <c r="CY11">
        <v>163.60002447989589</v>
      </c>
      <c r="CZ11">
        <v>139648365.41211829</v>
      </c>
      <c r="DA11">
        <v>5.7337623834609983E-2</v>
      </c>
      <c r="DB11">
        <v>54.967835122455959</v>
      </c>
      <c r="DC11">
        <v>415633541.8541261</v>
      </c>
      <c r="DD11">
        <v>5.4470742642879481E-2</v>
      </c>
      <c r="DE11">
        <v>28.06949057082705</v>
      </c>
      <c r="DF11">
        <v>813925565.99315739</v>
      </c>
      <c r="DG11">
        <v>5.0457108974456787E-2</v>
      </c>
      <c r="DH11">
        <v>17.555906588921378</v>
      </c>
      <c r="DI11">
        <v>1301355522.9564292</v>
      </c>
      <c r="DJ11">
        <v>4.5870099067687992E-2</v>
      </c>
      <c r="DK11">
        <v>9.8933701488293337</v>
      </c>
      <c r="DL11">
        <v>2309271325.7780399</v>
      </c>
      <c r="DM11">
        <v>4.0136336684226982E-2</v>
      </c>
      <c r="DN11">
        <v>140000000</v>
      </c>
      <c r="DO11">
        <v>5.7337623834609983E-2</v>
      </c>
      <c r="DP11">
        <v>22846476000</v>
      </c>
      <c r="DQ11">
        <v>1489449800</v>
      </c>
      <c r="DR11">
        <v>283</v>
      </c>
      <c r="DS11">
        <v>-0.56024108355024982</v>
      </c>
      <c r="DT11">
        <v>-0.59667582067077818</v>
      </c>
      <c r="DU11" s="24">
        <v>0.6</v>
      </c>
      <c r="DV11">
        <v>0.6</v>
      </c>
      <c r="DW11">
        <v>1.2</v>
      </c>
      <c r="DX11">
        <v>8.8029978586723772</v>
      </c>
      <c r="DY11">
        <v>0.57330627615063001</v>
      </c>
      <c r="DZ11">
        <v>8.1231046114699907</v>
      </c>
      <c r="EA11">
        <v>1975</v>
      </c>
      <c r="EB11">
        <v>8.0737076980906259</v>
      </c>
      <c r="EC11">
        <v>8</v>
      </c>
      <c r="ED11">
        <v>0.14060714478412123</v>
      </c>
      <c r="EE11">
        <v>0.91716496098288158</v>
      </c>
      <c r="EF11" s="25">
        <v>2.23E-2</v>
      </c>
      <c r="EG11">
        <v>2.2634000000000001E-2</v>
      </c>
      <c r="EH11">
        <v>42.15330627615063</v>
      </c>
      <c r="EI11">
        <v>-1</v>
      </c>
      <c r="EJ11">
        <v>0</v>
      </c>
      <c r="EK11">
        <v>0</v>
      </c>
      <c r="EL11" s="27">
        <v>44946</v>
      </c>
      <c r="EM11" s="28">
        <v>6.9999999999999999E-4</v>
      </c>
      <c r="EN11" s="28">
        <v>-0.14000000000000001</v>
      </c>
      <c r="EO11" s="28">
        <v>0.73</v>
      </c>
      <c r="EP11" s="28">
        <v>-0.26</v>
      </c>
      <c r="EQ11" s="28">
        <v>3.3399999999999999E-2</v>
      </c>
    </row>
    <row r="12" spans="1:147" ht="157.5">
      <c r="A12" s="32" t="s">
        <v>1685</v>
      </c>
      <c r="B12" s="3" t="s">
        <v>1245</v>
      </c>
      <c r="C12" s="3" t="s">
        <v>1246</v>
      </c>
      <c r="D12" s="3" t="s">
        <v>1291</v>
      </c>
      <c r="E12" t="s">
        <v>1130</v>
      </c>
      <c r="F12" t="s">
        <v>1131</v>
      </c>
      <c r="G12">
        <v>65</v>
      </c>
      <c r="H12">
        <v>9.2999999999999992E-3</v>
      </c>
      <c r="I12" t="s">
        <v>1132</v>
      </c>
      <c r="J12">
        <v>103979088000</v>
      </c>
      <c r="K12">
        <v>22.92</v>
      </c>
      <c r="L12">
        <v>4.4800000000000004</v>
      </c>
      <c r="M12" t="s">
        <v>402</v>
      </c>
      <c r="N12" t="s">
        <v>1247</v>
      </c>
      <c r="O12" t="s">
        <v>1248</v>
      </c>
      <c r="P12" t="s">
        <v>1249</v>
      </c>
      <c r="Q12">
        <v>113.69</v>
      </c>
      <c r="R12" t="s">
        <v>1250</v>
      </c>
      <c r="S12">
        <v>3007765300</v>
      </c>
      <c r="T12" s="4">
        <v>0.26979999999999998</v>
      </c>
      <c r="U12" t="s">
        <v>1251</v>
      </c>
      <c r="V12">
        <v>1579920900</v>
      </c>
      <c r="W12">
        <v>1597923100</v>
      </c>
      <c r="X12">
        <v>3.32</v>
      </c>
      <c r="Y12">
        <v>0.61</v>
      </c>
      <c r="Z12">
        <v>9.69</v>
      </c>
      <c r="AA12" t="s">
        <v>1252</v>
      </c>
      <c r="AB12" t="s">
        <v>1253</v>
      </c>
      <c r="AC12" t="s">
        <v>1254</v>
      </c>
      <c r="AD12" t="s">
        <v>1255</v>
      </c>
      <c r="AE12" t="s">
        <v>1256</v>
      </c>
      <c r="AF12">
        <v>731574840</v>
      </c>
      <c r="AG12" t="s">
        <v>1257</v>
      </c>
      <c r="AH12" t="s">
        <v>1258</v>
      </c>
      <c r="AI12" t="s">
        <v>1259</v>
      </c>
      <c r="AJ12" t="s">
        <v>1260</v>
      </c>
      <c r="AK12" t="s">
        <v>1261</v>
      </c>
      <c r="AL12" t="s">
        <v>7</v>
      </c>
      <c r="AM12" t="s">
        <v>1262</v>
      </c>
      <c r="AN12" t="s">
        <v>7</v>
      </c>
      <c r="AO12" t="s">
        <v>1263</v>
      </c>
      <c r="AP12" t="s">
        <v>1264</v>
      </c>
      <c r="AQ12" t="s">
        <v>1265</v>
      </c>
      <c r="AR12" t="s">
        <v>1266</v>
      </c>
      <c r="AS12" t="s">
        <v>1267</v>
      </c>
      <c r="AT12" t="s">
        <v>1268</v>
      </c>
      <c r="AU12" t="s">
        <v>1269</v>
      </c>
      <c r="AV12" t="s">
        <v>1270</v>
      </c>
      <c r="AW12" t="s">
        <v>1271</v>
      </c>
      <c r="AX12" t="s">
        <v>1272</v>
      </c>
      <c r="AY12" t="s">
        <v>1273</v>
      </c>
      <c r="AZ12" t="s">
        <v>1274</v>
      </c>
      <c r="BA12" t="s">
        <v>1275</v>
      </c>
      <c r="BB12" t="s">
        <v>1276</v>
      </c>
      <c r="BC12" t="s">
        <v>1277</v>
      </c>
      <c r="BD12" t="s">
        <v>1278</v>
      </c>
      <c r="BE12" t="s">
        <v>301</v>
      </c>
      <c r="BF12" t="s">
        <v>1279</v>
      </c>
      <c r="BG12" t="s">
        <v>1280</v>
      </c>
      <c r="BH12" t="s">
        <v>1281</v>
      </c>
      <c r="BI12" t="s">
        <v>1282</v>
      </c>
      <c r="BJ12" t="s">
        <v>1283</v>
      </c>
      <c r="BK12" t="s">
        <v>1284</v>
      </c>
      <c r="BL12" t="s">
        <v>1285</v>
      </c>
      <c r="BM12" t="s">
        <v>1286</v>
      </c>
      <c r="BN12" t="s">
        <v>1287</v>
      </c>
      <c r="BO12">
        <v>13.89</v>
      </c>
      <c r="BP12">
        <v>7.74</v>
      </c>
      <c r="BQ12">
        <v>2.5499999999999998</v>
      </c>
      <c r="BR12">
        <v>23.49</v>
      </c>
      <c r="BS12">
        <v>12.73</v>
      </c>
      <c r="BT12">
        <v>1.56</v>
      </c>
      <c r="BU12" t="s">
        <v>1288</v>
      </c>
      <c r="BV12" t="s">
        <v>1204</v>
      </c>
      <c r="BW12">
        <v>19.22</v>
      </c>
      <c r="BX12">
        <v>15.66</v>
      </c>
      <c r="BY12">
        <v>11.16</v>
      </c>
      <c r="BZ12">
        <v>9.75</v>
      </c>
      <c r="CA12">
        <v>5.31</v>
      </c>
      <c r="CB12">
        <v>0.56999999999999995</v>
      </c>
      <c r="CC12">
        <v>3.08</v>
      </c>
      <c r="CD12">
        <v>-0.34</v>
      </c>
      <c r="CE12" t="s">
        <v>1289</v>
      </c>
      <c r="CF12" t="s">
        <v>1290</v>
      </c>
      <c r="CG12" s="22">
        <v>1.0811536109150788</v>
      </c>
      <c r="CH12" s="23">
        <v>-0.16563229744728081</v>
      </c>
      <c r="CI12" s="22">
        <v>0.66691827774047852</v>
      </c>
      <c r="CJ12" s="22">
        <v>0.12379999458789825</v>
      </c>
      <c r="CK12" s="22">
        <v>0.30461549758911133</v>
      </c>
      <c r="CL12" s="22">
        <v>0.4970475435256958</v>
      </c>
      <c r="CM12" s="22">
        <v>0.97443246841430664</v>
      </c>
      <c r="CN12" s="23">
        <v>2.3459227085113525</v>
      </c>
      <c r="CO12" s="23">
        <v>8.7083330154418945</v>
      </c>
      <c r="CP12" s="23">
        <v>-0.92146599292755127</v>
      </c>
      <c r="CQ12" s="23">
        <v>-0.19409282505512238</v>
      </c>
      <c r="CR12" s="23">
        <v>26.384002685546875</v>
      </c>
      <c r="CS12">
        <v>2.9441653594586175</v>
      </c>
      <c r="CT12">
        <v>74885477.167778358</v>
      </c>
      <c r="CU12">
        <v>0.46153846153846156</v>
      </c>
      <c r="CV12" s="22">
        <v>0.51336275637149809</v>
      </c>
      <c r="CW12" s="23">
        <v>7.2645399183034893</v>
      </c>
      <c r="CX12">
        <v>0.06</v>
      </c>
      <c r="CY12">
        <v>25.994335505318666</v>
      </c>
      <c r="CZ12">
        <v>5565177381.4491501</v>
      </c>
      <c r="DA12">
        <v>0.51336275637149809</v>
      </c>
      <c r="DB12">
        <v>6.0464848508068645</v>
      </c>
      <c r="DC12">
        <v>23925155122.268379</v>
      </c>
      <c r="DD12">
        <v>0.48769461855292318</v>
      </c>
      <c r="DE12">
        <v>1.7884060551399534</v>
      </c>
      <c r="DF12">
        <v>80889397340.292084</v>
      </c>
      <c r="DG12">
        <v>0.45175922560691834</v>
      </c>
      <c r="DH12">
        <v>0.56158080518737929</v>
      </c>
      <c r="DI12">
        <v>257599773111.4245</v>
      </c>
      <c r="DJ12">
        <v>0.4106902050971985</v>
      </c>
      <c r="DK12">
        <v>5.6865123839837502E-2</v>
      </c>
      <c r="DL12">
        <v>2543968573909.1743</v>
      </c>
      <c r="DM12">
        <v>0.35935392946004863</v>
      </c>
      <c r="DN12">
        <v>3897999999.9999995</v>
      </c>
      <c r="DO12">
        <v>0.51336275637149809</v>
      </c>
      <c r="DP12">
        <v>144663088000</v>
      </c>
      <c r="DQ12">
        <v>155600000</v>
      </c>
      <c r="DR12">
        <v>4187</v>
      </c>
      <c r="DS12">
        <v>0.56779085454358069</v>
      </c>
      <c r="DT12">
        <v>-7.4301722157507699</v>
      </c>
      <c r="DU12" s="24">
        <v>0.6</v>
      </c>
      <c r="DV12">
        <v>0.6</v>
      </c>
      <c r="DW12">
        <v>1.2</v>
      </c>
      <c r="DX12">
        <v>4.1103896103896105</v>
      </c>
      <c r="DY12">
        <v>0.39551222222222138</v>
      </c>
      <c r="DZ12">
        <v>4.014959141414141</v>
      </c>
      <c r="EA12">
        <v>153</v>
      </c>
      <c r="EB12">
        <v>4.0144941376278016</v>
      </c>
      <c r="EC12">
        <v>4</v>
      </c>
      <c r="ED12">
        <v>4.579481953793646E-2</v>
      </c>
      <c r="EE12">
        <v>0.33793866550899726</v>
      </c>
      <c r="EF12" s="25">
        <v>5.8310000000000001E-2</v>
      </c>
      <c r="EG12">
        <v>5.8216999999999998E-2</v>
      </c>
      <c r="EH12">
        <v>26.135512222222221</v>
      </c>
      <c r="EI12">
        <v>-1</v>
      </c>
      <c r="EJ12">
        <v>0</v>
      </c>
      <c r="EK12">
        <v>1</v>
      </c>
      <c r="EL12" s="27">
        <v>44946</v>
      </c>
      <c r="EM12" s="28">
        <v>2.3999999999999998E-3</v>
      </c>
      <c r="EN12" s="28">
        <v>1</v>
      </c>
      <c r="EO12" s="28">
        <v>0.81</v>
      </c>
      <c r="EP12" s="28">
        <v>0.06</v>
      </c>
      <c r="EQ12" s="28">
        <v>9.2999999999999992E-3</v>
      </c>
    </row>
    <row r="13" spans="1:147" ht="135">
      <c r="A13" s="32"/>
      <c r="B13" s="3"/>
      <c r="C13" s="3"/>
      <c r="D13" s="3" t="s">
        <v>1605</v>
      </c>
      <c r="E13" t="s">
        <v>1154</v>
      </c>
      <c r="F13" t="s">
        <v>1155</v>
      </c>
      <c r="G13">
        <v>6.38</v>
      </c>
      <c r="H13">
        <v>1.9199999999999998E-2</v>
      </c>
      <c r="I13" t="s">
        <v>1156</v>
      </c>
      <c r="J13">
        <v>20040877000</v>
      </c>
      <c r="K13">
        <v>63.95</v>
      </c>
      <c r="L13">
        <v>1.3</v>
      </c>
      <c r="M13" t="s">
        <v>402</v>
      </c>
      <c r="N13" t="s">
        <v>1562</v>
      </c>
      <c r="O13" t="s">
        <v>1563</v>
      </c>
      <c r="P13" t="s">
        <v>1564</v>
      </c>
      <c r="Q13">
        <v>-48.51</v>
      </c>
      <c r="R13" t="s">
        <v>1565</v>
      </c>
      <c r="S13">
        <v>775854870</v>
      </c>
      <c r="T13" s="4">
        <v>-0.48070000000000002</v>
      </c>
      <c r="U13" t="s">
        <v>1566</v>
      </c>
      <c r="V13">
        <v>2799956600</v>
      </c>
      <c r="W13">
        <v>3141203300</v>
      </c>
      <c r="X13">
        <v>1.87</v>
      </c>
      <c r="Y13">
        <v>0.63</v>
      </c>
      <c r="Z13">
        <v>7.63</v>
      </c>
      <c r="AA13" t="s">
        <v>1567</v>
      </c>
      <c r="AB13" t="s">
        <v>1568</v>
      </c>
      <c r="AC13" t="s">
        <v>1569</v>
      </c>
      <c r="AD13" t="s">
        <v>1570</v>
      </c>
      <c r="AE13" t="s">
        <v>1571</v>
      </c>
      <c r="AF13">
        <v>-52172885</v>
      </c>
      <c r="AG13" t="s">
        <v>1572</v>
      </c>
      <c r="AH13" t="s">
        <v>1573</v>
      </c>
      <c r="AI13" t="s">
        <v>1574</v>
      </c>
      <c r="AJ13" t="s">
        <v>1575</v>
      </c>
      <c r="AK13" t="s">
        <v>1576</v>
      </c>
      <c r="AL13" t="s">
        <v>1011</v>
      </c>
      <c r="AM13" t="s">
        <v>1577</v>
      </c>
      <c r="AN13" t="s">
        <v>7</v>
      </c>
      <c r="AO13" t="s">
        <v>1578</v>
      </c>
      <c r="AP13" t="s">
        <v>1579</v>
      </c>
      <c r="AQ13" t="s">
        <v>1580</v>
      </c>
      <c r="AR13" t="s">
        <v>1581</v>
      </c>
      <c r="AS13" t="s">
        <v>7</v>
      </c>
      <c r="AT13" t="s">
        <v>1582</v>
      </c>
      <c r="AU13" t="s">
        <v>1583</v>
      </c>
      <c r="AV13" t="s">
        <v>1584</v>
      </c>
      <c r="AW13" t="s">
        <v>1585</v>
      </c>
      <c r="AX13" t="s">
        <v>1586</v>
      </c>
      <c r="AY13" t="s">
        <v>1587</v>
      </c>
      <c r="AZ13" t="s">
        <v>1588</v>
      </c>
      <c r="BA13" t="s">
        <v>1589</v>
      </c>
      <c r="BB13" t="s">
        <v>1590</v>
      </c>
      <c r="BC13" t="s">
        <v>1591</v>
      </c>
      <c r="BD13" t="s">
        <v>1592</v>
      </c>
      <c r="BE13" t="s">
        <v>1593</v>
      </c>
      <c r="BF13" t="s">
        <v>1594</v>
      </c>
      <c r="BG13" t="s">
        <v>1595</v>
      </c>
      <c r="BH13" t="s">
        <v>1596</v>
      </c>
      <c r="BI13" t="s">
        <v>1597</v>
      </c>
      <c r="BJ13" t="s">
        <v>1598</v>
      </c>
      <c r="BK13" t="s">
        <v>1599</v>
      </c>
      <c r="BL13" t="s">
        <v>1600</v>
      </c>
      <c r="BM13" t="s">
        <v>1601</v>
      </c>
      <c r="BN13" t="s">
        <v>1602</v>
      </c>
      <c r="BO13">
        <v>12.39</v>
      </c>
      <c r="BP13">
        <v>1.91</v>
      </c>
      <c r="BQ13">
        <v>3.54</v>
      </c>
      <c r="BR13">
        <v>9.14</v>
      </c>
      <c r="BS13">
        <v>0.64</v>
      </c>
      <c r="BT13">
        <v>3.76</v>
      </c>
      <c r="BU13" t="s">
        <v>1603</v>
      </c>
      <c r="BV13" t="s">
        <v>1204</v>
      </c>
      <c r="BW13">
        <v>15.25</v>
      </c>
      <c r="BX13">
        <v>4.1500000000000004</v>
      </c>
      <c r="BY13">
        <v>3.56</v>
      </c>
      <c r="BZ13">
        <v>10.39</v>
      </c>
      <c r="CA13">
        <v>0.54</v>
      </c>
      <c r="CB13">
        <v>0.86</v>
      </c>
      <c r="CC13">
        <v>7.41</v>
      </c>
      <c r="CD13">
        <v>1.59</v>
      </c>
      <c r="CE13" t="s">
        <v>303</v>
      </c>
      <c r="CF13" t="s">
        <v>1604</v>
      </c>
      <c r="CG13" s="22">
        <v>-0.65055622673316005</v>
      </c>
      <c r="CH13" s="23">
        <v>-0.95537148527528815</v>
      </c>
      <c r="CI13" s="22">
        <v>0.15294617414474487</v>
      </c>
      <c r="CJ13" s="22">
        <v>9.2833496630191803E-2</v>
      </c>
      <c r="CK13" s="22">
        <v>9.9127523601055145E-2</v>
      </c>
      <c r="CL13" s="22">
        <v>0.58046251535415649</v>
      </c>
      <c r="CM13" s="22">
        <v>0.62612122297286987</v>
      </c>
      <c r="CN13" s="23">
        <v>16.448551177978516</v>
      </c>
      <c r="CO13" s="23">
        <v>-0.8030400276184082</v>
      </c>
      <c r="CP13" s="23">
        <v>-0.38524588942527771</v>
      </c>
      <c r="CQ13" s="23">
        <v>-0.20000000298023224</v>
      </c>
      <c r="CR13" s="23">
        <v>2.227513313293457</v>
      </c>
      <c r="CS13">
        <v>0.44301958573733891</v>
      </c>
      <c r="CT13">
        <v>69232323.957322985</v>
      </c>
      <c r="CU13">
        <v>0.59561128526645768</v>
      </c>
      <c r="CV13" s="22">
        <v>0.31029818654060365</v>
      </c>
      <c r="CW13" s="23">
        <v>3.4575557142496107</v>
      </c>
      <c r="CX13">
        <v>0.06</v>
      </c>
      <c r="CY13">
        <v>13.896089574850278</v>
      </c>
      <c r="CZ13">
        <v>1274450405.965436</v>
      </c>
      <c r="DA13">
        <v>0.31029818654060365</v>
      </c>
      <c r="DB13">
        <v>3.7868448198526132</v>
      </c>
      <c r="DC13">
        <v>4676684111.0455856</v>
      </c>
      <c r="DD13">
        <v>0.29478327721357345</v>
      </c>
      <c r="DE13">
        <v>1.4367177777860656</v>
      </c>
      <c r="DF13">
        <v>12326622022.656622</v>
      </c>
      <c r="DG13">
        <v>0.27306240415573119</v>
      </c>
      <c r="DH13">
        <v>0.62757607913464442</v>
      </c>
      <c r="DI13">
        <v>28219490176.266586</v>
      </c>
      <c r="DJ13">
        <v>0.24823854923248292</v>
      </c>
      <c r="DK13">
        <v>0.14897376185188638</v>
      </c>
      <c r="DL13">
        <v>118879168921.08575</v>
      </c>
      <c r="DM13">
        <v>0.21720873057842255</v>
      </c>
      <c r="DN13">
        <v>1031000000</v>
      </c>
      <c r="DO13">
        <v>0.31029818654060365</v>
      </c>
      <c r="DP13">
        <v>17709877000</v>
      </c>
      <c r="DQ13">
        <v>5425741000</v>
      </c>
      <c r="DR13">
        <v>3306</v>
      </c>
      <c r="DS13">
        <v>-0.96085441327376375</v>
      </c>
      <c r="DT13">
        <v>-4.4129271995248986</v>
      </c>
      <c r="DU13" s="24">
        <v>-0.22</v>
      </c>
      <c r="DV13">
        <v>-0.22</v>
      </c>
      <c r="DW13">
        <v>-0.44</v>
      </c>
      <c r="DX13">
        <v>5.2145748987854255</v>
      </c>
      <c r="DY13">
        <v>0.62410852713178089</v>
      </c>
      <c r="DZ13">
        <v>5.0502338135141072</v>
      </c>
      <c r="EA13">
        <v>3038</v>
      </c>
      <c r="EB13">
        <v>5.019228058647009</v>
      </c>
      <c r="EC13">
        <v>5</v>
      </c>
      <c r="ED13">
        <v>4.8070750466867269E-2</v>
      </c>
      <c r="EE13">
        <v>0.20533532484191647</v>
      </c>
      <c r="EF13" s="25">
        <v>8.6999999999999994E-3</v>
      </c>
      <c r="EG13">
        <v>8.8919999999999989E-3</v>
      </c>
      <c r="EH13">
        <v>39.234108527131781</v>
      </c>
      <c r="EI13" t="s">
        <v>222</v>
      </c>
      <c r="EJ13">
        <v>1</v>
      </c>
      <c r="EK13">
        <v>0</v>
      </c>
      <c r="EL13" s="27">
        <v>44946</v>
      </c>
      <c r="EM13" s="28">
        <v>1.8499999999999999E-2</v>
      </c>
      <c r="EN13" s="28">
        <v>0</v>
      </c>
      <c r="EO13" s="28">
        <v>1.49</v>
      </c>
      <c r="EP13" s="28">
        <v>1.95</v>
      </c>
      <c r="EQ13" s="28">
        <v>1.9199999999999998E-2</v>
      </c>
    </row>
    <row r="14" spans="1:147" ht="123.75">
      <c r="A14" s="32"/>
      <c r="B14" s="3"/>
      <c r="C14" s="3"/>
      <c r="D14" s="3" t="s">
        <v>1645</v>
      </c>
      <c r="E14" t="s">
        <v>1157</v>
      </c>
      <c r="F14" t="s">
        <v>1158</v>
      </c>
      <c r="G14">
        <v>69.989999999999995</v>
      </c>
      <c r="H14">
        <v>8.2000000000000007E-3</v>
      </c>
      <c r="I14" t="s">
        <v>1159</v>
      </c>
      <c r="J14">
        <v>15867120000</v>
      </c>
      <c r="K14">
        <v>19.53</v>
      </c>
      <c r="L14">
        <v>1.83</v>
      </c>
      <c r="M14" t="s">
        <v>402</v>
      </c>
      <c r="N14" t="s">
        <v>1606</v>
      </c>
      <c r="O14" t="s">
        <v>1607</v>
      </c>
      <c r="P14" t="s">
        <v>1608</v>
      </c>
      <c r="Q14">
        <v>25.09</v>
      </c>
      <c r="R14" t="s">
        <v>1609</v>
      </c>
      <c r="S14">
        <v>422223460</v>
      </c>
      <c r="T14" s="4">
        <v>-0.44450000000000001</v>
      </c>
      <c r="U14" t="s">
        <v>1610</v>
      </c>
      <c r="V14">
        <v>45813128</v>
      </c>
      <c r="W14">
        <v>226705530</v>
      </c>
      <c r="X14">
        <v>1.1499999999999999</v>
      </c>
      <c r="Y14">
        <v>0.5</v>
      </c>
      <c r="Z14">
        <v>11.55</v>
      </c>
      <c r="AA14" t="s">
        <v>1611</v>
      </c>
      <c r="AB14" t="s">
        <v>1612</v>
      </c>
      <c r="AC14" t="s">
        <v>1613</v>
      </c>
      <c r="AD14" t="s">
        <v>1614</v>
      </c>
      <c r="AE14" t="s">
        <v>1615</v>
      </c>
      <c r="AF14">
        <v>-60438108</v>
      </c>
      <c r="AG14" t="s">
        <v>1616</v>
      </c>
      <c r="AH14" t="s">
        <v>1617</v>
      </c>
      <c r="AI14" t="s">
        <v>1618</v>
      </c>
      <c r="AJ14" t="s">
        <v>1619</v>
      </c>
      <c r="AK14" t="s">
        <v>1620</v>
      </c>
      <c r="AL14" t="s">
        <v>1621</v>
      </c>
      <c r="AM14" t="s">
        <v>1622</v>
      </c>
      <c r="AN14" t="s">
        <v>7</v>
      </c>
      <c r="AO14" t="s">
        <v>1623</v>
      </c>
      <c r="AP14" t="s">
        <v>278</v>
      </c>
      <c r="AQ14" t="s">
        <v>1624</v>
      </c>
      <c r="AR14" t="s">
        <v>333</v>
      </c>
      <c r="AS14" t="s">
        <v>7</v>
      </c>
      <c r="AT14" t="s">
        <v>1625</v>
      </c>
      <c r="AU14" t="s">
        <v>7</v>
      </c>
      <c r="AV14" t="s">
        <v>1626</v>
      </c>
      <c r="AW14" t="s">
        <v>1627</v>
      </c>
      <c r="AX14" t="s">
        <v>1628</v>
      </c>
      <c r="AY14" t="s">
        <v>1629</v>
      </c>
      <c r="AZ14" t="s">
        <v>1630</v>
      </c>
      <c r="BA14" t="s">
        <v>1631</v>
      </c>
      <c r="BB14" t="s">
        <v>1632</v>
      </c>
      <c r="BC14" t="s">
        <v>1633</v>
      </c>
      <c r="BD14" t="s">
        <v>1634</v>
      </c>
      <c r="BE14" t="s">
        <v>1056</v>
      </c>
      <c r="BF14" t="s">
        <v>1635</v>
      </c>
      <c r="BG14" t="s">
        <v>1636</v>
      </c>
      <c r="BH14" t="s">
        <v>1637</v>
      </c>
      <c r="BI14" t="s">
        <v>1638</v>
      </c>
      <c r="BJ14" t="s">
        <v>1639</v>
      </c>
      <c r="BK14" t="s">
        <v>1640</v>
      </c>
      <c r="BL14" t="s">
        <v>873</v>
      </c>
      <c r="BM14" t="s">
        <v>1641</v>
      </c>
      <c r="BN14" t="s">
        <v>512</v>
      </c>
      <c r="BO14">
        <v>37.36</v>
      </c>
      <c r="BP14">
        <v>24.78</v>
      </c>
      <c r="BQ14">
        <v>6.86</v>
      </c>
      <c r="BR14">
        <v>41.64</v>
      </c>
      <c r="BS14" t="s">
        <v>7</v>
      </c>
      <c r="BT14" t="s">
        <v>7</v>
      </c>
      <c r="BU14" t="s">
        <v>1642</v>
      </c>
      <c r="BV14" t="s">
        <v>1204</v>
      </c>
      <c r="BW14">
        <v>35.46</v>
      </c>
      <c r="BX14">
        <v>32.75</v>
      </c>
      <c r="BY14">
        <v>23.4</v>
      </c>
      <c r="BZ14">
        <v>20.37</v>
      </c>
      <c r="CA14">
        <v>28.72</v>
      </c>
      <c r="CB14">
        <v>6.33</v>
      </c>
      <c r="CC14">
        <v>2.1800000000000002</v>
      </c>
      <c r="CD14">
        <v>-7.3</v>
      </c>
      <c r="CE14" t="s">
        <v>1643</v>
      </c>
      <c r="CF14" t="s">
        <v>1644</v>
      </c>
      <c r="CG14" s="22">
        <v>-0.1289004500450045</v>
      </c>
      <c r="CH14" s="23">
        <v>-1.4799097692307692</v>
      </c>
      <c r="CI14" s="22">
        <v>1.3279237747192383</v>
      </c>
      <c r="CJ14" s="22">
        <v>2.7602069079875946E-2</v>
      </c>
      <c r="CK14" s="22">
        <v>4.0694192051887512E-2</v>
      </c>
      <c r="CL14" s="22">
        <v>-8.3086052909493446E-3</v>
      </c>
      <c r="CM14" s="22">
        <v>1.7090033292770386</v>
      </c>
      <c r="CN14" s="23">
        <v>1.2417154312133789</v>
      </c>
      <c r="CO14" s="23">
        <v>3.6636364459991455</v>
      </c>
      <c r="CP14" s="23">
        <v>-0.40540540218353271</v>
      </c>
      <c r="CQ14" s="23">
        <v>-0.56367921829223633</v>
      </c>
      <c r="CR14" s="23">
        <v>7.4148855209350586</v>
      </c>
      <c r="CS14">
        <v>3.8142115384615383</v>
      </c>
      <c r="CT14">
        <v>34090086.086956523</v>
      </c>
      <c r="CU14">
        <v>5.7008144020574374</v>
      </c>
      <c r="CV14" s="22">
        <v>0.61938295196741822</v>
      </c>
      <c r="CW14" s="23">
        <v>2.2702305555343627</v>
      </c>
      <c r="CX14">
        <v>0.06</v>
      </c>
      <c r="CY14">
        <v>4.8495805087109556</v>
      </c>
      <c r="CZ14">
        <v>1756877730.9080479</v>
      </c>
      <c r="DA14">
        <v>0.61938295196741822</v>
      </c>
      <c r="DB14">
        <v>1.0421827586758829</v>
      </c>
      <c r="DC14">
        <v>8175264778.7274923</v>
      </c>
      <c r="DD14">
        <v>0.58841380436904733</v>
      </c>
      <c r="DE14">
        <v>0.27076230498756121</v>
      </c>
      <c r="DF14">
        <v>31467157145.051685</v>
      </c>
      <c r="DG14">
        <v>0.54505699773132799</v>
      </c>
      <c r="DH14">
        <v>7.1327272579652434E-2</v>
      </c>
      <c r="DI14">
        <v>119451083601.79384</v>
      </c>
      <c r="DJ14">
        <v>0.49550636157393457</v>
      </c>
      <c r="DK14">
        <v>4.6183611923776803E-3</v>
      </c>
      <c r="DL14">
        <v>1844836218973.5034</v>
      </c>
      <c r="DM14">
        <v>0.43356806637719275</v>
      </c>
      <c r="DN14">
        <v>1150000000</v>
      </c>
      <c r="DO14">
        <v>0.61938295196741822</v>
      </c>
      <c r="DP14">
        <v>8520120000</v>
      </c>
      <c r="DQ14">
        <v>6845235200</v>
      </c>
      <c r="DR14">
        <v>2650</v>
      </c>
      <c r="DS14">
        <v>-0.74828340201242272</v>
      </c>
      <c r="DT14">
        <v>-3.7501403247651321</v>
      </c>
      <c r="DU14" s="24">
        <v>0.6</v>
      </c>
      <c r="DV14">
        <v>-0.22</v>
      </c>
      <c r="DW14">
        <v>0.38</v>
      </c>
      <c r="DX14">
        <v>-2.073</v>
      </c>
      <c r="DY14">
        <v>0.64371985890848116</v>
      </c>
      <c r="DZ14">
        <v>-2.0163315497003187</v>
      </c>
      <c r="EA14">
        <v>768</v>
      </c>
      <c r="EB14">
        <v>-2.0137832705109964</v>
      </c>
      <c r="EC14">
        <v>2</v>
      </c>
      <c r="ED14">
        <v>3.2089645100408445E-2</v>
      </c>
      <c r="EE14">
        <v>0.14343673045822922</v>
      </c>
      <c r="EF14" s="25">
        <v>1.021E-2</v>
      </c>
      <c r="EG14">
        <v>1.0128E-2</v>
      </c>
      <c r="EH14">
        <v>42.223719858908481</v>
      </c>
      <c r="EI14">
        <v>-1</v>
      </c>
      <c r="EJ14">
        <v>0</v>
      </c>
      <c r="EK14">
        <v>1</v>
      </c>
      <c r="EL14" s="27">
        <v>44946</v>
      </c>
      <c r="EM14" s="28">
        <v>5.7999999999999996E-3</v>
      </c>
      <c r="EN14" s="28">
        <v>0.6</v>
      </c>
      <c r="EO14" s="28">
        <v>-0.33</v>
      </c>
      <c r="EP14" s="28">
        <v>0.49</v>
      </c>
      <c r="EQ14" s="28">
        <v>8.2000000000000007E-3</v>
      </c>
    </row>
    <row r="15" spans="1:147" ht="112.5">
      <c r="A15" s="32"/>
      <c r="B15" s="3"/>
      <c r="C15" s="3"/>
      <c r="D15" s="3" t="s">
        <v>1684</v>
      </c>
      <c r="E15" t="s">
        <v>1160</v>
      </c>
      <c r="F15" t="s">
        <v>1161</v>
      </c>
      <c r="G15">
        <v>43.01</v>
      </c>
      <c r="H15">
        <v>1.2699999999999999E-2</v>
      </c>
      <c r="I15" t="s">
        <v>1162</v>
      </c>
      <c r="J15">
        <v>13316633100</v>
      </c>
      <c r="K15">
        <v>30.92</v>
      </c>
      <c r="L15">
        <v>2.57</v>
      </c>
      <c r="M15" t="s">
        <v>402</v>
      </c>
      <c r="N15" t="s">
        <v>1646</v>
      </c>
      <c r="O15" t="s">
        <v>1647</v>
      </c>
      <c r="P15" t="s">
        <v>1648</v>
      </c>
      <c r="Q15">
        <v>23.6</v>
      </c>
      <c r="R15" t="s">
        <v>1649</v>
      </c>
      <c r="S15">
        <v>253700570</v>
      </c>
      <c r="T15" s="4">
        <v>-0.47820000000000001</v>
      </c>
      <c r="U15" t="s">
        <v>1650</v>
      </c>
      <c r="V15">
        <v>272612910</v>
      </c>
      <c r="W15">
        <v>309617140</v>
      </c>
      <c r="X15">
        <v>1.47</v>
      </c>
      <c r="Y15">
        <v>0.53</v>
      </c>
      <c r="Z15">
        <v>6.4</v>
      </c>
      <c r="AA15" t="s">
        <v>1651</v>
      </c>
      <c r="AB15" t="s">
        <v>1652</v>
      </c>
      <c r="AC15" t="s">
        <v>1653</v>
      </c>
      <c r="AD15" t="s">
        <v>1022</v>
      </c>
      <c r="AE15" t="s">
        <v>1654</v>
      </c>
      <c r="AF15">
        <v>24942912</v>
      </c>
      <c r="AG15" t="s">
        <v>1655</v>
      </c>
      <c r="AH15" t="s">
        <v>1656</v>
      </c>
      <c r="AI15" t="s">
        <v>1657</v>
      </c>
      <c r="AJ15" t="s">
        <v>304</v>
      </c>
      <c r="AK15" t="s">
        <v>1658</v>
      </c>
      <c r="AL15" t="s">
        <v>7</v>
      </c>
      <c r="AM15" t="s">
        <v>1659</v>
      </c>
      <c r="AN15" t="s">
        <v>7</v>
      </c>
      <c r="AO15" t="s">
        <v>1660</v>
      </c>
      <c r="AP15" t="s">
        <v>1661</v>
      </c>
      <c r="AQ15" t="s">
        <v>1662</v>
      </c>
      <c r="AR15" t="s">
        <v>1663</v>
      </c>
      <c r="AS15">
        <v>6000.83</v>
      </c>
      <c r="AT15" t="s">
        <v>1664</v>
      </c>
      <c r="AU15" t="s">
        <v>7</v>
      </c>
      <c r="AV15" t="s">
        <v>1665</v>
      </c>
      <c r="AW15" t="s">
        <v>1666</v>
      </c>
      <c r="AX15" t="s">
        <v>1667</v>
      </c>
      <c r="AY15" t="s">
        <v>1668</v>
      </c>
      <c r="AZ15" t="s">
        <v>1669</v>
      </c>
      <c r="BA15" t="s">
        <v>1670</v>
      </c>
      <c r="BB15" t="s">
        <v>1671</v>
      </c>
      <c r="BC15" t="s">
        <v>1672</v>
      </c>
      <c r="BD15" t="s">
        <v>1481</v>
      </c>
      <c r="BE15" t="s">
        <v>1673</v>
      </c>
      <c r="BF15" t="s">
        <v>1674</v>
      </c>
      <c r="BG15" t="s">
        <v>1675</v>
      </c>
      <c r="BH15" t="s">
        <v>1676</v>
      </c>
      <c r="BI15" t="s">
        <v>287</v>
      </c>
      <c r="BJ15" t="s">
        <v>1677</v>
      </c>
      <c r="BK15" t="s">
        <v>1678</v>
      </c>
      <c r="BL15" t="s">
        <v>487</v>
      </c>
      <c r="BM15" t="s">
        <v>1679</v>
      </c>
      <c r="BN15" t="s">
        <v>1680</v>
      </c>
      <c r="BO15">
        <v>13.78</v>
      </c>
      <c r="BP15">
        <v>10.029999999999999</v>
      </c>
      <c r="BQ15">
        <v>0.04</v>
      </c>
      <c r="BR15">
        <v>15.08</v>
      </c>
      <c r="BS15">
        <v>11.83</v>
      </c>
      <c r="BT15">
        <v>0.76</v>
      </c>
      <c r="BU15" t="s">
        <v>1681</v>
      </c>
      <c r="BV15" t="s">
        <v>1204</v>
      </c>
      <c r="BW15">
        <v>27.51</v>
      </c>
      <c r="BX15">
        <v>23.87</v>
      </c>
      <c r="BY15">
        <v>11.75</v>
      </c>
      <c r="BZ15">
        <v>10.92</v>
      </c>
      <c r="CA15">
        <v>14.83</v>
      </c>
      <c r="CB15">
        <v>0.76</v>
      </c>
      <c r="CC15">
        <v>3.41</v>
      </c>
      <c r="CD15">
        <v>-3.22</v>
      </c>
      <c r="CE15" t="s">
        <v>1682</v>
      </c>
      <c r="CF15" t="s">
        <v>1683</v>
      </c>
      <c r="CG15" s="22">
        <v>3.819679715302491E-2</v>
      </c>
      <c r="CH15" s="23">
        <v>-1.3946109999999998</v>
      </c>
      <c r="CI15" s="22">
        <v>0.92990231513977051</v>
      </c>
      <c r="CJ15" s="22">
        <v>0.26700395345687866</v>
      </c>
      <c r="CK15" s="22">
        <v>-0.36053198575973511</v>
      </c>
      <c r="CL15" s="22">
        <v>0.89897626638412476</v>
      </c>
      <c r="CM15" s="22">
        <v>0.97173613309860229</v>
      </c>
      <c r="CN15" s="23">
        <v>0.97910445928573608</v>
      </c>
      <c r="CO15" s="23">
        <v>23.160337448120117</v>
      </c>
      <c r="CP15" s="23">
        <v>-0.98041564226150513</v>
      </c>
      <c r="CQ15" s="23">
        <v>0.57683742046356201</v>
      </c>
      <c r="CR15" s="23">
        <v>5.7442731857299805</v>
      </c>
      <c r="CS15">
        <v>3.0612949655172415</v>
      </c>
      <c r="CT15">
        <v>42806352.941176474</v>
      </c>
      <c r="CU15">
        <v>0.99976749593117875</v>
      </c>
      <c r="CV15" s="22">
        <v>0.5414173364639282</v>
      </c>
      <c r="CW15" s="23">
        <v>5.8960273742675779</v>
      </c>
      <c r="CX15">
        <v>0.06</v>
      </c>
      <c r="CY15">
        <v>10.98069831036803</v>
      </c>
      <c r="CZ15">
        <v>964112918.93923068</v>
      </c>
      <c r="DA15">
        <v>0.5414173364639282</v>
      </c>
      <c r="DB15">
        <v>2.5006645216670784</v>
      </c>
      <c r="DC15">
        <v>4233527931.5845122</v>
      </c>
      <c r="DD15">
        <v>0.51434646964073172</v>
      </c>
      <c r="DE15">
        <v>0.7146156860421734</v>
      </c>
      <c r="DF15">
        <v>14814442653.271433</v>
      </c>
      <c r="DG15">
        <v>0.47644725608825683</v>
      </c>
      <c r="DH15">
        <v>0.21420644040872469</v>
      </c>
      <c r="DI15">
        <v>49422571421.287682</v>
      </c>
      <c r="DJ15">
        <v>0.4331338691711426</v>
      </c>
      <c r="DK15">
        <v>1.9257610791857616E-2</v>
      </c>
      <c r="DL15">
        <v>549737618774.40033</v>
      </c>
      <c r="DM15">
        <v>0.3789921355247497</v>
      </c>
      <c r="DN15">
        <v>663000000</v>
      </c>
      <c r="DO15">
        <v>0.5414173364639282</v>
      </c>
      <c r="DP15">
        <v>10586633100</v>
      </c>
      <c r="DQ15">
        <v>2950391700</v>
      </c>
      <c r="DR15">
        <v>2102</v>
      </c>
      <c r="DS15">
        <v>-0.50322053931090327</v>
      </c>
      <c r="DT15">
        <v>-7.2906383742675782</v>
      </c>
      <c r="DU15" s="24">
        <v>0.6</v>
      </c>
      <c r="DV15">
        <v>-0.22</v>
      </c>
      <c r="DW15">
        <v>0.38</v>
      </c>
      <c r="DX15">
        <v>4.9442815249266863</v>
      </c>
      <c r="DY15">
        <v>0.46777693739284926</v>
      </c>
      <c r="DZ15">
        <v>4.1678714775381174</v>
      </c>
      <c r="EA15">
        <v>386</v>
      </c>
      <c r="EB15">
        <v>4.1547064246470748</v>
      </c>
      <c r="EC15">
        <v>4</v>
      </c>
      <c r="ED15">
        <v>5.0104138291568741E-2</v>
      </c>
      <c r="EE15">
        <v>0.28183711018065732</v>
      </c>
      <c r="EF15" s="25">
        <v>3.5310000000000001E-2</v>
      </c>
      <c r="EG15">
        <v>3.5182999999999999E-2</v>
      </c>
      <c r="EH15">
        <v>29.177776937392849</v>
      </c>
      <c r="EI15" t="s">
        <v>222</v>
      </c>
      <c r="EJ15">
        <v>0</v>
      </c>
      <c r="EK15">
        <v>1</v>
      </c>
      <c r="EL15" s="27">
        <v>44946</v>
      </c>
      <c r="EM15" s="28">
        <v>1.61E-2</v>
      </c>
      <c r="EN15" s="28">
        <v>-0.33</v>
      </c>
      <c r="EO15" s="28">
        <v>-0.38</v>
      </c>
      <c r="EP15" s="28">
        <v>1.22</v>
      </c>
      <c r="EQ15" s="28">
        <v>1.2699999999999999E-2</v>
      </c>
    </row>
  </sheetData>
  <mergeCells count="2">
    <mergeCell ref="A12:A15"/>
    <mergeCell ref="A3:A11"/>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Industry_copy_call_buttom [c2],[d2]'">
                <anchor moveWithCells="1" sizeWithCells="1">
                  <from>
                    <xdr:col>1</xdr:col>
                    <xdr:colOff>252413</xdr:colOff>
                    <xdr:row>1</xdr:row>
                    <xdr:rowOff>138113</xdr:rowOff>
                  </from>
                  <to>
                    <xdr:col>1</xdr:col>
                    <xdr:colOff>1185863</xdr:colOff>
                    <xdr:row>1</xdr:row>
                    <xdr:rowOff>481013</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Q9"/>
  <sheetViews>
    <sheetView tabSelected="1" workbookViewId="0">
      <selection activeCell="D5" sqref="D5"/>
    </sheetView>
  </sheetViews>
  <sheetFormatPr defaultRowHeight="13.5"/>
  <cols>
    <col min="1" max="1" width="11.46484375" customWidth="1"/>
    <col min="2" max="2" width="50.46484375" customWidth="1"/>
    <col min="3" max="3" width="49.33203125" customWidth="1"/>
    <col min="4" max="4" width="56.19921875" customWidth="1"/>
    <col min="24" max="24" width="10.53125" customWidth="1"/>
  </cols>
  <sheetData>
    <row r="1" spans="1:147" s="16" customFormat="1">
      <c r="A1" s="17" t="s">
        <v>135</v>
      </c>
      <c r="B1" s="18" t="s">
        <v>136</v>
      </c>
      <c r="C1" s="19" t="s">
        <v>137</v>
      </c>
      <c r="D1" s="18" t="s">
        <v>138</v>
      </c>
      <c r="E1" t="s">
        <v>2</v>
      </c>
      <c r="F1" t="s">
        <v>3</v>
      </c>
      <c r="G1" t="s">
        <v>0</v>
      </c>
      <c r="H1" t="s">
        <v>97</v>
      </c>
      <c r="I1" t="s">
        <v>124</v>
      </c>
      <c r="J1" t="s">
        <v>4</v>
      </c>
      <c r="K1" t="s">
        <v>5</v>
      </c>
      <c r="L1" t="s">
        <v>1</v>
      </c>
      <c r="M1" t="s">
        <v>6</v>
      </c>
      <c r="N1" t="s">
        <v>8</v>
      </c>
      <c r="O1" t="s">
        <v>9</v>
      </c>
      <c r="P1" t="s">
        <v>10</v>
      </c>
      <c r="Q1" t="s">
        <v>125</v>
      </c>
      <c r="R1" t="s">
        <v>98</v>
      </c>
      <c r="S1" t="s">
        <v>126</v>
      </c>
      <c r="T1" t="s">
        <v>11</v>
      </c>
      <c r="U1" t="s">
        <v>99</v>
      </c>
      <c r="V1" t="s">
        <v>100</v>
      </c>
      <c r="W1" t="s">
        <v>12</v>
      </c>
      <c r="X1" t="s">
        <v>76</v>
      </c>
      <c r="Y1" t="s">
        <v>77</v>
      </c>
      <c r="Z1" t="s">
        <v>78</v>
      </c>
      <c r="AA1" t="s">
        <v>79</v>
      </c>
      <c r="AB1" t="s">
        <v>80</v>
      </c>
      <c r="AC1" t="s">
        <v>101</v>
      </c>
      <c r="AD1" t="s">
        <v>81</v>
      </c>
      <c r="AE1" t="s">
        <v>127</v>
      </c>
      <c r="AF1" t="s">
        <v>13</v>
      </c>
      <c r="AG1" t="s">
        <v>14</v>
      </c>
      <c r="AH1" t="s">
        <v>102</v>
      </c>
      <c r="AI1" t="s">
        <v>128</v>
      </c>
      <c r="AJ1" t="s">
        <v>103</v>
      </c>
      <c r="AK1" t="s">
        <v>15</v>
      </c>
      <c r="AL1" t="s">
        <v>104</v>
      </c>
      <c r="AM1" t="s">
        <v>54</v>
      </c>
      <c r="AN1" t="s">
        <v>105</v>
      </c>
      <c r="AO1" t="s">
        <v>106</v>
      </c>
      <c r="AP1" t="s">
        <v>107</v>
      </c>
      <c r="AQ1" t="s">
        <v>108</v>
      </c>
      <c r="AR1" t="s">
        <v>109</v>
      </c>
      <c r="AS1" t="s">
        <v>110</v>
      </c>
      <c r="AT1" t="s">
        <v>111</v>
      </c>
      <c r="AU1" t="s">
        <v>112</v>
      </c>
      <c r="AV1" t="s">
        <v>113</v>
      </c>
      <c r="AW1" t="s">
        <v>114</v>
      </c>
      <c r="AX1" t="s">
        <v>115</v>
      </c>
      <c r="AY1" t="s">
        <v>129</v>
      </c>
      <c r="AZ1" t="s">
        <v>55</v>
      </c>
      <c r="BA1" t="s">
        <v>56</v>
      </c>
      <c r="BB1" t="s">
        <v>57</v>
      </c>
      <c r="BC1" t="s">
        <v>58</v>
      </c>
      <c r="BD1" t="s">
        <v>64</v>
      </c>
      <c r="BE1" t="s">
        <v>59</v>
      </c>
      <c r="BF1" t="s">
        <v>60</v>
      </c>
      <c r="BG1" t="s">
        <v>61</v>
      </c>
      <c r="BH1" t="s">
        <v>62</v>
      </c>
      <c r="BI1" t="s">
        <v>130</v>
      </c>
      <c r="BJ1" t="s">
        <v>116</v>
      </c>
      <c r="BK1" t="s">
        <v>63</v>
      </c>
      <c r="BL1" t="s">
        <v>117</v>
      </c>
      <c r="BM1" t="s">
        <v>118</v>
      </c>
      <c r="BN1" t="s">
        <v>119</v>
      </c>
      <c r="BO1" t="s">
        <v>120</v>
      </c>
      <c r="BP1" t="s">
        <v>65</v>
      </c>
      <c r="BQ1" t="s">
        <v>66</v>
      </c>
      <c r="BR1" t="s">
        <v>67</v>
      </c>
      <c r="BS1" t="s">
        <v>121</v>
      </c>
      <c r="BT1" t="s">
        <v>68</v>
      </c>
      <c r="BU1" t="s">
        <v>69</v>
      </c>
      <c r="BV1" t="s">
        <v>70</v>
      </c>
      <c r="BW1" t="s">
        <v>122</v>
      </c>
      <c r="BX1" t="s">
        <v>71</v>
      </c>
      <c r="BY1" t="s">
        <v>72</v>
      </c>
      <c r="BZ1" t="s">
        <v>123</v>
      </c>
      <c r="CA1" t="s">
        <v>73</v>
      </c>
      <c r="CB1" t="s">
        <v>74</v>
      </c>
      <c r="CC1" t="s">
        <v>131</v>
      </c>
      <c r="CD1" t="s">
        <v>132</v>
      </c>
      <c r="CE1" t="s">
        <v>133</v>
      </c>
      <c r="CF1" t="s">
        <v>134</v>
      </c>
      <c r="CG1" s="1" t="s">
        <v>82</v>
      </c>
      <c r="CH1" s="1" t="s">
        <v>83</v>
      </c>
      <c r="CI1" s="1" t="s">
        <v>84</v>
      </c>
      <c r="CJ1" s="1" t="s">
        <v>85</v>
      </c>
      <c r="CK1" s="1" t="s">
        <v>86</v>
      </c>
      <c r="CL1" s="1" t="s">
        <v>87</v>
      </c>
      <c r="CM1" s="1" t="s">
        <v>88</v>
      </c>
      <c r="CN1" s="1" t="s">
        <v>89</v>
      </c>
      <c r="CO1" s="1" t="s">
        <v>90</v>
      </c>
      <c r="CP1" s="1" t="s">
        <v>91</v>
      </c>
      <c r="CQ1" s="1" t="s">
        <v>92</v>
      </c>
      <c r="CR1" s="1" t="s">
        <v>93</v>
      </c>
      <c r="CS1" s="1" t="s">
        <v>139</v>
      </c>
      <c r="CT1" s="1" t="s">
        <v>140</v>
      </c>
      <c r="CU1" s="1" t="s">
        <v>141</v>
      </c>
      <c r="CV1" s="1" t="s">
        <v>142</v>
      </c>
      <c r="CW1" s="1" t="s">
        <v>143</v>
      </c>
      <c r="CX1" s="1" t="s">
        <v>144</v>
      </c>
      <c r="CY1">
        <v>1</v>
      </c>
      <c r="CZ1" t="s">
        <v>145</v>
      </c>
      <c r="DA1" t="s">
        <v>146</v>
      </c>
      <c r="DB1">
        <v>3</v>
      </c>
      <c r="DC1" t="s">
        <v>147</v>
      </c>
      <c r="DD1" t="s">
        <v>148</v>
      </c>
      <c r="DE1">
        <v>6</v>
      </c>
      <c r="DF1" t="s">
        <v>149</v>
      </c>
      <c r="DG1" t="s">
        <v>150</v>
      </c>
      <c r="DH1">
        <v>10</v>
      </c>
      <c r="DI1" t="s">
        <v>151</v>
      </c>
      <c r="DJ1" t="s">
        <v>152</v>
      </c>
      <c r="DK1">
        <v>20</v>
      </c>
      <c r="DL1" t="s">
        <v>153</v>
      </c>
      <c r="DM1" t="s">
        <v>94</v>
      </c>
      <c r="DN1" t="s">
        <v>95</v>
      </c>
      <c r="DO1" s="2" t="s">
        <v>96</v>
      </c>
      <c r="DP1" t="s">
        <v>154</v>
      </c>
      <c r="DQ1" t="s">
        <v>155</v>
      </c>
      <c r="DR1" s="1" t="s">
        <v>156</v>
      </c>
      <c r="DS1" s="1" t="s">
        <v>157</v>
      </c>
      <c r="DT1" s="1" t="s">
        <v>158</v>
      </c>
      <c r="DU1" t="s">
        <v>159</v>
      </c>
      <c r="DV1" t="s">
        <v>160</v>
      </c>
      <c r="DW1" t="s">
        <v>161</v>
      </c>
      <c r="DX1" t="s">
        <v>162</v>
      </c>
      <c r="DY1" t="s">
        <v>163</v>
      </c>
      <c r="DZ1" t="s">
        <v>164</v>
      </c>
      <c r="EA1" t="s">
        <v>165</v>
      </c>
      <c r="EB1" t="s">
        <v>166</v>
      </c>
      <c r="EC1" t="s">
        <v>167</v>
      </c>
      <c r="ED1" t="s">
        <v>168</v>
      </c>
      <c r="EE1" t="s">
        <v>169</v>
      </c>
      <c r="EF1" t="s">
        <v>170</v>
      </c>
      <c r="EG1" t="s">
        <v>171</v>
      </c>
      <c r="EH1" t="s">
        <v>172</v>
      </c>
      <c r="EI1" t="s">
        <v>173</v>
      </c>
      <c r="EJ1" t="s">
        <v>174</v>
      </c>
      <c r="EK1"/>
    </row>
    <row r="2" spans="1:147" s="1" customFormat="1" ht="68.55" customHeight="1">
      <c r="A2" s="26"/>
      <c r="B2" s="20"/>
      <c r="C2" s="20">
        <v>3</v>
      </c>
      <c r="D2" s="20">
        <v>5</v>
      </c>
    </row>
    <row r="3" spans="1:147" ht="191.25">
      <c r="A3" s="32" t="s">
        <v>1743</v>
      </c>
      <c r="B3" s="3" t="s">
        <v>2683</v>
      </c>
      <c r="C3" s="3" t="s">
        <v>2684</v>
      </c>
      <c r="D3" s="3" t="s">
        <v>2615</v>
      </c>
      <c r="E3" t="s">
        <v>1687</v>
      </c>
      <c r="F3" t="s">
        <v>1688</v>
      </c>
      <c r="G3">
        <v>6.35</v>
      </c>
      <c r="H3">
        <v>3.4200000000000001E-2</v>
      </c>
      <c r="I3" t="s">
        <v>338</v>
      </c>
      <c r="J3">
        <v>137155180000</v>
      </c>
      <c r="K3">
        <v>42.81</v>
      </c>
      <c r="L3">
        <v>2.57</v>
      </c>
      <c r="M3" t="s">
        <v>402</v>
      </c>
      <c r="N3" t="s">
        <v>2586</v>
      </c>
      <c r="O3" t="s">
        <v>2587</v>
      </c>
      <c r="P3" t="s">
        <v>2588</v>
      </c>
      <c r="Q3">
        <v>-0.59</v>
      </c>
      <c r="R3" t="s">
        <v>2589</v>
      </c>
      <c r="S3">
        <v>2443115100</v>
      </c>
      <c r="T3" s="4">
        <v>-0.53949999999999998</v>
      </c>
      <c r="U3" t="s">
        <v>2590</v>
      </c>
      <c r="V3">
        <v>17665773000</v>
      </c>
      <c r="W3">
        <v>21599241000</v>
      </c>
      <c r="X3">
        <v>2.76</v>
      </c>
      <c r="Y3">
        <v>0.75</v>
      </c>
      <c r="Z3">
        <v>1.73</v>
      </c>
      <c r="AA3" t="s">
        <v>2591</v>
      </c>
      <c r="AB3" t="s">
        <v>2592</v>
      </c>
      <c r="AC3" t="s">
        <v>548</v>
      </c>
      <c r="AD3" t="s">
        <v>2593</v>
      </c>
      <c r="AE3" t="s">
        <v>915</v>
      </c>
      <c r="AF3">
        <v>2039042700</v>
      </c>
      <c r="AG3" t="s">
        <v>2594</v>
      </c>
      <c r="AH3" t="s">
        <v>2595</v>
      </c>
      <c r="AI3" t="s">
        <v>2596</v>
      </c>
      <c r="AJ3" t="s">
        <v>2597</v>
      </c>
      <c r="AK3" t="s">
        <v>2598</v>
      </c>
      <c r="AL3" t="s">
        <v>7</v>
      </c>
      <c r="AM3" t="s">
        <v>2599</v>
      </c>
      <c r="AN3" t="s">
        <v>7</v>
      </c>
      <c r="AO3" t="s">
        <v>2600</v>
      </c>
      <c r="AP3" t="s">
        <v>2601</v>
      </c>
      <c r="AQ3" t="s">
        <v>2602</v>
      </c>
      <c r="AR3" t="s">
        <v>2603</v>
      </c>
      <c r="AS3" t="s">
        <v>7</v>
      </c>
      <c r="AT3" t="s">
        <v>2604</v>
      </c>
      <c r="AU3" t="s">
        <v>2605</v>
      </c>
      <c r="AV3" t="s">
        <v>2606</v>
      </c>
      <c r="AW3" t="s">
        <v>2607</v>
      </c>
      <c r="AX3" t="s">
        <v>2608</v>
      </c>
      <c r="AY3" t="s">
        <v>1744</v>
      </c>
      <c r="AZ3" t="s">
        <v>1746</v>
      </c>
      <c r="BA3" t="s">
        <v>1747</v>
      </c>
      <c r="BB3" t="s">
        <v>1748</v>
      </c>
      <c r="BC3" t="s">
        <v>1749</v>
      </c>
      <c r="BD3" t="s">
        <v>1745</v>
      </c>
      <c r="BE3" t="s">
        <v>1750</v>
      </c>
      <c r="BF3" t="s">
        <v>191</v>
      </c>
      <c r="BG3" t="s">
        <v>1751</v>
      </c>
      <c r="BH3" t="s">
        <v>1752</v>
      </c>
      <c r="BI3" t="s">
        <v>2609</v>
      </c>
      <c r="BJ3" t="s">
        <v>2610</v>
      </c>
      <c r="BK3" t="s">
        <v>1753</v>
      </c>
      <c r="BL3" t="s">
        <v>1267</v>
      </c>
      <c r="BM3" t="s">
        <v>2611</v>
      </c>
      <c r="BN3" t="s">
        <v>1754</v>
      </c>
      <c r="BO3">
        <v>0.6</v>
      </c>
      <c r="BP3">
        <v>5.96</v>
      </c>
      <c r="BQ3">
        <v>3.42</v>
      </c>
      <c r="BR3">
        <v>0.62</v>
      </c>
      <c r="BS3">
        <v>12.93</v>
      </c>
      <c r="BT3">
        <v>5.83</v>
      </c>
      <c r="BU3" t="s">
        <v>2612</v>
      </c>
      <c r="BV3" t="s">
        <v>614</v>
      </c>
      <c r="BW3">
        <v>4.29</v>
      </c>
      <c r="BX3">
        <v>9.39</v>
      </c>
      <c r="BY3">
        <v>7.47</v>
      </c>
      <c r="BZ3">
        <v>0.71</v>
      </c>
      <c r="CA3">
        <v>3.12</v>
      </c>
      <c r="CB3">
        <v>2.19</v>
      </c>
      <c r="CC3">
        <v>11.8</v>
      </c>
      <c r="CD3">
        <v>22.12</v>
      </c>
      <c r="CE3" t="s">
        <v>2613</v>
      </c>
      <c r="CF3" t="s">
        <v>2614</v>
      </c>
      <c r="CG3" s="22">
        <v>0.10451574861186183</v>
      </c>
      <c r="CH3" s="23">
        <v>0.5026900690846281</v>
      </c>
      <c r="CI3" s="22">
        <v>-5.0153816118836403E-3</v>
      </c>
      <c r="CJ3" s="22">
        <v>0.53886932134628296</v>
      </c>
      <c r="CK3" s="22">
        <v>0.64510679244995117</v>
      </c>
      <c r="CL3" s="22">
        <v>1.6451874971389771</v>
      </c>
      <c r="CM3" s="22">
        <v>7.5161464512348175E-2</v>
      </c>
      <c r="CN3" s="23">
        <v>0.18820993602275848</v>
      </c>
      <c r="CO3" s="23">
        <v>1.1923571825027466</v>
      </c>
      <c r="CP3" s="23">
        <v>0.2541733980178833</v>
      </c>
      <c r="CQ3" s="23">
        <v>-0.59943920373916626</v>
      </c>
      <c r="CR3" s="23">
        <v>0.69941359758377075</v>
      </c>
      <c r="CS3">
        <v>36.215776085904153</v>
      </c>
      <c r="CT3">
        <v>0.62455860032654997</v>
      </c>
      <c r="CU3">
        <v>1.3398425196850394</v>
      </c>
      <c r="CV3" s="22">
        <v>0.5798619387671351</v>
      </c>
      <c r="CW3" s="23">
        <v>0.34694298207759855</v>
      </c>
      <c r="CX3">
        <v>0.06</v>
      </c>
      <c r="CY3">
        <v>20.765354827276084</v>
      </c>
      <c r="CZ3">
        <v>9042473945.7549133</v>
      </c>
      <c r="DA3">
        <v>0.5798619387671351</v>
      </c>
      <c r="DB3">
        <v>4.5949055673556209</v>
      </c>
      <c r="DC3">
        <v>40864861583.665184</v>
      </c>
      <c r="DD3">
        <v>0.55086884182877827</v>
      </c>
      <c r="DE3">
        <v>1.2527296491473152</v>
      </c>
      <c r="DF3">
        <v>149888828868.8688</v>
      </c>
      <c r="DG3">
        <v>0.51027850611507886</v>
      </c>
      <c r="DH3">
        <v>0.35232372649375543</v>
      </c>
      <c r="DI3">
        <v>532947871177.0155</v>
      </c>
      <c r="DJ3">
        <v>0.4638895510137081</v>
      </c>
      <c r="DK3">
        <v>2.6927308151854956E-2</v>
      </c>
      <c r="DL3">
        <v>6973225059893.8896</v>
      </c>
      <c r="DM3">
        <v>0.40590335713699455</v>
      </c>
      <c r="DN3">
        <v>6067000000</v>
      </c>
      <c r="DO3">
        <v>0.5798619387671351</v>
      </c>
      <c r="DP3">
        <v>187770180000</v>
      </c>
      <c r="DQ3">
        <v>32909340000</v>
      </c>
      <c r="DR3">
        <v>4426</v>
      </c>
      <c r="DS3">
        <v>-0.47534619015527324</v>
      </c>
      <c r="DT3">
        <v>0.15574708700702955</v>
      </c>
      <c r="DU3" s="24">
        <v>0.20999999999999996</v>
      </c>
      <c r="DV3">
        <v>0.46333333333333332</v>
      </c>
      <c r="DW3">
        <v>0.67333333333333334</v>
      </c>
      <c r="DX3">
        <v>9.5334538878842672</v>
      </c>
      <c r="DY3">
        <v>0.47184318799505659</v>
      </c>
      <c r="DZ3">
        <v>9.0970049556212338</v>
      </c>
      <c r="EA3">
        <v>736</v>
      </c>
      <c r="EB3">
        <v>9.0830414024553381</v>
      </c>
      <c r="EC3">
        <v>9</v>
      </c>
      <c r="ED3">
        <v>3.0602927204710573E-2</v>
      </c>
      <c r="EE3">
        <v>0.16829295066433123</v>
      </c>
      <c r="EF3" s="25">
        <v>1.079377</v>
      </c>
      <c r="EG3">
        <v>1.079742</v>
      </c>
      <c r="EH3">
        <v>29.181843187995057</v>
      </c>
      <c r="EI3" t="s">
        <v>2285</v>
      </c>
      <c r="EJ3">
        <v>1</v>
      </c>
      <c r="EK3">
        <v>1</v>
      </c>
      <c r="EL3" s="27">
        <v>45345</v>
      </c>
      <c r="EM3" s="28">
        <v>5.1100000000000003</v>
      </c>
      <c r="EN3" s="28">
        <v>1.01E-2</v>
      </c>
      <c r="EO3" s="28">
        <v>-5.0000000000000001E-3</v>
      </c>
      <c r="EP3" s="28">
        <v>2.3300000000000001E-2</v>
      </c>
      <c r="EQ3" s="28">
        <v>3.4200000000000001E-2</v>
      </c>
    </row>
    <row r="4" spans="1:147" ht="135">
      <c r="A4" s="32"/>
      <c r="B4" s="3" t="s">
        <v>2685</v>
      </c>
      <c r="C4" s="3" t="s">
        <v>2686</v>
      </c>
      <c r="D4" s="3" t="s">
        <v>2650</v>
      </c>
      <c r="E4" t="s">
        <v>1692</v>
      </c>
      <c r="F4" t="s">
        <v>1693</v>
      </c>
      <c r="G4">
        <v>10.029999999999999</v>
      </c>
      <c r="H4">
        <v>1.52E-2</v>
      </c>
      <c r="I4" t="s">
        <v>2616</v>
      </c>
      <c r="J4">
        <v>32362842000</v>
      </c>
      <c r="K4">
        <v>11.99</v>
      </c>
      <c r="L4">
        <v>2.11</v>
      </c>
      <c r="M4" t="s">
        <v>402</v>
      </c>
      <c r="N4" t="s">
        <v>2617</v>
      </c>
      <c r="O4" t="s">
        <v>2618</v>
      </c>
      <c r="P4" t="s">
        <v>2619</v>
      </c>
      <c r="Q4">
        <v>25.29</v>
      </c>
      <c r="R4" t="s">
        <v>2620</v>
      </c>
      <c r="S4">
        <v>2336791600</v>
      </c>
      <c r="T4" s="4">
        <v>1.401</v>
      </c>
      <c r="U4" t="s">
        <v>1767</v>
      </c>
      <c r="V4">
        <v>3226604400</v>
      </c>
      <c r="W4">
        <v>3226604400</v>
      </c>
      <c r="X4">
        <v>1.1399999999999999</v>
      </c>
      <c r="Y4">
        <v>0.53</v>
      </c>
      <c r="Z4">
        <v>29.86</v>
      </c>
      <c r="AA4" t="s">
        <v>2621</v>
      </c>
      <c r="AB4" t="s">
        <v>2622</v>
      </c>
      <c r="AC4" t="s">
        <v>2623</v>
      </c>
      <c r="AD4" t="s">
        <v>2624</v>
      </c>
      <c r="AE4" t="s">
        <v>186</v>
      </c>
      <c r="AF4">
        <v>-20774693</v>
      </c>
      <c r="AG4" t="s">
        <v>2625</v>
      </c>
      <c r="AH4" t="s">
        <v>2626</v>
      </c>
      <c r="AI4" t="s">
        <v>2627</v>
      </c>
      <c r="AJ4" t="s">
        <v>2628</v>
      </c>
      <c r="AK4" t="s">
        <v>2629</v>
      </c>
      <c r="AL4" t="s">
        <v>2630</v>
      </c>
      <c r="AM4" t="s">
        <v>2631</v>
      </c>
      <c r="AN4" t="s">
        <v>7</v>
      </c>
      <c r="AO4" t="s">
        <v>2632</v>
      </c>
      <c r="AP4" t="s">
        <v>7</v>
      </c>
      <c r="AQ4" t="s">
        <v>2633</v>
      </c>
      <c r="AR4" t="s">
        <v>2634</v>
      </c>
      <c r="AS4" t="s">
        <v>2635</v>
      </c>
      <c r="AT4" t="s">
        <v>2636</v>
      </c>
      <c r="AU4" t="s">
        <v>7</v>
      </c>
      <c r="AV4" t="s">
        <v>2637</v>
      </c>
      <c r="AW4" t="s">
        <v>2638</v>
      </c>
      <c r="AX4" t="s">
        <v>2639</v>
      </c>
      <c r="AY4" t="s">
        <v>1755</v>
      </c>
      <c r="AZ4" t="s">
        <v>1758</v>
      </c>
      <c r="BA4" t="s">
        <v>1759</v>
      </c>
      <c r="BB4" t="s">
        <v>1760</v>
      </c>
      <c r="BC4" t="s">
        <v>1761</v>
      </c>
      <c r="BD4" t="s">
        <v>1756</v>
      </c>
      <c r="BE4" t="s">
        <v>1762</v>
      </c>
      <c r="BF4" t="s">
        <v>337</v>
      </c>
      <c r="BG4" t="s">
        <v>1763</v>
      </c>
      <c r="BH4" t="s">
        <v>1764</v>
      </c>
      <c r="BI4" t="s">
        <v>2640</v>
      </c>
      <c r="BJ4" t="s">
        <v>2641</v>
      </c>
      <c r="BK4" t="s">
        <v>1765</v>
      </c>
      <c r="BL4" t="s">
        <v>2642</v>
      </c>
      <c r="BM4" t="s">
        <v>2397</v>
      </c>
      <c r="BN4" t="s">
        <v>1766</v>
      </c>
      <c r="BO4">
        <v>6.78</v>
      </c>
      <c r="BP4">
        <v>4.5</v>
      </c>
      <c r="BQ4">
        <v>1.48</v>
      </c>
      <c r="BR4">
        <v>6.12</v>
      </c>
      <c r="BS4">
        <v>4.08</v>
      </c>
      <c r="BT4">
        <v>1.42</v>
      </c>
      <c r="BU4" t="s">
        <v>2643</v>
      </c>
      <c r="BV4" t="s">
        <v>614</v>
      </c>
      <c r="BW4">
        <v>49.39</v>
      </c>
      <c r="BX4">
        <v>21.95</v>
      </c>
      <c r="BY4">
        <v>15.39</v>
      </c>
      <c r="BZ4">
        <v>30.29</v>
      </c>
      <c r="CA4">
        <v>7.63</v>
      </c>
      <c r="CB4">
        <v>3.44</v>
      </c>
      <c r="CC4">
        <v>2.66</v>
      </c>
      <c r="CD4">
        <v>2.87</v>
      </c>
      <c r="CE4" t="s">
        <v>925</v>
      </c>
      <c r="CF4" t="s">
        <v>364</v>
      </c>
      <c r="CG4" s="22">
        <v>0.54126325495620098</v>
      </c>
      <c r="CH4" s="23">
        <v>1.7395831168831168</v>
      </c>
      <c r="CI4" s="22">
        <v>0.19525955617427826</v>
      </c>
      <c r="CJ4" s="22">
        <v>5.2395433187484741E-2</v>
      </c>
      <c r="CK4" s="22">
        <v>-0.17200303077697754</v>
      </c>
      <c r="CL4" s="22">
        <v>4.2492497712373734E-2</v>
      </c>
      <c r="CM4" s="22">
        <v>-0.13991767168045044</v>
      </c>
      <c r="CN4" s="23">
        <v>1.6969698667526245</v>
      </c>
      <c r="CO4" s="23">
        <v>1.7197802066802979</v>
      </c>
      <c r="CP4" s="23">
        <v>-0.68014061450958252</v>
      </c>
      <c r="CQ4" s="23">
        <v>0.49343833327293396</v>
      </c>
      <c r="CR4" s="23">
        <v>2.5607476234436035</v>
      </c>
      <c r="CS4">
        <v>63.270463343108503</v>
      </c>
      <c r="CT4">
        <v>145.29425771368207</v>
      </c>
      <c r="CU4">
        <v>2.9910269192422732</v>
      </c>
      <c r="CV4" s="22">
        <v>-4.3546430766582492E-3</v>
      </c>
      <c r="CW4" s="23">
        <v>1.1581590831279756</v>
      </c>
      <c r="CX4">
        <v>0.06</v>
      </c>
      <c r="CY4">
        <v>14.320480898876404</v>
      </c>
      <c r="CZ4" t="s">
        <v>2644</v>
      </c>
      <c r="DA4">
        <v>-4.3546430766582492E-3</v>
      </c>
      <c r="DB4">
        <v>4.7734936329588011</v>
      </c>
      <c r="DC4" t="s">
        <v>2645</v>
      </c>
      <c r="DD4">
        <v>-4.1369109228253367E-3</v>
      </c>
      <c r="DE4">
        <v>2.3867468164794006</v>
      </c>
      <c r="DF4" t="s">
        <v>2646</v>
      </c>
      <c r="DG4">
        <v>-3.8320859074592595E-3</v>
      </c>
      <c r="DH4">
        <v>1.4320480898876404</v>
      </c>
      <c r="DI4" t="s">
        <v>2647</v>
      </c>
      <c r="DJ4">
        <v>-3.4837144613265995E-3</v>
      </c>
      <c r="DK4">
        <v>0.71602404494382021</v>
      </c>
      <c r="DL4" t="s">
        <v>2648</v>
      </c>
      <c r="DM4">
        <v>-3.0482501536607744E-3</v>
      </c>
      <c r="DN4">
        <v>1335000000</v>
      </c>
      <c r="DO4">
        <v>-4.3546430766582492E-3</v>
      </c>
      <c r="DP4">
        <v>19117842000</v>
      </c>
      <c r="DQ4">
        <v>6326858100</v>
      </c>
      <c r="DR4">
        <v>3829</v>
      </c>
      <c r="DS4">
        <v>0.54561789803285921</v>
      </c>
      <c r="DT4">
        <v>0.58142403375514129</v>
      </c>
      <c r="DU4" s="24">
        <v>-0.40666666666666668</v>
      </c>
      <c r="DV4">
        <v>1.4716666666666667</v>
      </c>
      <c r="DW4">
        <v>1.0649999999999999</v>
      </c>
      <c r="DX4">
        <v>8.9268292682926838</v>
      </c>
      <c r="DY4">
        <v>0.47861788617886075</v>
      </c>
      <c r="DZ4">
        <v>8.1748165774340666</v>
      </c>
      <c r="EA4">
        <v>290</v>
      </c>
      <c r="EB4">
        <v>8.1649013011860951</v>
      </c>
      <c r="EC4">
        <v>8</v>
      </c>
      <c r="ED4">
        <v>3.5951106990370428E-2</v>
      </c>
      <c r="EE4">
        <v>0.19060285171618807</v>
      </c>
      <c r="EF4" s="25">
        <v>1.0057609999999999</v>
      </c>
      <c r="EG4">
        <v>1.005952</v>
      </c>
      <c r="EH4">
        <v>29.188617886178861</v>
      </c>
      <c r="EI4" t="s">
        <v>2649</v>
      </c>
      <c r="EJ4">
        <v>0</v>
      </c>
      <c r="EK4">
        <v>1</v>
      </c>
      <c r="EL4" s="27">
        <v>45345</v>
      </c>
      <c r="EM4" s="28">
        <v>-0.41</v>
      </c>
      <c r="EN4" s="28">
        <v>1E-3</v>
      </c>
      <c r="EO4" s="28">
        <v>8.2000000000000007E-3</v>
      </c>
      <c r="EP4" s="28">
        <v>6.1000000000000004E-3</v>
      </c>
      <c r="EQ4" s="28">
        <v>1.52E-2</v>
      </c>
    </row>
    <row r="5" spans="1:147" ht="112.5">
      <c r="A5" s="32"/>
      <c r="B5" s="3"/>
      <c r="C5" s="3" t="s">
        <v>2687</v>
      </c>
      <c r="D5" s="3" t="s">
        <v>2682</v>
      </c>
      <c r="E5" t="s">
        <v>1718</v>
      </c>
      <c r="F5" t="s">
        <v>1719</v>
      </c>
      <c r="G5">
        <v>7.2</v>
      </c>
      <c r="H5">
        <v>0.03</v>
      </c>
      <c r="I5" t="s">
        <v>2651</v>
      </c>
      <c r="J5">
        <v>3734284700</v>
      </c>
      <c r="K5">
        <v>24.93</v>
      </c>
      <c r="L5">
        <v>1.86</v>
      </c>
      <c r="M5" t="s">
        <v>402</v>
      </c>
      <c r="N5" t="s">
        <v>2652</v>
      </c>
      <c r="O5" t="s">
        <v>2653</v>
      </c>
      <c r="P5" t="s">
        <v>2654</v>
      </c>
      <c r="Q5">
        <v>62.41</v>
      </c>
      <c r="R5" t="s">
        <v>2655</v>
      </c>
      <c r="S5">
        <v>-195820360</v>
      </c>
      <c r="T5" s="4">
        <v>-2.335</v>
      </c>
      <c r="U5" t="s">
        <v>841</v>
      </c>
      <c r="V5">
        <v>512290650</v>
      </c>
      <c r="W5">
        <v>518650650</v>
      </c>
      <c r="X5">
        <v>1.94</v>
      </c>
      <c r="Y5">
        <v>1.41</v>
      </c>
      <c r="Z5">
        <v>-3.5</v>
      </c>
      <c r="AA5" t="s">
        <v>2656</v>
      </c>
      <c r="AB5" t="s">
        <v>2657</v>
      </c>
      <c r="AC5" t="s">
        <v>2658</v>
      </c>
      <c r="AD5" t="s">
        <v>2659</v>
      </c>
      <c r="AE5" t="s">
        <v>2660</v>
      </c>
      <c r="AF5">
        <v>38241663</v>
      </c>
      <c r="AG5" t="s">
        <v>2661</v>
      </c>
      <c r="AH5" t="s">
        <v>2662</v>
      </c>
      <c r="AI5" t="s">
        <v>2663</v>
      </c>
      <c r="AJ5" t="s">
        <v>2273</v>
      </c>
      <c r="AK5" t="s">
        <v>2664</v>
      </c>
      <c r="AL5" t="s">
        <v>2665</v>
      </c>
      <c r="AM5" t="s">
        <v>2666</v>
      </c>
      <c r="AN5" t="s">
        <v>7</v>
      </c>
      <c r="AO5" t="s">
        <v>2667</v>
      </c>
      <c r="AP5" t="s">
        <v>2668</v>
      </c>
      <c r="AQ5" t="s">
        <v>2669</v>
      </c>
      <c r="AR5" t="s">
        <v>2670</v>
      </c>
      <c r="AS5" t="s">
        <v>7</v>
      </c>
      <c r="AT5" t="s">
        <v>2671</v>
      </c>
      <c r="AU5" t="s">
        <v>793</v>
      </c>
      <c r="AV5" t="s">
        <v>2672</v>
      </c>
      <c r="AW5" t="s">
        <v>2673</v>
      </c>
      <c r="AX5" t="s">
        <v>2674</v>
      </c>
      <c r="AY5" t="s">
        <v>2675</v>
      </c>
      <c r="AZ5" t="s">
        <v>1769</v>
      </c>
      <c r="BA5" t="s">
        <v>1770</v>
      </c>
      <c r="BB5" t="s">
        <v>1771</v>
      </c>
      <c r="BC5" t="s">
        <v>1772</v>
      </c>
      <c r="BD5" t="s">
        <v>2676</v>
      </c>
      <c r="BE5" t="s">
        <v>1773</v>
      </c>
      <c r="BF5" t="s">
        <v>1774</v>
      </c>
      <c r="BG5" t="s">
        <v>273</v>
      </c>
      <c r="BH5" t="s">
        <v>289</v>
      </c>
      <c r="BI5" t="s">
        <v>2677</v>
      </c>
      <c r="BJ5" t="s">
        <v>2678</v>
      </c>
      <c r="BK5" t="s">
        <v>1775</v>
      </c>
      <c r="BL5" t="s">
        <v>2679</v>
      </c>
      <c r="BM5" t="s">
        <v>210</v>
      </c>
      <c r="BN5" t="s">
        <v>1777</v>
      </c>
      <c r="BO5">
        <v>2.39</v>
      </c>
      <c r="BP5">
        <v>0.8</v>
      </c>
      <c r="BQ5" t="s">
        <v>7</v>
      </c>
      <c r="BR5">
        <v>1.47</v>
      </c>
      <c r="BS5">
        <v>0.86</v>
      </c>
      <c r="BT5">
        <v>-12.98</v>
      </c>
      <c r="BU5" t="s">
        <v>2317</v>
      </c>
      <c r="BV5" t="s">
        <v>1204</v>
      </c>
      <c r="BW5">
        <v>8.89</v>
      </c>
      <c r="BX5">
        <v>6.71</v>
      </c>
      <c r="BY5">
        <v>4.53</v>
      </c>
      <c r="BZ5">
        <v>0.79</v>
      </c>
      <c r="CA5">
        <v>0.31</v>
      </c>
      <c r="CB5">
        <v>-11.52</v>
      </c>
      <c r="CC5">
        <v>20</v>
      </c>
      <c r="CD5">
        <v>-27.78</v>
      </c>
      <c r="CE5" t="s">
        <v>2680</v>
      </c>
      <c r="CF5" t="s">
        <v>2156</v>
      </c>
      <c r="CG5" s="22">
        <v>0.23453152622274631</v>
      </c>
      <c r="CH5" s="23">
        <v>-2.1563051890404648</v>
      </c>
      <c r="CI5" s="22">
        <v>0.81610089540481567</v>
      </c>
      <c r="CJ5" s="22">
        <v>0.69781666994094849</v>
      </c>
      <c r="CK5" s="22">
        <v>-0.1978984922170639</v>
      </c>
      <c r="CL5" s="22">
        <v>-0.23458440601825714</v>
      </c>
      <c r="CM5" s="22">
        <v>0.69622546434402466</v>
      </c>
      <c r="CN5" s="23">
        <v>26.041139602661133</v>
      </c>
      <c r="CO5" s="23">
        <v>1.0691806077957153</v>
      </c>
      <c r="CP5" s="23">
        <v>-0.16371680796146393</v>
      </c>
      <c r="CQ5" s="23">
        <v>-2.1832461357116699</v>
      </c>
      <c r="CR5" s="23">
        <v>-0.13181817531585693</v>
      </c>
      <c r="CS5">
        <v>51.841724501352978</v>
      </c>
      <c r="CT5">
        <v>1.4581449958867132</v>
      </c>
      <c r="CU5">
        <v>5.5555555555555554</v>
      </c>
      <c r="CV5" s="22">
        <v>0.35553202629089353</v>
      </c>
      <c r="CW5" s="23">
        <v>4.9263078182935711</v>
      </c>
      <c r="CX5">
        <v>0.06</v>
      </c>
      <c r="CY5">
        <v>5.7397464428085776</v>
      </c>
      <c r="CZ5">
        <v>629171468.80671668</v>
      </c>
      <c r="DA5">
        <v>0.35553202629089353</v>
      </c>
      <c r="DB5">
        <v>1.5087880167855203</v>
      </c>
      <c r="DC5">
        <v>2393500385.6233287</v>
      </c>
      <c r="DD5">
        <v>0.33775542497634886</v>
      </c>
      <c r="DE5">
        <v>0.54169001750358592</v>
      </c>
      <c r="DF5">
        <v>6666699742.1197519</v>
      </c>
      <c r="DG5">
        <v>0.3128681831359863</v>
      </c>
      <c r="DH5">
        <v>0.22021565546945007</v>
      </c>
      <c r="DI5">
        <v>16398855441.505991</v>
      </c>
      <c r="DJ5">
        <v>0.28442562103271485</v>
      </c>
      <c r="DK5">
        <v>4.3427967465695008E-2</v>
      </c>
      <c r="DL5">
        <v>83155738358.067459</v>
      </c>
      <c r="DM5">
        <v>0.24887241840362545</v>
      </c>
      <c r="DN5">
        <v>492000000</v>
      </c>
      <c r="DO5">
        <v>0.35553202629089353</v>
      </c>
      <c r="DP5">
        <v>3611284700</v>
      </c>
      <c r="DQ5">
        <v>1303797400</v>
      </c>
      <c r="DR5">
        <v>4144</v>
      </c>
      <c r="DS5">
        <v>-0.12100050006814722</v>
      </c>
      <c r="DT5">
        <v>-7.0826130073340359</v>
      </c>
      <c r="DU5" s="24">
        <v>0.14333333333333331</v>
      </c>
      <c r="DV5">
        <v>-1.4983333333333333</v>
      </c>
      <c r="DW5">
        <v>-1.355</v>
      </c>
      <c r="DX5">
        <v>7.4185851820845539</v>
      </c>
      <c r="DY5">
        <v>0.4020605326876503</v>
      </c>
      <c r="DZ5">
        <v>7.0762078412254716</v>
      </c>
      <c r="EA5">
        <v>4119</v>
      </c>
      <c r="EB5">
        <v>7.0148152932090984</v>
      </c>
      <c r="EC5">
        <v>7</v>
      </c>
      <c r="ED5">
        <v>0.14497427121705139</v>
      </c>
      <c r="EE5">
        <v>0.79629708359567275</v>
      </c>
      <c r="EF5" s="25">
        <v>-2.0130499999999998</v>
      </c>
      <c r="EG5">
        <v>-2.0127100000000002</v>
      </c>
      <c r="EH5">
        <v>22.18206053268765</v>
      </c>
      <c r="EI5" t="s">
        <v>2681</v>
      </c>
      <c r="EJ5">
        <v>1</v>
      </c>
      <c r="EK5">
        <v>0</v>
      </c>
      <c r="EL5" s="27">
        <v>45345</v>
      </c>
      <c r="EM5" s="28">
        <v>6.17</v>
      </c>
      <c r="EN5" s="28">
        <v>3.4500000000000003E-2</v>
      </c>
      <c r="EO5" s="28">
        <v>4.3999999999999997E-2</v>
      </c>
      <c r="EP5" s="28">
        <v>1.6E-2</v>
      </c>
      <c r="EQ5" s="28">
        <v>0.03</v>
      </c>
    </row>
    <row r="6" spans="1:147" ht="146.25">
      <c r="A6" s="32" t="s">
        <v>1742</v>
      </c>
      <c r="B6" s="3"/>
      <c r="C6" s="3"/>
      <c r="D6" s="3" t="s">
        <v>617</v>
      </c>
      <c r="E6" t="s">
        <v>569</v>
      </c>
      <c r="F6" t="s">
        <v>570</v>
      </c>
      <c r="G6">
        <v>21.46</v>
      </c>
      <c r="H6">
        <v>1.18E-2</v>
      </c>
      <c r="I6" t="s">
        <v>571</v>
      </c>
      <c r="J6">
        <v>30440134000</v>
      </c>
      <c r="K6">
        <v>20.41</v>
      </c>
      <c r="L6">
        <v>3.04</v>
      </c>
      <c r="M6" t="s">
        <v>402</v>
      </c>
      <c r="N6" t="s">
        <v>572</v>
      </c>
      <c r="O6" t="s">
        <v>573</v>
      </c>
      <c r="P6" t="s">
        <v>574</v>
      </c>
      <c r="Q6">
        <v>66.5</v>
      </c>
      <c r="R6" t="s">
        <v>575</v>
      </c>
      <c r="S6">
        <v>1306198990</v>
      </c>
      <c r="T6" s="4">
        <v>0.31269999999999998</v>
      </c>
      <c r="U6" t="s">
        <v>576</v>
      </c>
      <c r="V6">
        <v>1406046200</v>
      </c>
      <c r="W6">
        <v>1418459200</v>
      </c>
      <c r="X6">
        <v>2.62</v>
      </c>
      <c r="Y6">
        <v>1.01</v>
      </c>
      <c r="Z6">
        <v>5.42</v>
      </c>
      <c r="AA6" t="s">
        <v>577</v>
      </c>
      <c r="AB6" t="s">
        <v>578</v>
      </c>
      <c r="AC6" t="s">
        <v>579</v>
      </c>
      <c r="AD6" t="s">
        <v>580</v>
      </c>
      <c r="AE6" t="s">
        <v>581</v>
      </c>
      <c r="AF6">
        <v>303226720</v>
      </c>
      <c r="AG6" t="s">
        <v>582</v>
      </c>
      <c r="AH6" t="s">
        <v>583</v>
      </c>
      <c r="AI6" t="s">
        <v>584</v>
      </c>
      <c r="AJ6" t="s">
        <v>585</v>
      </c>
      <c r="AK6" t="s">
        <v>586</v>
      </c>
      <c r="AL6" t="s">
        <v>587</v>
      </c>
      <c r="AM6" t="s">
        <v>588</v>
      </c>
      <c r="AN6" t="s">
        <v>7</v>
      </c>
      <c r="AO6" t="s">
        <v>589</v>
      </c>
      <c r="AP6" t="s">
        <v>590</v>
      </c>
      <c r="AQ6" t="s">
        <v>591</v>
      </c>
      <c r="AR6" t="s">
        <v>592</v>
      </c>
      <c r="AS6" t="s">
        <v>7</v>
      </c>
      <c r="AT6" t="s">
        <v>593</v>
      </c>
      <c r="AU6" t="s">
        <v>594</v>
      </c>
      <c r="AV6" t="s">
        <v>595</v>
      </c>
      <c r="AW6" t="s">
        <v>596</v>
      </c>
      <c r="AX6" t="s">
        <v>597</v>
      </c>
      <c r="AY6" t="s">
        <v>598</v>
      </c>
      <c r="AZ6" t="s">
        <v>599</v>
      </c>
      <c r="BA6" t="s">
        <v>600</v>
      </c>
      <c r="BB6" t="s">
        <v>601</v>
      </c>
      <c r="BC6" t="s">
        <v>602</v>
      </c>
      <c r="BD6" t="s">
        <v>603</v>
      </c>
      <c r="BE6" t="s">
        <v>604</v>
      </c>
      <c r="BF6" t="s">
        <v>605</v>
      </c>
      <c r="BG6" t="s">
        <v>606</v>
      </c>
      <c r="BH6" t="s">
        <v>210</v>
      </c>
      <c r="BI6" t="s">
        <v>607</v>
      </c>
      <c r="BJ6" t="s">
        <v>608</v>
      </c>
      <c r="BK6" t="s">
        <v>609</v>
      </c>
      <c r="BL6" t="s">
        <v>610</v>
      </c>
      <c r="BM6" t="s">
        <v>611</v>
      </c>
      <c r="BN6" t="s">
        <v>612</v>
      </c>
      <c r="BO6">
        <v>9.75</v>
      </c>
      <c r="BP6">
        <v>6.7</v>
      </c>
      <c r="BQ6">
        <v>4.58</v>
      </c>
      <c r="BR6">
        <v>14.41</v>
      </c>
      <c r="BS6">
        <v>8.1999999999999993</v>
      </c>
      <c r="BT6">
        <v>3.57</v>
      </c>
      <c r="BU6" t="s">
        <v>613</v>
      </c>
      <c r="BV6" t="s">
        <v>614</v>
      </c>
      <c r="BW6">
        <v>13.93</v>
      </c>
      <c r="BX6">
        <v>18.329999999999998</v>
      </c>
      <c r="BY6">
        <v>16.170000000000002</v>
      </c>
      <c r="BZ6">
        <v>5.6</v>
      </c>
      <c r="CA6">
        <v>5.04</v>
      </c>
      <c r="CB6">
        <v>3.22</v>
      </c>
      <c r="CC6">
        <v>3.07</v>
      </c>
      <c r="CD6">
        <v>-0.09</v>
      </c>
      <c r="CE6" t="s">
        <v>615</v>
      </c>
      <c r="CF6" t="s">
        <v>616</v>
      </c>
      <c r="CG6" s="22">
        <v>0.60500767392124755</v>
      </c>
      <c r="CH6" s="23">
        <v>0.29706511400651514</v>
      </c>
      <c r="CI6" s="22">
        <v>0.67960333824157715</v>
      </c>
      <c r="CJ6" s="22">
        <v>9.0135656297206879E-2</v>
      </c>
      <c r="CK6" s="22">
        <v>-0.11049744486808777</v>
      </c>
      <c r="CL6" s="22">
        <v>0.37841829657554626</v>
      </c>
      <c r="CM6" s="22">
        <v>0.66369611024856567</v>
      </c>
      <c r="CN6" s="23">
        <v>0.92345267534255981</v>
      </c>
      <c r="CO6" s="23">
        <v>1.3524904251098633</v>
      </c>
      <c r="CP6" s="23">
        <v>-0.4769538938999176</v>
      </c>
      <c r="CQ6" s="23">
        <v>-0.19255663454532623</v>
      </c>
      <c r="CR6" s="23">
        <v>3.2040815353393555</v>
      </c>
      <c r="CS6">
        <v>0.95567418058520659</v>
      </c>
      <c r="CT6">
        <v>98516141.405588478</v>
      </c>
      <c r="CU6">
        <v>1.2115563839701771</v>
      </c>
      <c r="CV6" s="22">
        <v>0.34027119129896166</v>
      </c>
      <c r="CW6" s="23">
        <v>0.96210282146930692</v>
      </c>
      <c r="CX6">
        <v>0.06</v>
      </c>
      <c r="CY6">
        <v>26.858025727080168</v>
      </c>
      <c r="CZ6">
        <v>1493264412.192522</v>
      </c>
      <c r="DA6">
        <v>0.34027119129896166</v>
      </c>
      <c r="DB6">
        <v>7.1460829006099633</v>
      </c>
      <c r="DC6">
        <v>5612324200.2379637</v>
      </c>
      <c r="DD6">
        <v>0.32325763173401356</v>
      </c>
      <c r="DE6">
        <v>2.6139227071770339</v>
      </c>
      <c r="DF6">
        <v>15343274646.140377</v>
      </c>
      <c r="DG6">
        <v>0.29943864834308626</v>
      </c>
      <c r="DH6">
        <v>1.088889908022636</v>
      </c>
      <c r="DI6">
        <v>36832129404.91893</v>
      </c>
      <c r="DJ6">
        <v>0.27221695303916932</v>
      </c>
      <c r="DK6">
        <v>0.22871386196418073</v>
      </c>
      <c r="DL6">
        <v>175355064426.66379</v>
      </c>
      <c r="DM6">
        <v>0.23818983390927315</v>
      </c>
      <c r="DN6">
        <v>1181000000</v>
      </c>
      <c r="DO6">
        <v>0.34027119129896166</v>
      </c>
      <c r="DP6">
        <v>40106134000</v>
      </c>
      <c r="DQ6">
        <v>7597703000</v>
      </c>
      <c r="DR6">
        <v>3171</v>
      </c>
      <c r="DS6">
        <v>0.26473648262228588</v>
      </c>
      <c r="DT6">
        <v>-0.66503770746279178</v>
      </c>
      <c r="DU6" s="24">
        <v>0.6</v>
      </c>
      <c r="DV6">
        <v>0.6</v>
      </c>
      <c r="DW6">
        <v>1.2</v>
      </c>
      <c r="DX6">
        <v>4.0293159609120517</v>
      </c>
      <c r="DY6">
        <v>0.67712314893617132</v>
      </c>
      <c r="DZ6">
        <v>4.0057788545290736</v>
      </c>
      <c r="EA6">
        <v>183</v>
      </c>
      <c r="EB6">
        <v>4.0055639966707188</v>
      </c>
      <c r="EC6">
        <v>4</v>
      </c>
      <c r="ED6">
        <v>5.2252683757135911E-2</v>
      </c>
      <c r="EE6">
        <v>0.26507635891113401</v>
      </c>
      <c r="EF6" s="25">
        <v>3.6699999999999997E-2</v>
      </c>
      <c r="EG6">
        <v>3.6818000000000004E-2</v>
      </c>
      <c r="EH6">
        <v>48.197123148936171</v>
      </c>
      <c r="EI6">
        <v>-1</v>
      </c>
      <c r="EJ6">
        <v>0</v>
      </c>
      <c r="EK6">
        <v>1</v>
      </c>
      <c r="EL6" s="27">
        <v>44946</v>
      </c>
      <c r="EM6" s="28">
        <v>3.8E-3</v>
      </c>
      <c r="EN6" s="28">
        <v>0.05</v>
      </c>
      <c r="EO6" s="28">
        <v>1.34</v>
      </c>
      <c r="EP6" s="28">
        <v>0.09</v>
      </c>
      <c r="EQ6" s="28">
        <v>1.18E-2</v>
      </c>
    </row>
    <row r="7" spans="1:147" ht="123.75">
      <c r="A7" s="32"/>
      <c r="B7" s="3"/>
      <c r="C7" s="3"/>
      <c r="D7" s="3" t="s">
        <v>1815</v>
      </c>
      <c r="E7" t="s">
        <v>1700</v>
      </c>
      <c r="F7" t="s">
        <v>1701</v>
      </c>
      <c r="G7">
        <v>16.25</v>
      </c>
      <c r="H7">
        <v>3.5700000000000003E-2</v>
      </c>
      <c r="I7" t="s">
        <v>1702</v>
      </c>
      <c r="J7">
        <v>17477311000</v>
      </c>
      <c r="K7">
        <v>33.07</v>
      </c>
      <c r="L7">
        <v>3.26</v>
      </c>
      <c r="M7" t="s">
        <v>402</v>
      </c>
      <c r="N7" t="s">
        <v>1779</v>
      </c>
      <c r="O7" t="s">
        <v>1780</v>
      </c>
      <c r="P7" t="s">
        <v>1781</v>
      </c>
      <c r="Q7">
        <v>2.91</v>
      </c>
      <c r="R7" t="s">
        <v>1782</v>
      </c>
      <c r="S7">
        <v>398610620</v>
      </c>
      <c r="T7" s="4">
        <v>2.47E-3</v>
      </c>
      <c r="U7" t="s">
        <v>1783</v>
      </c>
      <c r="V7">
        <v>947694430</v>
      </c>
      <c r="W7">
        <v>1075526840</v>
      </c>
      <c r="X7">
        <v>1.82</v>
      </c>
      <c r="Y7">
        <v>0.95</v>
      </c>
      <c r="Z7">
        <v>4.9400000000000004</v>
      </c>
      <c r="AA7" t="s">
        <v>1784</v>
      </c>
      <c r="AB7" t="s">
        <v>1785</v>
      </c>
      <c r="AC7" t="s">
        <v>1406</v>
      </c>
      <c r="AD7" t="s">
        <v>1786</v>
      </c>
      <c r="AE7" t="s">
        <v>468</v>
      </c>
      <c r="AF7">
        <v>8255626</v>
      </c>
      <c r="AG7" t="s">
        <v>1787</v>
      </c>
      <c r="AH7" t="s">
        <v>1788</v>
      </c>
      <c r="AI7" t="s">
        <v>1789</v>
      </c>
      <c r="AJ7" t="s">
        <v>1790</v>
      </c>
      <c r="AK7" t="s">
        <v>1791</v>
      </c>
      <c r="AL7" t="s">
        <v>1792</v>
      </c>
      <c r="AM7" t="s">
        <v>1793</v>
      </c>
      <c r="AN7" t="s">
        <v>7</v>
      </c>
      <c r="AO7" t="s">
        <v>1794</v>
      </c>
      <c r="AP7" t="s">
        <v>1795</v>
      </c>
      <c r="AQ7" t="s">
        <v>1796</v>
      </c>
      <c r="AR7" t="s">
        <v>1109</v>
      </c>
      <c r="AS7" t="s">
        <v>7</v>
      </c>
      <c r="AT7" t="s">
        <v>1797</v>
      </c>
      <c r="AU7" t="s">
        <v>1798</v>
      </c>
      <c r="AV7" t="s">
        <v>1799</v>
      </c>
      <c r="AW7" t="s">
        <v>1800</v>
      </c>
      <c r="AX7" t="s">
        <v>1801</v>
      </c>
      <c r="AY7" t="s">
        <v>1802</v>
      </c>
      <c r="AZ7" t="s">
        <v>1803</v>
      </c>
      <c r="BA7" t="s">
        <v>1804</v>
      </c>
      <c r="BB7" t="s">
        <v>1805</v>
      </c>
      <c r="BC7" t="s">
        <v>1806</v>
      </c>
      <c r="BD7" t="s">
        <v>1807</v>
      </c>
      <c r="BE7" t="s">
        <v>307</v>
      </c>
      <c r="BF7" t="s">
        <v>530</v>
      </c>
      <c r="BG7" t="s">
        <v>186</v>
      </c>
      <c r="BH7" t="s">
        <v>1808</v>
      </c>
      <c r="BI7" t="s">
        <v>1809</v>
      </c>
      <c r="BJ7" t="s">
        <v>1810</v>
      </c>
      <c r="BK7" t="s">
        <v>1811</v>
      </c>
      <c r="BL7" t="s">
        <v>1812</v>
      </c>
      <c r="BM7" t="s">
        <v>1813</v>
      </c>
      <c r="BN7" t="s">
        <v>262</v>
      </c>
      <c r="BO7">
        <v>7.77</v>
      </c>
      <c r="BP7">
        <v>4.59</v>
      </c>
      <c r="BQ7">
        <v>4.09</v>
      </c>
      <c r="BR7">
        <v>11.47</v>
      </c>
      <c r="BS7">
        <v>5.55</v>
      </c>
      <c r="BT7">
        <v>3.8</v>
      </c>
      <c r="BU7" t="s">
        <v>311</v>
      </c>
      <c r="BV7" t="s">
        <v>614</v>
      </c>
      <c r="BW7">
        <v>16.87</v>
      </c>
      <c r="BX7">
        <v>18.41</v>
      </c>
      <c r="BY7">
        <v>20.7</v>
      </c>
      <c r="BZ7">
        <v>4.3899999999999997</v>
      </c>
      <c r="CA7">
        <v>2.99</v>
      </c>
      <c r="CB7">
        <v>2.46</v>
      </c>
      <c r="CC7">
        <v>5.1100000000000003</v>
      </c>
      <c r="CD7">
        <v>0.31</v>
      </c>
      <c r="CE7" t="s">
        <v>1814</v>
      </c>
      <c r="CF7" t="s">
        <v>265</v>
      </c>
      <c r="CG7" s="22">
        <v>-7.9684595375722547E-2</v>
      </c>
      <c r="CH7" s="23">
        <v>-0.18238721951219511</v>
      </c>
      <c r="CI7" s="22">
        <v>0.21927620470523834</v>
      </c>
      <c r="CJ7" s="22">
        <v>0.12549641728401184</v>
      </c>
      <c r="CK7" s="22">
        <v>7.7779106795787811E-2</v>
      </c>
      <c r="CL7" s="22">
        <v>0.21881051361560822</v>
      </c>
      <c r="CM7" s="22">
        <v>0.29118549823760986</v>
      </c>
      <c r="CN7" s="23">
        <v>1.389140248298645</v>
      </c>
      <c r="CO7" s="23">
        <v>0.78225809335708618</v>
      </c>
      <c r="CP7" s="23">
        <v>-8.8235296308994293E-2</v>
      </c>
      <c r="CQ7" s="23">
        <v>7.4074072763323784E-3</v>
      </c>
      <c r="CR7" s="23">
        <v>9.1473245620727539</v>
      </c>
      <c r="CS7">
        <v>1.445122457416901</v>
      </c>
      <c r="CT7">
        <v>71275753.787878782</v>
      </c>
      <c r="CU7">
        <v>0</v>
      </c>
      <c r="CV7" s="22">
        <v>0.18650954812765122</v>
      </c>
      <c r="CW7" s="23">
        <v>2.2475790029391645</v>
      </c>
      <c r="CX7">
        <v>0.06</v>
      </c>
      <c r="CY7">
        <v>27.698588316829962</v>
      </c>
      <c r="CZ7">
        <v>591016076.8032074</v>
      </c>
      <c r="DA7">
        <v>0.18650954812765122</v>
      </c>
      <c r="DB7">
        <v>8.3490011217283016</v>
      </c>
      <c r="DC7">
        <v>1960750844.4808104</v>
      </c>
      <c r="DD7">
        <v>0.17718407072126865</v>
      </c>
      <c r="DE7">
        <v>3.6753029242040425</v>
      </c>
      <c r="DF7">
        <v>4454139247.1874428</v>
      </c>
      <c r="DG7">
        <v>0.16412840235233309</v>
      </c>
      <c r="DH7">
        <v>1.9354421360050478</v>
      </c>
      <c r="DI7">
        <v>8458176400.8662176</v>
      </c>
      <c r="DJ7">
        <v>0.14920763850212099</v>
      </c>
      <c r="DK7">
        <v>0.73613510009190231</v>
      </c>
      <c r="DL7">
        <v>22238188340.640541</v>
      </c>
      <c r="DM7">
        <v>0.13055668368935586</v>
      </c>
      <c r="DN7">
        <v>528000000</v>
      </c>
      <c r="DO7">
        <v>0.18650954812765122</v>
      </c>
      <c r="DP7">
        <v>16370311000</v>
      </c>
      <c r="DQ7">
        <v>3386040999.9999995</v>
      </c>
      <c r="DR7">
        <v>210</v>
      </c>
      <c r="DS7">
        <v>-0.26619414350337378</v>
      </c>
      <c r="DT7">
        <v>-2.4299662224513594</v>
      </c>
      <c r="DU7" s="24">
        <v>0.6</v>
      </c>
      <c r="DV7">
        <v>0.6</v>
      </c>
      <c r="DW7">
        <v>1.2</v>
      </c>
      <c r="DX7">
        <v>4.0606653620352251</v>
      </c>
      <c r="DY7">
        <v>0.513266037735846</v>
      </c>
      <c r="DZ7">
        <v>4.0117245541483584</v>
      </c>
      <c r="EA7">
        <v>672</v>
      </c>
      <c r="EB7">
        <v>4.0101238023426502</v>
      </c>
      <c r="EC7">
        <v>4</v>
      </c>
      <c r="ED7">
        <v>4.7618988290427045E-2</v>
      </c>
      <c r="EE7">
        <v>0.24639087574978602</v>
      </c>
      <c r="EF7" s="25">
        <v>4.981E-2</v>
      </c>
      <c r="EG7">
        <v>4.9452999999999997E-2</v>
      </c>
      <c r="EH7">
        <v>32.193266037735846</v>
      </c>
      <c r="EI7">
        <v>-1</v>
      </c>
      <c r="EJ7">
        <v>0</v>
      </c>
      <c r="EK7">
        <v>1</v>
      </c>
      <c r="EL7" s="27">
        <v>44946</v>
      </c>
      <c r="EM7" s="28">
        <v>3.2000000000000002E-3</v>
      </c>
      <c r="EN7" s="28">
        <v>-0.84</v>
      </c>
      <c r="EO7" s="28">
        <v>3.77</v>
      </c>
      <c r="EP7" s="28">
        <v>-1.69</v>
      </c>
      <c r="EQ7" s="28">
        <v>3.5700000000000003E-2</v>
      </c>
    </row>
    <row r="8" spans="1:147" ht="135">
      <c r="A8" s="32"/>
      <c r="B8" s="3"/>
      <c r="C8" s="3"/>
      <c r="D8" s="3" t="s">
        <v>1850</v>
      </c>
      <c r="E8" t="s">
        <v>1720</v>
      </c>
      <c r="F8" t="s">
        <v>1721</v>
      </c>
      <c r="G8">
        <v>7.6</v>
      </c>
      <c r="H8">
        <v>1.47E-2</v>
      </c>
      <c r="I8" t="s">
        <v>1722</v>
      </c>
      <c r="J8">
        <v>7023672500</v>
      </c>
      <c r="K8">
        <v>28.15</v>
      </c>
      <c r="L8">
        <v>3.57</v>
      </c>
      <c r="M8" t="s">
        <v>402</v>
      </c>
      <c r="N8" t="s">
        <v>1816</v>
      </c>
      <c r="O8" t="s">
        <v>1817</v>
      </c>
      <c r="P8" t="s">
        <v>1818</v>
      </c>
      <c r="Q8">
        <v>23.04</v>
      </c>
      <c r="R8" t="s">
        <v>458</v>
      </c>
      <c r="S8">
        <v>177831100</v>
      </c>
      <c r="T8" s="4">
        <v>0.90549999999999997</v>
      </c>
      <c r="U8" t="s">
        <v>806</v>
      </c>
      <c r="V8">
        <v>921590350</v>
      </c>
      <c r="W8">
        <v>924167440</v>
      </c>
      <c r="X8">
        <v>2.44</v>
      </c>
      <c r="Y8">
        <v>0.53</v>
      </c>
      <c r="Z8">
        <v>7.09</v>
      </c>
      <c r="AA8" t="s">
        <v>1819</v>
      </c>
      <c r="AB8" t="s">
        <v>1820</v>
      </c>
      <c r="AC8" t="s">
        <v>1821</v>
      </c>
      <c r="AD8" t="s">
        <v>1822</v>
      </c>
      <c r="AE8" t="s">
        <v>1823</v>
      </c>
      <c r="AF8">
        <v>46891551</v>
      </c>
      <c r="AG8" t="s">
        <v>1824</v>
      </c>
      <c r="AH8" t="s">
        <v>1825</v>
      </c>
      <c r="AI8" t="s">
        <v>1826</v>
      </c>
      <c r="AJ8" t="s">
        <v>1660</v>
      </c>
      <c r="AK8" t="s">
        <v>1827</v>
      </c>
      <c r="AL8" t="s">
        <v>1828</v>
      </c>
      <c r="AM8" t="s">
        <v>1829</v>
      </c>
      <c r="AN8" t="s">
        <v>7</v>
      </c>
      <c r="AO8" t="s">
        <v>1830</v>
      </c>
      <c r="AP8" t="s">
        <v>1831</v>
      </c>
      <c r="AQ8" t="s">
        <v>1832</v>
      </c>
      <c r="AR8" t="s">
        <v>727</v>
      </c>
      <c r="AS8" t="s">
        <v>7</v>
      </c>
      <c r="AT8" t="s">
        <v>1833</v>
      </c>
      <c r="AU8" t="s">
        <v>1834</v>
      </c>
      <c r="AV8" t="s">
        <v>1835</v>
      </c>
      <c r="AW8" t="s">
        <v>334</v>
      </c>
      <c r="AX8" t="s">
        <v>704</v>
      </c>
      <c r="AY8" t="s">
        <v>1836</v>
      </c>
      <c r="AZ8" t="s">
        <v>675</v>
      </c>
      <c r="BA8" t="s">
        <v>1837</v>
      </c>
      <c r="BB8" t="s">
        <v>1838</v>
      </c>
      <c r="BC8" t="s">
        <v>1839</v>
      </c>
      <c r="BD8" t="s">
        <v>1840</v>
      </c>
      <c r="BE8" t="s">
        <v>1841</v>
      </c>
      <c r="BF8" t="s">
        <v>1842</v>
      </c>
      <c r="BG8" t="s">
        <v>1843</v>
      </c>
      <c r="BH8" t="s">
        <v>1844</v>
      </c>
      <c r="BI8" t="s">
        <v>1845</v>
      </c>
      <c r="BJ8" t="s">
        <v>1846</v>
      </c>
      <c r="BK8" t="s">
        <v>1108</v>
      </c>
      <c r="BL8" t="s">
        <v>813</v>
      </c>
      <c r="BM8" t="s">
        <v>1847</v>
      </c>
      <c r="BN8" t="s">
        <v>1848</v>
      </c>
      <c r="BO8">
        <v>6.67</v>
      </c>
      <c r="BP8">
        <v>3.07</v>
      </c>
      <c r="BQ8">
        <v>-5.33</v>
      </c>
      <c r="BR8">
        <v>9.31</v>
      </c>
      <c r="BS8">
        <v>2.2000000000000002</v>
      </c>
      <c r="BT8">
        <v>-15.7</v>
      </c>
      <c r="BU8" t="s">
        <v>324</v>
      </c>
      <c r="BV8" t="s">
        <v>614</v>
      </c>
      <c r="BW8">
        <v>17.97</v>
      </c>
      <c r="BX8">
        <v>13.93</v>
      </c>
      <c r="BY8">
        <v>6.74</v>
      </c>
      <c r="BZ8">
        <v>8.4499999999999993</v>
      </c>
      <c r="CA8">
        <v>1.94</v>
      </c>
      <c r="CB8">
        <v>-16.100000000000001</v>
      </c>
      <c r="CC8">
        <v>6.59</v>
      </c>
      <c r="CD8">
        <v>3.83</v>
      </c>
      <c r="CE8" t="s">
        <v>1849</v>
      </c>
      <c r="CF8" t="s">
        <v>480</v>
      </c>
      <c r="CG8" s="22">
        <v>6.1591943734015039E-2</v>
      </c>
      <c r="CH8" s="23">
        <v>-0.36114573025594393</v>
      </c>
      <c r="CI8" s="22">
        <v>0.37959611415863037</v>
      </c>
      <c r="CJ8" s="22">
        <v>5.6345697492361069E-2</v>
      </c>
      <c r="CK8" s="22">
        <v>-2.1936899051070213E-2</v>
      </c>
      <c r="CL8" s="22">
        <v>2.0753758028149605E-2</v>
      </c>
      <c r="CM8" s="22">
        <v>0.39664366841316223</v>
      </c>
      <c r="CN8" s="23">
        <v>3.438359260559082</v>
      </c>
      <c r="CO8" s="23">
        <v>1.1290830373764038</v>
      </c>
      <c r="CP8" s="23">
        <v>-7.2226009368896484</v>
      </c>
      <c r="CQ8" s="23">
        <v>0.47309571504592896</v>
      </c>
      <c r="CR8" s="23">
        <v>-0.33322721719741821</v>
      </c>
      <c r="CS8">
        <v>2.636513701201201</v>
      </c>
      <c r="CT8">
        <v>89743800</v>
      </c>
      <c r="CU8">
        <v>1.3157894736842106</v>
      </c>
      <c r="CV8" s="22">
        <v>0.16628046780824662</v>
      </c>
      <c r="CW8" s="23">
        <v>-0.50305802822113033</v>
      </c>
      <c r="CX8">
        <v>0.06</v>
      </c>
      <c r="CY8">
        <v>43.425766555545515</v>
      </c>
      <c r="CZ8">
        <v>181543657.72486857</v>
      </c>
      <c r="DA8">
        <v>0.16628046780824662</v>
      </c>
      <c r="DB8">
        <v>13.311062090095412</v>
      </c>
      <c r="DC8">
        <v>592264722.87783396</v>
      </c>
      <c r="DD8">
        <v>0.15796644441783428</v>
      </c>
      <c r="DE8">
        <v>6.0008017579651041</v>
      </c>
      <c r="DF8">
        <v>1313769862.4247479</v>
      </c>
      <c r="DG8">
        <v>0.14632681167125702</v>
      </c>
      <c r="DH8">
        <v>3.2522894779425835</v>
      </c>
      <c r="DI8">
        <v>2424037759.6975946</v>
      </c>
      <c r="DJ8">
        <v>0.1330243742465973</v>
      </c>
      <c r="DK8">
        <v>1.3261823245461672</v>
      </c>
      <c r="DL8">
        <v>5944636988.5059891</v>
      </c>
      <c r="DM8">
        <v>0.11639632746577262</v>
      </c>
      <c r="DN8">
        <v>165000000</v>
      </c>
      <c r="DO8">
        <v>0.16628046780824662</v>
      </c>
      <c r="DP8">
        <v>7883672500</v>
      </c>
      <c r="DQ8">
        <v>701451000</v>
      </c>
      <c r="DR8">
        <v>881</v>
      </c>
      <c r="DS8">
        <v>-0.10468852407423158</v>
      </c>
      <c r="DT8">
        <v>0.1419122979651864</v>
      </c>
      <c r="DU8" s="24">
        <v>0.6</v>
      </c>
      <c r="DV8">
        <v>0.6</v>
      </c>
      <c r="DW8">
        <v>1.2</v>
      </c>
      <c r="DX8">
        <v>5.5811836115326257</v>
      </c>
      <c r="DY8">
        <v>0.49886666666666829</v>
      </c>
      <c r="DZ8">
        <v>5.0923307030854827</v>
      </c>
      <c r="EA8">
        <v>1551</v>
      </c>
      <c r="EB8">
        <v>5.0632358391103542</v>
      </c>
      <c r="EC8">
        <v>5</v>
      </c>
      <c r="ED8">
        <v>4.7960789443090526E-2</v>
      </c>
      <c r="EE8">
        <v>0.30189334521458577</v>
      </c>
      <c r="EF8" s="25">
        <v>1.09E-2</v>
      </c>
      <c r="EG8">
        <v>1.1047E-2</v>
      </c>
      <c r="EH8">
        <v>34.158866666666668</v>
      </c>
      <c r="EI8" t="s">
        <v>222</v>
      </c>
      <c r="EJ8">
        <v>1</v>
      </c>
      <c r="EK8">
        <v>0</v>
      </c>
      <c r="EL8" s="27">
        <v>44946</v>
      </c>
      <c r="EM8" s="28">
        <v>1.8200000000000001E-2</v>
      </c>
      <c r="EN8" s="28">
        <v>-0.41</v>
      </c>
      <c r="EO8" s="28">
        <v>1.38</v>
      </c>
      <c r="EP8" s="28">
        <v>2.1800000000000002</v>
      </c>
      <c r="EQ8" s="28">
        <v>1.47E-2</v>
      </c>
    </row>
    <row r="9" spans="1:147" ht="101.25">
      <c r="A9" s="32"/>
      <c r="B9" s="3"/>
      <c r="C9" s="3"/>
      <c r="D9" s="3" t="s">
        <v>1888</v>
      </c>
      <c r="E9" t="s">
        <v>1739</v>
      </c>
      <c r="F9" t="s">
        <v>1740</v>
      </c>
      <c r="G9">
        <v>8.35</v>
      </c>
      <c r="H9">
        <v>1.95E-2</v>
      </c>
      <c r="I9" t="s">
        <v>1741</v>
      </c>
      <c r="J9">
        <v>2318595000</v>
      </c>
      <c r="K9">
        <v>350.4</v>
      </c>
      <c r="L9">
        <v>2.4700000000000002</v>
      </c>
      <c r="M9" t="s">
        <v>402</v>
      </c>
      <c r="N9" t="s">
        <v>1851</v>
      </c>
      <c r="O9" t="s">
        <v>1423</v>
      </c>
      <c r="P9" t="s">
        <v>1852</v>
      </c>
      <c r="Q9">
        <v>13.38</v>
      </c>
      <c r="R9" t="s">
        <v>1853</v>
      </c>
      <c r="S9">
        <v>22040304</v>
      </c>
      <c r="T9" s="4">
        <v>-0.45140000000000002</v>
      </c>
      <c r="U9" t="s">
        <v>1854</v>
      </c>
      <c r="V9">
        <v>216157740</v>
      </c>
      <c r="W9">
        <v>277676050</v>
      </c>
      <c r="X9">
        <v>2.39</v>
      </c>
      <c r="Y9">
        <v>0.53</v>
      </c>
      <c r="Z9">
        <v>1.72</v>
      </c>
      <c r="AA9" t="s">
        <v>1855</v>
      </c>
      <c r="AB9" t="s">
        <v>1856</v>
      </c>
      <c r="AC9" t="s">
        <v>1857</v>
      </c>
      <c r="AD9" t="s">
        <v>1858</v>
      </c>
      <c r="AE9" t="s">
        <v>1859</v>
      </c>
      <c r="AF9">
        <v>21243691</v>
      </c>
      <c r="AG9" t="s">
        <v>1860</v>
      </c>
      <c r="AH9">
        <v>1300</v>
      </c>
      <c r="AI9" t="s">
        <v>1861</v>
      </c>
      <c r="AJ9" t="s">
        <v>1862</v>
      </c>
      <c r="AK9" t="s">
        <v>1863</v>
      </c>
      <c r="AL9" t="s">
        <v>7</v>
      </c>
      <c r="AM9" t="s">
        <v>1864</v>
      </c>
      <c r="AN9" t="s">
        <v>7</v>
      </c>
      <c r="AO9" t="s">
        <v>1865</v>
      </c>
      <c r="AP9" t="s">
        <v>472</v>
      </c>
      <c r="AQ9" t="s">
        <v>1866</v>
      </c>
      <c r="AR9" t="s">
        <v>1867</v>
      </c>
      <c r="AS9" t="s">
        <v>7</v>
      </c>
      <c r="AT9" t="s">
        <v>1868</v>
      </c>
      <c r="AU9" t="s">
        <v>338</v>
      </c>
      <c r="AV9" t="s">
        <v>1869</v>
      </c>
      <c r="AW9" t="s">
        <v>1870</v>
      </c>
      <c r="AX9" t="s">
        <v>1871</v>
      </c>
      <c r="AY9" t="s">
        <v>1872</v>
      </c>
      <c r="AZ9" t="s">
        <v>1873</v>
      </c>
      <c r="BA9" t="s">
        <v>1874</v>
      </c>
      <c r="BB9" t="s">
        <v>1875</v>
      </c>
      <c r="BC9" t="s">
        <v>761</v>
      </c>
      <c r="BD9" t="s">
        <v>1876</v>
      </c>
      <c r="BE9" t="s">
        <v>1877</v>
      </c>
      <c r="BF9" t="s">
        <v>1764</v>
      </c>
      <c r="BG9" t="s">
        <v>1878</v>
      </c>
      <c r="BH9" t="s">
        <v>1879</v>
      </c>
      <c r="BI9" t="s">
        <v>1880</v>
      </c>
      <c r="BJ9" t="s">
        <v>1881</v>
      </c>
      <c r="BK9" t="s">
        <v>1882</v>
      </c>
      <c r="BL9" t="s">
        <v>1883</v>
      </c>
      <c r="BM9" t="s">
        <v>1884</v>
      </c>
      <c r="BN9" t="s">
        <v>1885</v>
      </c>
      <c r="BO9">
        <v>2.79</v>
      </c>
      <c r="BP9">
        <v>3.85</v>
      </c>
      <c r="BQ9">
        <v>5.37</v>
      </c>
      <c r="BR9">
        <v>2.48</v>
      </c>
      <c r="BS9">
        <v>4.25</v>
      </c>
      <c r="BT9">
        <v>7.51</v>
      </c>
      <c r="BU9" t="s">
        <v>324</v>
      </c>
      <c r="BV9" t="s">
        <v>614</v>
      </c>
      <c r="BW9">
        <v>12.05</v>
      </c>
      <c r="BX9">
        <v>11.65</v>
      </c>
      <c r="BY9">
        <v>13.22</v>
      </c>
      <c r="BZ9">
        <v>2.56</v>
      </c>
      <c r="CA9">
        <v>3.14</v>
      </c>
      <c r="CB9">
        <v>4.38</v>
      </c>
      <c r="CC9">
        <v>5.83</v>
      </c>
      <c r="CD9">
        <v>0.36</v>
      </c>
      <c r="CE9" t="s">
        <v>1886</v>
      </c>
      <c r="CF9" t="s">
        <v>1887</v>
      </c>
      <c r="CG9" s="22">
        <v>7.3113361344537817E-2</v>
      </c>
      <c r="CH9" s="23">
        <v>-1.0654250125817819</v>
      </c>
      <c r="CI9" s="22">
        <v>0.18139535188674927</v>
      </c>
      <c r="CJ9" s="22">
        <v>-0.12837837636470795</v>
      </c>
      <c r="CK9" s="22">
        <v>-0.11641794443130493</v>
      </c>
      <c r="CL9" s="22">
        <v>0.71618860960006714</v>
      </c>
      <c r="CM9" s="22">
        <v>0.36503496766090393</v>
      </c>
      <c r="CN9" s="23">
        <v>-0.40480771660804749</v>
      </c>
      <c r="CO9" s="23">
        <v>-0.37680664658546448</v>
      </c>
      <c r="CP9" s="23">
        <v>-0.37639251351356506</v>
      </c>
      <c r="CQ9" s="23">
        <v>0.55334287881851196</v>
      </c>
      <c r="CR9" s="23">
        <v>0.20611809194087982</v>
      </c>
      <c r="CS9">
        <v>1.5213877952755905</v>
      </c>
      <c r="CT9">
        <v>55556036.363636367</v>
      </c>
      <c r="CU9">
        <v>1.1976047904191618</v>
      </c>
      <c r="CV9" s="22">
        <v>0.2035645216703415</v>
      </c>
      <c r="CW9" s="23">
        <v>-7.9709181189537043E-2</v>
      </c>
      <c r="CX9">
        <v>0.06</v>
      </c>
      <c r="CY9">
        <v>96.490844890130958</v>
      </c>
      <c r="CZ9">
        <v>28102096.142774481</v>
      </c>
      <c r="DA9">
        <v>0.2035645216703415</v>
      </c>
      <c r="DB9">
        <v>28.677855030041066</v>
      </c>
      <c r="DC9">
        <v>94553619.758503854</v>
      </c>
      <c r="DD9">
        <v>0.19338629558682441</v>
      </c>
      <c r="DE9">
        <v>12.371825936062354</v>
      </c>
      <c r="DF9">
        <v>219175004.07890749</v>
      </c>
      <c r="DG9">
        <v>0.17913677906990053</v>
      </c>
      <c r="DH9">
        <v>6.3561500098972292</v>
      </c>
      <c r="DI9">
        <v>426609660.84465384</v>
      </c>
      <c r="DJ9">
        <v>0.16285161733627321</v>
      </c>
      <c r="DK9">
        <v>2.275311815241742</v>
      </c>
      <c r="DL9">
        <v>1191746547.3680165</v>
      </c>
      <c r="DM9">
        <v>0.14249516516923905</v>
      </c>
      <c r="DN9">
        <v>24750000</v>
      </c>
      <c r="DO9">
        <v>0.2035645216703415</v>
      </c>
      <c r="DP9">
        <v>2711595000</v>
      </c>
      <c r="DQ9">
        <v>470510000</v>
      </c>
      <c r="DR9">
        <v>1320</v>
      </c>
      <c r="DS9">
        <v>-0.13045116032580367</v>
      </c>
      <c r="DT9">
        <v>-0.98571583139224483</v>
      </c>
      <c r="DU9" s="24">
        <v>0.6</v>
      </c>
      <c r="DV9">
        <v>-0.22</v>
      </c>
      <c r="DW9">
        <v>0.38</v>
      </c>
      <c r="DX9">
        <v>4.0617495711835332</v>
      </c>
      <c r="DY9">
        <v>0.5325396500683871</v>
      </c>
      <c r="DZ9">
        <v>4.0106542494038795</v>
      </c>
      <c r="EA9">
        <v>3324</v>
      </c>
      <c r="EB9">
        <v>4.0034590594366923</v>
      </c>
      <c r="EC9">
        <v>4</v>
      </c>
      <c r="ED9">
        <v>5.2098479505164379E-2</v>
      </c>
      <c r="EE9">
        <v>0.3019507804148035</v>
      </c>
      <c r="EF9" s="25">
        <v>5.1999999999999998E-3</v>
      </c>
      <c r="EG9">
        <v>5.3949999999999996E-3</v>
      </c>
      <c r="EH9">
        <v>36.172539650068387</v>
      </c>
      <c r="EI9" t="s">
        <v>222</v>
      </c>
      <c r="EJ9">
        <v>0</v>
      </c>
      <c r="EK9">
        <v>0</v>
      </c>
      <c r="EL9" s="27">
        <v>44946</v>
      </c>
      <c r="EM9" s="28">
        <v>2.0299999999999999E-2</v>
      </c>
      <c r="EN9" s="28">
        <v>-0.5</v>
      </c>
      <c r="EO9" s="28">
        <v>1.5</v>
      </c>
      <c r="EP9" s="28">
        <v>0.74</v>
      </c>
      <c r="EQ9" s="28">
        <v>1.95E-2</v>
      </c>
    </row>
  </sheetData>
  <mergeCells count="2">
    <mergeCell ref="A3:A5"/>
    <mergeCell ref="A6:A9"/>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Industry_copy_call_buttom [c2],[d2]'">
                <anchor moveWithCells="1" sizeWithCells="1">
                  <from>
                    <xdr:col>1</xdr:col>
                    <xdr:colOff>252413</xdr:colOff>
                    <xdr:row>1</xdr:row>
                    <xdr:rowOff>138113</xdr:rowOff>
                  </from>
                  <to>
                    <xdr:col>1</xdr:col>
                    <xdr:colOff>1185863</xdr:colOff>
                    <xdr:row>1</xdr:row>
                    <xdr:rowOff>481013</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Q16"/>
  <sheetViews>
    <sheetView topLeftCell="A12" workbookViewId="0">
      <selection activeCell="F15" sqref="F15"/>
    </sheetView>
  </sheetViews>
  <sheetFormatPr defaultRowHeight="13.5"/>
  <cols>
    <col min="1" max="1" width="11.46484375" customWidth="1"/>
    <col min="2" max="2" width="50.46484375" customWidth="1"/>
    <col min="3" max="3" width="49.33203125" customWidth="1"/>
    <col min="4" max="4" width="56.19921875" customWidth="1"/>
    <col min="24" max="24" width="10.53125" customWidth="1"/>
  </cols>
  <sheetData>
    <row r="1" spans="1:147" s="16" customFormat="1">
      <c r="A1" s="17" t="s">
        <v>135</v>
      </c>
      <c r="B1" s="18" t="s">
        <v>136</v>
      </c>
      <c r="C1" s="19" t="s">
        <v>137</v>
      </c>
      <c r="D1" s="18" t="s">
        <v>138</v>
      </c>
      <c r="E1" t="s">
        <v>2</v>
      </c>
      <c r="F1" t="s">
        <v>3</v>
      </c>
      <c r="G1" t="s">
        <v>0</v>
      </c>
      <c r="H1" t="s">
        <v>97</v>
      </c>
      <c r="I1" t="s">
        <v>124</v>
      </c>
      <c r="J1" t="s">
        <v>4</v>
      </c>
      <c r="K1" t="s">
        <v>5</v>
      </c>
      <c r="L1" t="s">
        <v>1</v>
      </c>
      <c r="M1" t="s">
        <v>6</v>
      </c>
      <c r="N1" t="s">
        <v>8</v>
      </c>
      <c r="O1" t="s">
        <v>9</v>
      </c>
      <c r="P1" t="s">
        <v>10</v>
      </c>
      <c r="Q1" t="s">
        <v>125</v>
      </c>
      <c r="R1" t="s">
        <v>98</v>
      </c>
      <c r="S1" t="s">
        <v>126</v>
      </c>
      <c r="T1" t="s">
        <v>11</v>
      </c>
      <c r="U1" t="s">
        <v>99</v>
      </c>
      <c r="V1" t="s">
        <v>100</v>
      </c>
      <c r="W1" t="s">
        <v>12</v>
      </c>
      <c r="X1" t="s">
        <v>76</v>
      </c>
      <c r="Y1" t="s">
        <v>77</v>
      </c>
      <c r="Z1" t="s">
        <v>78</v>
      </c>
      <c r="AA1" t="s">
        <v>79</v>
      </c>
      <c r="AB1" t="s">
        <v>80</v>
      </c>
      <c r="AC1" t="s">
        <v>101</v>
      </c>
      <c r="AD1" t="s">
        <v>81</v>
      </c>
      <c r="AE1" t="s">
        <v>127</v>
      </c>
      <c r="AF1" t="s">
        <v>13</v>
      </c>
      <c r="AG1" t="s">
        <v>14</v>
      </c>
      <c r="AH1" t="s">
        <v>102</v>
      </c>
      <c r="AI1" t="s">
        <v>128</v>
      </c>
      <c r="AJ1" t="s">
        <v>103</v>
      </c>
      <c r="AK1" t="s">
        <v>15</v>
      </c>
      <c r="AL1" t="s">
        <v>104</v>
      </c>
      <c r="AM1" t="s">
        <v>54</v>
      </c>
      <c r="AN1" t="s">
        <v>105</v>
      </c>
      <c r="AO1" t="s">
        <v>106</v>
      </c>
      <c r="AP1" t="s">
        <v>107</v>
      </c>
      <c r="AQ1" t="s">
        <v>108</v>
      </c>
      <c r="AR1" t="s">
        <v>109</v>
      </c>
      <c r="AS1" t="s">
        <v>110</v>
      </c>
      <c r="AT1" t="s">
        <v>111</v>
      </c>
      <c r="AU1" t="s">
        <v>112</v>
      </c>
      <c r="AV1" t="s">
        <v>113</v>
      </c>
      <c r="AW1" t="s">
        <v>114</v>
      </c>
      <c r="AX1" t="s">
        <v>115</v>
      </c>
      <c r="AY1" t="s">
        <v>129</v>
      </c>
      <c r="AZ1" t="s">
        <v>55</v>
      </c>
      <c r="BA1" t="s">
        <v>56</v>
      </c>
      <c r="BB1" t="s">
        <v>57</v>
      </c>
      <c r="BC1" t="s">
        <v>58</v>
      </c>
      <c r="BD1" t="s">
        <v>64</v>
      </c>
      <c r="BE1" t="s">
        <v>59</v>
      </c>
      <c r="BF1" t="s">
        <v>60</v>
      </c>
      <c r="BG1" t="s">
        <v>61</v>
      </c>
      <c r="BH1" t="s">
        <v>62</v>
      </c>
      <c r="BI1" t="s">
        <v>130</v>
      </c>
      <c r="BJ1" t="s">
        <v>116</v>
      </c>
      <c r="BK1" t="s">
        <v>63</v>
      </c>
      <c r="BL1" t="s">
        <v>117</v>
      </c>
      <c r="BM1" t="s">
        <v>118</v>
      </c>
      <c r="BN1" t="s">
        <v>119</v>
      </c>
      <c r="BO1" t="s">
        <v>120</v>
      </c>
      <c r="BP1" t="s">
        <v>65</v>
      </c>
      <c r="BQ1" t="s">
        <v>66</v>
      </c>
      <c r="BR1" t="s">
        <v>67</v>
      </c>
      <c r="BS1" t="s">
        <v>121</v>
      </c>
      <c r="BT1" t="s">
        <v>68</v>
      </c>
      <c r="BU1" t="s">
        <v>69</v>
      </c>
      <c r="BV1" t="s">
        <v>70</v>
      </c>
      <c r="BW1" t="s">
        <v>122</v>
      </c>
      <c r="BX1" t="s">
        <v>71</v>
      </c>
      <c r="BY1" t="s">
        <v>72</v>
      </c>
      <c r="BZ1" t="s">
        <v>123</v>
      </c>
      <c r="CA1" t="s">
        <v>73</v>
      </c>
      <c r="CB1" t="s">
        <v>74</v>
      </c>
      <c r="CC1" t="s">
        <v>131</v>
      </c>
      <c r="CD1" t="s">
        <v>132</v>
      </c>
      <c r="CE1" t="s">
        <v>133</v>
      </c>
      <c r="CF1" t="s">
        <v>134</v>
      </c>
      <c r="CG1" s="1" t="s">
        <v>82</v>
      </c>
      <c r="CH1" s="1" t="s">
        <v>83</v>
      </c>
      <c r="CI1" s="1" t="s">
        <v>84</v>
      </c>
      <c r="CJ1" s="1" t="s">
        <v>85</v>
      </c>
      <c r="CK1" s="1" t="s">
        <v>86</v>
      </c>
      <c r="CL1" s="1" t="s">
        <v>87</v>
      </c>
      <c r="CM1" s="1" t="s">
        <v>88</v>
      </c>
      <c r="CN1" s="1" t="s">
        <v>89</v>
      </c>
      <c r="CO1" s="1" t="s">
        <v>90</v>
      </c>
      <c r="CP1" s="1" t="s">
        <v>91</v>
      </c>
      <c r="CQ1" s="1" t="s">
        <v>92</v>
      </c>
      <c r="CR1" s="1" t="s">
        <v>93</v>
      </c>
      <c r="CS1" s="1" t="s">
        <v>139</v>
      </c>
      <c r="CT1" s="1" t="s">
        <v>140</v>
      </c>
      <c r="CU1" s="1" t="s">
        <v>141</v>
      </c>
      <c r="CV1" s="1" t="s">
        <v>142</v>
      </c>
      <c r="CW1" s="1" t="s">
        <v>143</v>
      </c>
      <c r="CX1" s="1" t="s">
        <v>144</v>
      </c>
      <c r="CY1">
        <v>1</v>
      </c>
      <c r="CZ1" t="s">
        <v>145</v>
      </c>
      <c r="DA1" t="s">
        <v>146</v>
      </c>
      <c r="DB1">
        <v>3</v>
      </c>
      <c r="DC1" t="s">
        <v>147</v>
      </c>
      <c r="DD1" t="s">
        <v>148</v>
      </c>
      <c r="DE1">
        <v>6</v>
      </c>
      <c r="DF1" t="s">
        <v>149</v>
      </c>
      <c r="DG1" t="s">
        <v>150</v>
      </c>
      <c r="DH1">
        <v>10</v>
      </c>
      <c r="DI1" t="s">
        <v>151</v>
      </c>
      <c r="DJ1" t="s">
        <v>152</v>
      </c>
      <c r="DK1">
        <v>20</v>
      </c>
      <c r="DL1" t="s">
        <v>153</v>
      </c>
      <c r="DM1" t="s">
        <v>94</v>
      </c>
      <c r="DN1" t="s">
        <v>95</v>
      </c>
      <c r="DO1" s="2" t="s">
        <v>96</v>
      </c>
      <c r="DP1" t="s">
        <v>154</v>
      </c>
      <c r="DQ1" t="s">
        <v>155</v>
      </c>
      <c r="DR1" s="1" t="s">
        <v>156</v>
      </c>
      <c r="DS1" s="1" t="s">
        <v>157</v>
      </c>
      <c r="DT1" s="1" t="s">
        <v>158</v>
      </c>
      <c r="DU1" t="s">
        <v>159</v>
      </c>
      <c r="DV1" t="s">
        <v>160</v>
      </c>
      <c r="DW1" t="s">
        <v>161</v>
      </c>
      <c r="DX1" t="s">
        <v>162</v>
      </c>
      <c r="DY1" t="s">
        <v>163</v>
      </c>
      <c r="DZ1" t="s">
        <v>164</v>
      </c>
      <c r="EA1" t="s">
        <v>165</v>
      </c>
      <c r="EB1" t="s">
        <v>166</v>
      </c>
      <c r="EC1" t="s">
        <v>167</v>
      </c>
      <c r="ED1" t="s">
        <v>168</v>
      </c>
      <c r="EE1" t="s">
        <v>169</v>
      </c>
      <c r="EF1" t="s">
        <v>170</v>
      </c>
      <c r="EG1" t="s">
        <v>171</v>
      </c>
      <c r="EH1" t="s">
        <v>172</v>
      </c>
      <c r="EI1" t="s">
        <v>173</v>
      </c>
      <c r="EJ1" t="s">
        <v>174</v>
      </c>
      <c r="EK1"/>
    </row>
    <row r="2" spans="1:147" s="1" customFormat="1" ht="68.55" customHeight="1">
      <c r="A2" s="26"/>
      <c r="B2" s="20"/>
      <c r="C2" s="20">
        <v>3</v>
      </c>
      <c r="D2" s="20">
        <v>16</v>
      </c>
    </row>
    <row r="3" spans="1:147" ht="112.5">
      <c r="A3" t="s">
        <v>1889</v>
      </c>
      <c r="B3" s="3" t="s">
        <v>1902</v>
      </c>
      <c r="C3" s="3"/>
      <c r="D3" s="3" t="s">
        <v>1936</v>
      </c>
      <c r="E3" t="s">
        <v>1689</v>
      </c>
      <c r="F3" t="s">
        <v>1690</v>
      </c>
      <c r="G3">
        <v>86.2</v>
      </c>
      <c r="H3">
        <v>3.2500000000000001E-2</v>
      </c>
      <c r="I3" t="s">
        <v>1691</v>
      </c>
      <c r="J3">
        <v>39791465000</v>
      </c>
      <c r="K3">
        <v>17.25</v>
      </c>
      <c r="L3">
        <v>6.39</v>
      </c>
      <c r="M3" t="s">
        <v>402</v>
      </c>
      <c r="N3" t="s">
        <v>1903</v>
      </c>
      <c r="O3" t="s">
        <v>1904</v>
      </c>
      <c r="P3" t="s">
        <v>1905</v>
      </c>
      <c r="Q3">
        <v>293.51</v>
      </c>
      <c r="R3" t="s">
        <v>1906</v>
      </c>
      <c r="S3">
        <v>2051284500</v>
      </c>
      <c r="T3" s="4">
        <v>5.7850000000000001</v>
      </c>
      <c r="U3" t="s">
        <v>1907</v>
      </c>
      <c r="V3">
        <v>423364190</v>
      </c>
      <c r="W3">
        <v>458358210</v>
      </c>
      <c r="X3">
        <v>1.61</v>
      </c>
      <c r="Y3">
        <v>0.68</v>
      </c>
      <c r="Z3">
        <v>37.369999999999997</v>
      </c>
      <c r="AA3" t="s">
        <v>1908</v>
      </c>
      <c r="AB3" t="s">
        <v>1909</v>
      </c>
      <c r="AC3" t="s">
        <v>1910</v>
      </c>
      <c r="AD3" t="s">
        <v>320</v>
      </c>
      <c r="AE3" t="s">
        <v>193</v>
      </c>
      <c r="AF3">
        <v>41094500</v>
      </c>
      <c r="AG3" t="s">
        <v>1911</v>
      </c>
      <c r="AH3" t="s">
        <v>1912</v>
      </c>
      <c r="AI3" t="s">
        <v>1913</v>
      </c>
      <c r="AJ3" t="s">
        <v>1914</v>
      </c>
      <c r="AK3" t="s">
        <v>1915</v>
      </c>
      <c r="AL3" t="s">
        <v>1916</v>
      </c>
      <c r="AM3" t="s">
        <v>1917</v>
      </c>
      <c r="AN3" t="s">
        <v>7</v>
      </c>
      <c r="AO3" t="s">
        <v>18</v>
      </c>
      <c r="AP3" t="s">
        <v>1918</v>
      </c>
      <c r="AQ3" t="s">
        <v>1919</v>
      </c>
      <c r="AR3" t="s">
        <v>335</v>
      </c>
      <c r="AS3" t="s">
        <v>7</v>
      </c>
      <c r="AT3" t="s">
        <v>1920</v>
      </c>
      <c r="AU3" t="s">
        <v>1921</v>
      </c>
      <c r="AV3" t="s">
        <v>1505</v>
      </c>
      <c r="AW3" t="s">
        <v>1922</v>
      </c>
      <c r="AX3" t="s">
        <v>1923</v>
      </c>
      <c r="AY3" t="s">
        <v>1924</v>
      </c>
      <c r="AZ3" t="s">
        <v>1278</v>
      </c>
      <c r="BA3" t="s">
        <v>1925</v>
      </c>
      <c r="BB3" t="s">
        <v>1389</v>
      </c>
      <c r="BC3" t="s">
        <v>1926</v>
      </c>
      <c r="BD3" t="s">
        <v>1927</v>
      </c>
      <c r="BE3" t="s">
        <v>1530</v>
      </c>
      <c r="BF3" t="s">
        <v>956</v>
      </c>
      <c r="BG3" t="s">
        <v>1928</v>
      </c>
      <c r="BH3" t="s">
        <v>1929</v>
      </c>
      <c r="BI3" t="s">
        <v>1930</v>
      </c>
      <c r="BJ3" t="s">
        <v>329</v>
      </c>
      <c r="BK3" t="s">
        <v>1931</v>
      </c>
      <c r="BL3" t="s">
        <v>1932</v>
      </c>
      <c r="BM3" t="s">
        <v>306</v>
      </c>
      <c r="BN3" t="s">
        <v>1933</v>
      </c>
      <c r="BO3">
        <v>11.06</v>
      </c>
      <c r="BP3">
        <v>5.29</v>
      </c>
      <c r="BQ3">
        <v>6.17</v>
      </c>
      <c r="BR3">
        <v>15.45</v>
      </c>
      <c r="BS3">
        <v>6.31</v>
      </c>
      <c r="BT3">
        <v>5.6</v>
      </c>
      <c r="BU3" t="s">
        <v>1934</v>
      </c>
      <c r="BV3" t="s">
        <v>614</v>
      </c>
      <c r="BW3">
        <v>50.56</v>
      </c>
      <c r="BX3">
        <v>42.06</v>
      </c>
      <c r="BY3">
        <v>35.58</v>
      </c>
      <c r="BZ3">
        <v>38.76</v>
      </c>
      <c r="CA3">
        <v>13.42</v>
      </c>
      <c r="CB3">
        <v>11.92</v>
      </c>
      <c r="CC3">
        <v>8.85</v>
      </c>
      <c r="CD3">
        <v>11.44</v>
      </c>
      <c r="CE3" t="s">
        <v>1935</v>
      </c>
      <c r="CF3" t="s">
        <v>1194</v>
      </c>
      <c r="CG3" s="22">
        <v>2.9868443378119012</v>
      </c>
      <c r="CH3" s="23">
        <v>4.6456162790697677</v>
      </c>
      <c r="CI3" s="22">
        <v>0.87617546319961548</v>
      </c>
      <c r="CJ3" s="22">
        <v>9.5279030501842499E-2</v>
      </c>
      <c r="CK3" s="22">
        <v>0.34371387958526611</v>
      </c>
      <c r="CL3" s="22">
        <v>0.60258781909942627</v>
      </c>
      <c r="CM3" s="22">
        <v>0.50696378946304321</v>
      </c>
      <c r="CN3" s="23">
        <v>2.2068965435028076</v>
      </c>
      <c r="CO3" s="23">
        <v>0.24285714328289032</v>
      </c>
      <c r="CP3" s="23">
        <v>0.26126125454902649</v>
      </c>
      <c r="CQ3" s="23">
        <v>1.0258579254150391</v>
      </c>
      <c r="CR3" s="23">
        <v>2.5931203737854958E-2</v>
      </c>
      <c r="CS3">
        <v>16.621330409356727</v>
      </c>
      <c r="CT3">
        <v>358178046.59498209</v>
      </c>
      <c r="CU3">
        <v>0.11600928074245939</v>
      </c>
      <c r="CV3" s="22">
        <v>0.4849439963698387</v>
      </c>
      <c r="CW3" s="23">
        <v>0.75256081409752373</v>
      </c>
      <c r="CX3">
        <v>0.06</v>
      </c>
      <c r="CY3">
        <v>47.834989977025678</v>
      </c>
      <c r="CZ3">
        <v>781696933.93808496</v>
      </c>
      <c r="DA3">
        <v>0.4849439963698387</v>
      </c>
      <c r="DB3">
        <v>11.370044658686142</v>
      </c>
      <c r="DC3">
        <v>3288682333.4888167</v>
      </c>
      <c r="DD3">
        <v>0.46069679655134677</v>
      </c>
      <c r="DE3">
        <v>3.482446031474459</v>
      </c>
      <c r="DF3">
        <v>10737414065.299419</v>
      </c>
      <c r="DG3">
        <v>0.42675071680545806</v>
      </c>
      <c r="DH3">
        <v>1.1461575893467031</v>
      </c>
      <c r="DI3">
        <v>32624191775.681808</v>
      </c>
      <c r="DJ3">
        <v>0.38795519709587101</v>
      </c>
      <c r="DK3">
        <v>0.13095036719511627</v>
      </c>
      <c r="DL3">
        <v>285546851077.44037</v>
      </c>
      <c r="DM3">
        <v>0.33946079745888708</v>
      </c>
      <c r="DN3">
        <v>558000000</v>
      </c>
      <c r="DO3">
        <v>0.4849439963698387</v>
      </c>
      <c r="DP3">
        <v>37392465000</v>
      </c>
      <c r="DQ3">
        <v>2835471400</v>
      </c>
      <c r="DR3">
        <v>1225</v>
      </c>
      <c r="DS3">
        <v>2.5019003414420626</v>
      </c>
      <c r="DT3">
        <v>3.8930554649722442</v>
      </c>
      <c r="DU3" s="24">
        <v>0.6</v>
      </c>
      <c r="DV3">
        <v>0.6</v>
      </c>
      <c r="DW3">
        <v>1.2</v>
      </c>
      <c r="DX3">
        <v>9.7736013986013983</v>
      </c>
      <c r="DY3">
        <v>0.5081499999999991</v>
      </c>
      <c r="DZ3">
        <v>9.1223450611888115</v>
      </c>
      <c r="EA3">
        <v>59</v>
      </c>
      <c r="EB3">
        <v>9.1208785112883355</v>
      </c>
      <c r="EC3">
        <v>9</v>
      </c>
      <c r="ED3">
        <v>0.12352282290307401</v>
      </c>
      <c r="EE3">
        <v>0.78104851661760355</v>
      </c>
      <c r="EF3" s="25">
        <v>2.5100000000000001E-2</v>
      </c>
      <c r="EG3">
        <v>2.5425E-2</v>
      </c>
      <c r="EH3">
        <v>35.158149999999999</v>
      </c>
      <c r="EI3">
        <v>-1</v>
      </c>
      <c r="EJ3">
        <v>1</v>
      </c>
      <c r="EK3">
        <v>1</v>
      </c>
      <c r="EL3" s="27">
        <v>44946</v>
      </c>
      <c r="EM3" s="28">
        <v>2.1299999999999999E-2</v>
      </c>
      <c r="EN3" s="28">
        <v>0.52</v>
      </c>
      <c r="EO3" s="28">
        <v>2.21</v>
      </c>
      <c r="EP3" s="28">
        <v>0.47</v>
      </c>
      <c r="EQ3" s="28">
        <v>3.2500000000000001E-2</v>
      </c>
    </row>
    <row r="4" spans="1:147" ht="180">
      <c r="A4" t="s">
        <v>1890</v>
      </c>
      <c r="B4" s="3" t="s">
        <v>1937</v>
      </c>
      <c r="C4" s="3"/>
      <c r="D4" s="3" t="s">
        <v>1976</v>
      </c>
      <c r="E4" t="s">
        <v>1694</v>
      </c>
      <c r="F4" t="s">
        <v>1695</v>
      </c>
      <c r="G4">
        <v>14.98</v>
      </c>
      <c r="H4">
        <v>1.9699999999999999E-2</v>
      </c>
      <c r="I4" t="s">
        <v>1696</v>
      </c>
      <c r="J4">
        <v>24654113000</v>
      </c>
      <c r="K4">
        <v>10.42</v>
      </c>
      <c r="L4">
        <v>1.55</v>
      </c>
      <c r="M4" t="s">
        <v>402</v>
      </c>
      <c r="N4" t="s">
        <v>1938</v>
      </c>
      <c r="O4" t="s">
        <v>1939</v>
      </c>
      <c r="P4" t="s">
        <v>1940</v>
      </c>
      <c r="Q4">
        <v>-2.42</v>
      </c>
      <c r="R4" t="s">
        <v>1941</v>
      </c>
      <c r="S4">
        <v>1345306000</v>
      </c>
      <c r="T4" s="4">
        <v>-0.25080000000000002</v>
      </c>
      <c r="U4" t="s">
        <v>1942</v>
      </c>
      <c r="V4">
        <v>1668776400</v>
      </c>
      <c r="W4">
        <v>1668776400</v>
      </c>
      <c r="X4">
        <v>2.2599999999999998</v>
      </c>
      <c r="Y4">
        <v>1.06</v>
      </c>
      <c r="Z4">
        <v>3.49</v>
      </c>
      <c r="AA4" t="s">
        <v>1943</v>
      </c>
      <c r="AB4" t="s">
        <v>1944</v>
      </c>
      <c r="AC4" t="s">
        <v>301</v>
      </c>
      <c r="AD4" t="s">
        <v>1945</v>
      </c>
      <c r="AE4" t="s">
        <v>915</v>
      </c>
      <c r="AF4">
        <v>412042990</v>
      </c>
      <c r="AG4" t="s">
        <v>1946</v>
      </c>
      <c r="AH4" t="s">
        <v>1947</v>
      </c>
      <c r="AI4" t="s">
        <v>1948</v>
      </c>
      <c r="AJ4" t="s">
        <v>1949</v>
      </c>
      <c r="AK4" t="s">
        <v>1950</v>
      </c>
      <c r="AL4" t="s">
        <v>579</v>
      </c>
      <c r="AM4" t="s">
        <v>1951</v>
      </c>
      <c r="AN4" t="s">
        <v>7</v>
      </c>
      <c r="AO4" t="s">
        <v>1952</v>
      </c>
      <c r="AP4" t="s">
        <v>1953</v>
      </c>
      <c r="AQ4" t="s">
        <v>7</v>
      </c>
      <c r="AR4" t="s">
        <v>1954</v>
      </c>
      <c r="AS4" t="s">
        <v>1955</v>
      </c>
      <c r="AT4" t="s">
        <v>1956</v>
      </c>
      <c r="AU4" t="s">
        <v>1957</v>
      </c>
      <c r="AV4" t="s">
        <v>1958</v>
      </c>
      <c r="AW4" t="s">
        <v>1959</v>
      </c>
      <c r="AX4" t="s">
        <v>1960</v>
      </c>
      <c r="AY4" t="s">
        <v>1961</v>
      </c>
      <c r="AZ4" t="s">
        <v>1962</v>
      </c>
      <c r="BA4" t="s">
        <v>1963</v>
      </c>
      <c r="BB4" t="s">
        <v>1964</v>
      </c>
      <c r="BC4" t="s">
        <v>1965</v>
      </c>
      <c r="BD4" t="s">
        <v>1966</v>
      </c>
      <c r="BE4" t="s">
        <v>1967</v>
      </c>
      <c r="BF4" t="s">
        <v>362</v>
      </c>
      <c r="BG4" t="s">
        <v>1968</v>
      </c>
      <c r="BH4" t="s">
        <v>815</v>
      </c>
      <c r="BI4" t="s">
        <v>1969</v>
      </c>
      <c r="BJ4" t="s">
        <v>1970</v>
      </c>
      <c r="BK4" t="s">
        <v>1971</v>
      </c>
      <c r="BL4" t="s">
        <v>1972</v>
      </c>
      <c r="BM4" t="s">
        <v>1973</v>
      </c>
      <c r="BN4" t="s">
        <v>1974</v>
      </c>
      <c r="BO4">
        <v>10.4</v>
      </c>
      <c r="BP4">
        <v>4.46</v>
      </c>
      <c r="BQ4">
        <v>5.55</v>
      </c>
      <c r="BR4">
        <v>19.989999999999998</v>
      </c>
      <c r="BS4">
        <v>5.45</v>
      </c>
      <c r="BT4">
        <v>6.92</v>
      </c>
      <c r="BU4" t="s">
        <v>1975</v>
      </c>
      <c r="BV4" t="s">
        <v>614</v>
      </c>
      <c r="BW4">
        <v>12.85</v>
      </c>
      <c r="BX4">
        <v>7.66</v>
      </c>
      <c r="BY4">
        <v>8.81</v>
      </c>
      <c r="BZ4">
        <v>5.21</v>
      </c>
      <c r="CA4">
        <v>1.92</v>
      </c>
      <c r="CB4">
        <v>2.59</v>
      </c>
      <c r="CC4">
        <v>2.96</v>
      </c>
      <c r="CD4">
        <v>8</v>
      </c>
      <c r="CE4" t="s">
        <v>815</v>
      </c>
      <c r="CF4" t="s">
        <v>225</v>
      </c>
      <c r="CG4" s="22">
        <v>-0.17661391392846784</v>
      </c>
      <c r="CH4" s="23">
        <v>-1.2089641148325359</v>
      </c>
      <c r="CI4" s="22">
        <v>0.20200920104980469</v>
      </c>
      <c r="CJ4" s="22">
        <v>4.4488977640867233E-2</v>
      </c>
      <c r="CK4" s="22">
        <v>8.2923032343387604E-2</v>
      </c>
      <c r="CL4" s="22">
        <v>0.15091539919376373</v>
      </c>
      <c r="CM4" s="22">
        <v>2.9345782473683357E-2</v>
      </c>
      <c r="CN4" s="23">
        <v>3.082608699798584</v>
      </c>
      <c r="CO4" s="23">
        <v>-0.18727914988994598</v>
      </c>
      <c r="CP4" s="23">
        <v>-4.0677964687347412E-2</v>
      </c>
      <c r="CQ4" s="23">
        <v>0.25354108214378357</v>
      </c>
      <c r="CR4" s="23">
        <v>4.8347105979919434</v>
      </c>
      <c r="CS4">
        <v>0.45788041378798</v>
      </c>
      <c r="CT4">
        <v>43184553.070642531</v>
      </c>
      <c r="CU4">
        <v>0.73431241655540724</v>
      </c>
      <c r="CV4" s="22">
        <v>0.10193647854030133</v>
      </c>
      <c r="CW4" s="23">
        <v>1.5885806530714035</v>
      </c>
      <c r="CX4">
        <v>0.06</v>
      </c>
      <c r="CY4">
        <v>9.942847307222614</v>
      </c>
      <c r="CZ4">
        <v>2928448169.8566313</v>
      </c>
      <c r="DA4">
        <v>0.10193647854030133</v>
      </c>
      <c r="DB4">
        <v>3.2165973742657172</v>
      </c>
      <c r="DC4">
        <v>9052147226.429554</v>
      </c>
      <c r="DD4">
        <v>9.6839654613286252E-2</v>
      </c>
      <c r="DE4">
        <v>1.5621295432851037</v>
      </c>
      <c r="DF4">
        <v>18639371571.430454</v>
      </c>
      <c r="DG4">
        <v>8.9704101115465174E-2</v>
      </c>
      <c r="DH4">
        <v>0.92377000612172588</v>
      </c>
      <c r="DI4">
        <v>31519872703.209652</v>
      </c>
      <c r="DJ4">
        <v>8.1549182832241066E-2</v>
      </c>
      <c r="DK4">
        <v>0.46123320107853982</v>
      </c>
      <c r="DL4">
        <v>63128831428.251572</v>
      </c>
      <c r="DM4">
        <v>7.1355534978210927E-2</v>
      </c>
      <c r="DN4">
        <v>2817000000</v>
      </c>
      <c r="DO4">
        <v>0.10193647854030133</v>
      </c>
      <c r="DP4">
        <v>29117113000</v>
      </c>
      <c r="DQ4">
        <v>1655520000</v>
      </c>
      <c r="DR4">
        <v>412</v>
      </c>
      <c r="DS4">
        <v>-0.27855039246876917</v>
      </c>
      <c r="DT4">
        <v>-2.7975447679039394</v>
      </c>
      <c r="DU4" s="24">
        <v>0</v>
      </c>
      <c r="DV4">
        <v>-0.22</v>
      </c>
      <c r="DW4">
        <v>-0.22</v>
      </c>
      <c r="DX4">
        <v>8.3699999999999992</v>
      </c>
      <c r="DY4">
        <v>0.50175911251981153</v>
      </c>
      <c r="DZ4">
        <v>8.0709508716323288</v>
      </c>
      <c r="EA4">
        <v>1923</v>
      </c>
      <c r="EB4">
        <v>8.0432307322278245</v>
      </c>
      <c r="EC4">
        <v>8</v>
      </c>
      <c r="ED4">
        <v>7.2508216199605888E-2</v>
      </c>
      <c r="EE4">
        <v>0.37812135885910181</v>
      </c>
      <c r="EF4" s="25">
        <v>4.5699999999999998E-2</v>
      </c>
      <c r="EG4">
        <v>4.5897E-2</v>
      </c>
      <c r="EH4">
        <v>31.191759112519811</v>
      </c>
      <c r="EI4" t="s">
        <v>222</v>
      </c>
      <c r="EJ4">
        <v>0</v>
      </c>
      <c r="EK4">
        <v>0</v>
      </c>
      <c r="EL4" s="27">
        <v>44946</v>
      </c>
      <c r="EM4" s="28">
        <v>1.5800000000000002E-2</v>
      </c>
      <c r="EN4" s="28">
        <v>-1.69</v>
      </c>
      <c r="EO4" s="28">
        <v>1.45</v>
      </c>
      <c r="EP4" s="28">
        <v>-0.34</v>
      </c>
      <c r="EQ4" s="28">
        <v>1.9699999999999999E-2</v>
      </c>
    </row>
    <row r="5" spans="1:147" ht="101.25">
      <c r="A5" t="s">
        <v>1891</v>
      </c>
      <c r="B5" s="3" t="s">
        <v>1977</v>
      </c>
      <c r="C5" s="3"/>
      <c r="D5" s="3" t="s">
        <v>2013</v>
      </c>
      <c r="E5" t="s">
        <v>1697</v>
      </c>
      <c r="F5" t="s">
        <v>1698</v>
      </c>
      <c r="G5">
        <v>43.67</v>
      </c>
      <c r="H5">
        <v>-1.4200000000000001E-2</v>
      </c>
      <c r="I5" t="s">
        <v>1699</v>
      </c>
      <c r="J5">
        <v>20864545000</v>
      </c>
      <c r="K5">
        <v>34.86</v>
      </c>
      <c r="L5">
        <v>3.4</v>
      </c>
      <c r="M5" t="s">
        <v>402</v>
      </c>
      <c r="N5" t="s">
        <v>1978</v>
      </c>
      <c r="O5" t="s">
        <v>1979</v>
      </c>
      <c r="P5" t="s">
        <v>1980</v>
      </c>
      <c r="Q5">
        <v>10.47</v>
      </c>
      <c r="R5" t="s">
        <v>1981</v>
      </c>
      <c r="S5">
        <v>509420930</v>
      </c>
      <c r="T5" s="4">
        <v>8.1000000000000003E-2</v>
      </c>
      <c r="U5" t="s">
        <v>1982</v>
      </c>
      <c r="V5">
        <v>477777540</v>
      </c>
      <c r="W5">
        <v>477777540</v>
      </c>
      <c r="X5">
        <v>2.16</v>
      </c>
      <c r="Y5">
        <v>0.39</v>
      </c>
      <c r="Z5">
        <v>11.64</v>
      </c>
      <c r="AA5" t="s">
        <v>1983</v>
      </c>
      <c r="AB5" t="s">
        <v>810</v>
      </c>
      <c r="AC5" t="s">
        <v>1984</v>
      </c>
      <c r="AD5" t="s">
        <v>785</v>
      </c>
      <c r="AE5" t="s">
        <v>1985</v>
      </c>
      <c r="AF5">
        <v>46272183</v>
      </c>
      <c r="AG5" t="s">
        <v>1986</v>
      </c>
      <c r="AH5" t="s">
        <v>1987</v>
      </c>
      <c r="AI5" t="s">
        <v>1988</v>
      </c>
      <c r="AJ5" t="s">
        <v>1989</v>
      </c>
      <c r="AK5" t="s">
        <v>1990</v>
      </c>
      <c r="AL5" t="s">
        <v>1991</v>
      </c>
      <c r="AM5" t="s">
        <v>1992</v>
      </c>
      <c r="AN5" t="s">
        <v>7</v>
      </c>
      <c r="AO5" t="s">
        <v>1993</v>
      </c>
      <c r="AP5" t="s">
        <v>1994</v>
      </c>
      <c r="AQ5" t="s">
        <v>1995</v>
      </c>
      <c r="AR5" t="s">
        <v>1996</v>
      </c>
      <c r="AS5" t="s">
        <v>7</v>
      </c>
      <c r="AT5" t="s">
        <v>1997</v>
      </c>
      <c r="AU5" t="s">
        <v>667</v>
      </c>
      <c r="AV5" t="s">
        <v>292</v>
      </c>
      <c r="AW5" t="s">
        <v>1998</v>
      </c>
      <c r="AX5" t="s">
        <v>1999</v>
      </c>
      <c r="AY5" t="s">
        <v>2000</v>
      </c>
      <c r="AZ5" t="s">
        <v>2001</v>
      </c>
      <c r="BA5" t="s">
        <v>2002</v>
      </c>
      <c r="BB5" t="s">
        <v>2003</v>
      </c>
      <c r="BC5" t="s">
        <v>2004</v>
      </c>
      <c r="BD5" t="s">
        <v>466</v>
      </c>
      <c r="BE5" t="s">
        <v>323</v>
      </c>
      <c r="BF5" t="s">
        <v>288</v>
      </c>
      <c r="BG5" t="s">
        <v>2005</v>
      </c>
      <c r="BH5" t="s">
        <v>2006</v>
      </c>
      <c r="BI5" t="s">
        <v>2007</v>
      </c>
      <c r="BJ5" t="s">
        <v>2008</v>
      </c>
      <c r="BK5" t="s">
        <v>2009</v>
      </c>
      <c r="BL5" t="s">
        <v>1194</v>
      </c>
      <c r="BM5" t="s">
        <v>706</v>
      </c>
      <c r="BN5" t="s">
        <v>2010</v>
      </c>
      <c r="BO5">
        <v>8.2100000000000009</v>
      </c>
      <c r="BP5">
        <v>7.09</v>
      </c>
      <c r="BQ5">
        <v>5.77</v>
      </c>
      <c r="BR5">
        <v>9.59</v>
      </c>
      <c r="BS5">
        <v>9.4</v>
      </c>
      <c r="BT5">
        <v>6.6</v>
      </c>
      <c r="BU5" t="s">
        <v>2011</v>
      </c>
      <c r="BV5" t="s">
        <v>614</v>
      </c>
      <c r="BW5">
        <v>24.23</v>
      </c>
      <c r="BX5">
        <v>24.26</v>
      </c>
      <c r="BY5">
        <v>20.6</v>
      </c>
      <c r="BZ5">
        <v>12.34</v>
      </c>
      <c r="CA5">
        <v>9.25</v>
      </c>
      <c r="CB5">
        <v>6.7</v>
      </c>
      <c r="CC5">
        <v>9.34</v>
      </c>
      <c r="CD5">
        <v>-2.46</v>
      </c>
      <c r="CE5" t="s">
        <v>2012</v>
      </c>
      <c r="CF5" t="s">
        <v>785</v>
      </c>
      <c r="CG5" s="22">
        <v>-3.1031587837837837E-2</v>
      </c>
      <c r="CH5" s="23">
        <v>-0.21543559585492228</v>
      </c>
      <c r="CI5" s="22">
        <v>0.20931310951709747</v>
      </c>
      <c r="CJ5" s="22">
        <v>3.5816587507724762E-2</v>
      </c>
      <c r="CK5" s="22">
        <v>0.22815254330635071</v>
      </c>
      <c r="CL5" s="22">
        <v>0.18567450344562531</v>
      </c>
      <c r="CM5" s="22">
        <v>0.14581666886806488</v>
      </c>
      <c r="CN5" s="23">
        <v>0.54269975423812866</v>
      </c>
      <c r="CO5" s="23">
        <v>0.51249998807907104</v>
      </c>
      <c r="CP5" s="23">
        <v>0.70212763547897339</v>
      </c>
      <c r="CQ5" s="23">
        <v>5.563145637512207</v>
      </c>
      <c r="CR5" s="23">
        <v>-0.41719001531600952</v>
      </c>
      <c r="CS5">
        <v>3.9772293175752953</v>
      </c>
      <c r="CT5">
        <v>85489241.071428567</v>
      </c>
      <c r="CU5">
        <v>1.9464163040989237</v>
      </c>
      <c r="CV5" s="22">
        <v>0.16095468252897263</v>
      </c>
      <c r="CW5" s="23">
        <v>1.3806565999984741</v>
      </c>
      <c r="CX5">
        <v>0.06</v>
      </c>
      <c r="CY5">
        <v>35.774187230202202</v>
      </c>
      <c r="CZ5">
        <v>613334549.26058936</v>
      </c>
      <c r="DA5">
        <v>0.16095468252897263</v>
      </c>
      <c r="DB5">
        <v>11.014374823749112</v>
      </c>
      <c r="DC5">
        <v>1992082651.1814187</v>
      </c>
      <c r="DD5">
        <v>0.152906948402524</v>
      </c>
      <c r="DE5">
        <v>4.9964941147266488</v>
      </c>
      <c r="DF5">
        <v>4391388140.6023417</v>
      </c>
      <c r="DG5">
        <v>0.14164012062549591</v>
      </c>
      <c r="DH5">
        <v>2.7282904901107323</v>
      </c>
      <c r="DI5">
        <v>8042231968.8947296</v>
      </c>
      <c r="DJ5">
        <v>0.12876374602317811</v>
      </c>
      <c r="DK5">
        <v>1.1325940203555442</v>
      </c>
      <c r="DL5">
        <v>19372824335.68924</v>
      </c>
      <c r="DM5">
        <v>0.11266827777028084</v>
      </c>
      <c r="DN5">
        <v>560000000</v>
      </c>
      <c r="DO5">
        <v>0.16095468252897263</v>
      </c>
      <c r="DP5">
        <v>21941545000</v>
      </c>
      <c r="DQ5">
        <v>6174249400</v>
      </c>
      <c r="DR5">
        <v>3096</v>
      </c>
      <c r="DS5">
        <v>-0.19198627036681046</v>
      </c>
      <c r="DT5">
        <v>-1.5960921958533965</v>
      </c>
      <c r="DU5" s="24">
        <v>0.6</v>
      </c>
      <c r="DV5">
        <v>0.6</v>
      </c>
      <c r="DW5">
        <v>1.2</v>
      </c>
      <c r="DX5">
        <v>5.2633832976445394</v>
      </c>
      <c r="DY5">
        <v>0.58859181286549678</v>
      </c>
      <c r="DZ5">
        <v>5.0681087644163947</v>
      </c>
      <c r="EA5">
        <v>904</v>
      </c>
      <c r="EB5">
        <v>5.0555995561611287</v>
      </c>
      <c r="EC5">
        <v>5</v>
      </c>
      <c r="ED5">
        <v>9.2551860014181489E-2</v>
      </c>
      <c r="EE5">
        <v>0.35790715486542124</v>
      </c>
      <c r="EF5" s="25">
        <v>2.3400000000000004E-2</v>
      </c>
      <c r="EG5">
        <v>2.3258000000000001E-2</v>
      </c>
      <c r="EH5">
        <v>33.258591812865497</v>
      </c>
      <c r="EI5" t="s">
        <v>222</v>
      </c>
      <c r="EJ5">
        <v>1</v>
      </c>
      <c r="EK5">
        <v>1</v>
      </c>
      <c r="EL5" s="27">
        <v>44946</v>
      </c>
      <c r="EM5" s="28">
        <v>1.9E-2</v>
      </c>
      <c r="EN5" s="28">
        <v>0.2</v>
      </c>
      <c r="EO5" s="28">
        <v>0.59</v>
      </c>
      <c r="EP5" s="28">
        <v>8</v>
      </c>
      <c r="EQ5" s="28">
        <v>-1.4200000000000001E-2</v>
      </c>
    </row>
    <row r="6" spans="1:147" ht="123.75">
      <c r="A6" t="s">
        <v>1892</v>
      </c>
      <c r="B6" s="3"/>
      <c r="C6" s="3"/>
      <c r="D6" s="3" t="s">
        <v>2046</v>
      </c>
      <c r="E6" t="s">
        <v>1703</v>
      </c>
      <c r="F6" t="s">
        <v>1704</v>
      </c>
      <c r="G6">
        <v>36.22</v>
      </c>
      <c r="H6">
        <v>1.23E-2</v>
      </c>
      <c r="I6" t="s">
        <v>1705</v>
      </c>
      <c r="J6">
        <v>14524220000</v>
      </c>
      <c r="K6">
        <v>13.01</v>
      </c>
      <c r="L6">
        <v>2.78</v>
      </c>
      <c r="M6" t="s">
        <v>402</v>
      </c>
      <c r="N6" t="s">
        <v>2014</v>
      </c>
      <c r="O6" t="s">
        <v>2015</v>
      </c>
      <c r="P6" t="s">
        <v>2016</v>
      </c>
      <c r="Q6">
        <v>-18.21</v>
      </c>
      <c r="R6" t="s">
        <v>2017</v>
      </c>
      <c r="S6">
        <v>870863090</v>
      </c>
      <c r="T6" s="4">
        <v>-0.26790000000000003</v>
      </c>
      <c r="U6" t="s">
        <v>2018</v>
      </c>
      <c r="V6">
        <v>95000000</v>
      </c>
      <c r="W6">
        <v>401000000</v>
      </c>
      <c r="X6">
        <v>1.2</v>
      </c>
      <c r="Y6">
        <v>0.25</v>
      </c>
      <c r="Z6">
        <v>57.68</v>
      </c>
      <c r="AA6" t="s">
        <v>740</v>
      </c>
      <c r="AB6" t="s">
        <v>391</v>
      </c>
      <c r="AC6" t="s">
        <v>2019</v>
      </c>
      <c r="AD6" t="s">
        <v>2020</v>
      </c>
      <c r="AE6" t="s">
        <v>2021</v>
      </c>
      <c r="AF6">
        <v>-40428080</v>
      </c>
      <c r="AG6" t="s">
        <v>2022</v>
      </c>
      <c r="AH6" t="s">
        <v>2023</v>
      </c>
      <c r="AI6" t="s">
        <v>2024</v>
      </c>
      <c r="AJ6" t="s">
        <v>2025</v>
      </c>
      <c r="AK6" t="s">
        <v>2026</v>
      </c>
      <c r="AL6" t="s">
        <v>1604</v>
      </c>
      <c r="AM6" t="s">
        <v>2027</v>
      </c>
      <c r="AN6" t="s">
        <v>7</v>
      </c>
      <c r="AO6" t="s">
        <v>704</v>
      </c>
      <c r="AP6" t="s">
        <v>2028</v>
      </c>
      <c r="AQ6" t="s">
        <v>530</v>
      </c>
      <c r="AR6" t="s">
        <v>335</v>
      </c>
      <c r="AS6" t="s">
        <v>2029</v>
      </c>
      <c r="AT6" t="s">
        <v>1584</v>
      </c>
      <c r="AU6" t="s">
        <v>7</v>
      </c>
      <c r="AV6" t="s">
        <v>2030</v>
      </c>
      <c r="AW6" t="s">
        <v>1627</v>
      </c>
      <c r="AX6" t="s">
        <v>2031</v>
      </c>
      <c r="AY6" t="s">
        <v>2032</v>
      </c>
      <c r="AZ6" t="s">
        <v>2033</v>
      </c>
      <c r="BA6" t="s">
        <v>2034</v>
      </c>
      <c r="BB6" t="s">
        <v>2035</v>
      </c>
      <c r="BC6" t="s">
        <v>2036</v>
      </c>
      <c r="BD6" t="s">
        <v>2037</v>
      </c>
      <c r="BE6" t="s">
        <v>2038</v>
      </c>
      <c r="BF6" t="s">
        <v>321</v>
      </c>
      <c r="BG6" t="s">
        <v>705</v>
      </c>
      <c r="BH6" t="s">
        <v>312</v>
      </c>
      <c r="BI6" t="s">
        <v>495</v>
      </c>
      <c r="BJ6" t="s">
        <v>2039</v>
      </c>
      <c r="BK6" t="s">
        <v>2040</v>
      </c>
      <c r="BL6" t="s">
        <v>2041</v>
      </c>
      <c r="BM6" t="s">
        <v>2042</v>
      </c>
      <c r="BN6" t="s">
        <v>2043</v>
      </c>
      <c r="BO6">
        <v>31.22</v>
      </c>
      <c r="BP6">
        <v>21.51</v>
      </c>
      <c r="BQ6">
        <v>23.68</v>
      </c>
      <c r="BR6">
        <v>32.08</v>
      </c>
      <c r="BS6">
        <v>20.64</v>
      </c>
      <c r="BT6">
        <v>24.8</v>
      </c>
      <c r="BU6" t="s">
        <v>1328</v>
      </c>
      <c r="BV6" t="s">
        <v>614</v>
      </c>
      <c r="BW6">
        <v>73.040000000000006</v>
      </c>
      <c r="BX6">
        <v>64.53</v>
      </c>
      <c r="BY6">
        <v>60.18</v>
      </c>
      <c r="BZ6">
        <v>61.02</v>
      </c>
      <c r="CA6">
        <v>42.81</v>
      </c>
      <c r="CB6">
        <v>37.76</v>
      </c>
      <c r="CC6">
        <v>4.08</v>
      </c>
      <c r="CD6">
        <v>-1.63</v>
      </c>
      <c r="CE6" t="s">
        <v>2044</v>
      </c>
      <c r="CF6" t="s">
        <v>2045</v>
      </c>
      <c r="CG6" s="22">
        <v>-0.31259223454833596</v>
      </c>
      <c r="CH6" s="23">
        <v>-0.49680775175644026</v>
      </c>
      <c r="CI6" s="22">
        <v>0.4077017605304718</v>
      </c>
      <c r="CJ6" s="22">
        <v>0.1898181289434433</v>
      </c>
      <c r="CK6" s="22">
        <v>0.119706891477108</v>
      </c>
      <c r="CL6" s="22">
        <v>-4.584309458732605E-2</v>
      </c>
      <c r="CM6" s="22">
        <v>0.74390250444412231</v>
      </c>
      <c r="CN6" s="23">
        <v>1.0470757484436035</v>
      </c>
      <c r="CO6" s="23">
        <v>0.35067436099052429</v>
      </c>
      <c r="CP6" s="23">
        <v>5.9183672070503235E-2</v>
      </c>
      <c r="CQ6" s="23">
        <v>-0.10909090936183929</v>
      </c>
      <c r="CR6" s="23">
        <v>3.5081968307495117</v>
      </c>
      <c r="CS6">
        <v>6.3066521927920105</v>
      </c>
      <c r="CT6">
        <v>60189405.574912891</v>
      </c>
      <c r="CU6">
        <v>1.3804527885146329</v>
      </c>
      <c r="CV6" s="22">
        <v>0.28305723816156386</v>
      </c>
      <c r="CW6" s="23">
        <v>0.97120794057846072</v>
      </c>
      <c r="CX6">
        <v>0.06</v>
      </c>
      <c r="CY6">
        <v>5.9593579495114923</v>
      </c>
      <c r="CZ6">
        <v>1736968996.9451361</v>
      </c>
      <c r="DA6">
        <v>0.28305723816156386</v>
      </c>
      <c r="DB6">
        <v>1.6599710392323215</v>
      </c>
      <c r="DC6">
        <v>6235783489.8053865</v>
      </c>
      <c r="DD6">
        <v>0.26890437625348568</v>
      </c>
      <c r="DE6">
        <v>0.6509611523854022</v>
      </c>
      <c r="DF6">
        <v>15901440450.123127</v>
      </c>
      <c r="DG6">
        <v>0.2490903695821762</v>
      </c>
      <c r="DH6">
        <v>0.29669272021168597</v>
      </c>
      <c r="DI6">
        <v>34888688851.5989</v>
      </c>
      <c r="DJ6">
        <v>0.2264457905292511</v>
      </c>
      <c r="DK6">
        <v>7.8543323980054092E-2</v>
      </c>
      <c r="DL6">
        <v>131789940576.34575</v>
      </c>
      <c r="DM6">
        <v>0.1981400667130947</v>
      </c>
      <c r="DN6">
        <v>1435000000</v>
      </c>
      <c r="DO6">
        <v>0.28305723816156386</v>
      </c>
      <c r="DP6">
        <v>10351220000</v>
      </c>
      <c r="DQ6">
        <v>2635768200</v>
      </c>
      <c r="DR6">
        <v>1444</v>
      </c>
      <c r="DS6">
        <v>-0.59564947270989976</v>
      </c>
      <c r="DT6">
        <v>-1.468015692334901</v>
      </c>
      <c r="DU6" s="24">
        <v>-0.22</v>
      </c>
      <c r="DV6">
        <v>-0.22</v>
      </c>
      <c r="DW6">
        <v>-0.44</v>
      </c>
      <c r="DX6">
        <v>4.3995098039215685</v>
      </c>
      <c r="DY6">
        <v>0.51575786872918739</v>
      </c>
      <c r="DZ6">
        <v>4.066221893634455</v>
      </c>
      <c r="EA6">
        <v>1404</v>
      </c>
      <c r="EB6">
        <v>4.0473321052023596</v>
      </c>
      <c r="EC6">
        <v>4</v>
      </c>
      <c r="ED6">
        <v>9.6199501246882792E-3</v>
      </c>
      <c r="EE6">
        <v>5.8036159600997506E-2</v>
      </c>
      <c r="EF6" s="25">
        <v>4.7600000000000003E-2</v>
      </c>
      <c r="EG6">
        <v>4.7723000000000002E-2</v>
      </c>
      <c r="EH6">
        <v>35.165757868729187</v>
      </c>
      <c r="EI6">
        <v>-1</v>
      </c>
      <c r="EJ6">
        <v>0</v>
      </c>
      <c r="EK6">
        <v>1</v>
      </c>
      <c r="EL6" s="27">
        <v>44946</v>
      </c>
      <c r="EM6" s="28">
        <v>7.1999999999999998E-3</v>
      </c>
      <c r="EN6" s="28">
        <v>-0.14000000000000001</v>
      </c>
      <c r="EO6" s="28">
        <v>0.86</v>
      </c>
      <c r="EP6" s="28">
        <v>1.36</v>
      </c>
      <c r="EQ6" s="28">
        <v>1.23E-2</v>
      </c>
    </row>
    <row r="7" spans="1:147" ht="180">
      <c r="A7" t="s">
        <v>1893</v>
      </c>
      <c r="B7" s="3"/>
      <c r="C7" s="3"/>
      <c r="D7" s="3" t="s">
        <v>2079</v>
      </c>
      <c r="E7" t="s">
        <v>1706</v>
      </c>
      <c r="F7" t="s">
        <v>1707</v>
      </c>
      <c r="G7">
        <v>21.34</v>
      </c>
      <c r="H7">
        <v>4.1500000000000002E-2</v>
      </c>
      <c r="I7" t="s">
        <v>1708</v>
      </c>
      <c r="J7">
        <v>13794657000</v>
      </c>
      <c r="K7">
        <v>17.07</v>
      </c>
      <c r="L7">
        <v>3.53</v>
      </c>
      <c r="M7" t="s">
        <v>402</v>
      </c>
      <c r="N7" t="s">
        <v>2047</v>
      </c>
      <c r="O7" t="s">
        <v>2048</v>
      </c>
      <c r="P7" t="s">
        <v>2049</v>
      </c>
      <c r="Q7">
        <v>25.76</v>
      </c>
      <c r="R7" t="s">
        <v>2050</v>
      </c>
      <c r="S7">
        <v>579006840</v>
      </c>
      <c r="T7" s="4">
        <v>1.196</v>
      </c>
      <c r="U7" t="s">
        <v>2051</v>
      </c>
      <c r="V7">
        <v>557189840</v>
      </c>
      <c r="W7">
        <v>646422540</v>
      </c>
      <c r="X7">
        <v>1.93</v>
      </c>
      <c r="Y7">
        <v>0.88</v>
      </c>
      <c r="Z7">
        <v>8.91</v>
      </c>
      <c r="AA7" t="s">
        <v>2052</v>
      </c>
      <c r="AB7" t="s">
        <v>2053</v>
      </c>
      <c r="AC7" t="s">
        <v>2054</v>
      </c>
      <c r="AD7" t="s">
        <v>815</v>
      </c>
      <c r="AE7" t="s">
        <v>488</v>
      </c>
      <c r="AF7">
        <v>49349765</v>
      </c>
      <c r="AG7" t="s">
        <v>2055</v>
      </c>
      <c r="AH7" t="s">
        <v>2056</v>
      </c>
      <c r="AI7" t="s">
        <v>2057</v>
      </c>
      <c r="AJ7" t="s">
        <v>2058</v>
      </c>
      <c r="AK7" t="s">
        <v>2059</v>
      </c>
      <c r="AL7" t="s">
        <v>2060</v>
      </c>
      <c r="AM7" t="s">
        <v>2061</v>
      </c>
      <c r="AN7" t="s">
        <v>7</v>
      </c>
      <c r="AO7" t="s">
        <v>1360</v>
      </c>
      <c r="AP7" t="s">
        <v>2062</v>
      </c>
      <c r="AQ7" t="s">
        <v>2063</v>
      </c>
      <c r="AR7" t="s">
        <v>2064</v>
      </c>
      <c r="AS7" t="s">
        <v>7</v>
      </c>
      <c r="AT7" t="s">
        <v>2065</v>
      </c>
      <c r="AU7" t="s">
        <v>2066</v>
      </c>
      <c r="AV7" t="s">
        <v>2067</v>
      </c>
      <c r="AW7" t="s">
        <v>2068</v>
      </c>
      <c r="AX7" t="s">
        <v>731</v>
      </c>
      <c r="AY7" t="s">
        <v>2069</v>
      </c>
      <c r="AZ7" t="s">
        <v>2070</v>
      </c>
      <c r="BA7" t="s">
        <v>2071</v>
      </c>
      <c r="BB7" t="s">
        <v>2072</v>
      </c>
      <c r="BC7" t="s">
        <v>2073</v>
      </c>
      <c r="BD7" t="s">
        <v>20</v>
      </c>
      <c r="BE7" t="s">
        <v>2074</v>
      </c>
      <c r="BF7" t="s">
        <v>1522</v>
      </c>
      <c r="BG7" t="s">
        <v>678</v>
      </c>
      <c r="BH7" t="s">
        <v>468</v>
      </c>
      <c r="BI7" t="s">
        <v>2075</v>
      </c>
      <c r="BJ7" t="s">
        <v>2076</v>
      </c>
      <c r="BK7" t="s">
        <v>2077</v>
      </c>
      <c r="BL7" t="s">
        <v>278</v>
      </c>
      <c r="BM7" t="s">
        <v>2028</v>
      </c>
      <c r="BN7" t="s">
        <v>813</v>
      </c>
      <c r="BO7">
        <v>10.26</v>
      </c>
      <c r="BP7">
        <v>6.52</v>
      </c>
      <c r="BQ7">
        <v>22.69</v>
      </c>
      <c r="BR7">
        <v>16.28</v>
      </c>
      <c r="BS7">
        <v>8.93</v>
      </c>
      <c r="BT7">
        <v>40.659999999999997</v>
      </c>
      <c r="BU7" t="s">
        <v>324</v>
      </c>
      <c r="BV7" t="s">
        <v>614</v>
      </c>
      <c r="BW7">
        <v>20.76</v>
      </c>
      <c r="BX7">
        <v>12.84</v>
      </c>
      <c r="BY7">
        <v>16.03</v>
      </c>
      <c r="BZ7">
        <v>11.09</v>
      </c>
      <c r="CA7">
        <v>4.08</v>
      </c>
      <c r="CB7">
        <v>16.350000000000001</v>
      </c>
      <c r="CC7">
        <v>3.44</v>
      </c>
      <c r="CD7">
        <v>-7.22</v>
      </c>
      <c r="CE7" t="s">
        <v>2078</v>
      </c>
      <c r="CF7" t="s">
        <v>1026</v>
      </c>
      <c r="CG7" s="22">
        <v>4.3528724440116601E-2</v>
      </c>
      <c r="CH7" s="23">
        <v>-0.37699311475409836</v>
      </c>
      <c r="CI7" s="22">
        <v>0.36511945724487305</v>
      </c>
      <c r="CJ7" s="22">
        <v>6.7121349275112152E-2</v>
      </c>
      <c r="CK7" s="22">
        <v>9.2334747314453125E-2</v>
      </c>
      <c r="CL7" s="22">
        <v>3.5315632820129395E-2</v>
      </c>
      <c r="CM7" s="22">
        <v>0.21714428067207336</v>
      </c>
      <c r="CN7" s="23">
        <v>1.0204918384552002</v>
      </c>
      <c r="CO7" s="23">
        <v>-0.73186814785003662</v>
      </c>
      <c r="CP7" s="23">
        <v>1.7575757503509521</v>
      </c>
      <c r="CQ7" s="23">
        <v>1.1290322542190552</v>
      </c>
      <c r="CR7" s="23">
        <v>-8.2840234041213989E-2</v>
      </c>
      <c r="CS7">
        <v>1.6994772699273131</v>
      </c>
      <c r="CT7">
        <v>112501056.79513185</v>
      </c>
      <c r="CU7">
        <v>0.46860356138706655</v>
      </c>
      <c r="CV7" s="22">
        <v>0.15540709346532822</v>
      </c>
      <c r="CW7" s="23">
        <v>0.6184782922267914</v>
      </c>
      <c r="CX7">
        <v>0.06</v>
      </c>
      <c r="CY7">
        <v>25.060152824466694</v>
      </c>
      <c r="CZ7">
        <v>537373299.13057244</v>
      </c>
      <c r="DA7">
        <v>0.15540709346532822</v>
      </c>
      <c r="DB7">
        <v>7.7514236635131217</v>
      </c>
      <c r="DC7">
        <v>1737314019.2799892</v>
      </c>
      <c r="DD7">
        <v>0.14763673879206179</v>
      </c>
      <c r="DE7">
        <v>3.5391816253860418</v>
      </c>
      <c r="DF7">
        <v>3805020037.232789</v>
      </c>
      <c r="DG7">
        <v>0.13675824224948882</v>
      </c>
      <c r="DH7">
        <v>1.9475493042695422</v>
      </c>
      <c r="DI7">
        <v>6914668075.6566896</v>
      </c>
      <c r="DJ7">
        <v>0.12432567477226258</v>
      </c>
      <c r="DK7">
        <v>0.8235254955573913</v>
      </c>
      <c r="DL7">
        <v>16352446976.623703</v>
      </c>
      <c r="DM7">
        <v>0.10878496542572974</v>
      </c>
      <c r="DN7">
        <v>493000000</v>
      </c>
      <c r="DO7">
        <v>0.15540709346532822</v>
      </c>
      <c r="DP7">
        <v>13466657000</v>
      </c>
      <c r="DQ7">
        <v>234372000</v>
      </c>
      <c r="DR7">
        <v>689</v>
      </c>
      <c r="DS7">
        <v>-0.11187836902521162</v>
      </c>
      <c r="DT7">
        <v>-0.99547140698088976</v>
      </c>
      <c r="DU7" s="24">
        <v>0.6</v>
      </c>
      <c r="DV7">
        <v>0.6</v>
      </c>
      <c r="DW7">
        <v>1.2</v>
      </c>
      <c r="DX7">
        <v>6.3227016885553473</v>
      </c>
      <c r="DY7">
        <v>0.70609321533923208</v>
      </c>
      <c r="DZ7">
        <v>6.0632796117042176</v>
      </c>
      <c r="EA7">
        <v>826</v>
      </c>
      <c r="EB7">
        <v>6.0526601563471099</v>
      </c>
      <c r="EC7">
        <v>6</v>
      </c>
      <c r="ED7">
        <v>0.10283614182141608</v>
      </c>
      <c r="EE7">
        <v>0.52442478258880021</v>
      </c>
      <c r="EF7" s="25">
        <v>4.7610000000000006E-2</v>
      </c>
      <c r="EG7">
        <v>4.7195000000000008E-2</v>
      </c>
      <c r="EH7">
        <v>51.196093215339232</v>
      </c>
      <c r="EI7" t="s">
        <v>222</v>
      </c>
      <c r="EJ7">
        <v>0</v>
      </c>
      <c r="EK7">
        <v>1</v>
      </c>
      <c r="EL7" s="27">
        <v>44946</v>
      </c>
      <c r="EM7" s="28">
        <v>8.6999999999999994E-3</v>
      </c>
      <c r="EN7" s="28">
        <v>-1.54</v>
      </c>
      <c r="EO7" s="28">
        <v>0.49</v>
      </c>
      <c r="EP7" s="28">
        <v>-0.49</v>
      </c>
      <c r="EQ7" s="28">
        <v>4.1500000000000002E-2</v>
      </c>
    </row>
    <row r="8" spans="1:147" ht="112.5">
      <c r="A8" t="s">
        <v>1894</v>
      </c>
      <c r="B8" s="3"/>
      <c r="C8" s="3"/>
      <c r="D8" s="3" t="s">
        <v>2108</v>
      </c>
      <c r="E8" t="s">
        <v>1709</v>
      </c>
      <c r="F8" t="s">
        <v>1710</v>
      </c>
      <c r="G8">
        <v>50.92</v>
      </c>
      <c r="H8">
        <v>-1.66E-2</v>
      </c>
      <c r="I8" t="s">
        <v>1711</v>
      </c>
      <c r="J8">
        <v>13320672000</v>
      </c>
      <c r="K8">
        <v>68</v>
      </c>
      <c r="L8">
        <v>7.97</v>
      </c>
      <c r="M8" t="s">
        <v>402</v>
      </c>
      <c r="N8" t="s">
        <v>265</v>
      </c>
      <c r="O8" t="s">
        <v>1631</v>
      </c>
      <c r="P8" t="s">
        <v>2080</v>
      </c>
      <c r="Q8">
        <v>-12.42</v>
      </c>
      <c r="R8" t="s">
        <v>2081</v>
      </c>
      <c r="S8">
        <v>135316410</v>
      </c>
      <c r="T8" s="4">
        <v>-0.23669999999999999</v>
      </c>
      <c r="U8" t="s">
        <v>378</v>
      </c>
      <c r="V8">
        <v>175047000</v>
      </c>
      <c r="W8">
        <v>261600000</v>
      </c>
      <c r="X8">
        <v>1.1599999999999999</v>
      </c>
      <c r="Y8">
        <v>0.33</v>
      </c>
      <c r="Z8">
        <v>21.79</v>
      </c>
      <c r="AA8" t="s">
        <v>2082</v>
      </c>
      <c r="AB8" t="s">
        <v>685</v>
      </c>
      <c r="AC8" t="s">
        <v>2083</v>
      </c>
      <c r="AD8" t="s">
        <v>2084</v>
      </c>
      <c r="AE8" t="s">
        <v>2085</v>
      </c>
      <c r="AF8">
        <v>-23653266</v>
      </c>
      <c r="AG8" t="s">
        <v>2086</v>
      </c>
      <c r="AH8" t="s">
        <v>2087</v>
      </c>
      <c r="AI8" t="s">
        <v>2088</v>
      </c>
      <c r="AJ8" t="s">
        <v>500</v>
      </c>
      <c r="AK8" t="s">
        <v>2089</v>
      </c>
      <c r="AL8" t="s">
        <v>2090</v>
      </c>
      <c r="AM8" t="s">
        <v>2091</v>
      </c>
      <c r="AN8" t="s">
        <v>7</v>
      </c>
      <c r="AO8" t="s">
        <v>2092</v>
      </c>
      <c r="AP8" t="s">
        <v>1059</v>
      </c>
      <c r="AQ8" t="s">
        <v>2093</v>
      </c>
      <c r="AR8" t="s">
        <v>2094</v>
      </c>
      <c r="AS8" t="s">
        <v>7</v>
      </c>
      <c r="AT8" t="s">
        <v>323</v>
      </c>
      <c r="AU8" t="s">
        <v>7</v>
      </c>
      <c r="AV8" t="s">
        <v>2095</v>
      </c>
      <c r="AW8" t="s">
        <v>2096</v>
      </c>
      <c r="AX8" t="s">
        <v>2097</v>
      </c>
      <c r="AY8" t="s">
        <v>2098</v>
      </c>
      <c r="AZ8" t="s">
        <v>697</v>
      </c>
      <c r="BA8" t="s">
        <v>1783</v>
      </c>
      <c r="BB8" t="s">
        <v>520</v>
      </c>
      <c r="BC8" t="s">
        <v>1927</v>
      </c>
      <c r="BD8" t="s">
        <v>2099</v>
      </c>
      <c r="BE8" t="s">
        <v>1517</v>
      </c>
      <c r="BF8" t="s">
        <v>385</v>
      </c>
      <c r="BG8" t="s">
        <v>2100</v>
      </c>
      <c r="BH8" t="s">
        <v>2101</v>
      </c>
      <c r="BI8" t="s">
        <v>1756</v>
      </c>
      <c r="BJ8" t="s">
        <v>2102</v>
      </c>
      <c r="BK8" t="s">
        <v>2082</v>
      </c>
      <c r="BL8" t="s">
        <v>2103</v>
      </c>
      <c r="BM8" t="s">
        <v>2104</v>
      </c>
      <c r="BN8" t="s">
        <v>21</v>
      </c>
      <c r="BO8">
        <v>15.81</v>
      </c>
      <c r="BP8">
        <v>15.87</v>
      </c>
      <c r="BQ8">
        <v>25.31</v>
      </c>
      <c r="BR8">
        <v>15.86</v>
      </c>
      <c r="BS8">
        <v>24.67</v>
      </c>
      <c r="BT8">
        <v>26.8</v>
      </c>
      <c r="BU8" t="s">
        <v>2105</v>
      </c>
      <c r="BV8" t="s">
        <v>614</v>
      </c>
      <c r="BW8">
        <v>34.69</v>
      </c>
      <c r="BX8">
        <v>45.33</v>
      </c>
      <c r="BY8">
        <v>47.66</v>
      </c>
      <c r="BZ8">
        <v>20.49</v>
      </c>
      <c r="CA8">
        <v>26.68</v>
      </c>
      <c r="CB8">
        <v>27.94</v>
      </c>
      <c r="CC8">
        <v>6.08</v>
      </c>
      <c r="CD8">
        <v>6.06</v>
      </c>
      <c r="CE8" t="s">
        <v>2106</v>
      </c>
      <c r="CF8" t="s">
        <v>2107</v>
      </c>
      <c r="CG8" s="22">
        <v>-0.49843023904382472</v>
      </c>
      <c r="CH8" s="23">
        <v>-0.47205523076923067</v>
      </c>
      <c r="CI8" s="22">
        <v>0.62751680612564087</v>
      </c>
      <c r="CJ8" s="22">
        <v>0.23908524215221405</v>
      </c>
      <c r="CK8" s="22">
        <v>-8.901514858007431E-2</v>
      </c>
      <c r="CL8" s="22">
        <v>0.63467490673065186</v>
      </c>
      <c r="CM8" s="22">
        <v>0.85632181167602539</v>
      </c>
      <c r="CN8" s="23">
        <v>0.49685534834861755</v>
      </c>
      <c r="CO8" s="23">
        <v>0.18656715750694275</v>
      </c>
      <c r="CP8" s="23">
        <v>0.28846153616905212</v>
      </c>
      <c r="CQ8" s="23">
        <v>1.1485872268676758</v>
      </c>
      <c r="CR8" s="23">
        <v>0.84383165836334229</v>
      </c>
      <c r="CS8">
        <v>13.732651546391754</v>
      </c>
      <c r="CT8">
        <v>53932926.050420165</v>
      </c>
      <c r="CU8">
        <v>0.39277297721916732</v>
      </c>
      <c r="CV8" s="22">
        <v>0.45371672362089155</v>
      </c>
      <c r="CW8" s="23">
        <v>0.59286058545112608</v>
      </c>
      <c r="CX8">
        <v>0.06</v>
      </c>
      <c r="CY8">
        <v>36.50322309712358</v>
      </c>
      <c r="CZ8">
        <v>326400547.37903035</v>
      </c>
      <c r="DA8">
        <v>0.45371672362089155</v>
      </c>
      <c r="DB8">
        <v>8.8869845357872492</v>
      </c>
      <c r="DC8">
        <v>1340687828.5902796</v>
      </c>
      <c r="DD8">
        <v>0.43103088743984697</v>
      </c>
      <c r="DE8">
        <v>2.8284270810304228</v>
      </c>
      <c r="DF8">
        <v>4212472748.514122</v>
      </c>
      <c r="DG8">
        <v>0.39927071678638454</v>
      </c>
      <c r="DH8">
        <v>0.98008828303121165</v>
      </c>
      <c r="DI8">
        <v>12156733435.431314</v>
      </c>
      <c r="DJ8">
        <v>0.36297337889671327</v>
      </c>
      <c r="DK8">
        <v>0.12786181687000991</v>
      </c>
      <c r="DL8">
        <v>93183972288.716904</v>
      </c>
      <c r="DM8">
        <v>0.31760170653462405</v>
      </c>
      <c r="DN8">
        <v>238000000</v>
      </c>
      <c r="DO8">
        <v>0.45371672362089155</v>
      </c>
      <c r="DP8">
        <v>11914672000</v>
      </c>
      <c r="DQ8">
        <v>776409860</v>
      </c>
      <c r="DR8">
        <v>4397</v>
      </c>
      <c r="DS8">
        <v>-0.95214696266471632</v>
      </c>
      <c r="DT8">
        <v>-1.0649158162203567</v>
      </c>
      <c r="DU8" s="24">
        <v>0</v>
      </c>
      <c r="DV8">
        <v>-0.22</v>
      </c>
      <c r="DW8">
        <v>-0.22</v>
      </c>
      <c r="DX8">
        <v>5.9967105263157894</v>
      </c>
      <c r="DY8">
        <v>0.41395554918888849</v>
      </c>
      <c r="DZ8">
        <v>5.2132517480402409</v>
      </c>
      <c r="EA8">
        <v>675</v>
      </c>
      <c r="EB8">
        <v>5.184006536758818</v>
      </c>
      <c r="EC8">
        <v>5</v>
      </c>
      <c r="ED8">
        <v>4.9100917431192659E-2</v>
      </c>
      <c r="EE8">
        <v>0.22949120795107034</v>
      </c>
      <c r="EF8" s="25">
        <v>5.5300000000000002E-2</v>
      </c>
      <c r="EG8">
        <v>5.5134000000000002E-2</v>
      </c>
      <c r="EH8">
        <v>20.213955549188888</v>
      </c>
      <c r="EI8">
        <v>-1</v>
      </c>
      <c r="EJ8">
        <v>1</v>
      </c>
      <c r="EK8">
        <v>1</v>
      </c>
      <c r="EL8" s="27">
        <v>44946</v>
      </c>
      <c r="EM8" s="28">
        <v>1.4E-2</v>
      </c>
      <c r="EN8" s="28">
        <v>3.14</v>
      </c>
      <c r="EO8" s="28">
        <v>-0.44</v>
      </c>
      <c r="EP8" s="28">
        <v>3.6</v>
      </c>
      <c r="EQ8" s="28">
        <v>-1.66E-2</v>
      </c>
    </row>
    <row r="9" spans="1:147" ht="157.5">
      <c r="A9" t="s">
        <v>1895</v>
      </c>
      <c r="B9" s="3" t="s">
        <v>2109</v>
      </c>
      <c r="C9" s="3"/>
      <c r="D9" s="3" t="s">
        <v>2143</v>
      </c>
      <c r="E9" t="s">
        <v>1712</v>
      </c>
      <c r="F9" t="s">
        <v>1713</v>
      </c>
      <c r="G9">
        <v>16.329999999999998</v>
      </c>
      <c r="H9">
        <v>2.06E-2</v>
      </c>
      <c r="I9" t="s">
        <v>1714</v>
      </c>
      <c r="J9">
        <v>12428233700</v>
      </c>
      <c r="K9">
        <v>29.42</v>
      </c>
      <c r="L9">
        <v>2.13</v>
      </c>
      <c r="M9" t="s">
        <v>402</v>
      </c>
      <c r="N9" t="s">
        <v>2110</v>
      </c>
      <c r="O9" t="s">
        <v>2111</v>
      </c>
      <c r="P9" t="s">
        <v>2112</v>
      </c>
      <c r="Q9">
        <v>1.25</v>
      </c>
      <c r="R9" t="s">
        <v>2113</v>
      </c>
      <c r="S9">
        <v>325148290</v>
      </c>
      <c r="T9" s="4">
        <v>0.1217</v>
      </c>
      <c r="U9" t="s">
        <v>1322</v>
      </c>
      <c r="V9">
        <v>569020420</v>
      </c>
      <c r="W9">
        <v>591156780</v>
      </c>
      <c r="X9">
        <v>2.79</v>
      </c>
      <c r="Y9">
        <v>2.5099999999999998</v>
      </c>
      <c r="Z9">
        <v>1.19</v>
      </c>
      <c r="AA9" t="s">
        <v>2114</v>
      </c>
      <c r="AB9" t="s">
        <v>2115</v>
      </c>
      <c r="AC9" t="s">
        <v>2116</v>
      </c>
      <c r="AD9" t="s">
        <v>904</v>
      </c>
      <c r="AE9" t="s">
        <v>1764</v>
      </c>
      <c r="AF9">
        <v>116824225</v>
      </c>
      <c r="AG9" t="s">
        <v>2117</v>
      </c>
      <c r="AH9" t="s">
        <v>2118</v>
      </c>
      <c r="AI9" t="s">
        <v>2119</v>
      </c>
      <c r="AJ9" t="s">
        <v>2120</v>
      </c>
      <c r="AK9" t="s">
        <v>2121</v>
      </c>
      <c r="AL9" t="s">
        <v>1047</v>
      </c>
      <c r="AM9" t="s">
        <v>2122</v>
      </c>
      <c r="AN9" t="s">
        <v>7</v>
      </c>
      <c r="AO9" t="s">
        <v>293</v>
      </c>
      <c r="AP9" t="s">
        <v>2123</v>
      </c>
      <c r="AQ9" t="s">
        <v>2124</v>
      </c>
      <c r="AR9" t="s">
        <v>2125</v>
      </c>
      <c r="AS9" t="s">
        <v>2126</v>
      </c>
      <c r="AT9" t="s">
        <v>2127</v>
      </c>
      <c r="AU9" t="s">
        <v>2128</v>
      </c>
      <c r="AV9" t="s">
        <v>2129</v>
      </c>
      <c r="AW9" t="s">
        <v>2130</v>
      </c>
      <c r="AX9" t="s">
        <v>2131</v>
      </c>
      <c r="AY9" t="s">
        <v>2132</v>
      </c>
      <c r="AZ9" t="s">
        <v>2133</v>
      </c>
      <c r="BA9" t="s">
        <v>2134</v>
      </c>
      <c r="BB9" t="s">
        <v>2135</v>
      </c>
      <c r="BC9" t="s">
        <v>2136</v>
      </c>
      <c r="BD9" t="s">
        <v>2137</v>
      </c>
      <c r="BE9" t="s">
        <v>579</v>
      </c>
      <c r="BF9" t="s">
        <v>209</v>
      </c>
      <c r="BG9" t="s">
        <v>985</v>
      </c>
      <c r="BH9" t="s">
        <v>2138</v>
      </c>
      <c r="BI9" t="s">
        <v>2139</v>
      </c>
      <c r="BJ9" t="s">
        <v>2140</v>
      </c>
      <c r="BK9" t="s">
        <v>2141</v>
      </c>
      <c r="BL9" t="s">
        <v>692</v>
      </c>
      <c r="BM9" t="s">
        <v>1531</v>
      </c>
      <c r="BN9" t="s">
        <v>2028</v>
      </c>
      <c r="BO9">
        <v>6.66</v>
      </c>
      <c r="BP9">
        <v>6.35</v>
      </c>
      <c r="BQ9">
        <v>5.77</v>
      </c>
      <c r="BR9">
        <v>10.84</v>
      </c>
      <c r="BS9">
        <v>9.82</v>
      </c>
      <c r="BT9">
        <v>7.51</v>
      </c>
      <c r="BU9" t="s">
        <v>2105</v>
      </c>
      <c r="BV9" t="s">
        <v>614</v>
      </c>
      <c r="BW9">
        <v>4.05</v>
      </c>
      <c r="BX9">
        <v>3.41</v>
      </c>
      <c r="BY9">
        <v>3.74</v>
      </c>
      <c r="BZ9">
        <v>1.54</v>
      </c>
      <c r="CA9">
        <v>1.26</v>
      </c>
      <c r="CB9">
        <v>1.22</v>
      </c>
      <c r="CC9">
        <v>5.22</v>
      </c>
      <c r="CD9">
        <v>9.19</v>
      </c>
      <c r="CE9" t="s">
        <v>2142</v>
      </c>
      <c r="CF9" t="s">
        <v>1448</v>
      </c>
      <c r="CG9" s="22">
        <v>0.10193239349660381</v>
      </c>
      <c r="CH9" s="23">
        <v>1.4287803846153846</v>
      </c>
      <c r="CI9" s="22">
        <v>0.25668954849243164</v>
      </c>
      <c r="CJ9" s="22">
        <v>0.35453051328659058</v>
      </c>
      <c r="CK9" s="22">
        <v>0.25073209404945374</v>
      </c>
      <c r="CL9" s="22">
        <v>0.10568579286336899</v>
      </c>
      <c r="CM9" s="22">
        <v>0.43326529860496521</v>
      </c>
      <c r="CN9" s="23">
        <v>0.18711656332015991</v>
      </c>
      <c r="CO9" s="23">
        <v>0.40517240762710571</v>
      </c>
      <c r="CP9" s="23">
        <v>0.47770699858665466</v>
      </c>
      <c r="CQ9" s="23">
        <v>0.31932774186134338</v>
      </c>
      <c r="CR9" s="23">
        <v>0.43337917327880859</v>
      </c>
      <c r="CS9">
        <v>0.34189523534428212</v>
      </c>
      <c r="CT9">
        <v>79058888.888888896</v>
      </c>
      <c r="CU9">
        <v>1.224739742804654</v>
      </c>
      <c r="CV9" s="22">
        <v>0.28018064945936205</v>
      </c>
      <c r="CW9" s="23">
        <v>0.36454057693481445</v>
      </c>
      <c r="CX9">
        <v>0.06</v>
      </c>
      <c r="CY9">
        <v>33.754134215964804</v>
      </c>
      <c r="CZ9">
        <v>467386708.8120501</v>
      </c>
      <c r="DA9">
        <v>0.28018064945936205</v>
      </c>
      <c r="DB9">
        <v>9.424035314430931</v>
      </c>
      <c r="DC9">
        <v>1674042294.3706515</v>
      </c>
      <c r="DD9">
        <v>0.26617161698639391</v>
      </c>
      <c r="DE9">
        <v>3.7085477930524178</v>
      </c>
      <c r="DF9">
        <v>4254019249.6791191</v>
      </c>
      <c r="DG9">
        <v>0.24655897152423861</v>
      </c>
      <c r="DH9">
        <v>1.6978060902521541</v>
      </c>
      <c r="DI9">
        <v>9292129290.0162411</v>
      </c>
      <c r="DJ9">
        <v>0.22414451956748965</v>
      </c>
      <c r="DK9">
        <v>0.45460142938129261</v>
      </c>
      <c r="DL9">
        <v>34703440597.341003</v>
      </c>
      <c r="DM9">
        <v>0.19612645462155343</v>
      </c>
      <c r="DN9">
        <v>387000000</v>
      </c>
      <c r="DO9">
        <v>0.28018064945936205</v>
      </c>
      <c r="DP9">
        <v>15776233700</v>
      </c>
      <c r="DQ9">
        <v>5547910900</v>
      </c>
      <c r="DR9">
        <v>3098</v>
      </c>
      <c r="DS9">
        <v>-0.17824825596275823</v>
      </c>
      <c r="DT9">
        <v>1.0642398076805701</v>
      </c>
      <c r="DU9" s="24">
        <v>0.6</v>
      </c>
      <c r="DV9">
        <v>0.6</v>
      </c>
      <c r="DW9">
        <v>1.2</v>
      </c>
      <c r="DX9">
        <v>8.5680087051142539</v>
      </c>
      <c r="DY9">
        <v>0.69243333333333257</v>
      </c>
      <c r="DZ9">
        <v>8.0922635473340581</v>
      </c>
      <c r="EA9">
        <v>1220</v>
      </c>
      <c r="EB9">
        <v>8.0693944844028209</v>
      </c>
      <c r="EC9">
        <v>8</v>
      </c>
      <c r="ED9">
        <v>6.841822908636859E-2</v>
      </c>
      <c r="EE9">
        <v>0.42120805922246213</v>
      </c>
      <c r="EF9" s="25">
        <v>7.9909999999999995E-2</v>
      </c>
      <c r="EG9">
        <v>7.9703999999999997E-2</v>
      </c>
      <c r="EH9">
        <v>53.162433333333333</v>
      </c>
      <c r="EI9" t="s">
        <v>222</v>
      </c>
      <c r="EJ9">
        <v>0</v>
      </c>
      <c r="EK9">
        <v>1</v>
      </c>
      <c r="EL9" s="27">
        <v>44946</v>
      </c>
      <c r="EM9" s="28">
        <v>1.61E-2</v>
      </c>
      <c r="EN9" s="28">
        <v>-1.1399999999999999</v>
      </c>
      <c r="EO9" s="28">
        <v>1.28</v>
      </c>
      <c r="EP9" s="28">
        <v>1.33</v>
      </c>
      <c r="EQ9" s="28">
        <v>2.06E-2</v>
      </c>
    </row>
    <row r="10" spans="1:147" ht="168.75">
      <c r="A10" t="s">
        <v>1891</v>
      </c>
      <c r="B10" s="3" t="s">
        <v>2144</v>
      </c>
      <c r="C10" s="3"/>
      <c r="D10" s="3" t="s">
        <v>2182</v>
      </c>
      <c r="E10" t="s">
        <v>1715</v>
      </c>
      <c r="F10" t="s">
        <v>1716</v>
      </c>
      <c r="G10">
        <v>17.04</v>
      </c>
      <c r="H10">
        <v>-2.46E-2</v>
      </c>
      <c r="I10" t="s">
        <v>1717</v>
      </c>
      <c r="J10">
        <v>8319171200</v>
      </c>
      <c r="K10">
        <v>50.49</v>
      </c>
      <c r="L10">
        <v>3.03</v>
      </c>
      <c r="M10" t="s">
        <v>402</v>
      </c>
      <c r="N10" t="s">
        <v>2145</v>
      </c>
      <c r="O10" t="s">
        <v>2146</v>
      </c>
      <c r="P10" t="s">
        <v>2147</v>
      </c>
      <c r="Q10">
        <v>22.86</v>
      </c>
      <c r="R10" t="s">
        <v>2148</v>
      </c>
      <c r="S10">
        <v>135055700</v>
      </c>
      <c r="T10" s="4">
        <v>0.30709999999999998</v>
      </c>
      <c r="U10" t="s">
        <v>270</v>
      </c>
      <c r="V10">
        <v>488139270</v>
      </c>
      <c r="W10">
        <v>488214270</v>
      </c>
      <c r="X10">
        <v>2</v>
      </c>
      <c r="Y10">
        <v>0.36</v>
      </c>
      <c r="Z10">
        <v>8.66</v>
      </c>
      <c r="AA10" t="s">
        <v>2149</v>
      </c>
      <c r="AB10" t="s">
        <v>2150</v>
      </c>
      <c r="AC10" t="s">
        <v>2151</v>
      </c>
      <c r="AD10" t="s">
        <v>727</v>
      </c>
      <c r="AE10" t="s">
        <v>2152</v>
      </c>
      <c r="AF10">
        <v>35019929</v>
      </c>
      <c r="AG10" t="s">
        <v>2153</v>
      </c>
      <c r="AH10" t="s">
        <v>2154</v>
      </c>
      <c r="AI10" t="s">
        <v>2155</v>
      </c>
      <c r="AJ10" t="s">
        <v>2156</v>
      </c>
      <c r="AK10" t="s">
        <v>2157</v>
      </c>
      <c r="AL10" t="s">
        <v>2158</v>
      </c>
      <c r="AM10" t="s">
        <v>2159</v>
      </c>
      <c r="AN10" t="s">
        <v>7</v>
      </c>
      <c r="AO10" t="s">
        <v>1026</v>
      </c>
      <c r="AP10" t="s">
        <v>2160</v>
      </c>
      <c r="AQ10" t="s">
        <v>2161</v>
      </c>
      <c r="AR10" t="s">
        <v>2162</v>
      </c>
      <c r="AS10" t="s">
        <v>2163</v>
      </c>
      <c r="AT10" t="s">
        <v>2164</v>
      </c>
      <c r="AU10" t="s">
        <v>2165</v>
      </c>
      <c r="AV10" t="s">
        <v>2166</v>
      </c>
      <c r="AW10" t="s">
        <v>2167</v>
      </c>
      <c r="AX10" t="s">
        <v>260</v>
      </c>
      <c r="AY10" t="s">
        <v>2168</v>
      </c>
      <c r="AZ10" t="s">
        <v>2169</v>
      </c>
      <c r="BA10" t="s">
        <v>2170</v>
      </c>
      <c r="BB10" t="s">
        <v>889</v>
      </c>
      <c r="BC10" t="s">
        <v>1509</v>
      </c>
      <c r="BD10" t="s">
        <v>2171</v>
      </c>
      <c r="BE10" t="s">
        <v>2172</v>
      </c>
      <c r="BF10" t="s">
        <v>2173</v>
      </c>
      <c r="BG10" t="s">
        <v>2174</v>
      </c>
      <c r="BH10" t="s">
        <v>2175</v>
      </c>
      <c r="BI10" t="s">
        <v>2176</v>
      </c>
      <c r="BJ10" t="s">
        <v>2177</v>
      </c>
      <c r="BK10" t="s">
        <v>2178</v>
      </c>
      <c r="BL10" t="s">
        <v>2179</v>
      </c>
      <c r="BM10" t="s">
        <v>193</v>
      </c>
      <c r="BN10" t="s">
        <v>2180</v>
      </c>
      <c r="BO10">
        <v>3.87</v>
      </c>
      <c r="BP10">
        <v>4.0599999999999996</v>
      </c>
      <c r="BQ10">
        <v>4.66</v>
      </c>
      <c r="BR10">
        <v>5.12</v>
      </c>
      <c r="BS10">
        <v>4.37</v>
      </c>
      <c r="BT10">
        <v>3.41</v>
      </c>
      <c r="BU10" t="s">
        <v>324</v>
      </c>
      <c r="BV10" t="s">
        <v>614</v>
      </c>
      <c r="BW10">
        <v>20.53</v>
      </c>
      <c r="BX10">
        <v>21.18</v>
      </c>
      <c r="BY10">
        <v>21.54</v>
      </c>
      <c r="BZ10">
        <v>8.76</v>
      </c>
      <c r="CA10">
        <v>6.11</v>
      </c>
      <c r="CB10">
        <v>5.83</v>
      </c>
      <c r="CC10">
        <v>12.18</v>
      </c>
      <c r="CD10">
        <v>12.55</v>
      </c>
      <c r="CE10" t="s">
        <v>2181</v>
      </c>
      <c r="CF10" t="s">
        <v>923</v>
      </c>
      <c r="CG10" s="22">
        <v>0.15268573797678231</v>
      </c>
      <c r="CH10" s="23">
        <v>0.34684303498515068</v>
      </c>
      <c r="CI10" s="22">
        <v>0.18038450181484222</v>
      </c>
      <c r="CJ10" s="22">
        <v>1.1465570889413357E-2</v>
      </c>
      <c r="CK10" s="22">
        <v>0.16627906262874603</v>
      </c>
      <c r="CL10" s="22">
        <v>0.10327128320932388</v>
      </c>
      <c r="CM10" s="22">
        <v>0.28524333238601685</v>
      </c>
      <c r="CN10" s="23">
        <v>0.67489218711853027</v>
      </c>
      <c r="CO10" s="23">
        <v>0.29191327095031738</v>
      </c>
      <c r="CP10" s="23">
        <v>1.9049514085054398E-2</v>
      </c>
      <c r="CQ10" s="23">
        <v>0.11542715132236481</v>
      </c>
      <c r="CR10" s="23">
        <v>1.5481619834899902</v>
      </c>
      <c r="CS10">
        <v>3.4735579123173279</v>
      </c>
      <c r="CT10">
        <v>76922363.157894731</v>
      </c>
      <c r="CU10">
        <v>0.58685446009389675</v>
      </c>
      <c r="CV10" s="22">
        <v>0.14932875018566846</v>
      </c>
      <c r="CW10" s="23">
        <v>0.52988882139325144</v>
      </c>
      <c r="CX10">
        <v>0.06</v>
      </c>
      <c r="CY10">
        <v>57.619257939547445</v>
      </c>
      <c r="CZ10">
        <v>144208229.97612631</v>
      </c>
      <c r="DA10">
        <v>0.14932875018566846</v>
      </c>
      <c r="DB10">
        <v>17.912998418477034</v>
      </c>
      <c r="DC10">
        <v>463862665.86330926</v>
      </c>
      <c r="DD10">
        <v>0.14186231267638502</v>
      </c>
      <c r="DE10">
        <v>8.2369756513875156</v>
      </c>
      <c r="DF10">
        <v>1008764812.6773717</v>
      </c>
      <c r="DG10">
        <v>0.13140930016338825</v>
      </c>
      <c r="DH10">
        <v>4.5710006260344915</v>
      </c>
      <c r="DI10">
        <v>1817801369.9395413</v>
      </c>
      <c r="DJ10">
        <v>0.11946300014853478</v>
      </c>
      <c r="DK10">
        <v>1.9718096075111653</v>
      </c>
      <c r="DL10">
        <v>4213982510.4554114</v>
      </c>
      <c r="DM10">
        <v>0.10453012512996791</v>
      </c>
      <c r="DN10">
        <v>133000000</v>
      </c>
      <c r="DO10">
        <v>0.14932875018566846</v>
      </c>
      <c r="DP10">
        <v>8309171200</v>
      </c>
      <c r="DQ10">
        <v>1154980000</v>
      </c>
      <c r="DR10">
        <v>656</v>
      </c>
      <c r="DS10">
        <v>3.3569877911138468E-3</v>
      </c>
      <c r="DT10">
        <v>-0.18304578640810076</v>
      </c>
      <c r="DU10" s="24">
        <v>0.6</v>
      </c>
      <c r="DV10">
        <v>0.6</v>
      </c>
      <c r="DW10">
        <v>1.2</v>
      </c>
      <c r="DX10">
        <v>9.9705179282868528</v>
      </c>
      <c r="DY10">
        <v>0.46535915492957725</v>
      </c>
      <c r="DZ10">
        <v>9.2381254587284669</v>
      </c>
      <c r="EA10">
        <v>751</v>
      </c>
      <c r="EB10">
        <v>9.201792216244705</v>
      </c>
      <c r="EC10">
        <v>9</v>
      </c>
      <c r="ED10">
        <v>0.10704623607171498</v>
      </c>
      <c r="EE10">
        <v>0.43628384725419844</v>
      </c>
      <c r="EF10" s="25">
        <v>0.14419999999999999</v>
      </c>
      <c r="EG10">
        <v>0.143954</v>
      </c>
      <c r="EH10">
        <v>22.245359154929577</v>
      </c>
      <c r="EI10" t="s">
        <v>222</v>
      </c>
      <c r="EJ10">
        <v>1</v>
      </c>
      <c r="EK10">
        <v>1</v>
      </c>
      <c r="EL10" s="27">
        <v>44946</v>
      </c>
      <c r="EM10" s="28">
        <v>2.8299999999999999E-2</v>
      </c>
      <c r="EN10" s="28">
        <v>0.45</v>
      </c>
      <c r="EO10" s="28">
        <v>4.6500000000000004</v>
      </c>
      <c r="EP10" s="28">
        <v>6.39</v>
      </c>
      <c r="EQ10" s="28">
        <v>-2.46E-2</v>
      </c>
    </row>
    <row r="11" spans="1:147" ht="168.75">
      <c r="A11" t="s">
        <v>1896</v>
      </c>
      <c r="B11" s="3"/>
      <c r="C11" s="3"/>
      <c r="D11" s="3" t="s">
        <v>2216</v>
      </c>
      <c r="E11" t="s">
        <v>1723</v>
      </c>
      <c r="F11" t="s">
        <v>1724</v>
      </c>
      <c r="G11">
        <v>10.43</v>
      </c>
      <c r="H11">
        <v>7.7000000000000002E-3</v>
      </c>
      <c r="I11" t="s">
        <v>1725</v>
      </c>
      <c r="J11">
        <v>6812041600</v>
      </c>
      <c r="L11">
        <v>4.66</v>
      </c>
      <c r="M11" t="s">
        <v>402</v>
      </c>
      <c r="N11" t="s">
        <v>2183</v>
      </c>
      <c r="O11" t="s">
        <v>2184</v>
      </c>
      <c r="P11" t="s">
        <v>2185</v>
      </c>
      <c r="Q11">
        <v>8.82</v>
      </c>
      <c r="R11" t="s">
        <v>2186</v>
      </c>
      <c r="S11">
        <v>-7039865</v>
      </c>
      <c r="T11" s="4">
        <v>-1.458</v>
      </c>
      <c r="U11" t="s">
        <v>2187</v>
      </c>
      <c r="V11">
        <v>644314220</v>
      </c>
      <c r="W11">
        <v>653120000</v>
      </c>
      <c r="X11">
        <v>1.61</v>
      </c>
      <c r="Y11">
        <v>0.17</v>
      </c>
      <c r="Z11">
        <v>0.17</v>
      </c>
      <c r="AA11" t="s">
        <v>2188</v>
      </c>
      <c r="AB11" t="s">
        <v>1321</v>
      </c>
      <c r="AC11" t="s">
        <v>2189</v>
      </c>
      <c r="AD11" t="s">
        <v>2190</v>
      </c>
      <c r="AE11" t="s">
        <v>2191</v>
      </c>
      <c r="AF11">
        <v>17549189</v>
      </c>
      <c r="AG11" t="s">
        <v>2192</v>
      </c>
      <c r="AH11" t="s">
        <v>2193</v>
      </c>
      <c r="AI11" t="s">
        <v>2194</v>
      </c>
      <c r="AJ11" t="s">
        <v>1933</v>
      </c>
      <c r="AK11" t="s">
        <v>2195</v>
      </c>
      <c r="AL11" t="s">
        <v>2196</v>
      </c>
      <c r="AM11" t="s">
        <v>2197</v>
      </c>
      <c r="AN11" t="s">
        <v>7</v>
      </c>
      <c r="AO11" t="s">
        <v>263</v>
      </c>
      <c r="AP11" t="s">
        <v>2198</v>
      </c>
      <c r="AQ11" t="s">
        <v>7</v>
      </c>
      <c r="AR11" t="s">
        <v>2199</v>
      </c>
      <c r="AS11" t="s">
        <v>7</v>
      </c>
      <c r="AT11" t="s">
        <v>2158</v>
      </c>
      <c r="AU11" t="s">
        <v>290</v>
      </c>
      <c r="AV11" t="s">
        <v>2200</v>
      </c>
      <c r="AW11" t="s">
        <v>2201</v>
      </c>
      <c r="AX11" t="s">
        <v>693</v>
      </c>
      <c r="AY11" t="s">
        <v>2202</v>
      </c>
      <c r="AZ11" t="s">
        <v>1570</v>
      </c>
      <c r="BA11" t="s">
        <v>2203</v>
      </c>
      <c r="BB11" t="s">
        <v>316</v>
      </c>
      <c r="BC11" t="s">
        <v>2204</v>
      </c>
      <c r="BD11" t="s">
        <v>2205</v>
      </c>
      <c r="BE11" t="s">
        <v>2206</v>
      </c>
      <c r="BF11" t="s">
        <v>2207</v>
      </c>
      <c r="BG11" t="s">
        <v>2208</v>
      </c>
      <c r="BH11" t="s">
        <v>2209</v>
      </c>
      <c r="BI11" t="s">
        <v>2210</v>
      </c>
      <c r="BJ11" t="s">
        <v>2211</v>
      </c>
      <c r="BK11" t="s">
        <v>323</v>
      </c>
      <c r="BL11" t="s">
        <v>2212</v>
      </c>
      <c r="BM11" t="s">
        <v>2213</v>
      </c>
      <c r="BN11" t="s">
        <v>2214</v>
      </c>
      <c r="BO11">
        <v>2.2999999999999998</v>
      </c>
      <c r="BP11">
        <v>2.13</v>
      </c>
      <c r="BQ11">
        <v>-1.89</v>
      </c>
      <c r="BR11">
        <v>0.95</v>
      </c>
      <c r="BS11">
        <v>1.57</v>
      </c>
      <c r="BT11">
        <v>-4.0599999999999996</v>
      </c>
      <c r="BU11" t="s">
        <v>311</v>
      </c>
      <c r="BV11" t="s">
        <v>614</v>
      </c>
      <c r="BW11">
        <v>21.75</v>
      </c>
      <c r="BX11">
        <v>17.79</v>
      </c>
      <c r="BY11">
        <v>16</v>
      </c>
      <c r="BZ11">
        <v>6.56</v>
      </c>
      <c r="CA11">
        <v>3.48</v>
      </c>
      <c r="CB11">
        <v>-13.64</v>
      </c>
      <c r="CC11">
        <v>5.67</v>
      </c>
      <c r="CD11">
        <v>5.57</v>
      </c>
      <c r="CE11" t="s">
        <v>2215</v>
      </c>
      <c r="CF11" t="s">
        <v>303</v>
      </c>
      <c r="CG11" s="22">
        <v>-0.26979064748201437</v>
      </c>
      <c r="CH11" s="23">
        <v>-4.2578389195959376</v>
      </c>
      <c r="CI11" s="22">
        <v>-0.17014925181865692</v>
      </c>
      <c r="CJ11" s="22">
        <v>0.60287082195281982</v>
      </c>
      <c r="CK11" s="22">
        <v>-0.10107526928186417</v>
      </c>
      <c r="CL11" s="22">
        <v>2.1551724057644606E-3</v>
      </c>
      <c r="CM11" s="22">
        <v>0.55704700946807861</v>
      </c>
      <c r="CN11" s="23">
        <v>-0.3830903172492981</v>
      </c>
      <c r="CO11" s="23">
        <v>1.3826508522033691</v>
      </c>
      <c r="CP11" s="23">
        <v>-7.8608465194702148</v>
      </c>
      <c r="CQ11" s="23">
        <v>1.8465572968125343E-2</v>
      </c>
      <c r="CR11" s="23">
        <v>1.0821785926818848</v>
      </c>
      <c r="CS11">
        <v>12.251873381294963</v>
      </c>
      <c r="CT11">
        <v>-185464643.06433937</v>
      </c>
      <c r="CU11">
        <v>0</v>
      </c>
      <c r="CV11" s="22">
        <v>0.17816969654522835</v>
      </c>
      <c r="CW11" s="23">
        <v>-1.1521283637732267</v>
      </c>
      <c r="CX11">
        <v>0.06</v>
      </c>
      <c r="CY11">
        <v>400.17320305720534</v>
      </c>
      <c r="CZ11">
        <v>15518384.420938514</v>
      </c>
      <c r="DA11">
        <v>0.17816969654522835</v>
      </c>
      <c r="DB11">
        <v>121.45775265690686</v>
      </c>
      <c r="DC11">
        <v>51129231.886432879</v>
      </c>
      <c r="DD11">
        <v>0.16926121171796693</v>
      </c>
      <c r="DE11">
        <v>53.995172414573922</v>
      </c>
      <c r="DF11">
        <v>115011052.3274084</v>
      </c>
      <c r="DG11">
        <v>0.15678933295980094</v>
      </c>
      <c r="DH11">
        <v>28.775550041350879</v>
      </c>
      <c r="DI11">
        <v>215809657.54177004</v>
      </c>
      <c r="DJ11">
        <v>0.1425357572361827</v>
      </c>
      <c r="DK11">
        <v>11.266847153874812</v>
      </c>
      <c r="DL11">
        <v>551178294.61849833</v>
      </c>
      <c r="DM11">
        <v>0.12471878758165984</v>
      </c>
      <c r="DN11">
        <v>13961900</v>
      </c>
      <c r="DO11">
        <v>0.17816969654522835</v>
      </c>
      <c r="DP11">
        <v>6210041600</v>
      </c>
      <c r="DQ11">
        <v>299679760</v>
      </c>
      <c r="DR11">
        <v>931</v>
      </c>
      <c r="DS11">
        <v>-0.44796034402724272</v>
      </c>
      <c r="DT11">
        <v>-3.1057105558227107</v>
      </c>
      <c r="DU11" s="24">
        <v>0.6</v>
      </c>
      <c r="DV11">
        <v>-0.89833333333333332</v>
      </c>
      <c r="DW11">
        <v>-0.29833333333333334</v>
      </c>
      <c r="DX11">
        <v>4.9823633156966487</v>
      </c>
      <c r="DY11">
        <v>0.53173443708609147</v>
      </c>
      <c r="DZ11">
        <v>4.2178237768200244</v>
      </c>
      <c r="EA11">
        <v>4197</v>
      </c>
      <c r="EB11">
        <v>4.0320849732211537</v>
      </c>
      <c r="EC11">
        <v>4</v>
      </c>
      <c r="ED11">
        <v>5.1264545565899072E-2</v>
      </c>
      <c r="EE11">
        <v>0.23119794218520334</v>
      </c>
      <c r="EF11" s="25">
        <v>1.0699999999999999E-2</v>
      </c>
      <c r="EG11">
        <v>1.0777E-2</v>
      </c>
      <c r="EH11">
        <v>31.221734437086091</v>
      </c>
      <c r="EI11" t="s">
        <v>222</v>
      </c>
      <c r="EJ11">
        <v>0</v>
      </c>
      <c r="EK11">
        <v>0</v>
      </c>
      <c r="EL11" s="27">
        <v>44946</v>
      </c>
      <c r="EM11" s="28">
        <v>2.8400000000000002E-2</v>
      </c>
      <c r="EN11" s="28">
        <v>-0.59</v>
      </c>
      <c r="EO11" s="28">
        <v>0</v>
      </c>
      <c r="EP11" s="28">
        <v>2.58</v>
      </c>
      <c r="EQ11" s="28">
        <v>7.7000000000000002E-3</v>
      </c>
    </row>
    <row r="12" spans="1:147" ht="157.5">
      <c r="A12" t="s">
        <v>1900</v>
      </c>
      <c r="B12" s="3"/>
      <c r="C12" s="3"/>
      <c r="D12" s="3" t="s">
        <v>2252</v>
      </c>
      <c r="E12" t="s">
        <v>1726</v>
      </c>
      <c r="F12" t="s">
        <v>2217</v>
      </c>
      <c r="G12">
        <v>6.31</v>
      </c>
      <c r="H12">
        <v>1.12E-2</v>
      </c>
      <c r="I12" t="s">
        <v>1727</v>
      </c>
      <c r="J12">
        <v>4891095500</v>
      </c>
      <c r="K12">
        <v>31.41</v>
      </c>
      <c r="L12">
        <v>3.32</v>
      </c>
      <c r="M12" t="s">
        <v>402</v>
      </c>
      <c r="N12" t="s">
        <v>2218</v>
      </c>
      <c r="O12" t="s">
        <v>2219</v>
      </c>
      <c r="P12" t="s">
        <v>2220</v>
      </c>
      <c r="Q12">
        <v>2.87</v>
      </c>
      <c r="R12" t="s">
        <v>2221</v>
      </c>
      <c r="S12">
        <v>128235671</v>
      </c>
      <c r="T12" s="4">
        <v>4.24E-2</v>
      </c>
      <c r="U12" t="s">
        <v>303</v>
      </c>
      <c r="V12">
        <v>681143710</v>
      </c>
      <c r="W12">
        <v>775134000</v>
      </c>
      <c r="X12">
        <v>1.89</v>
      </c>
      <c r="Y12">
        <v>0.42</v>
      </c>
      <c r="Z12">
        <v>12.27</v>
      </c>
      <c r="AA12" t="s">
        <v>2222</v>
      </c>
      <c r="AB12" t="s">
        <v>2223</v>
      </c>
      <c r="AC12" t="s">
        <v>2224</v>
      </c>
      <c r="AD12" t="s">
        <v>2225</v>
      </c>
      <c r="AE12" t="s">
        <v>2226</v>
      </c>
      <c r="AF12">
        <v>3961979</v>
      </c>
      <c r="AG12" t="s">
        <v>2227</v>
      </c>
      <c r="AH12" t="s">
        <v>2228</v>
      </c>
      <c r="AI12" t="s">
        <v>2229</v>
      </c>
      <c r="AJ12" t="s">
        <v>1426</v>
      </c>
      <c r="AK12" t="s">
        <v>2230</v>
      </c>
      <c r="AL12" t="s">
        <v>7</v>
      </c>
      <c r="AM12" t="s">
        <v>2231</v>
      </c>
      <c r="AN12" t="s">
        <v>7</v>
      </c>
      <c r="AO12" t="s">
        <v>2232</v>
      </c>
      <c r="AP12" t="s">
        <v>1663</v>
      </c>
      <c r="AQ12" t="s">
        <v>2233</v>
      </c>
      <c r="AR12" t="s">
        <v>887</v>
      </c>
      <c r="AS12" t="s">
        <v>7</v>
      </c>
      <c r="AT12" t="s">
        <v>2234</v>
      </c>
      <c r="AU12" t="s">
        <v>2235</v>
      </c>
      <c r="AV12" t="s">
        <v>2236</v>
      </c>
      <c r="AW12" t="s">
        <v>2237</v>
      </c>
      <c r="AX12" t="s">
        <v>210</v>
      </c>
      <c r="AY12" t="s">
        <v>2238</v>
      </c>
      <c r="AZ12" t="s">
        <v>1048</v>
      </c>
      <c r="BA12" t="s">
        <v>278</v>
      </c>
      <c r="BB12" t="s">
        <v>2239</v>
      </c>
      <c r="BC12" t="s">
        <v>2240</v>
      </c>
      <c r="BD12" t="s">
        <v>2241</v>
      </c>
      <c r="BE12" t="s">
        <v>2242</v>
      </c>
      <c r="BF12" t="s">
        <v>2243</v>
      </c>
      <c r="BG12" t="s">
        <v>2244</v>
      </c>
      <c r="BH12" t="s">
        <v>2245</v>
      </c>
      <c r="BI12" t="s">
        <v>2246</v>
      </c>
      <c r="BJ12" t="s">
        <v>2247</v>
      </c>
      <c r="BK12" t="s">
        <v>2248</v>
      </c>
      <c r="BL12" t="s">
        <v>301</v>
      </c>
      <c r="BM12" t="s">
        <v>418</v>
      </c>
      <c r="BN12" t="s">
        <v>2249</v>
      </c>
      <c r="BO12">
        <v>9.42</v>
      </c>
      <c r="BP12">
        <v>-3.92</v>
      </c>
      <c r="BQ12">
        <v>-4.6500000000000004</v>
      </c>
      <c r="BR12">
        <v>12.59</v>
      </c>
      <c r="BS12">
        <v>-21.38</v>
      </c>
      <c r="BT12">
        <v>-21.89</v>
      </c>
      <c r="BU12" t="s">
        <v>311</v>
      </c>
      <c r="BV12" t="s">
        <v>614</v>
      </c>
      <c r="BW12">
        <v>30</v>
      </c>
      <c r="BX12">
        <v>10.74</v>
      </c>
      <c r="BY12">
        <v>20.78</v>
      </c>
      <c r="BZ12">
        <v>16.57</v>
      </c>
      <c r="CA12">
        <v>-20.23</v>
      </c>
      <c r="CB12">
        <v>-47.67</v>
      </c>
      <c r="CC12">
        <v>4.13</v>
      </c>
      <c r="CD12">
        <v>1.61</v>
      </c>
      <c r="CE12" t="s">
        <v>2250</v>
      </c>
      <c r="CF12" t="s">
        <v>2251</v>
      </c>
      <c r="CG12" s="22">
        <v>-0.26933102689486554</v>
      </c>
      <c r="CH12" s="23">
        <v>-0.87107853158905657</v>
      </c>
      <c r="CI12" s="22">
        <v>0.67447918653488159</v>
      </c>
      <c r="CJ12" s="22">
        <v>0.62711864709854126</v>
      </c>
      <c r="CK12" s="22">
        <v>-6.1630219221115112E-2</v>
      </c>
      <c r="CL12" s="22">
        <v>-0.40962442755699158</v>
      </c>
      <c r="CM12" s="22">
        <v>3.0229745432734489E-2</v>
      </c>
      <c r="CN12" s="23">
        <v>1.9378881454467773</v>
      </c>
      <c r="CO12" s="23">
        <v>0.21844659745693207</v>
      </c>
      <c r="CP12" s="23">
        <v>-20.383127212524414</v>
      </c>
      <c r="CQ12" s="23">
        <v>1.2703380584716797</v>
      </c>
      <c r="CR12" s="23">
        <v>-2.5450308322906494</v>
      </c>
      <c r="CS12">
        <v>3.803340202177294</v>
      </c>
      <c r="CT12">
        <v>81577019.867549673</v>
      </c>
      <c r="CU12">
        <v>0</v>
      </c>
      <c r="CV12" s="22">
        <v>0.17211458645761013</v>
      </c>
      <c r="CW12" s="23">
        <v>-3.9002970486879347</v>
      </c>
      <c r="CX12">
        <v>0.06</v>
      </c>
      <c r="CY12">
        <v>28.346804906122028</v>
      </c>
      <c r="CZ12">
        <v>166971040.14631993</v>
      </c>
      <c r="DA12">
        <v>0.17211458645761013</v>
      </c>
      <c r="DB12">
        <v>8.6469635018410305</v>
      </c>
      <c r="DC12">
        <v>547370819.70940125</v>
      </c>
      <c r="DD12">
        <v>0.16350885713472962</v>
      </c>
      <c r="DE12">
        <v>3.8715639369951851</v>
      </c>
      <c r="DF12">
        <v>1222528047.3279412</v>
      </c>
      <c r="DG12">
        <v>0.15146083608269692</v>
      </c>
      <c r="DH12">
        <v>2.0810858904426999</v>
      </c>
      <c r="DI12">
        <v>2274339334.929204</v>
      </c>
      <c r="DJ12">
        <v>0.1376916691660881</v>
      </c>
      <c r="DK12">
        <v>0.83195468467208711</v>
      </c>
      <c r="DL12">
        <v>5689126568.0720797</v>
      </c>
      <c r="DM12">
        <v>0.12048021052032708</v>
      </c>
      <c r="DN12">
        <v>151000000</v>
      </c>
      <c r="DO12">
        <v>0.17211458645761013</v>
      </c>
      <c r="DP12">
        <v>4733095500</v>
      </c>
      <c r="DQ12">
        <v>-96560570</v>
      </c>
      <c r="DR12">
        <v>674</v>
      </c>
      <c r="DS12">
        <v>-0.44144561335247567</v>
      </c>
      <c r="DT12">
        <v>3.0292185170988781</v>
      </c>
      <c r="DU12" s="24">
        <v>0.6</v>
      </c>
      <c r="DV12">
        <v>0.6</v>
      </c>
      <c r="DW12">
        <v>1.2</v>
      </c>
      <c r="DX12">
        <v>4.3898305084745761</v>
      </c>
      <c r="DY12">
        <v>0.57121971830985674</v>
      </c>
      <c r="DZ12">
        <v>4.0667466698496062</v>
      </c>
      <c r="EA12">
        <v>3263</v>
      </c>
      <c r="EB12">
        <v>4.0224975061520718</v>
      </c>
      <c r="EC12">
        <v>4</v>
      </c>
      <c r="ED12">
        <v>6.2732895215536932E-2</v>
      </c>
      <c r="EE12">
        <v>0.36638826319062251</v>
      </c>
      <c r="EF12" s="25">
        <v>1.1900000000000001E-2</v>
      </c>
      <c r="EG12">
        <v>1.2012E-2</v>
      </c>
      <c r="EH12">
        <v>40.171219718309857</v>
      </c>
      <c r="EI12">
        <v>-1</v>
      </c>
      <c r="EJ12">
        <v>0</v>
      </c>
      <c r="EK12">
        <v>0</v>
      </c>
      <c r="EL12" s="27">
        <v>44946</v>
      </c>
      <c r="EM12" s="28">
        <v>9.9000000000000008E-3</v>
      </c>
      <c r="EN12" s="28">
        <v>-0.16</v>
      </c>
      <c r="EO12" s="28">
        <v>0.82</v>
      </c>
      <c r="EP12" s="28">
        <v>1.3</v>
      </c>
      <c r="EQ12" s="28">
        <v>1.12E-2</v>
      </c>
    </row>
    <row r="13" spans="1:147" ht="123.75">
      <c r="A13" t="s">
        <v>1898</v>
      </c>
      <c r="B13" s="3"/>
      <c r="C13" s="3"/>
      <c r="D13" s="3" t="s">
        <v>2286</v>
      </c>
      <c r="E13" t="s">
        <v>1728</v>
      </c>
      <c r="F13" t="s">
        <v>1729</v>
      </c>
      <c r="G13">
        <v>10.72</v>
      </c>
      <c r="H13">
        <v>1.9E-3</v>
      </c>
      <c r="I13" t="s">
        <v>1730</v>
      </c>
      <c r="J13">
        <v>4725725900</v>
      </c>
      <c r="K13">
        <v>36.4</v>
      </c>
      <c r="L13">
        <v>3.28</v>
      </c>
      <c r="M13" t="s">
        <v>402</v>
      </c>
      <c r="N13" t="s">
        <v>472</v>
      </c>
      <c r="O13" t="s">
        <v>2253</v>
      </c>
      <c r="P13" t="s">
        <v>2254</v>
      </c>
      <c r="Q13">
        <v>18.350000000000001</v>
      </c>
      <c r="R13" t="s">
        <v>2255</v>
      </c>
      <c r="S13">
        <v>134494280</v>
      </c>
      <c r="T13" s="4">
        <v>0.44650000000000001</v>
      </c>
      <c r="U13" t="s">
        <v>2256</v>
      </c>
      <c r="V13">
        <v>440831060</v>
      </c>
      <c r="W13">
        <v>440832640</v>
      </c>
      <c r="X13">
        <v>1.29</v>
      </c>
      <c r="Y13">
        <v>0.41</v>
      </c>
      <c r="Z13">
        <v>18.66</v>
      </c>
      <c r="AA13" t="s">
        <v>1966</v>
      </c>
      <c r="AB13" t="s">
        <v>291</v>
      </c>
      <c r="AC13" t="s">
        <v>2257</v>
      </c>
      <c r="AD13" t="s">
        <v>2258</v>
      </c>
      <c r="AE13" t="s">
        <v>2259</v>
      </c>
      <c r="AF13">
        <v>-13251672</v>
      </c>
      <c r="AG13" t="s">
        <v>2260</v>
      </c>
      <c r="AH13" t="s">
        <v>2261</v>
      </c>
      <c r="AI13" t="s">
        <v>2262</v>
      </c>
      <c r="AJ13" t="s">
        <v>905</v>
      </c>
      <c r="AK13" t="s">
        <v>2263</v>
      </c>
      <c r="AL13" t="s">
        <v>2264</v>
      </c>
      <c r="AM13" t="s">
        <v>2265</v>
      </c>
      <c r="AN13" t="s">
        <v>7</v>
      </c>
      <c r="AO13" t="s">
        <v>2266</v>
      </c>
      <c r="AP13" t="s">
        <v>7</v>
      </c>
      <c r="AQ13" t="s">
        <v>2267</v>
      </c>
      <c r="AR13" t="s">
        <v>305</v>
      </c>
      <c r="AS13" t="s">
        <v>7</v>
      </c>
      <c r="AT13" t="s">
        <v>2268</v>
      </c>
      <c r="AU13" t="s">
        <v>1059</v>
      </c>
      <c r="AV13" t="s">
        <v>2269</v>
      </c>
      <c r="AW13" t="s">
        <v>2270</v>
      </c>
      <c r="AX13">
        <v>9501.07</v>
      </c>
      <c r="AY13" t="s">
        <v>1757</v>
      </c>
      <c r="AZ13" t="s">
        <v>2271</v>
      </c>
      <c r="BA13" t="s">
        <v>2272</v>
      </c>
      <c r="BB13" t="s">
        <v>2273</v>
      </c>
      <c r="BC13" t="s">
        <v>2274</v>
      </c>
      <c r="BD13" t="s">
        <v>2275</v>
      </c>
      <c r="BE13" t="s">
        <v>2276</v>
      </c>
      <c r="BF13" t="s">
        <v>2277</v>
      </c>
      <c r="BG13" t="s">
        <v>2278</v>
      </c>
      <c r="BH13" t="s">
        <v>2279</v>
      </c>
      <c r="BI13" t="s">
        <v>321</v>
      </c>
      <c r="BJ13" t="s">
        <v>2280</v>
      </c>
      <c r="BK13" t="s">
        <v>2281</v>
      </c>
      <c r="BL13" t="s">
        <v>2103</v>
      </c>
      <c r="BM13" t="s">
        <v>2282</v>
      </c>
      <c r="BN13" t="s">
        <v>2283</v>
      </c>
      <c r="BO13">
        <v>5.51</v>
      </c>
      <c r="BP13">
        <v>3.12</v>
      </c>
      <c r="BQ13">
        <v>2.93</v>
      </c>
      <c r="BR13">
        <v>7.02</v>
      </c>
      <c r="BS13">
        <v>4.13</v>
      </c>
      <c r="BT13">
        <v>3.58</v>
      </c>
      <c r="BU13" t="s">
        <v>311</v>
      </c>
      <c r="BV13" t="s">
        <v>614</v>
      </c>
      <c r="BW13">
        <v>17.93</v>
      </c>
      <c r="BX13">
        <v>18.22</v>
      </c>
      <c r="BY13">
        <v>14.63</v>
      </c>
      <c r="BZ13">
        <v>20.65</v>
      </c>
      <c r="CA13">
        <v>7.29</v>
      </c>
      <c r="CB13">
        <v>6.98</v>
      </c>
      <c r="CC13">
        <v>14.41</v>
      </c>
      <c r="CD13">
        <v>14.53</v>
      </c>
      <c r="CE13" t="s">
        <v>2284</v>
      </c>
      <c r="CF13" t="s">
        <v>1517</v>
      </c>
      <c r="CG13" s="22">
        <v>0.13829223300970811</v>
      </c>
      <c r="CH13" s="23">
        <v>0.22643398278305255</v>
      </c>
      <c r="CI13" s="22">
        <v>0.17603550851345062</v>
      </c>
      <c r="CJ13" s="22">
        <v>0.12479200959205627</v>
      </c>
      <c r="CK13" s="22">
        <v>-0.4511415958404541</v>
      </c>
      <c r="CL13" s="22">
        <v>0.15873022377490997</v>
      </c>
      <c r="CM13" s="22">
        <v>8.4959819912910461E-2</v>
      </c>
      <c r="CN13" s="23">
        <v>0.79095083475112915</v>
      </c>
      <c r="CO13" s="23">
        <v>0.1980530172586441</v>
      </c>
      <c r="CP13" s="23">
        <v>0.37730589509010315</v>
      </c>
      <c r="CQ13" s="23">
        <v>1.0786455869674683</v>
      </c>
      <c r="CR13" s="23">
        <v>-14.101234436035156</v>
      </c>
      <c r="CS13">
        <v>5.9443093081761003</v>
      </c>
      <c r="CT13">
        <v>118079885.45897368</v>
      </c>
      <c r="CU13">
        <v>0</v>
      </c>
      <c r="CV13" s="22">
        <v>1.8675193190574646E-2</v>
      </c>
      <c r="CW13" s="23">
        <v>-2.3312558203935625</v>
      </c>
      <c r="CX13">
        <v>0.06</v>
      </c>
      <c r="CY13">
        <v>43.508033766022841</v>
      </c>
      <c r="CZ13">
        <v>84874575.575138882</v>
      </c>
      <c r="DA13">
        <v>1.8675193190574646E-2</v>
      </c>
      <c r="DB13">
        <v>15.110377637276425</v>
      </c>
      <c r="DC13">
        <v>244383428.96806625</v>
      </c>
      <c r="DD13">
        <v>1.7741433531045913E-2</v>
      </c>
      <c r="DE13">
        <v>8.0505633110976333</v>
      </c>
      <c r="DF13">
        <v>458691616.63626802</v>
      </c>
      <c r="DG13">
        <v>1.6434170007705688E-2</v>
      </c>
      <c r="DH13">
        <v>5.2684650364500349</v>
      </c>
      <c r="DI13">
        <v>700911152.38532746</v>
      </c>
      <c r="DJ13">
        <v>1.4940154552459717E-2</v>
      </c>
      <c r="DK13">
        <v>3.2512544081698604</v>
      </c>
      <c r="DL13">
        <v>1135784972.9386895</v>
      </c>
      <c r="DM13">
        <v>1.3072635233402252E-2</v>
      </c>
      <c r="DN13">
        <v>88317700</v>
      </c>
      <c r="DO13">
        <v>1.8675193190574646E-2</v>
      </c>
      <c r="DP13">
        <v>3692725900</v>
      </c>
      <c r="DQ13">
        <v>636932260</v>
      </c>
      <c r="DR13">
        <v>414</v>
      </c>
      <c r="DS13">
        <v>0.11961703981913346</v>
      </c>
      <c r="DT13">
        <v>2.5576898031766149</v>
      </c>
      <c r="DU13" s="24">
        <v>0.6</v>
      </c>
      <c r="DV13">
        <v>0.6</v>
      </c>
      <c r="DW13">
        <v>1.2</v>
      </c>
      <c r="DX13">
        <v>9.9917412250516175</v>
      </c>
      <c r="DY13">
        <v>1.2017947761194023</v>
      </c>
      <c r="DZ13">
        <v>9.398476443487997</v>
      </c>
      <c r="EA13">
        <v>669</v>
      </c>
      <c r="EB13">
        <v>9.3443153828026109</v>
      </c>
      <c r="EC13">
        <v>9</v>
      </c>
      <c r="ED13">
        <v>0.12213365144649906</v>
      </c>
      <c r="EE13">
        <v>0.30397023233125392</v>
      </c>
      <c r="EF13" s="25">
        <v>1.0168999999999999</v>
      </c>
      <c r="EG13">
        <v>1.0169189999999999</v>
      </c>
      <c r="EH13">
        <v>80.401794776119402</v>
      </c>
      <c r="EI13" t="s">
        <v>2285</v>
      </c>
      <c r="EJ13">
        <v>1</v>
      </c>
      <c r="EK13">
        <v>1</v>
      </c>
      <c r="EL13" s="27">
        <v>44946</v>
      </c>
      <c r="EM13" s="28">
        <v>8.5000000000000006E-3</v>
      </c>
      <c r="EN13" s="28">
        <v>0.63</v>
      </c>
      <c r="EO13" s="28">
        <v>2.31</v>
      </c>
      <c r="EP13" s="28">
        <v>9.9700000000000006</v>
      </c>
      <c r="EQ13" s="28">
        <v>1.9E-3</v>
      </c>
    </row>
    <row r="14" spans="1:147" ht="112.5">
      <c r="A14" t="s">
        <v>1899</v>
      </c>
      <c r="B14" s="3"/>
      <c r="C14" s="3"/>
      <c r="D14" s="3" t="s">
        <v>2320</v>
      </c>
      <c r="E14" t="s">
        <v>1731</v>
      </c>
      <c r="F14" t="s">
        <v>1732</v>
      </c>
      <c r="G14">
        <v>38.94</v>
      </c>
      <c r="H14">
        <v>5.2999999999999999E-2</v>
      </c>
      <c r="I14" t="s">
        <v>1733</v>
      </c>
      <c r="J14">
        <v>4413200000</v>
      </c>
      <c r="K14">
        <v>27.92</v>
      </c>
      <c r="L14">
        <v>3.24</v>
      </c>
      <c r="M14" t="s">
        <v>402</v>
      </c>
      <c r="N14" t="s">
        <v>275</v>
      </c>
      <c r="O14" t="s">
        <v>2287</v>
      </c>
      <c r="P14" t="s">
        <v>2288</v>
      </c>
      <c r="Q14">
        <v>38.65</v>
      </c>
      <c r="R14" t="s">
        <v>2289</v>
      </c>
      <c r="S14">
        <v>129246190</v>
      </c>
      <c r="T14" s="4">
        <v>-0.40600000000000003</v>
      </c>
      <c r="U14" t="s">
        <v>759</v>
      </c>
      <c r="V14">
        <v>55745834</v>
      </c>
      <c r="W14">
        <v>113333334</v>
      </c>
      <c r="X14">
        <v>1.0900000000000001</v>
      </c>
      <c r="Y14">
        <v>1.48</v>
      </c>
      <c r="Z14">
        <v>5.85</v>
      </c>
      <c r="AA14" t="s">
        <v>1678</v>
      </c>
      <c r="AB14" t="s">
        <v>2290</v>
      </c>
      <c r="AC14" t="s">
        <v>2291</v>
      </c>
      <c r="AD14" t="s">
        <v>2292</v>
      </c>
      <c r="AE14" t="s">
        <v>2293</v>
      </c>
      <c r="AF14">
        <v>600353</v>
      </c>
      <c r="AG14" t="s">
        <v>2294</v>
      </c>
      <c r="AH14" t="s">
        <v>2295</v>
      </c>
      <c r="AI14" t="s">
        <v>2296</v>
      </c>
      <c r="AJ14" t="s">
        <v>2297</v>
      </c>
      <c r="AK14" t="s">
        <v>2298</v>
      </c>
      <c r="AL14" t="s">
        <v>2299</v>
      </c>
      <c r="AM14" t="s">
        <v>2300</v>
      </c>
      <c r="AN14" t="s">
        <v>7</v>
      </c>
      <c r="AO14" t="s">
        <v>2301</v>
      </c>
      <c r="AP14" t="s">
        <v>2302</v>
      </c>
      <c r="AQ14" t="s">
        <v>7</v>
      </c>
      <c r="AR14" t="s">
        <v>2303</v>
      </c>
      <c r="AS14" t="s">
        <v>7</v>
      </c>
      <c r="AT14" t="s">
        <v>838</v>
      </c>
      <c r="AU14" t="s">
        <v>7</v>
      </c>
      <c r="AV14" t="s">
        <v>2304</v>
      </c>
      <c r="AW14" t="s">
        <v>2305</v>
      </c>
      <c r="AX14" t="s">
        <v>2306</v>
      </c>
      <c r="AY14" t="s">
        <v>495</v>
      </c>
      <c r="AZ14" t="s">
        <v>797</v>
      </c>
      <c r="BA14" t="s">
        <v>2307</v>
      </c>
      <c r="BB14" t="s">
        <v>317</v>
      </c>
      <c r="BC14" t="s">
        <v>2308</v>
      </c>
      <c r="BD14" t="s">
        <v>815</v>
      </c>
      <c r="BE14" t="s">
        <v>2309</v>
      </c>
      <c r="BF14" t="s">
        <v>2310</v>
      </c>
      <c r="BG14" t="s">
        <v>2311</v>
      </c>
      <c r="BH14" t="s">
        <v>2312</v>
      </c>
      <c r="BI14" t="s">
        <v>2313</v>
      </c>
      <c r="BJ14" t="s">
        <v>2314</v>
      </c>
      <c r="BK14" t="s">
        <v>2315</v>
      </c>
      <c r="BL14" t="s">
        <v>2316</v>
      </c>
      <c r="BM14" t="s">
        <v>1504</v>
      </c>
      <c r="BN14" t="s">
        <v>780</v>
      </c>
      <c r="BO14">
        <v>23.04</v>
      </c>
      <c r="BP14">
        <v>18.989999999999998</v>
      </c>
      <c r="BQ14">
        <v>13.42</v>
      </c>
      <c r="BR14">
        <v>27.97</v>
      </c>
      <c r="BS14">
        <v>24.21</v>
      </c>
      <c r="BT14" t="s">
        <v>7</v>
      </c>
      <c r="BU14" t="s">
        <v>2317</v>
      </c>
      <c r="BV14" t="s">
        <v>614</v>
      </c>
      <c r="BW14">
        <v>6.41</v>
      </c>
      <c r="BX14">
        <v>14.45</v>
      </c>
      <c r="BY14">
        <v>14.45</v>
      </c>
      <c r="BZ14">
        <v>4.83</v>
      </c>
      <c r="CA14">
        <v>11.27</v>
      </c>
      <c r="CB14">
        <v>10.4</v>
      </c>
      <c r="CC14">
        <v>3.59</v>
      </c>
      <c r="CD14">
        <v>8.1999999999999993</v>
      </c>
      <c r="CE14" t="s">
        <v>2318</v>
      </c>
      <c r="CF14" t="s">
        <v>2319</v>
      </c>
      <c r="CG14" s="22">
        <v>7.4414750542299346E-2</v>
      </c>
      <c r="CH14" s="23">
        <v>1.3186739130434451E-2</v>
      </c>
      <c r="CI14" s="22">
        <v>1.0789961814880371</v>
      </c>
      <c r="CJ14" s="22">
        <v>0.6553846001625061</v>
      </c>
      <c r="CK14" s="22">
        <v>0.19485294818878174</v>
      </c>
      <c r="CL14" s="22">
        <v>0.54985755681991577</v>
      </c>
      <c r="CM14" s="22">
        <v>0.48101267218589783</v>
      </c>
      <c r="CN14" s="23">
        <v>1.0330578088760376</v>
      </c>
      <c r="CO14" s="23">
        <v>0.78991711139678955</v>
      </c>
      <c r="CP14" s="23">
        <v>0.38389170169830322</v>
      </c>
      <c r="CQ14" s="23">
        <v>0.52710902690887451</v>
      </c>
      <c r="CR14" s="23">
        <v>1.483597993850708</v>
      </c>
      <c r="CS14">
        <v>1.9728207420652659</v>
      </c>
      <c r="CT14">
        <v>48304293.089430891</v>
      </c>
      <c r="CU14">
        <v>1.0272213662044172</v>
      </c>
      <c r="CV14" s="22">
        <v>0.59202079176902767</v>
      </c>
      <c r="CW14" s="23">
        <v>0.84351472854614262</v>
      </c>
      <c r="CX14">
        <v>0.06</v>
      </c>
      <c r="CY14">
        <v>8.4207340815824931</v>
      </c>
      <c r="CZ14">
        <v>369468976.20300078</v>
      </c>
      <c r="DA14">
        <v>0.59202079176902767</v>
      </c>
      <c r="DB14">
        <v>1.8465693583818072</v>
      </c>
      <c r="DC14">
        <v>1684854124.6922989</v>
      </c>
      <c r="DD14">
        <v>0.56241975218057627</v>
      </c>
      <c r="DE14">
        <v>0.49601696297681563</v>
      </c>
      <c r="DF14">
        <v>6272366133.0619068</v>
      </c>
      <c r="DG14">
        <v>0.52097829675674434</v>
      </c>
      <c r="DH14">
        <v>0.13672012302951972</v>
      </c>
      <c r="DI14">
        <v>22755977182.146404</v>
      </c>
      <c r="DJ14">
        <v>0.47361663341522214</v>
      </c>
      <c r="DK14">
        <v>9.9281673072398463E-3</v>
      </c>
      <c r="DL14">
        <v>313371028480.88007</v>
      </c>
      <c r="DM14">
        <v>0.41441455423831935</v>
      </c>
      <c r="DN14">
        <v>246000000</v>
      </c>
      <c r="DO14">
        <v>0.59202079176902767</v>
      </c>
      <c r="DP14">
        <v>3111200000</v>
      </c>
      <c r="DQ14">
        <v>1156511660</v>
      </c>
      <c r="DR14">
        <v>2490</v>
      </c>
      <c r="DS14">
        <v>-0.51760604122672826</v>
      </c>
      <c r="DT14">
        <v>-0.83032798941570818</v>
      </c>
      <c r="DU14" s="24">
        <v>0.6</v>
      </c>
      <c r="DV14">
        <v>-0.22</v>
      </c>
      <c r="DW14">
        <v>0.38</v>
      </c>
      <c r="DX14">
        <v>8.4378048780487802</v>
      </c>
      <c r="DY14">
        <v>0.42794359701833673</v>
      </c>
      <c r="DZ14">
        <v>8.0647704284507107</v>
      </c>
      <c r="EA14">
        <v>254</v>
      </c>
      <c r="EB14">
        <v>8.0614279479902304</v>
      </c>
      <c r="EC14">
        <v>8</v>
      </c>
      <c r="ED14">
        <v>9.8278234716010382E-2</v>
      </c>
      <c r="EE14">
        <v>0.66429529021002776</v>
      </c>
      <c r="EF14" s="25">
        <v>3.0499999999999999E-2</v>
      </c>
      <c r="EG14">
        <v>3.1029999999999999E-2</v>
      </c>
      <c r="EH14">
        <v>28.147943597018337</v>
      </c>
      <c r="EI14">
        <v>-1</v>
      </c>
      <c r="EJ14">
        <v>0</v>
      </c>
      <c r="EK14">
        <v>1</v>
      </c>
      <c r="EL14" s="27">
        <v>44946</v>
      </c>
      <c r="EM14" s="28">
        <v>1.6199999999999999E-2</v>
      </c>
      <c r="EN14" s="28">
        <v>-2.25</v>
      </c>
      <c r="EO14" s="28">
        <v>-0.75</v>
      </c>
      <c r="EP14" s="28">
        <v>-0.22</v>
      </c>
      <c r="EQ14" s="28">
        <v>5.2999999999999999E-2</v>
      </c>
    </row>
    <row r="15" spans="1:147" ht="112.5">
      <c r="A15" t="s">
        <v>1897</v>
      </c>
      <c r="B15" s="3"/>
      <c r="C15" s="3"/>
      <c r="D15" s="3" t="s">
        <v>2358</v>
      </c>
      <c r="E15" t="s">
        <v>1734</v>
      </c>
      <c r="F15" t="s">
        <v>2390</v>
      </c>
      <c r="G15">
        <v>13.75</v>
      </c>
      <c r="H15">
        <v>1.55E-2</v>
      </c>
      <c r="I15" t="s">
        <v>1735</v>
      </c>
      <c r="J15">
        <v>4156212900</v>
      </c>
      <c r="K15">
        <v>26.25</v>
      </c>
      <c r="L15">
        <v>3.5</v>
      </c>
      <c r="M15" t="s">
        <v>402</v>
      </c>
      <c r="N15" t="s">
        <v>2321</v>
      </c>
      <c r="O15" t="s">
        <v>2322</v>
      </c>
      <c r="P15" t="s">
        <v>2323</v>
      </c>
      <c r="Q15">
        <v>18.190000000000001</v>
      </c>
      <c r="R15" t="s">
        <v>2324</v>
      </c>
      <c r="S15">
        <v>127439413</v>
      </c>
      <c r="T15" s="4">
        <v>0.83140000000000003</v>
      </c>
      <c r="U15" t="s">
        <v>1822</v>
      </c>
      <c r="V15">
        <v>300933030</v>
      </c>
      <c r="W15">
        <v>302270030</v>
      </c>
      <c r="X15">
        <v>1.42</v>
      </c>
      <c r="Y15">
        <v>0.44</v>
      </c>
      <c r="Z15">
        <v>18.66</v>
      </c>
      <c r="AA15" t="s">
        <v>2325</v>
      </c>
      <c r="AB15" t="s">
        <v>2326</v>
      </c>
      <c r="AC15" t="s">
        <v>2327</v>
      </c>
      <c r="AD15" t="s">
        <v>2328</v>
      </c>
      <c r="AE15" t="s">
        <v>2329</v>
      </c>
      <c r="AF15">
        <v>3461914</v>
      </c>
      <c r="AG15" t="s">
        <v>2330</v>
      </c>
      <c r="AH15" t="s">
        <v>2331</v>
      </c>
      <c r="AI15" t="s">
        <v>2332</v>
      </c>
      <c r="AJ15" t="s">
        <v>548</v>
      </c>
      <c r="AK15" t="s">
        <v>2333</v>
      </c>
      <c r="AL15" t="s">
        <v>985</v>
      </c>
      <c r="AM15" t="s">
        <v>2334</v>
      </c>
      <c r="AN15" t="s">
        <v>7</v>
      </c>
      <c r="AO15" t="s">
        <v>2335</v>
      </c>
      <c r="AP15" t="s">
        <v>326</v>
      </c>
      <c r="AQ15" t="s">
        <v>2336</v>
      </c>
      <c r="AR15" t="s">
        <v>2337</v>
      </c>
      <c r="AS15" t="s">
        <v>7</v>
      </c>
      <c r="AT15" t="s">
        <v>2338</v>
      </c>
      <c r="AU15" t="s">
        <v>2339</v>
      </c>
      <c r="AV15" t="s">
        <v>2340</v>
      </c>
      <c r="AW15" t="s">
        <v>2341</v>
      </c>
      <c r="AX15" t="s">
        <v>2342</v>
      </c>
      <c r="AY15" t="s">
        <v>2343</v>
      </c>
      <c r="AZ15" t="s">
        <v>2344</v>
      </c>
      <c r="BA15" t="s">
        <v>258</v>
      </c>
      <c r="BB15" t="s">
        <v>2345</v>
      </c>
      <c r="BC15" t="s">
        <v>2010</v>
      </c>
      <c r="BD15" t="s">
        <v>2346</v>
      </c>
      <c r="BE15" t="s">
        <v>2347</v>
      </c>
      <c r="BF15" t="s">
        <v>2348</v>
      </c>
      <c r="BG15" t="s">
        <v>2349</v>
      </c>
      <c r="BH15" t="s">
        <v>2350</v>
      </c>
      <c r="BI15" t="s">
        <v>2351</v>
      </c>
      <c r="BJ15" t="s">
        <v>2352</v>
      </c>
      <c r="BK15" t="s">
        <v>724</v>
      </c>
      <c r="BL15" t="s">
        <v>2353</v>
      </c>
      <c r="BM15" t="s">
        <v>2354</v>
      </c>
      <c r="BN15" t="s">
        <v>2355</v>
      </c>
      <c r="BO15">
        <v>9.18</v>
      </c>
      <c r="BP15">
        <v>9.17</v>
      </c>
      <c r="BQ15">
        <v>16.78</v>
      </c>
      <c r="BR15">
        <v>12.88</v>
      </c>
      <c r="BS15">
        <v>11</v>
      </c>
      <c r="BT15">
        <v>16.010000000000002</v>
      </c>
      <c r="BU15" t="s">
        <v>1934</v>
      </c>
      <c r="BV15" t="s">
        <v>614</v>
      </c>
      <c r="BW15">
        <v>34.82</v>
      </c>
      <c r="BX15">
        <v>26.19</v>
      </c>
      <c r="BY15">
        <v>31.37</v>
      </c>
      <c r="BZ15">
        <v>19.420000000000002</v>
      </c>
      <c r="CA15">
        <v>10.18</v>
      </c>
      <c r="CB15">
        <v>14.13</v>
      </c>
      <c r="CC15">
        <v>4.6399999999999997</v>
      </c>
      <c r="CD15">
        <v>-0.87</v>
      </c>
      <c r="CE15" t="s">
        <v>2356</v>
      </c>
      <c r="CF15" t="s">
        <v>2357</v>
      </c>
      <c r="CG15" s="22">
        <v>0.45802329729729729</v>
      </c>
      <c r="CH15" s="23">
        <v>1.0039728237980183</v>
      </c>
      <c r="CI15" s="22">
        <v>7.6398365199565887E-2</v>
      </c>
      <c r="CJ15" s="22">
        <v>-3.6793693900108337E-2</v>
      </c>
      <c r="CK15" s="22">
        <v>0.27045074105262756</v>
      </c>
      <c r="CL15" s="22">
        <v>0.46813726425170898</v>
      </c>
      <c r="CM15" s="22">
        <v>0.46762588620185852</v>
      </c>
      <c r="CN15" s="23">
        <v>0.54226976633071899</v>
      </c>
      <c r="CO15" s="23">
        <v>-0.21606594324111938</v>
      </c>
      <c r="CP15" s="23">
        <v>0.11497335135936737</v>
      </c>
      <c r="CQ15" s="23">
        <v>0.37353062629699707</v>
      </c>
      <c r="CR15" s="23">
        <v>0.37314271926879883</v>
      </c>
      <c r="CS15">
        <v>5.2676969581749047</v>
      </c>
      <c r="CT15">
        <v>120078529</v>
      </c>
      <c r="CU15">
        <v>0.72727272727272729</v>
      </c>
      <c r="CV15" s="22">
        <v>0.24916371256113051</v>
      </c>
      <c r="CW15" s="23">
        <v>0.23757010400295259</v>
      </c>
      <c r="CX15">
        <v>0.06</v>
      </c>
      <c r="CY15">
        <v>29.039793883881959</v>
      </c>
      <c r="CZ15">
        <v>117845633.26048401</v>
      </c>
      <c r="DA15">
        <v>0.24916371256113051</v>
      </c>
      <c r="DB15">
        <v>8.3143886910802287</v>
      </c>
      <c r="DC15">
        <v>411601264.64515531</v>
      </c>
      <c r="DD15">
        <v>0.23670552693307398</v>
      </c>
      <c r="DE15">
        <v>3.3966316716231333</v>
      </c>
      <c r="DF15">
        <v>1007531351.8950503</v>
      </c>
      <c r="DG15">
        <v>0.21926406705379486</v>
      </c>
      <c r="DH15">
        <v>1.6305920748551472</v>
      </c>
      <c r="DI15">
        <v>2098754773.0501575</v>
      </c>
      <c r="DJ15">
        <v>0.19933097004890443</v>
      </c>
      <c r="DK15">
        <v>0.4926109180912317</v>
      </c>
      <c r="DL15">
        <v>6947091049.5861263</v>
      </c>
      <c r="DM15">
        <v>0.17441459879279134</v>
      </c>
      <c r="DN15">
        <v>100000000</v>
      </c>
      <c r="DO15">
        <v>0.24916371256113051</v>
      </c>
      <c r="DP15">
        <v>3422212900</v>
      </c>
      <c r="DQ15">
        <v>302080219.99999994</v>
      </c>
      <c r="DR15">
        <v>4117</v>
      </c>
      <c r="DS15">
        <v>0.20885958473616678</v>
      </c>
      <c r="DT15">
        <v>0.7664027197950658</v>
      </c>
      <c r="DU15" s="24">
        <v>0.6</v>
      </c>
      <c r="DV15">
        <v>0.6</v>
      </c>
      <c r="DW15">
        <v>1.2</v>
      </c>
      <c r="DX15">
        <v>4.1875</v>
      </c>
      <c r="DY15">
        <v>0.52750808240444913</v>
      </c>
      <c r="DZ15">
        <v>4.0482827654508338</v>
      </c>
      <c r="EA15">
        <v>917</v>
      </c>
      <c r="EB15">
        <v>4.0392873782264509</v>
      </c>
      <c r="EC15">
        <v>4</v>
      </c>
      <c r="ED15">
        <v>7.320275847393802E-2</v>
      </c>
      <c r="EE15">
        <v>0.28427363440563391</v>
      </c>
      <c r="EF15" s="25">
        <v>2E-3</v>
      </c>
      <c r="EG15">
        <v>2.1550000000000002E-3</v>
      </c>
      <c r="EH15">
        <v>27.257508082404449</v>
      </c>
      <c r="EI15" t="s">
        <v>222</v>
      </c>
      <c r="EJ15">
        <v>0</v>
      </c>
      <c r="EK15">
        <v>1</v>
      </c>
      <c r="EL15" s="27">
        <v>44946</v>
      </c>
      <c r="EM15" s="28">
        <v>2.3599999999999999E-2</v>
      </c>
      <c r="EN15" s="28">
        <v>-0.15</v>
      </c>
      <c r="EO15" s="28">
        <v>0.45</v>
      </c>
      <c r="EP15" s="28">
        <v>0.37</v>
      </c>
      <c r="EQ15" s="28">
        <v>1.55E-2</v>
      </c>
    </row>
    <row r="16" spans="1:147" ht="101.25">
      <c r="A16" t="s">
        <v>1901</v>
      </c>
      <c r="B16" s="3"/>
      <c r="C16" s="3"/>
      <c r="D16" s="3" t="s">
        <v>2389</v>
      </c>
      <c r="E16" t="s">
        <v>1736</v>
      </c>
      <c r="F16" t="s">
        <v>1737</v>
      </c>
      <c r="G16">
        <v>4.57</v>
      </c>
      <c r="H16">
        <v>8.8000000000000005E-3</v>
      </c>
      <c r="I16" t="s">
        <v>1738</v>
      </c>
      <c r="J16">
        <v>2350817300</v>
      </c>
      <c r="L16">
        <v>4.9000000000000004</v>
      </c>
      <c r="M16" t="s">
        <v>402</v>
      </c>
      <c r="N16" t="s">
        <v>2359</v>
      </c>
      <c r="O16" t="s">
        <v>227</v>
      </c>
      <c r="P16" t="s">
        <v>2360</v>
      </c>
      <c r="Q16">
        <v>30.26</v>
      </c>
      <c r="R16" t="s">
        <v>2361</v>
      </c>
      <c r="S16">
        <v>-2347790</v>
      </c>
      <c r="T16" s="4">
        <v>0.78990000000000005</v>
      </c>
      <c r="U16" t="s">
        <v>2362</v>
      </c>
      <c r="V16">
        <v>514402030</v>
      </c>
      <c r="W16">
        <v>514402030</v>
      </c>
      <c r="X16">
        <v>2.44</v>
      </c>
      <c r="Y16">
        <v>0.31</v>
      </c>
      <c r="Z16">
        <v>-0.74</v>
      </c>
      <c r="AA16" t="s">
        <v>793</v>
      </c>
      <c r="AB16" t="s">
        <v>784</v>
      </c>
      <c r="AC16" t="s">
        <v>2363</v>
      </c>
      <c r="AD16" t="s">
        <v>2364</v>
      </c>
      <c r="AE16" t="s">
        <v>7</v>
      </c>
      <c r="AF16">
        <v>8296039</v>
      </c>
      <c r="AG16" t="s">
        <v>2365</v>
      </c>
      <c r="AH16" t="s">
        <v>2366</v>
      </c>
      <c r="AI16" t="s">
        <v>2367</v>
      </c>
      <c r="AJ16" t="s">
        <v>806</v>
      </c>
      <c r="AK16" t="s">
        <v>2368</v>
      </c>
      <c r="AL16" t="s">
        <v>2369</v>
      </c>
      <c r="AM16" t="s">
        <v>2370</v>
      </c>
      <c r="AN16" t="s">
        <v>7</v>
      </c>
      <c r="AO16" t="s">
        <v>318</v>
      </c>
      <c r="AP16" t="s">
        <v>315</v>
      </c>
      <c r="AQ16" t="s">
        <v>7</v>
      </c>
      <c r="AR16" t="s">
        <v>2371</v>
      </c>
      <c r="AS16" t="s">
        <v>2372</v>
      </c>
      <c r="AT16" t="s">
        <v>697</v>
      </c>
      <c r="AU16" t="s">
        <v>18</v>
      </c>
      <c r="AV16" t="s">
        <v>2373</v>
      </c>
      <c r="AW16" t="s">
        <v>2374</v>
      </c>
      <c r="AX16" t="s">
        <v>530</v>
      </c>
      <c r="AY16" t="s">
        <v>2375</v>
      </c>
      <c r="AZ16" t="s">
        <v>1832</v>
      </c>
      <c r="BA16" t="s">
        <v>1968</v>
      </c>
      <c r="BB16" t="s">
        <v>744</v>
      </c>
      <c r="BC16" t="s">
        <v>325</v>
      </c>
      <c r="BD16" t="s">
        <v>2376</v>
      </c>
      <c r="BE16" t="s">
        <v>2377</v>
      </c>
      <c r="BF16" t="s">
        <v>2378</v>
      </c>
      <c r="BG16" t="s">
        <v>2379</v>
      </c>
      <c r="BH16" t="s">
        <v>2380</v>
      </c>
      <c r="BI16" t="s">
        <v>336</v>
      </c>
      <c r="BJ16" t="s">
        <v>20</v>
      </c>
      <c r="BK16" t="s">
        <v>2381</v>
      </c>
      <c r="BL16" t="s">
        <v>2382</v>
      </c>
      <c r="BM16" t="s">
        <v>2383</v>
      </c>
      <c r="BN16" t="s">
        <v>2384</v>
      </c>
      <c r="BO16">
        <v>-4.33</v>
      </c>
      <c r="BP16">
        <v>7.37</v>
      </c>
      <c r="BQ16">
        <v>7.98</v>
      </c>
      <c r="BR16">
        <v>-8.86</v>
      </c>
      <c r="BS16">
        <v>8.2200000000000006</v>
      </c>
      <c r="BT16">
        <v>10.47</v>
      </c>
      <c r="BU16" t="s">
        <v>311</v>
      </c>
      <c r="BV16" t="s">
        <v>614</v>
      </c>
      <c r="BW16">
        <v>13.06</v>
      </c>
      <c r="BX16">
        <v>12.67</v>
      </c>
      <c r="BY16">
        <v>5.81</v>
      </c>
      <c r="BZ16">
        <v>1</v>
      </c>
      <c r="CA16">
        <v>10.7</v>
      </c>
      <c r="CB16">
        <v>8.9</v>
      </c>
      <c r="CC16">
        <v>2.7</v>
      </c>
      <c r="CD16">
        <v>-7.3</v>
      </c>
      <c r="CE16" t="s">
        <v>2385</v>
      </c>
      <c r="CF16" t="s">
        <v>2386</v>
      </c>
      <c r="CG16" s="22">
        <v>0.74298012987012985</v>
      </c>
      <c r="CH16" s="23">
        <v>-2.4352233382468889</v>
      </c>
      <c r="CI16" s="22">
        <v>-0.28020566701889038</v>
      </c>
      <c r="CJ16" s="22">
        <v>-0.2822878360748291</v>
      </c>
      <c r="CK16" s="22">
        <v>-0.23229461908340454</v>
      </c>
      <c r="CL16" s="22">
        <v>-0.1903669685125351</v>
      </c>
      <c r="CM16" s="22">
        <v>-0.44845032691955566</v>
      </c>
      <c r="CN16" s="23">
        <v>-2.0751118659973145</v>
      </c>
      <c r="CO16" s="23">
        <v>-0.13811713457107544</v>
      </c>
      <c r="CP16" s="23">
        <v>1.4197131395339966</v>
      </c>
      <c r="CQ16" s="23">
        <v>-16.110107421875</v>
      </c>
      <c r="CR16" s="23">
        <v>-0.76889348030090332</v>
      </c>
      <c r="CS16">
        <v>8.3957760714285712</v>
      </c>
      <c r="CT16">
        <v>7169830.431166321</v>
      </c>
      <c r="CU16">
        <v>0</v>
      </c>
      <c r="CV16" s="22">
        <v>-0.28672108352184295</v>
      </c>
      <c r="CW16" s="23">
        <v>-3.5345033526420595</v>
      </c>
      <c r="CX16">
        <v>0.06</v>
      </c>
      <c r="CY16" t="e">
        <v>#VALUE!</v>
      </c>
      <c r="CZ16" t="s">
        <v>2387</v>
      </c>
      <c r="DA16">
        <v>-0.28672108352184295</v>
      </c>
      <c r="DB16" t="e">
        <v>#VALUE!</v>
      </c>
      <c r="DC16" t="s">
        <v>2388</v>
      </c>
      <c r="DD16">
        <v>-0.27238502934575076</v>
      </c>
      <c r="DE16" t="e">
        <v>#VALUE!</v>
      </c>
      <c r="DF16" t="s">
        <v>2388</v>
      </c>
      <c r="DG16">
        <v>-0.25231455349922177</v>
      </c>
      <c r="DH16" t="e">
        <v>#VALUE!</v>
      </c>
      <c r="DI16" t="s">
        <v>2388</v>
      </c>
      <c r="DJ16">
        <v>-0.22937686681747438</v>
      </c>
      <c r="DK16" t="e">
        <v>#VALUE!</v>
      </c>
      <c r="DL16" t="s">
        <v>2388</v>
      </c>
      <c r="DM16">
        <v>-0.20070475846529004</v>
      </c>
      <c r="DN16">
        <v>-44725200.000000007</v>
      </c>
      <c r="DO16">
        <v>-0.28672108352184295</v>
      </c>
      <c r="DP16">
        <v>2563817300</v>
      </c>
      <c r="DQ16">
        <v>72856930.00000006</v>
      </c>
      <c r="DR16">
        <v>2967</v>
      </c>
      <c r="DS16">
        <v>1.0297012133919727</v>
      </c>
      <c r="DT16">
        <v>1.0992800143951706</v>
      </c>
      <c r="DU16" s="24">
        <v>0.6</v>
      </c>
      <c r="DV16" t="e">
        <v>#VALUE!</v>
      </c>
      <c r="DW16" t="e">
        <v>#VALUE!</v>
      </c>
      <c r="DX16">
        <v>6.27</v>
      </c>
      <c r="DY16">
        <v>0.65249216678808208</v>
      </c>
      <c r="DZ16">
        <v>6.0465728850327833</v>
      </c>
      <c r="EA16">
        <v>4732</v>
      </c>
      <c r="EB16">
        <v>6.0017978155538865</v>
      </c>
      <c r="EC16">
        <v>6</v>
      </c>
      <c r="ED16">
        <v>2.8486279496214274E-2</v>
      </c>
      <c r="EE16">
        <v>0.16514534361382671</v>
      </c>
      <c r="EF16" s="25">
        <v>0</v>
      </c>
      <c r="EG16">
        <v>8.8000000000000011E-5</v>
      </c>
      <c r="EH16">
        <v>48.172492166788082</v>
      </c>
      <c r="EI16" t="s">
        <v>222</v>
      </c>
      <c r="EJ16">
        <v>0</v>
      </c>
      <c r="EK16">
        <v>0</v>
      </c>
      <c r="EL16" s="27">
        <v>44946</v>
      </c>
      <c r="EM16" s="28">
        <v>6.7000000000000002E-3</v>
      </c>
      <c r="EN16" s="28">
        <v>-0.67</v>
      </c>
      <c r="EO16" s="28">
        <v>1.57</v>
      </c>
      <c r="EP16" s="28">
        <v>0.22</v>
      </c>
      <c r="EQ16" s="28">
        <v>8.8000000000000005E-3</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61" r:id="rId3" name="Button 1">
              <controlPr defaultSize="0" print="0" autoFill="0" autoPict="0" macro="[0]!'Industry_copy_call_buttom [c2],[d2]'">
                <anchor moveWithCells="1" sizeWithCells="1">
                  <from>
                    <xdr:col>1</xdr:col>
                    <xdr:colOff>252413</xdr:colOff>
                    <xdr:row>1</xdr:row>
                    <xdr:rowOff>138113</xdr:rowOff>
                  </from>
                  <to>
                    <xdr:col>1</xdr:col>
                    <xdr:colOff>1185863</xdr:colOff>
                    <xdr:row>1</xdr:row>
                    <xdr:rowOff>481013</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topLeftCell="H1" zoomScale="85" zoomScaleNormal="85" workbookViewId="0">
      <selection activeCell="Z2" sqref="Z2"/>
    </sheetView>
  </sheetViews>
  <sheetFormatPr defaultRowHeight="13.5"/>
  <cols>
    <col min="1" max="1" width="8.9296875" style="1"/>
    <col min="2" max="2" width="12.53125" customWidth="1"/>
    <col min="4" max="4" width="13.9296875" bestFit="1" customWidth="1"/>
    <col min="5" max="12" width="8.796875" customWidth="1"/>
    <col min="13" max="13" width="15.9296875" customWidth="1"/>
    <col min="14" max="17" width="8.796875" customWidth="1"/>
    <col min="18" max="18" width="13.53125" customWidth="1"/>
    <col min="19" max="19" width="12.9296875" customWidth="1"/>
  </cols>
  <sheetData>
    <row r="1" spans="1:32" s="7" customFormat="1" ht="40.5">
      <c r="A1" s="6" t="s">
        <v>22</v>
      </c>
      <c r="B1" s="7" t="s">
        <v>26</v>
      </c>
      <c r="C1" s="7" t="s">
        <v>23</v>
      </c>
      <c r="D1" s="7" t="s">
        <v>27</v>
      </c>
      <c r="E1" s="8" t="s">
        <v>24</v>
      </c>
      <c r="F1" s="8" t="s">
        <v>25</v>
      </c>
      <c r="G1" s="8" t="s">
        <v>33</v>
      </c>
      <c r="H1" s="8" t="s">
        <v>28</v>
      </c>
      <c r="I1" s="8" t="s">
        <v>29</v>
      </c>
      <c r="J1" s="8" t="s">
        <v>30</v>
      </c>
      <c r="K1" s="8" t="s">
        <v>31</v>
      </c>
      <c r="L1" s="7" t="s">
        <v>32</v>
      </c>
      <c r="M1" s="7" t="s">
        <v>34</v>
      </c>
      <c r="N1" s="7" t="s">
        <v>35</v>
      </c>
      <c r="O1" s="7" t="s">
        <v>36</v>
      </c>
      <c r="P1" s="7" t="s">
        <v>37</v>
      </c>
      <c r="Q1" s="7" t="s">
        <v>38</v>
      </c>
      <c r="R1" s="11" t="s">
        <v>39</v>
      </c>
      <c r="S1" s="7" t="s">
        <v>40</v>
      </c>
      <c r="T1" s="7" t="s">
        <v>41</v>
      </c>
      <c r="U1" s="7" t="s">
        <v>42</v>
      </c>
      <c r="V1" s="7" t="s">
        <v>43</v>
      </c>
      <c r="W1" s="7" t="s">
        <v>44</v>
      </c>
      <c r="X1" s="7" t="s">
        <v>45</v>
      </c>
      <c r="Y1" s="7" t="s">
        <v>46</v>
      </c>
      <c r="Z1" s="7" t="s">
        <v>47</v>
      </c>
      <c r="AA1" s="7" t="s">
        <v>48</v>
      </c>
      <c r="AB1" s="7" t="s">
        <v>49</v>
      </c>
      <c r="AC1" s="7" t="s">
        <v>50</v>
      </c>
      <c r="AD1" s="15" t="s">
        <v>51</v>
      </c>
      <c r="AE1" s="7" t="s">
        <v>52</v>
      </c>
      <c r="AF1" s="7" t="s">
        <v>53</v>
      </c>
    </row>
    <row r="2" spans="1:32">
      <c r="A2" s="2">
        <v>1</v>
      </c>
      <c r="B2">
        <v>1</v>
      </c>
      <c r="C2" s="5">
        <v>0.08</v>
      </c>
      <c r="D2">
        <f>H2</f>
        <v>7.06</v>
      </c>
      <c r="E2">
        <v>11.56</v>
      </c>
      <c r="F2">
        <v>20.440000000000001</v>
      </c>
      <c r="G2">
        <f>F2</f>
        <v>20.440000000000001</v>
      </c>
      <c r="H2" s="9">
        <v>7.06</v>
      </c>
      <c r="I2" s="10">
        <v>0.37</v>
      </c>
      <c r="J2">
        <v>9</v>
      </c>
      <c r="K2">
        <v>85</v>
      </c>
      <c r="L2">
        <f>K2-F2+E2</f>
        <v>76.12</v>
      </c>
      <c r="M2">
        <f>SUMIF(A2:A51,"&lt;"&amp;J2+1,D2:D51)</f>
        <v>88.162158341966133</v>
      </c>
      <c r="O2">
        <f>M2/L2</f>
        <v>1.1581996629265126</v>
      </c>
      <c r="R2">
        <f>S2</f>
        <v>7.06</v>
      </c>
      <c r="S2">
        <f>$H$2</f>
        <v>7.06</v>
      </c>
      <c r="T2" s="5">
        <v>0.37</v>
      </c>
      <c r="U2" s="5">
        <v>0.06</v>
      </c>
      <c r="V2">
        <f>SUM($R$2:R2)</f>
        <v>7.06</v>
      </c>
      <c r="W2" s="2">
        <f>X2-Y2</f>
        <v>474.26</v>
      </c>
      <c r="X2" s="14">
        <f>579-579*10%</f>
        <v>521.1</v>
      </c>
      <c r="Y2" s="14">
        <f>57.79-10.95</f>
        <v>46.84</v>
      </c>
      <c r="Z2">
        <f>$W$2/S2</f>
        <v>67.175637393767701</v>
      </c>
      <c r="AA2" s="5">
        <v>0.3</v>
      </c>
      <c r="AB2">
        <f>S2/AA2</f>
        <v>23.533333333333331</v>
      </c>
      <c r="AC2">
        <f>AC3*(1-$U$2)</f>
        <v>222.37291878719995</v>
      </c>
      <c r="AD2" s="5">
        <v>0</v>
      </c>
      <c r="AE2">
        <f>AC2*AD2</f>
        <v>0</v>
      </c>
      <c r="AF2">
        <f>IF(AB2&gt;AE2, 1, 0)</f>
        <v>1</v>
      </c>
    </row>
    <row r="3" spans="1:32">
      <c r="A3" s="2">
        <v>2</v>
      </c>
      <c r="B3">
        <f>B2+B2*C2</f>
        <v>1.08</v>
      </c>
      <c r="C3" s="5">
        <v>0.08</v>
      </c>
      <c r="D3">
        <f>D2+D2*C2</f>
        <v>7.6247999999999996</v>
      </c>
      <c r="Q3">
        <f>$D$2*((1+$C$2)^A2)</f>
        <v>7.6248000000000005</v>
      </c>
      <c r="R3">
        <f>S3/((1+$U$2)^A2)</f>
        <v>9.1247169811320745</v>
      </c>
      <c r="S3">
        <f>S2*(1+T2)</f>
        <v>9.6722000000000001</v>
      </c>
      <c r="T3" s="5">
        <v>0.37</v>
      </c>
      <c r="V3">
        <f>SUM($R$2:R3)</f>
        <v>16.184716981132073</v>
      </c>
      <c r="W3">
        <f>V3/$W$2</f>
        <v>3.4126253492034062E-2</v>
      </c>
      <c r="Z3">
        <f t="shared" ref="Z3:Z13" si="0">$W$2/S3</f>
        <v>49.033311966253798</v>
      </c>
      <c r="AA3" s="5">
        <v>0.3</v>
      </c>
      <c r="AB3">
        <f t="shared" ref="AB3:AB66" si="1">S3/AA3</f>
        <v>32.240666666666669</v>
      </c>
      <c r="AC3">
        <f>AC4*(1-$U$2)</f>
        <v>236.56693487999996</v>
      </c>
      <c r="AD3" s="5">
        <v>0.1</v>
      </c>
      <c r="AE3">
        <f t="shared" ref="AE3:AE66" si="2">AC3*AD3</f>
        <v>23.656693487999998</v>
      </c>
      <c r="AF3">
        <f t="shared" ref="AF3:AF66" si="3">IF(AB3&gt;AE3, 1, 0)</f>
        <v>1</v>
      </c>
    </row>
    <row r="4" spans="1:32">
      <c r="A4" s="2">
        <v>3</v>
      </c>
      <c r="B4">
        <f t="shared" ref="B4:B51" si="4">B3+B3*C3</f>
        <v>1.1664000000000001</v>
      </c>
      <c r="C4" s="5">
        <v>0.08</v>
      </c>
      <c r="D4">
        <f t="shared" ref="D4:D51" si="5">D3+D3*C3</f>
        <v>8.2347839999999994</v>
      </c>
      <c r="Q4">
        <f>$D$2*((1+$C$2)^A3)</f>
        <v>8.2347839999999994</v>
      </c>
      <c r="R4">
        <f t="shared" ref="R4:R67" si="6">S4/((1+$U$2)^A3)</f>
        <v>11.793266286934852</v>
      </c>
      <c r="S4">
        <f t="shared" ref="S4:S67" si="7">S3*(1+T3)</f>
        <v>13.250914000000002</v>
      </c>
      <c r="T4" s="5">
        <v>0.37</v>
      </c>
      <c r="V4">
        <f>SUM($R$2:R4)</f>
        <v>27.977983268066925</v>
      </c>
      <c r="W4">
        <f t="shared" ref="W4:W67" si="8">V4/$W$2</f>
        <v>5.8992922169415353E-2</v>
      </c>
      <c r="Z4">
        <f t="shared" si="0"/>
        <v>35.79073866149912</v>
      </c>
      <c r="AA4" s="5">
        <v>0.3</v>
      </c>
      <c r="AB4">
        <f t="shared" si="1"/>
        <v>44.169713333333341</v>
      </c>
      <c r="AC4">
        <f>AC5*(1-$U$2)</f>
        <v>251.66695199999998</v>
      </c>
      <c r="AD4" s="5">
        <v>0.15</v>
      </c>
      <c r="AE4">
        <f t="shared" si="2"/>
        <v>37.750042799999996</v>
      </c>
      <c r="AF4">
        <f t="shared" si="3"/>
        <v>1</v>
      </c>
    </row>
    <row r="5" spans="1:32">
      <c r="A5" s="2">
        <v>4</v>
      </c>
      <c r="B5">
        <f t="shared" si="4"/>
        <v>1.2597120000000002</v>
      </c>
      <c r="C5" s="5">
        <v>0.08</v>
      </c>
      <c r="D5">
        <f t="shared" si="5"/>
        <v>8.893566719999999</v>
      </c>
      <c r="Q5">
        <f t="shared" ref="Q5:Q51" si="9">$D$2*((1+$C$2)^A4)</f>
        <v>8.8935667200000008</v>
      </c>
      <c r="R5">
        <f t="shared" si="6"/>
        <v>15.242240389717686</v>
      </c>
      <c r="S5">
        <f>S4*(1+T4)</f>
        <v>18.153752180000005</v>
      </c>
      <c r="T5" s="5">
        <v>0.37</v>
      </c>
      <c r="V5">
        <f>SUM($R$2:R5)</f>
        <v>43.220223657784615</v>
      </c>
      <c r="W5">
        <f t="shared" si="8"/>
        <v>9.1131918478860999E-2</v>
      </c>
      <c r="Z5">
        <f t="shared" si="0"/>
        <v>26.12462676021833</v>
      </c>
      <c r="AA5" s="5">
        <v>0.3</v>
      </c>
      <c r="AB5">
        <f t="shared" si="1"/>
        <v>60.512507266666688</v>
      </c>
      <c r="AC5">
        <f>AC6*(1-$U$2)</f>
        <v>267.73079999999999</v>
      </c>
      <c r="AD5" s="5">
        <v>0.15</v>
      </c>
      <c r="AE5">
        <f t="shared" si="2"/>
        <v>40.159619999999997</v>
      </c>
      <c r="AF5">
        <f t="shared" si="3"/>
        <v>1</v>
      </c>
    </row>
    <row r="6" spans="1:32">
      <c r="A6" s="2">
        <v>5</v>
      </c>
      <c r="B6">
        <f t="shared" si="4"/>
        <v>1.3604889600000001</v>
      </c>
      <c r="C6" s="5">
        <v>0.08</v>
      </c>
      <c r="D6">
        <f t="shared" si="5"/>
        <v>9.6050520575999982</v>
      </c>
      <c r="Q6">
        <f t="shared" si="9"/>
        <v>9.6050520576000018</v>
      </c>
      <c r="R6">
        <f t="shared" si="6"/>
        <v>19.699876730106823</v>
      </c>
      <c r="S6">
        <f>S5*(1+T5)</f>
        <v>24.87064048660001</v>
      </c>
      <c r="T6" s="5">
        <v>0.37</v>
      </c>
      <c r="V6">
        <f>SUM($R$2:R6)</f>
        <v>62.920100387891438</v>
      </c>
      <c r="W6" s="12">
        <f t="shared" si="8"/>
        <v>0.13267005521842754</v>
      </c>
      <c r="Z6">
        <f t="shared" si="0"/>
        <v>19.06907062789659</v>
      </c>
      <c r="AA6" s="5">
        <v>0.3</v>
      </c>
      <c r="AB6">
        <f t="shared" si="1"/>
        <v>82.902134955333366</v>
      </c>
      <c r="AC6">
        <f>AC7*(1-$U$2)</f>
        <v>284.82</v>
      </c>
      <c r="AD6" s="5">
        <v>0.2</v>
      </c>
      <c r="AE6">
        <f t="shared" si="2"/>
        <v>56.963999999999999</v>
      </c>
      <c r="AF6">
        <f t="shared" si="3"/>
        <v>1</v>
      </c>
    </row>
    <row r="7" spans="1:32">
      <c r="A7" s="2">
        <v>6</v>
      </c>
      <c r="B7">
        <f t="shared" si="4"/>
        <v>1.4693280768000001</v>
      </c>
      <c r="C7" s="5">
        <v>0.08</v>
      </c>
      <c r="D7">
        <f t="shared" si="5"/>
        <v>10.373456222207999</v>
      </c>
      <c r="Q7">
        <f t="shared" si="9"/>
        <v>10.373456222208002</v>
      </c>
      <c r="R7">
        <f t="shared" si="6"/>
        <v>25.461161434194668</v>
      </c>
      <c r="S7">
        <f t="shared" si="7"/>
        <v>34.072777466642016</v>
      </c>
      <c r="T7" s="5">
        <v>0.37</v>
      </c>
      <c r="V7">
        <f>SUM($R$2:R7)</f>
        <v>88.381261822086103</v>
      </c>
      <c r="W7" s="13">
        <f t="shared" si="8"/>
        <v>0.18635613760824465</v>
      </c>
      <c r="Z7">
        <f t="shared" si="0"/>
        <v>13.919029655398969</v>
      </c>
      <c r="AA7" s="5">
        <v>0.3</v>
      </c>
      <c r="AB7">
        <f t="shared" si="1"/>
        <v>113.57592488880672</v>
      </c>
      <c r="AC7">
        <v>303</v>
      </c>
      <c r="AD7" s="5">
        <v>0.2</v>
      </c>
      <c r="AE7">
        <f t="shared" si="2"/>
        <v>60.6</v>
      </c>
      <c r="AF7">
        <f t="shared" si="3"/>
        <v>1</v>
      </c>
    </row>
    <row r="8" spans="1:32">
      <c r="A8" s="2">
        <v>7</v>
      </c>
      <c r="B8">
        <f t="shared" si="4"/>
        <v>1.5868743229440001</v>
      </c>
      <c r="C8" s="5">
        <v>0.08</v>
      </c>
      <c r="D8">
        <f t="shared" si="5"/>
        <v>11.203332719984639</v>
      </c>
      <c r="Q8">
        <f t="shared" si="9"/>
        <v>11.203332719984644</v>
      </c>
      <c r="R8">
        <f t="shared" si="6"/>
        <v>32.907350155515751</v>
      </c>
      <c r="S8">
        <f>S7*(1+T7)</f>
        <v>46.679705129299563</v>
      </c>
      <c r="T8" s="5">
        <v>0.37</v>
      </c>
      <c r="V8">
        <f>SUM($R$2:R8)</f>
        <v>121.28861197760185</v>
      </c>
      <c r="W8">
        <f t="shared" si="8"/>
        <v>0.25574286673470636</v>
      </c>
      <c r="Z8">
        <f t="shared" si="0"/>
        <v>10.15987566087516</v>
      </c>
      <c r="AA8" s="5">
        <v>0.3</v>
      </c>
      <c r="AB8">
        <f t="shared" si="1"/>
        <v>155.59901709766521</v>
      </c>
      <c r="AC8">
        <f t="shared" ref="AC8:AC67" si="10">AC7*(1+$U$2)</f>
        <v>321.18</v>
      </c>
      <c r="AD8" s="5">
        <v>0.2</v>
      </c>
      <c r="AE8">
        <f t="shared" si="2"/>
        <v>64.236000000000004</v>
      </c>
      <c r="AF8">
        <f t="shared" si="3"/>
        <v>1</v>
      </c>
    </row>
    <row r="9" spans="1:32">
      <c r="A9" s="2">
        <v>8</v>
      </c>
      <c r="B9">
        <f t="shared" si="4"/>
        <v>1.7138242687795202</v>
      </c>
      <c r="C9" s="5">
        <v>0.08</v>
      </c>
      <c r="D9">
        <f t="shared" si="5"/>
        <v>12.09959933758341</v>
      </c>
      <c r="Q9">
        <f t="shared" si="9"/>
        <v>12.099599337583415</v>
      </c>
      <c r="R9">
        <f t="shared" si="6"/>
        <v>42.531197842506202</v>
      </c>
      <c r="S9">
        <f t="shared" si="7"/>
        <v>63.951196027140405</v>
      </c>
      <c r="T9" s="5">
        <v>0.1</v>
      </c>
      <c r="V9">
        <f>SUM($R$2:R9)</f>
        <v>163.81980982010805</v>
      </c>
      <c r="W9" s="12">
        <f t="shared" si="8"/>
        <v>0.34542194117173713</v>
      </c>
      <c r="Z9">
        <f t="shared" si="0"/>
        <v>7.4159676356752984</v>
      </c>
      <c r="AA9" s="5">
        <v>0.3</v>
      </c>
      <c r="AB9">
        <f t="shared" si="1"/>
        <v>213.17065342380135</v>
      </c>
      <c r="AC9">
        <f t="shared" si="10"/>
        <v>340.45080000000002</v>
      </c>
      <c r="AD9" s="5">
        <v>0.2</v>
      </c>
      <c r="AE9">
        <f t="shared" si="2"/>
        <v>68.090160000000012</v>
      </c>
      <c r="AF9" s="2">
        <f t="shared" si="3"/>
        <v>1</v>
      </c>
    </row>
    <row r="10" spans="1:32">
      <c r="A10" s="2">
        <v>9</v>
      </c>
      <c r="B10">
        <f t="shared" si="4"/>
        <v>1.8509302102818819</v>
      </c>
      <c r="C10" s="5">
        <v>0.08</v>
      </c>
      <c r="D10">
        <f t="shared" si="5"/>
        <v>13.067567284590082</v>
      </c>
      <c r="Q10">
        <f t="shared" si="9"/>
        <v>13.067567284590089</v>
      </c>
      <c r="R10">
        <f t="shared" si="6"/>
        <v>44.136148704487567</v>
      </c>
      <c r="S10">
        <f t="shared" si="7"/>
        <v>70.346315629854445</v>
      </c>
      <c r="T10" s="5">
        <v>0.1</v>
      </c>
      <c r="V10">
        <f>SUM($R$2:R10)</f>
        <v>207.95595852459562</v>
      </c>
      <c r="W10">
        <f t="shared" si="8"/>
        <v>0.43848513162525959</v>
      </c>
      <c r="Z10">
        <f t="shared" si="0"/>
        <v>6.7417887597048169</v>
      </c>
      <c r="AA10" s="5">
        <v>0.3</v>
      </c>
      <c r="AB10">
        <f t="shared" si="1"/>
        <v>234.4877187661815</v>
      </c>
      <c r="AC10">
        <f t="shared" si="10"/>
        <v>360.87784800000003</v>
      </c>
      <c r="AD10" s="5">
        <v>0.2</v>
      </c>
      <c r="AE10">
        <f t="shared" si="2"/>
        <v>72.175569600000003</v>
      </c>
      <c r="AF10" s="1">
        <f t="shared" si="3"/>
        <v>1</v>
      </c>
    </row>
    <row r="11" spans="1:32">
      <c r="A11" s="2">
        <v>10</v>
      </c>
      <c r="B11">
        <f t="shared" si="4"/>
        <v>1.9990046271044324</v>
      </c>
      <c r="C11" s="5">
        <v>0.08</v>
      </c>
      <c r="D11">
        <f t="shared" si="5"/>
        <v>14.112972667357289</v>
      </c>
      <c r="Q11">
        <f t="shared" si="9"/>
        <v>14.112972667357296</v>
      </c>
      <c r="R11">
        <f t="shared" si="6"/>
        <v>45.801663749939934</v>
      </c>
      <c r="S11">
        <f t="shared" si="7"/>
        <v>77.380947192839898</v>
      </c>
      <c r="T11" s="5">
        <v>0.1</v>
      </c>
      <c r="V11">
        <f>SUM($R$2:R11)</f>
        <v>253.75762227453555</v>
      </c>
      <c r="W11">
        <f t="shared" si="8"/>
        <v>0.53506014058646223</v>
      </c>
      <c r="Z11">
        <f t="shared" si="0"/>
        <v>6.1288988724589242</v>
      </c>
      <c r="AA11" s="5">
        <v>0.3</v>
      </c>
      <c r="AB11">
        <f t="shared" si="1"/>
        <v>257.9364906427997</v>
      </c>
      <c r="AC11">
        <f t="shared" si="10"/>
        <v>382.53051888000005</v>
      </c>
      <c r="AD11" s="5">
        <v>0.2</v>
      </c>
      <c r="AE11">
        <f t="shared" si="2"/>
        <v>76.506103776000018</v>
      </c>
      <c r="AF11">
        <f t="shared" si="3"/>
        <v>1</v>
      </c>
    </row>
    <row r="12" spans="1:32">
      <c r="A12" s="2">
        <v>11</v>
      </c>
      <c r="B12">
        <f t="shared" si="4"/>
        <v>2.1589249972727869</v>
      </c>
      <c r="C12" s="5">
        <v>0.08</v>
      </c>
      <c r="D12">
        <f t="shared" si="5"/>
        <v>15.242010480745872</v>
      </c>
      <c r="Q12">
        <f t="shared" si="9"/>
        <v>15.242010480745881</v>
      </c>
      <c r="R12">
        <f t="shared" si="6"/>
        <v>47.530028419748987</v>
      </c>
      <c r="S12">
        <f t="shared" si="7"/>
        <v>85.11904191212389</v>
      </c>
      <c r="T12" s="5">
        <v>0.08</v>
      </c>
      <c r="V12">
        <f>SUM($R$2:R12)</f>
        <v>301.28765069428454</v>
      </c>
      <c r="W12" s="13">
        <f t="shared" si="8"/>
        <v>0.6352794895084648</v>
      </c>
      <c r="Z12">
        <f t="shared" si="0"/>
        <v>5.5717262476899307</v>
      </c>
      <c r="AA12" s="5">
        <v>0.3</v>
      </c>
      <c r="AB12">
        <f t="shared" si="1"/>
        <v>283.73013970707967</v>
      </c>
      <c r="AC12">
        <f t="shared" si="10"/>
        <v>405.48235001280005</v>
      </c>
      <c r="AD12" s="5">
        <v>0.2</v>
      </c>
      <c r="AE12">
        <f t="shared" si="2"/>
        <v>81.096470002560011</v>
      </c>
      <c r="AF12" s="1">
        <f t="shared" si="3"/>
        <v>1</v>
      </c>
    </row>
    <row r="13" spans="1:32">
      <c r="A13" s="2">
        <v>12</v>
      </c>
      <c r="B13">
        <f t="shared" si="4"/>
        <v>2.3316389970546099</v>
      </c>
      <c r="C13" s="5">
        <v>0.08</v>
      </c>
      <c r="D13">
        <f t="shared" si="5"/>
        <v>16.46137131920554</v>
      </c>
      <c r="Q13">
        <f t="shared" si="9"/>
        <v>16.461371319205551</v>
      </c>
      <c r="R13">
        <f t="shared" si="6"/>
        <v>48.426821408800855</v>
      </c>
      <c r="S13">
        <f t="shared" si="7"/>
        <v>91.928565265093809</v>
      </c>
      <c r="T13" s="5">
        <v>0.08</v>
      </c>
      <c r="V13">
        <f>SUM($R$2:R13)</f>
        <v>349.71447210308537</v>
      </c>
      <c r="W13" s="13">
        <f t="shared" si="8"/>
        <v>0.73738976954220337</v>
      </c>
      <c r="Z13">
        <f t="shared" si="0"/>
        <v>5.1590057848980839</v>
      </c>
      <c r="AA13" s="5">
        <v>0.3</v>
      </c>
      <c r="AB13">
        <f t="shared" si="1"/>
        <v>306.42855088364604</v>
      </c>
      <c r="AC13">
        <f t="shared" si="10"/>
        <v>429.81129101356805</v>
      </c>
      <c r="AD13" s="5">
        <v>0.2</v>
      </c>
      <c r="AE13">
        <f t="shared" si="2"/>
        <v>85.962258202713613</v>
      </c>
      <c r="AF13">
        <f t="shared" si="3"/>
        <v>1</v>
      </c>
    </row>
    <row r="14" spans="1:32">
      <c r="A14" s="2">
        <v>13</v>
      </c>
      <c r="B14">
        <f t="shared" si="4"/>
        <v>2.5181701168189785</v>
      </c>
      <c r="C14" s="5">
        <v>0.08</v>
      </c>
      <c r="D14">
        <f t="shared" si="5"/>
        <v>17.778281024741982</v>
      </c>
      <c r="Q14">
        <f t="shared" si="9"/>
        <v>17.778281024741997</v>
      </c>
      <c r="R14">
        <f t="shared" si="6"/>
        <v>49.34053502028766</v>
      </c>
      <c r="S14">
        <f t="shared" si="7"/>
        <v>99.282850486301314</v>
      </c>
      <c r="T14" s="5">
        <v>0.08</v>
      </c>
      <c r="V14">
        <f>SUM($R$2:R14)</f>
        <v>399.055007123373</v>
      </c>
      <c r="W14" s="13">
        <f t="shared" si="8"/>
        <v>0.84142665863318222</v>
      </c>
      <c r="Z14">
        <f>$W$2/S14</f>
        <v>4.7768572082389662</v>
      </c>
      <c r="AA14" s="5">
        <v>0.3</v>
      </c>
      <c r="AB14">
        <f>S14/AA14</f>
        <v>330.94283495433774</v>
      </c>
      <c r="AC14">
        <f t="shared" si="10"/>
        <v>455.59996847438214</v>
      </c>
      <c r="AD14" s="5">
        <v>0.2</v>
      </c>
      <c r="AE14">
        <f t="shared" si="2"/>
        <v>91.119993694876428</v>
      </c>
      <c r="AF14">
        <f t="shared" si="3"/>
        <v>1</v>
      </c>
    </row>
    <row r="15" spans="1:32">
      <c r="A15" s="2">
        <v>14</v>
      </c>
      <c r="B15">
        <f t="shared" si="4"/>
        <v>2.7196237261644969</v>
      </c>
      <c r="C15" s="5">
        <v>0.08</v>
      </c>
      <c r="D15">
        <f t="shared" si="5"/>
        <v>19.200543506721342</v>
      </c>
      <c r="Q15">
        <f t="shared" si="9"/>
        <v>19.200543506721356</v>
      </c>
      <c r="R15">
        <f t="shared" si="6"/>
        <v>50.271488511236484</v>
      </c>
      <c r="S15">
        <f t="shared" si="7"/>
        <v>107.22547852520543</v>
      </c>
      <c r="T15" s="5">
        <v>0.08</v>
      </c>
      <c r="V15">
        <f>SUM($R$2:R15)</f>
        <v>449.3264956346095</v>
      </c>
      <c r="W15" s="13">
        <f t="shared" si="8"/>
        <v>0.94742650789568905</v>
      </c>
      <c r="Z15">
        <f t="shared" ref="Z15:Z78" si="11">$W$2/S15</f>
        <v>4.4230159335545975</v>
      </c>
      <c r="AA15" s="5">
        <v>0.3</v>
      </c>
      <c r="AB15">
        <f t="shared" si="1"/>
        <v>357.41826175068479</v>
      </c>
      <c r="AC15">
        <f t="shared" si="10"/>
        <v>482.93596658284508</v>
      </c>
      <c r="AD15" s="5">
        <v>0.2</v>
      </c>
      <c r="AE15">
        <f t="shared" si="2"/>
        <v>96.587193316569028</v>
      </c>
      <c r="AF15">
        <f t="shared" si="3"/>
        <v>1</v>
      </c>
    </row>
    <row r="16" spans="1:32">
      <c r="A16" s="2">
        <v>15</v>
      </c>
      <c r="B16">
        <f t="shared" si="4"/>
        <v>2.9371936242576568</v>
      </c>
      <c r="C16" s="5">
        <v>0.08</v>
      </c>
      <c r="D16">
        <f t="shared" si="5"/>
        <v>20.736586987259049</v>
      </c>
      <c r="Q16">
        <f t="shared" si="9"/>
        <v>20.73658698725907</v>
      </c>
      <c r="R16">
        <f t="shared" si="6"/>
        <v>51.220007162391894</v>
      </c>
      <c r="S16">
        <f t="shared" si="7"/>
        <v>115.80351680722187</v>
      </c>
      <c r="T16" s="5">
        <v>0.08</v>
      </c>
      <c r="V16">
        <f>SUM($R$2:R16)</f>
        <v>500.54650279700138</v>
      </c>
      <c r="W16">
        <f t="shared" si="8"/>
        <v>1.0554263543140923</v>
      </c>
      <c r="Z16">
        <f t="shared" si="11"/>
        <v>4.0953851236616643</v>
      </c>
      <c r="AA16" s="5">
        <v>0.3</v>
      </c>
      <c r="AB16">
        <f t="shared" si="1"/>
        <v>386.01172269073959</v>
      </c>
      <c r="AC16">
        <f t="shared" si="10"/>
        <v>511.9121245778158</v>
      </c>
      <c r="AD16" s="5">
        <v>0.2</v>
      </c>
      <c r="AE16">
        <f t="shared" si="2"/>
        <v>102.38242491556316</v>
      </c>
      <c r="AF16">
        <f t="shared" si="3"/>
        <v>1</v>
      </c>
    </row>
    <row r="17" spans="1:32">
      <c r="A17" s="2">
        <v>16</v>
      </c>
      <c r="B17">
        <f t="shared" si="4"/>
        <v>3.1721691141982693</v>
      </c>
      <c r="C17" s="5">
        <v>0.08</v>
      </c>
      <c r="D17">
        <f t="shared" si="5"/>
        <v>22.395513946239774</v>
      </c>
      <c r="Q17">
        <f t="shared" si="9"/>
        <v>22.395513946239795</v>
      </c>
      <c r="R17">
        <f t="shared" si="6"/>
        <v>52.18642239187097</v>
      </c>
      <c r="S17">
        <f t="shared" si="7"/>
        <v>125.06779815179962</v>
      </c>
      <c r="T17" s="5">
        <v>0.08</v>
      </c>
      <c r="V17">
        <f>SUM($R$2:R17)</f>
        <v>552.7329251888724</v>
      </c>
      <c r="W17">
        <f t="shared" si="8"/>
        <v>1.1654639336837862</v>
      </c>
      <c r="Z17">
        <f t="shared" si="11"/>
        <v>3.7920232626496895</v>
      </c>
      <c r="AA17" s="5">
        <v>0.3</v>
      </c>
      <c r="AB17">
        <f t="shared" si="1"/>
        <v>416.89266050599878</v>
      </c>
      <c r="AC17">
        <f t="shared" si="10"/>
        <v>542.62685205248476</v>
      </c>
      <c r="AD17" s="5">
        <v>0.2</v>
      </c>
      <c r="AE17">
        <f t="shared" si="2"/>
        <v>108.52537041049696</v>
      </c>
      <c r="AF17">
        <f t="shared" si="3"/>
        <v>1</v>
      </c>
    </row>
    <row r="18" spans="1:32">
      <c r="A18" s="2">
        <v>17</v>
      </c>
      <c r="B18">
        <f t="shared" si="4"/>
        <v>3.4259426433341309</v>
      </c>
      <c r="C18" s="5">
        <v>0.08</v>
      </c>
      <c r="D18">
        <f t="shared" si="5"/>
        <v>24.187155061938956</v>
      </c>
      <c r="Q18">
        <f t="shared" si="9"/>
        <v>24.187155061938977</v>
      </c>
      <c r="R18">
        <f t="shared" si="6"/>
        <v>53.171071870962898</v>
      </c>
      <c r="S18">
        <f t="shared" si="7"/>
        <v>135.07322200394361</v>
      </c>
      <c r="T18" s="5">
        <v>0.08</v>
      </c>
      <c r="V18">
        <f>SUM($R$2:R18)</f>
        <v>605.90399705983532</v>
      </c>
      <c r="W18" s="13">
        <f t="shared" si="8"/>
        <v>1.2775776937963044</v>
      </c>
      <c r="Z18">
        <f t="shared" si="11"/>
        <v>3.5111326506015637</v>
      </c>
      <c r="AA18" s="5">
        <v>0.3</v>
      </c>
      <c r="AB18">
        <f t="shared" si="1"/>
        <v>450.24407334647873</v>
      </c>
      <c r="AC18">
        <f t="shared" si="10"/>
        <v>575.18446317563382</v>
      </c>
      <c r="AD18" s="5">
        <v>0.2</v>
      </c>
      <c r="AE18">
        <f t="shared" si="2"/>
        <v>115.03689263512678</v>
      </c>
      <c r="AF18">
        <f t="shared" si="3"/>
        <v>1</v>
      </c>
    </row>
    <row r="19" spans="1:32">
      <c r="A19" s="2">
        <v>18</v>
      </c>
      <c r="B19">
        <f t="shared" si="4"/>
        <v>3.7000180548008612</v>
      </c>
      <c r="C19" s="5">
        <v>0.08</v>
      </c>
      <c r="D19">
        <f t="shared" si="5"/>
        <v>26.122127466894071</v>
      </c>
      <c r="Q19">
        <f t="shared" si="9"/>
        <v>26.122127466894099</v>
      </c>
      <c r="R19">
        <f t="shared" si="6"/>
        <v>54.174299642113134</v>
      </c>
      <c r="S19">
        <f t="shared" si="7"/>
        <v>145.8790797642591</v>
      </c>
      <c r="T19" s="5">
        <v>0.08</v>
      </c>
      <c r="V19">
        <f>SUM($R$2:R19)</f>
        <v>660.07829670194849</v>
      </c>
      <c r="W19">
        <f t="shared" si="8"/>
        <v>1.3918068078732098</v>
      </c>
      <c r="Z19">
        <f t="shared" si="11"/>
        <v>3.2510487505570032</v>
      </c>
      <c r="AA19" s="5">
        <v>0.3</v>
      </c>
      <c r="AB19">
        <f t="shared" si="1"/>
        <v>486.26359921419703</v>
      </c>
      <c r="AC19">
        <f t="shared" si="10"/>
        <v>609.69553096617187</v>
      </c>
      <c r="AD19" s="5">
        <v>0.2</v>
      </c>
      <c r="AE19">
        <f t="shared" si="2"/>
        <v>121.93910619323438</v>
      </c>
      <c r="AF19">
        <f t="shared" si="3"/>
        <v>1</v>
      </c>
    </row>
    <row r="20" spans="1:32">
      <c r="A20" s="2">
        <v>19</v>
      </c>
      <c r="B20">
        <f t="shared" si="4"/>
        <v>3.9960194991849303</v>
      </c>
      <c r="C20" s="5">
        <v>0.08</v>
      </c>
      <c r="D20">
        <f t="shared" si="5"/>
        <v>28.211897664245598</v>
      </c>
      <c r="Q20">
        <f t="shared" si="9"/>
        <v>28.21189766424563</v>
      </c>
      <c r="R20">
        <f t="shared" si="6"/>
        <v>55.196456239134143</v>
      </c>
      <c r="S20">
        <f t="shared" si="7"/>
        <v>157.54940614539984</v>
      </c>
      <c r="T20" s="5">
        <v>0.08</v>
      </c>
      <c r="V20">
        <f>SUM($R$2:R20)</f>
        <v>715.27475294108262</v>
      </c>
      <c r="W20">
        <f t="shared" si="8"/>
        <v>1.5081911882534531</v>
      </c>
      <c r="Z20">
        <f t="shared" si="11"/>
        <v>3.0102303245898177</v>
      </c>
      <c r="AA20" s="5">
        <v>0.3</v>
      </c>
      <c r="AB20">
        <f t="shared" si="1"/>
        <v>525.16468715133283</v>
      </c>
      <c r="AC20">
        <f t="shared" si="10"/>
        <v>646.27726282414221</v>
      </c>
      <c r="AD20" s="5">
        <v>0.2</v>
      </c>
      <c r="AE20">
        <f t="shared" si="2"/>
        <v>129.25545256482846</v>
      </c>
      <c r="AF20">
        <f t="shared" si="3"/>
        <v>1</v>
      </c>
    </row>
    <row r="21" spans="1:32">
      <c r="A21" s="2">
        <v>20</v>
      </c>
      <c r="B21">
        <f t="shared" si="4"/>
        <v>4.3157010591197249</v>
      </c>
      <c r="C21" s="5">
        <v>0.08</v>
      </c>
      <c r="D21">
        <f t="shared" si="5"/>
        <v>30.468849477385245</v>
      </c>
      <c r="Q21">
        <f t="shared" si="9"/>
        <v>30.46884947738528</v>
      </c>
      <c r="R21">
        <f t="shared" si="6"/>
        <v>56.237898809683834</v>
      </c>
      <c r="S21">
        <f t="shared" si="7"/>
        <v>170.15335863703183</v>
      </c>
      <c r="T21" s="5">
        <v>0.08</v>
      </c>
      <c r="V21">
        <f>SUM($R$2:R21)</f>
        <v>771.51265175076651</v>
      </c>
      <c r="W21" s="12">
        <f t="shared" si="8"/>
        <v>1.626771500338984</v>
      </c>
      <c r="Z21">
        <f t="shared" si="11"/>
        <v>2.7872503005461273</v>
      </c>
      <c r="AA21" s="5">
        <v>0.3</v>
      </c>
      <c r="AB21">
        <f t="shared" si="1"/>
        <v>567.17786212343947</v>
      </c>
      <c r="AC21">
        <f t="shared" si="10"/>
        <v>685.05389859359082</v>
      </c>
      <c r="AD21" s="5">
        <v>0.2</v>
      </c>
      <c r="AE21">
        <f t="shared" si="2"/>
        <v>137.01077971871817</v>
      </c>
      <c r="AF21">
        <f t="shared" si="3"/>
        <v>1</v>
      </c>
    </row>
    <row r="22" spans="1:32">
      <c r="A22" s="2">
        <v>21</v>
      </c>
      <c r="B22">
        <f t="shared" si="4"/>
        <v>4.6609571438493029</v>
      </c>
      <c r="C22" s="5">
        <v>0.08</v>
      </c>
      <c r="D22">
        <f t="shared" si="5"/>
        <v>32.906357435576062</v>
      </c>
      <c r="Q22">
        <f t="shared" si="9"/>
        <v>32.906357435576105</v>
      </c>
      <c r="R22">
        <f t="shared" si="6"/>
        <v>57.298991240055237</v>
      </c>
      <c r="S22">
        <f t="shared" si="7"/>
        <v>183.76562732799439</v>
      </c>
      <c r="T22" s="5">
        <v>0.08</v>
      </c>
      <c r="V22">
        <f>SUM($R$2:R22)</f>
        <v>828.81164299082172</v>
      </c>
      <c r="W22">
        <f t="shared" si="8"/>
        <v>1.747589176803487</v>
      </c>
      <c r="Z22">
        <f t="shared" si="11"/>
        <v>2.5807873153204883</v>
      </c>
      <c r="AA22" s="5">
        <v>0.3</v>
      </c>
      <c r="AB22">
        <f t="shared" si="1"/>
        <v>612.55209109331463</v>
      </c>
      <c r="AC22">
        <f t="shared" si="10"/>
        <v>726.15713250920635</v>
      </c>
      <c r="AD22" s="5">
        <v>0.2</v>
      </c>
      <c r="AE22">
        <f t="shared" si="2"/>
        <v>145.23142650184127</v>
      </c>
      <c r="AF22">
        <f t="shared" si="3"/>
        <v>1</v>
      </c>
    </row>
    <row r="23" spans="1:32">
      <c r="A23" s="2">
        <v>22</v>
      </c>
      <c r="B23">
        <f t="shared" si="4"/>
        <v>5.0338337153572468</v>
      </c>
      <c r="C23" s="5">
        <v>0.08</v>
      </c>
      <c r="D23">
        <f t="shared" si="5"/>
        <v>35.538866030422149</v>
      </c>
      <c r="Q23">
        <f t="shared" si="9"/>
        <v>35.538866030422191</v>
      </c>
      <c r="R23">
        <f t="shared" si="6"/>
        <v>58.380104282320424</v>
      </c>
      <c r="S23">
        <f t="shared" si="7"/>
        <v>198.46687751423397</v>
      </c>
      <c r="T23" s="5">
        <v>0.08</v>
      </c>
      <c r="V23">
        <f>SUM($R$2:R23)</f>
        <v>887.19174727314214</v>
      </c>
      <c r="W23">
        <f t="shared" si="8"/>
        <v>1.8706864320692072</v>
      </c>
      <c r="Z23">
        <f t="shared" si="11"/>
        <v>2.3896178845560074</v>
      </c>
      <c r="AA23" s="5">
        <v>0.3</v>
      </c>
      <c r="AB23">
        <f t="shared" si="1"/>
        <v>661.55625838077992</v>
      </c>
      <c r="AC23">
        <f t="shared" si="10"/>
        <v>769.72656045975873</v>
      </c>
      <c r="AD23" s="5">
        <v>0.2</v>
      </c>
      <c r="AE23">
        <f t="shared" si="2"/>
        <v>153.94531209195176</v>
      </c>
      <c r="AF23">
        <f t="shared" si="3"/>
        <v>1</v>
      </c>
    </row>
    <row r="24" spans="1:32">
      <c r="A24" s="2">
        <v>23</v>
      </c>
      <c r="B24">
        <f t="shared" si="4"/>
        <v>5.4365404125858268</v>
      </c>
      <c r="C24" s="5">
        <v>0.08</v>
      </c>
      <c r="D24">
        <f t="shared" si="5"/>
        <v>38.381975312855921</v>
      </c>
      <c r="Q24">
        <f t="shared" si="9"/>
        <v>38.381975312855971</v>
      </c>
      <c r="R24">
        <f t="shared" si="6"/>
        <v>59.481615683873642</v>
      </c>
      <c r="S24">
        <f t="shared" si="7"/>
        <v>214.34422771537271</v>
      </c>
      <c r="T24" s="5">
        <v>0.08</v>
      </c>
      <c r="V24">
        <f>SUM($R$2:R24)</f>
        <v>946.6733629570158</v>
      </c>
      <c r="W24">
        <f t="shared" si="8"/>
        <v>1.996106277056922</v>
      </c>
      <c r="Z24">
        <f t="shared" si="11"/>
        <v>2.2126091523666731</v>
      </c>
      <c r="AA24" s="5">
        <v>0.3</v>
      </c>
      <c r="AB24">
        <f t="shared" si="1"/>
        <v>714.48075905124244</v>
      </c>
      <c r="AC24">
        <f t="shared" si="10"/>
        <v>815.91015408734427</v>
      </c>
      <c r="AD24" s="5">
        <v>0.2</v>
      </c>
      <c r="AE24">
        <f t="shared" si="2"/>
        <v>163.18203081746887</v>
      </c>
      <c r="AF24">
        <f t="shared" si="3"/>
        <v>1</v>
      </c>
    </row>
    <row r="25" spans="1:32">
      <c r="A25" s="2">
        <v>24</v>
      </c>
      <c r="B25">
        <f t="shared" si="4"/>
        <v>5.8714636455926925</v>
      </c>
      <c r="C25" s="5">
        <v>0.08</v>
      </c>
      <c r="D25">
        <f t="shared" si="5"/>
        <v>41.452533337884397</v>
      </c>
      <c r="Q25">
        <f t="shared" si="9"/>
        <v>41.452533337884454</v>
      </c>
      <c r="R25">
        <f t="shared" si="6"/>
        <v>60.603910319418425</v>
      </c>
      <c r="S25">
        <f t="shared" si="7"/>
        <v>231.49176593260253</v>
      </c>
      <c r="T25" s="5">
        <v>0.08</v>
      </c>
      <c r="V25">
        <f>SUM($R$2:R25)</f>
        <v>1007.2772732764342</v>
      </c>
      <c r="W25">
        <f t="shared" si="8"/>
        <v>2.1238925342142165</v>
      </c>
      <c r="Z25">
        <f t="shared" si="11"/>
        <v>2.0487121781172899</v>
      </c>
      <c r="AA25" s="5">
        <v>0.3</v>
      </c>
      <c r="AB25">
        <f t="shared" si="1"/>
        <v>771.63921977534176</v>
      </c>
      <c r="AC25">
        <f t="shared" si="10"/>
        <v>864.86476333258497</v>
      </c>
      <c r="AD25" s="5">
        <v>0.2</v>
      </c>
      <c r="AE25">
        <f t="shared" si="2"/>
        <v>172.97295266651702</v>
      </c>
      <c r="AF25">
        <f t="shared" si="3"/>
        <v>1</v>
      </c>
    </row>
    <row r="26" spans="1:32">
      <c r="A26" s="2">
        <v>25</v>
      </c>
      <c r="B26">
        <f t="shared" si="4"/>
        <v>6.3411807372401077</v>
      </c>
      <c r="C26" s="5">
        <v>0.08</v>
      </c>
      <c r="D26">
        <f t="shared" si="5"/>
        <v>44.768736004915148</v>
      </c>
      <c r="Q26">
        <f t="shared" si="9"/>
        <v>44.768736004915205</v>
      </c>
      <c r="R26">
        <f t="shared" si="6"/>
        <v>61.747380325445199</v>
      </c>
      <c r="S26">
        <f t="shared" si="7"/>
        <v>250.01110720721076</v>
      </c>
      <c r="T26" s="5">
        <v>0.08</v>
      </c>
      <c r="V26">
        <f>SUM($R$2:R26)</f>
        <v>1069.0246536018794</v>
      </c>
      <c r="W26">
        <f t="shared" si="8"/>
        <v>2.2540898528273088</v>
      </c>
      <c r="Z26">
        <f t="shared" si="11"/>
        <v>1.896955720478972</v>
      </c>
      <c r="AA26" s="5">
        <v>0.3</v>
      </c>
      <c r="AB26">
        <f t="shared" si="1"/>
        <v>833.37035735736924</v>
      </c>
      <c r="AC26">
        <f t="shared" si="10"/>
        <v>916.75664913254013</v>
      </c>
      <c r="AD26" s="5">
        <v>0.2</v>
      </c>
      <c r="AE26">
        <f t="shared" si="2"/>
        <v>183.35132982650805</v>
      </c>
      <c r="AF26">
        <f t="shared" si="3"/>
        <v>1</v>
      </c>
    </row>
    <row r="27" spans="1:32">
      <c r="A27" s="2">
        <v>26</v>
      </c>
      <c r="B27">
        <f t="shared" si="4"/>
        <v>6.848475196219316</v>
      </c>
      <c r="C27" s="5">
        <v>0.08</v>
      </c>
      <c r="D27">
        <f t="shared" si="5"/>
        <v>48.35023488530836</v>
      </c>
      <c r="Q27">
        <f t="shared" si="9"/>
        <v>48.350234885308431</v>
      </c>
      <c r="R27">
        <f t="shared" si="6"/>
        <v>62.912425237246062</v>
      </c>
      <c r="S27">
        <f t="shared" si="7"/>
        <v>270.01199578378765</v>
      </c>
      <c r="T27" s="5">
        <v>0.08</v>
      </c>
      <c r="V27">
        <f>SUM($R$2:R27)</f>
        <v>1131.9370788391254</v>
      </c>
      <c r="W27">
        <f t="shared" si="8"/>
        <v>2.38674372462178</v>
      </c>
      <c r="Z27">
        <f t="shared" si="11"/>
        <v>1.7564404819249739</v>
      </c>
      <c r="AA27" s="5">
        <v>0.3</v>
      </c>
      <c r="AB27">
        <f t="shared" si="1"/>
        <v>900.03998594595885</v>
      </c>
      <c r="AC27">
        <f t="shared" si="10"/>
        <v>971.7620480804926</v>
      </c>
      <c r="AD27" s="5">
        <v>0.2</v>
      </c>
      <c r="AE27">
        <f t="shared" si="2"/>
        <v>194.35240961609853</v>
      </c>
      <c r="AF27">
        <f t="shared" si="3"/>
        <v>1</v>
      </c>
    </row>
    <row r="28" spans="1:32">
      <c r="A28" s="2">
        <v>27</v>
      </c>
      <c r="B28">
        <f t="shared" si="4"/>
        <v>7.3963532119168613</v>
      </c>
      <c r="C28" s="5">
        <v>0.08</v>
      </c>
      <c r="D28">
        <f t="shared" si="5"/>
        <v>52.218253676133031</v>
      </c>
      <c r="Q28">
        <f t="shared" si="9"/>
        <v>52.218253676133102</v>
      </c>
      <c r="R28">
        <f t="shared" si="6"/>
        <v>64.099452128514855</v>
      </c>
      <c r="S28">
        <f t="shared" si="7"/>
        <v>291.61295544649067</v>
      </c>
      <c r="T28" s="5">
        <v>0.08</v>
      </c>
      <c r="V28">
        <f>SUM($R$2:R28)</f>
        <v>1196.0365309676404</v>
      </c>
      <c r="W28">
        <f t="shared" si="8"/>
        <v>2.5219004996576571</v>
      </c>
      <c r="Z28">
        <f t="shared" si="11"/>
        <v>1.6263337795601609</v>
      </c>
      <c r="AA28" s="5">
        <v>0.3</v>
      </c>
      <c r="AB28">
        <f t="shared" si="1"/>
        <v>972.04318482163558</v>
      </c>
      <c r="AC28">
        <f t="shared" si="10"/>
        <v>1030.0677709653223</v>
      </c>
      <c r="AD28" s="5">
        <v>0.2</v>
      </c>
      <c r="AE28">
        <f t="shared" si="2"/>
        <v>206.01355419306446</v>
      </c>
      <c r="AF28">
        <f t="shared" si="3"/>
        <v>1</v>
      </c>
    </row>
    <row r="29" spans="1:32">
      <c r="A29" s="2">
        <v>28</v>
      </c>
      <c r="B29">
        <f t="shared" si="4"/>
        <v>7.9880614688702103</v>
      </c>
      <c r="C29" s="5">
        <v>0.08</v>
      </c>
      <c r="D29">
        <f t="shared" si="5"/>
        <v>56.395713970223674</v>
      </c>
      <c r="Q29">
        <f t="shared" si="9"/>
        <v>56.395713970223753</v>
      </c>
      <c r="R29">
        <f t="shared" si="6"/>
        <v>65.308875753581162</v>
      </c>
      <c r="S29">
        <f t="shared" si="7"/>
        <v>314.94199188220995</v>
      </c>
      <c r="T29" s="5">
        <v>0.08</v>
      </c>
      <c r="V29">
        <f>SUM($R$2:R29)</f>
        <v>1261.3454067212215</v>
      </c>
      <c r="W29">
        <f t="shared" si="8"/>
        <v>2.659607402524399</v>
      </c>
      <c r="Z29">
        <f t="shared" si="11"/>
        <v>1.5058646107038527</v>
      </c>
      <c r="AA29" s="5">
        <v>0.3</v>
      </c>
      <c r="AB29">
        <f t="shared" si="1"/>
        <v>1049.8066396073666</v>
      </c>
      <c r="AC29">
        <f t="shared" si="10"/>
        <v>1091.8718372232418</v>
      </c>
      <c r="AD29" s="5">
        <v>0.2</v>
      </c>
      <c r="AE29">
        <f t="shared" si="2"/>
        <v>218.37436744464836</v>
      </c>
      <c r="AF29">
        <f t="shared" si="3"/>
        <v>1</v>
      </c>
    </row>
    <row r="30" spans="1:32">
      <c r="A30" s="2">
        <v>29</v>
      </c>
      <c r="B30">
        <f t="shared" si="4"/>
        <v>8.6271063863798272</v>
      </c>
      <c r="C30" s="5">
        <v>0.08</v>
      </c>
      <c r="D30">
        <f t="shared" si="5"/>
        <v>60.907371087841568</v>
      </c>
      <c r="Q30">
        <f t="shared" si="9"/>
        <v>60.907371087841653</v>
      </c>
      <c r="R30">
        <f t="shared" si="6"/>
        <v>66.541118692327984</v>
      </c>
      <c r="S30">
        <f t="shared" si="7"/>
        <v>340.13735123278678</v>
      </c>
      <c r="T30" s="5">
        <v>0.08</v>
      </c>
      <c r="V30">
        <f>SUM($R$2:R30)</f>
        <v>1327.8865254135494</v>
      </c>
      <c r="W30">
        <f t="shared" si="8"/>
        <v>2.7999125488414571</v>
      </c>
      <c r="Z30">
        <f t="shared" si="11"/>
        <v>1.3943190839850486</v>
      </c>
      <c r="AA30" s="5">
        <v>0.3</v>
      </c>
      <c r="AB30">
        <f t="shared" si="1"/>
        <v>1133.7911707759561</v>
      </c>
      <c r="AC30">
        <f t="shared" si="10"/>
        <v>1157.3841474566364</v>
      </c>
      <c r="AD30" s="5">
        <v>0.2</v>
      </c>
      <c r="AE30">
        <f t="shared" si="2"/>
        <v>231.47682949132729</v>
      </c>
      <c r="AF30">
        <f t="shared" si="3"/>
        <v>1</v>
      </c>
    </row>
    <row r="31" spans="1:32">
      <c r="A31" s="2">
        <v>30</v>
      </c>
      <c r="B31">
        <f t="shared" si="4"/>
        <v>9.3172748972902131</v>
      </c>
      <c r="C31" s="5">
        <v>0.08</v>
      </c>
      <c r="D31">
        <f t="shared" si="5"/>
        <v>65.779960774868897</v>
      </c>
      <c r="Q31">
        <f t="shared" si="9"/>
        <v>65.779960774868982</v>
      </c>
      <c r="R31">
        <f t="shared" si="6"/>
        <v>67.796611497843614</v>
      </c>
      <c r="S31">
        <f t="shared" si="7"/>
        <v>367.34833933140976</v>
      </c>
      <c r="T31" s="5">
        <v>0.08</v>
      </c>
      <c r="V31">
        <f>SUM($R$2:R31)</f>
        <v>1395.6831369113929</v>
      </c>
      <c r="W31">
        <f t="shared" si="8"/>
        <v>2.9428649620701575</v>
      </c>
      <c r="Z31">
        <f t="shared" si="11"/>
        <v>1.2910361888750448</v>
      </c>
      <c r="AA31" s="5">
        <v>0.3</v>
      </c>
      <c r="AB31">
        <f t="shared" si="1"/>
        <v>1224.4944644380325</v>
      </c>
      <c r="AC31">
        <f t="shared" si="10"/>
        <v>1226.8271963040345</v>
      </c>
      <c r="AD31" s="5">
        <v>0.2</v>
      </c>
      <c r="AE31">
        <f t="shared" si="2"/>
        <v>245.36543926080691</v>
      </c>
      <c r="AF31">
        <f t="shared" si="3"/>
        <v>1</v>
      </c>
    </row>
    <row r="32" spans="1:32">
      <c r="A32" s="2">
        <v>31</v>
      </c>
      <c r="B32">
        <f t="shared" si="4"/>
        <v>10.06265688907343</v>
      </c>
      <c r="C32" s="5">
        <v>0.08</v>
      </c>
      <c r="D32">
        <f t="shared" si="5"/>
        <v>71.042357636858412</v>
      </c>
      <c r="Q32">
        <f t="shared" si="9"/>
        <v>71.042357636858512</v>
      </c>
      <c r="R32">
        <f t="shared" si="6"/>
        <v>69.075792846859528</v>
      </c>
      <c r="S32">
        <f t="shared" si="7"/>
        <v>396.73620647792256</v>
      </c>
      <c r="T32" s="5">
        <v>0.08</v>
      </c>
      <c r="V32">
        <f>SUM($R$2:R32)</f>
        <v>1464.7589297582524</v>
      </c>
      <c r="W32">
        <f t="shared" si="8"/>
        <v>3.088514590642796</v>
      </c>
      <c r="Z32">
        <f t="shared" si="11"/>
        <v>1.1954038785880043</v>
      </c>
      <c r="AA32" s="5">
        <v>0.3</v>
      </c>
      <c r="AB32">
        <f t="shared" si="1"/>
        <v>1322.4540215930754</v>
      </c>
      <c r="AC32">
        <f t="shared" si="10"/>
        <v>1300.4368280822766</v>
      </c>
      <c r="AD32" s="5">
        <v>0.2</v>
      </c>
      <c r="AE32">
        <f t="shared" si="2"/>
        <v>260.08736561645532</v>
      </c>
      <c r="AF32">
        <f t="shared" si="3"/>
        <v>1</v>
      </c>
    </row>
    <row r="33" spans="1:32">
      <c r="A33" s="2">
        <v>32</v>
      </c>
      <c r="B33">
        <f t="shared" si="4"/>
        <v>10.867669440199306</v>
      </c>
      <c r="C33" s="5">
        <v>0.08</v>
      </c>
      <c r="D33">
        <f t="shared" si="5"/>
        <v>76.725746247807081</v>
      </c>
      <c r="Q33">
        <f t="shared" si="9"/>
        <v>76.725746247807209</v>
      </c>
      <c r="R33">
        <f t="shared" si="6"/>
        <v>70.379109693026678</v>
      </c>
      <c r="S33">
        <f t="shared" si="7"/>
        <v>428.47510299615641</v>
      </c>
      <c r="T33" s="5">
        <v>0.08</v>
      </c>
      <c r="V33">
        <f>SUM($R$2:R33)</f>
        <v>1535.1380394512792</v>
      </c>
      <c r="W33">
        <f t="shared" si="8"/>
        <v>3.2369123254149184</v>
      </c>
      <c r="Z33">
        <f t="shared" si="11"/>
        <v>1.106855443137041</v>
      </c>
      <c r="AA33" s="5">
        <v>0.3</v>
      </c>
      <c r="AB33">
        <f t="shared" si="1"/>
        <v>1428.2503433205213</v>
      </c>
      <c r="AC33">
        <f t="shared" si="10"/>
        <v>1378.4630377672133</v>
      </c>
      <c r="AD33" s="5">
        <v>0.2</v>
      </c>
      <c r="AE33">
        <f t="shared" si="2"/>
        <v>275.69260755344266</v>
      </c>
      <c r="AF33">
        <f t="shared" si="3"/>
        <v>1</v>
      </c>
    </row>
    <row r="34" spans="1:32">
      <c r="A34" s="2">
        <v>33</v>
      </c>
      <c r="B34">
        <f t="shared" si="4"/>
        <v>11.73708299541525</v>
      </c>
      <c r="C34" s="5">
        <v>0.08</v>
      </c>
      <c r="D34">
        <f t="shared" si="5"/>
        <v>82.863805947631647</v>
      </c>
      <c r="Q34">
        <f t="shared" si="9"/>
        <v>82.863805947631789</v>
      </c>
      <c r="R34">
        <f t="shared" si="6"/>
        <v>71.707017423083812</v>
      </c>
      <c r="S34">
        <f t="shared" si="7"/>
        <v>462.75311123584896</v>
      </c>
      <c r="T34" s="5">
        <v>0.08</v>
      </c>
      <c r="V34">
        <f>SUM($R$2:R34)</f>
        <v>1606.8450568743629</v>
      </c>
      <c r="W34">
        <f t="shared" si="8"/>
        <v>3.3881100174468917</v>
      </c>
      <c r="Z34">
        <f t="shared" si="11"/>
        <v>1.0248661510528156</v>
      </c>
      <c r="AA34" s="5">
        <v>0.3</v>
      </c>
      <c r="AB34">
        <f t="shared" si="1"/>
        <v>1542.5103707861633</v>
      </c>
      <c r="AC34">
        <f t="shared" si="10"/>
        <v>1461.1708200332462</v>
      </c>
      <c r="AD34" s="5">
        <v>0.2</v>
      </c>
      <c r="AE34">
        <f t="shared" si="2"/>
        <v>292.23416400664922</v>
      </c>
      <c r="AF34">
        <f t="shared" si="3"/>
        <v>1</v>
      </c>
    </row>
    <row r="35" spans="1:32">
      <c r="A35" s="2">
        <v>34</v>
      </c>
      <c r="B35">
        <f t="shared" si="4"/>
        <v>12.67604963504847</v>
      </c>
      <c r="C35" s="5">
        <v>0.08</v>
      </c>
      <c r="D35">
        <f t="shared" si="5"/>
        <v>89.492910423442183</v>
      </c>
      <c r="Q35">
        <f t="shared" si="9"/>
        <v>89.492910423442325</v>
      </c>
      <c r="R35">
        <f t="shared" si="6"/>
        <v>73.059980015972187</v>
      </c>
      <c r="S35">
        <f t="shared" si="7"/>
        <v>499.77336013471694</v>
      </c>
      <c r="T35" s="5">
        <v>0.08</v>
      </c>
      <c r="V35">
        <f>SUM($R$2:R35)</f>
        <v>1679.9050368903349</v>
      </c>
      <c r="W35">
        <f t="shared" si="8"/>
        <v>3.5421604961209781</v>
      </c>
      <c r="Z35">
        <f t="shared" si="11"/>
        <v>0.94895013986371812</v>
      </c>
      <c r="AA35" s="5">
        <v>0.3</v>
      </c>
      <c r="AB35">
        <f t="shared" si="1"/>
        <v>1665.9112004490564</v>
      </c>
      <c r="AC35">
        <f t="shared" si="10"/>
        <v>1548.8410692352411</v>
      </c>
      <c r="AD35" s="5">
        <v>0.2</v>
      </c>
      <c r="AE35">
        <f t="shared" si="2"/>
        <v>309.76821384704823</v>
      </c>
      <c r="AF35">
        <f t="shared" si="3"/>
        <v>1</v>
      </c>
    </row>
    <row r="36" spans="1:32">
      <c r="A36" s="2">
        <v>35</v>
      </c>
      <c r="B36">
        <f t="shared" si="4"/>
        <v>13.690133605852347</v>
      </c>
      <c r="C36" s="5">
        <v>0.08</v>
      </c>
      <c r="D36">
        <f t="shared" si="5"/>
        <v>96.652343257317554</v>
      </c>
      <c r="Q36">
        <f t="shared" si="9"/>
        <v>96.65234325731771</v>
      </c>
      <c r="R36">
        <f t="shared" si="6"/>
        <v>74.438470204952793</v>
      </c>
      <c r="S36">
        <f t="shared" si="7"/>
        <v>539.75522894549431</v>
      </c>
      <c r="T36" s="5">
        <v>0.08</v>
      </c>
      <c r="V36">
        <f>SUM($R$2:R36)</f>
        <v>1754.3435070952878</v>
      </c>
      <c r="W36">
        <f t="shared" si="8"/>
        <v>3.6991175876002358</v>
      </c>
      <c r="Z36">
        <f t="shared" si="11"/>
        <v>0.87865753691085002</v>
      </c>
      <c r="AA36" s="5">
        <v>0.3</v>
      </c>
      <c r="AB36">
        <f t="shared" si="1"/>
        <v>1799.1840964849812</v>
      </c>
      <c r="AC36">
        <f t="shared" si="10"/>
        <v>1641.7715333893557</v>
      </c>
      <c r="AD36" s="5">
        <v>0.2</v>
      </c>
      <c r="AE36">
        <f t="shared" si="2"/>
        <v>328.35430667787114</v>
      </c>
      <c r="AF36">
        <f t="shared" si="3"/>
        <v>1</v>
      </c>
    </row>
    <row r="37" spans="1:32">
      <c r="A37" s="2">
        <v>36</v>
      </c>
      <c r="B37">
        <f t="shared" si="4"/>
        <v>14.785344294320534</v>
      </c>
      <c r="C37" s="5">
        <v>0.08</v>
      </c>
      <c r="D37">
        <f t="shared" si="5"/>
        <v>104.38453071790296</v>
      </c>
      <c r="Q37">
        <f t="shared" si="9"/>
        <v>104.38453071790315</v>
      </c>
      <c r="R37">
        <f t="shared" si="6"/>
        <v>75.84296964278208</v>
      </c>
      <c r="S37">
        <f t="shared" si="7"/>
        <v>582.93564726113391</v>
      </c>
      <c r="T37" s="5">
        <v>0.08</v>
      </c>
      <c r="V37">
        <f>SUM($R$2:R37)</f>
        <v>1830.1864767380698</v>
      </c>
      <c r="W37">
        <f t="shared" si="8"/>
        <v>3.8590361336357057</v>
      </c>
      <c r="Z37">
        <f t="shared" si="11"/>
        <v>0.81357179343597219</v>
      </c>
      <c r="AA37" s="5">
        <v>0.3</v>
      </c>
      <c r="AB37">
        <f t="shared" si="1"/>
        <v>1943.1188242037797</v>
      </c>
      <c r="AC37">
        <f t="shared" si="10"/>
        <v>1740.2778253927172</v>
      </c>
      <c r="AD37" s="5">
        <v>0.2</v>
      </c>
      <c r="AE37">
        <f t="shared" si="2"/>
        <v>348.05556507854345</v>
      </c>
      <c r="AF37">
        <f t="shared" si="3"/>
        <v>1</v>
      </c>
    </row>
    <row r="38" spans="1:32">
      <c r="A38" s="2">
        <v>37</v>
      </c>
      <c r="B38">
        <f t="shared" si="4"/>
        <v>15.968171837866176</v>
      </c>
      <c r="C38" s="5">
        <v>0.08</v>
      </c>
      <c r="D38">
        <f t="shared" si="5"/>
        <v>112.7352931753352</v>
      </c>
      <c r="Q38">
        <f t="shared" si="9"/>
        <v>112.73529317533541</v>
      </c>
      <c r="R38">
        <f t="shared" si="6"/>
        <v>77.273969070004384</v>
      </c>
      <c r="S38">
        <f t="shared" si="7"/>
        <v>629.57049904202461</v>
      </c>
      <c r="T38" s="5">
        <v>0.08</v>
      </c>
      <c r="V38">
        <f>SUM($R$2:R38)</f>
        <v>1907.4604458080742</v>
      </c>
      <c r="W38" s="13">
        <f t="shared" si="8"/>
        <v>4.0219720107284491</v>
      </c>
      <c r="Z38">
        <f t="shared" si="11"/>
        <v>0.75330721614441876</v>
      </c>
      <c r="AA38" s="5">
        <v>0.3</v>
      </c>
      <c r="AB38">
        <f t="shared" si="1"/>
        <v>2098.5683301400823</v>
      </c>
      <c r="AC38">
        <f t="shared" si="10"/>
        <v>1844.6944949162803</v>
      </c>
      <c r="AD38" s="5">
        <v>0.2</v>
      </c>
      <c r="AE38">
        <f t="shared" si="2"/>
        <v>368.93889898325608</v>
      </c>
      <c r="AF38">
        <f t="shared" si="3"/>
        <v>1</v>
      </c>
    </row>
    <row r="39" spans="1:32">
      <c r="A39" s="2">
        <v>38</v>
      </c>
      <c r="B39">
        <f t="shared" si="4"/>
        <v>17.245625584895471</v>
      </c>
      <c r="C39" s="5">
        <v>0.08</v>
      </c>
      <c r="D39">
        <f t="shared" si="5"/>
        <v>121.75411662936202</v>
      </c>
      <c r="Q39">
        <f t="shared" si="9"/>
        <v>121.75411662936224</v>
      </c>
      <c r="R39">
        <f t="shared" si="6"/>
        <v>78.731968486419561</v>
      </c>
      <c r="S39">
        <f t="shared" si="7"/>
        <v>679.93613896538659</v>
      </c>
      <c r="T39" s="5">
        <v>0.08</v>
      </c>
      <c r="V39">
        <f>SUM($R$2:R39)</f>
        <v>1986.1924142944938</v>
      </c>
      <c r="W39">
        <f t="shared" si="8"/>
        <v>4.1879821496531306</v>
      </c>
      <c r="Z39">
        <f t="shared" si="11"/>
        <v>0.69750668161520246</v>
      </c>
      <c r="AA39" s="5">
        <v>0.3</v>
      </c>
      <c r="AB39">
        <f t="shared" si="1"/>
        <v>2266.4537965512886</v>
      </c>
      <c r="AC39">
        <f t="shared" si="10"/>
        <v>1955.3761646112573</v>
      </c>
      <c r="AD39" s="5">
        <v>0.2</v>
      </c>
      <c r="AE39">
        <f t="shared" si="2"/>
        <v>391.07523292225147</v>
      </c>
      <c r="AF39">
        <f t="shared" si="3"/>
        <v>1</v>
      </c>
    </row>
    <row r="40" spans="1:32">
      <c r="A40" s="2">
        <v>39</v>
      </c>
      <c r="B40">
        <f t="shared" si="4"/>
        <v>18.62527563168711</v>
      </c>
      <c r="C40" s="5">
        <v>0.08</v>
      </c>
      <c r="D40">
        <f t="shared" si="5"/>
        <v>131.49444595971099</v>
      </c>
      <c r="Q40">
        <f t="shared" si="9"/>
        <v>131.49444595971124</v>
      </c>
      <c r="R40">
        <f t="shared" si="6"/>
        <v>80.21747732578595</v>
      </c>
      <c r="S40">
        <f t="shared" si="7"/>
        <v>734.33103008261753</v>
      </c>
      <c r="T40" s="5">
        <v>0.08</v>
      </c>
      <c r="V40">
        <f>SUM($R$2:R40)</f>
        <v>2066.4098916202797</v>
      </c>
      <c r="W40">
        <f t="shared" si="8"/>
        <v>4.3571245553499764</v>
      </c>
      <c r="Z40">
        <f t="shared" si="11"/>
        <v>0.64583952001407641</v>
      </c>
      <c r="AA40" s="5">
        <v>0.3</v>
      </c>
      <c r="AB40">
        <f t="shared" si="1"/>
        <v>2447.770100275392</v>
      </c>
      <c r="AC40">
        <f t="shared" si="10"/>
        <v>2072.6987344879331</v>
      </c>
      <c r="AD40" s="5">
        <v>0.2</v>
      </c>
      <c r="AE40">
        <f t="shared" si="2"/>
        <v>414.53974689758661</v>
      </c>
      <c r="AF40">
        <f t="shared" si="3"/>
        <v>1</v>
      </c>
    </row>
    <row r="41" spans="1:32">
      <c r="A41" s="2">
        <v>40</v>
      </c>
      <c r="B41">
        <f t="shared" si="4"/>
        <v>20.115297682222078</v>
      </c>
      <c r="C41" s="5">
        <v>0.08</v>
      </c>
      <c r="D41">
        <f t="shared" si="5"/>
        <v>142.01400163648788</v>
      </c>
      <c r="Q41">
        <f t="shared" si="9"/>
        <v>142.01400163648813</v>
      </c>
      <c r="R41">
        <f t="shared" si="6"/>
        <v>81.73101463381964</v>
      </c>
      <c r="S41">
        <f t="shared" si="7"/>
        <v>793.07751248922693</v>
      </c>
      <c r="T41" s="5">
        <v>0.08</v>
      </c>
      <c r="V41">
        <f>SUM($R$2:R41)</f>
        <v>2148.1409062540993</v>
      </c>
      <c r="W41">
        <f t="shared" si="8"/>
        <v>4.529458327192045</v>
      </c>
      <c r="Z41">
        <f t="shared" si="11"/>
        <v>0.59799955556858919</v>
      </c>
      <c r="AA41" s="5">
        <v>0.3</v>
      </c>
      <c r="AB41">
        <f t="shared" si="1"/>
        <v>2643.5917082974233</v>
      </c>
      <c r="AC41">
        <f t="shared" si="10"/>
        <v>2197.0606585572091</v>
      </c>
      <c r="AD41" s="5">
        <v>0.2</v>
      </c>
      <c r="AE41">
        <f t="shared" si="2"/>
        <v>439.41213171144182</v>
      </c>
      <c r="AF41">
        <f t="shared" si="3"/>
        <v>1</v>
      </c>
    </row>
    <row r="42" spans="1:32">
      <c r="A42" s="2">
        <v>41</v>
      </c>
      <c r="B42">
        <f t="shared" si="4"/>
        <v>21.724521496799845</v>
      </c>
      <c r="C42" s="5">
        <v>0.08</v>
      </c>
      <c r="D42">
        <f t="shared" si="5"/>
        <v>153.37512176740691</v>
      </c>
      <c r="Q42">
        <f t="shared" si="9"/>
        <v>153.37512176740719</v>
      </c>
      <c r="R42">
        <f t="shared" si="6"/>
        <v>83.273109249552107</v>
      </c>
      <c r="S42">
        <f t="shared" si="7"/>
        <v>856.52371348836516</v>
      </c>
      <c r="T42" s="5">
        <v>0.08</v>
      </c>
      <c r="V42" s="1">
        <f>SUM($R$2:R42)</f>
        <v>2231.4140155036512</v>
      </c>
      <c r="W42">
        <f t="shared" si="8"/>
        <v>4.7050436796349073</v>
      </c>
      <c r="Z42">
        <f t="shared" si="11"/>
        <v>0.55370329219313819</v>
      </c>
      <c r="AA42" s="5">
        <v>0.3</v>
      </c>
      <c r="AB42">
        <f t="shared" si="1"/>
        <v>2855.0790449612173</v>
      </c>
      <c r="AC42">
        <f t="shared" si="10"/>
        <v>2328.8842980706418</v>
      </c>
      <c r="AD42" s="5">
        <v>0.2</v>
      </c>
      <c r="AE42">
        <f t="shared" si="2"/>
        <v>465.7768596141284</v>
      </c>
      <c r="AF42">
        <f t="shared" si="3"/>
        <v>1</v>
      </c>
    </row>
    <row r="43" spans="1:32">
      <c r="A43" s="2">
        <v>42</v>
      </c>
      <c r="B43">
        <f t="shared" si="4"/>
        <v>23.462483216543834</v>
      </c>
      <c r="C43" s="5">
        <v>0.08</v>
      </c>
      <c r="D43">
        <f t="shared" si="5"/>
        <v>165.64513150879947</v>
      </c>
      <c r="Q43">
        <f t="shared" si="9"/>
        <v>165.64513150879978</v>
      </c>
      <c r="R43">
        <f t="shared" si="6"/>
        <v>84.844299990109704</v>
      </c>
      <c r="S43">
        <f t="shared" si="7"/>
        <v>925.04561056743444</v>
      </c>
      <c r="T43" s="5">
        <v>0.08</v>
      </c>
      <c r="V43">
        <f>SUM($R$2:R43)</f>
        <v>2316.2583154937611</v>
      </c>
      <c r="W43">
        <f t="shared" si="8"/>
        <v>4.8839419632559382</v>
      </c>
      <c r="Z43">
        <f t="shared" si="11"/>
        <v>0.51268823351216486</v>
      </c>
      <c r="AA43" s="5">
        <v>0.3</v>
      </c>
      <c r="AB43">
        <f t="shared" si="1"/>
        <v>3083.4853685581147</v>
      </c>
      <c r="AC43">
        <f t="shared" si="10"/>
        <v>2468.6173559548802</v>
      </c>
      <c r="AD43" s="5">
        <v>0.2</v>
      </c>
      <c r="AE43">
        <f t="shared" si="2"/>
        <v>493.72347119097606</v>
      </c>
      <c r="AF43">
        <f t="shared" si="3"/>
        <v>1</v>
      </c>
    </row>
    <row r="44" spans="1:32">
      <c r="A44" s="2">
        <v>43</v>
      </c>
      <c r="B44">
        <f t="shared" si="4"/>
        <v>25.339481873867342</v>
      </c>
      <c r="C44" s="5">
        <v>0.08</v>
      </c>
      <c r="D44">
        <f t="shared" si="5"/>
        <v>178.89674202950343</v>
      </c>
      <c r="Q44">
        <f t="shared" si="9"/>
        <v>178.89674202950374</v>
      </c>
      <c r="R44">
        <f t="shared" si="6"/>
        <v>86.445135838979681</v>
      </c>
      <c r="S44">
        <f t="shared" si="7"/>
        <v>999.0492594128292</v>
      </c>
      <c r="T44" s="5">
        <v>0.08</v>
      </c>
      <c r="V44">
        <f>SUM($R$2:R44)</f>
        <v>2402.7034513327408</v>
      </c>
      <c r="W44">
        <f t="shared" si="8"/>
        <v>5.0662156861905725</v>
      </c>
      <c r="Z44">
        <f t="shared" si="11"/>
        <v>0.47471132732607862</v>
      </c>
      <c r="AA44" s="5">
        <v>0.3</v>
      </c>
      <c r="AB44">
        <f t="shared" si="1"/>
        <v>3330.1641980427639</v>
      </c>
      <c r="AC44">
        <f t="shared" si="10"/>
        <v>2616.7343973121733</v>
      </c>
      <c r="AD44" s="5">
        <v>0.2</v>
      </c>
      <c r="AE44">
        <f t="shared" si="2"/>
        <v>523.34687946243469</v>
      </c>
      <c r="AF44">
        <f t="shared" si="3"/>
        <v>1</v>
      </c>
    </row>
    <row r="45" spans="1:32">
      <c r="A45" s="2">
        <v>44</v>
      </c>
      <c r="B45">
        <f t="shared" si="4"/>
        <v>27.36664042377673</v>
      </c>
      <c r="C45" s="5">
        <v>0.08</v>
      </c>
      <c r="D45">
        <f t="shared" si="5"/>
        <v>193.2084813918637</v>
      </c>
      <c r="Q45">
        <f t="shared" si="9"/>
        <v>193.20848139186404</v>
      </c>
      <c r="R45">
        <f t="shared" si="6"/>
        <v>88.076176137828355</v>
      </c>
      <c r="S45">
        <f t="shared" si="7"/>
        <v>1078.9732001658556</v>
      </c>
      <c r="T45" s="5">
        <v>0.08</v>
      </c>
      <c r="V45">
        <f>SUM($R$2:R45)</f>
        <v>2490.7796274705693</v>
      </c>
      <c r="W45">
        <f t="shared" si="8"/>
        <v>5.2519285359730299</v>
      </c>
      <c r="Z45">
        <f t="shared" si="11"/>
        <v>0.43954752530192465</v>
      </c>
      <c r="AA45" s="5">
        <v>0.3</v>
      </c>
      <c r="AB45">
        <f t="shared" si="1"/>
        <v>3596.5773338861854</v>
      </c>
      <c r="AC45">
        <f t="shared" si="10"/>
        <v>2773.7384611509037</v>
      </c>
      <c r="AD45" s="5">
        <v>0.2</v>
      </c>
      <c r="AE45">
        <f t="shared" si="2"/>
        <v>554.74769223018075</v>
      </c>
      <c r="AF45">
        <f t="shared" si="3"/>
        <v>1</v>
      </c>
    </row>
    <row r="46" spans="1:32">
      <c r="A46" s="2">
        <v>45</v>
      </c>
      <c r="B46">
        <f t="shared" si="4"/>
        <v>29.555971657678867</v>
      </c>
      <c r="C46" s="5">
        <v>0.08</v>
      </c>
      <c r="D46">
        <f t="shared" si="5"/>
        <v>208.66515990321278</v>
      </c>
      <c r="Q46">
        <f t="shared" si="9"/>
        <v>208.66515990321321</v>
      </c>
      <c r="R46">
        <f t="shared" si="6"/>
        <v>89.737990781938322</v>
      </c>
      <c r="S46">
        <f t="shared" si="7"/>
        <v>1165.2910561791241</v>
      </c>
      <c r="T46" s="5">
        <v>0.08</v>
      </c>
      <c r="V46">
        <f>SUM($R$2:R46)</f>
        <v>2580.5176182525074</v>
      </c>
      <c r="W46">
        <f t="shared" si="8"/>
        <v>5.441145401789119</v>
      </c>
      <c r="Z46">
        <f t="shared" si="11"/>
        <v>0.40698844935363387</v>
      </c>
      <c r="AA46" s="5">
        <v>0.3</v>
      </c>
      <c r="AB46">
        <f t="shared" si="1"/>
        <v>3884.3035205970805</v>
      </c>
      <c r="AC46">
        <f t="shared" si="10"/>
        <v>2940.1627688199583</v>
      </c>
      <c r="AD46" s="5">
        <v>0.2</v>
      </c>
      <c r="AE46">
        <f t="shared" si="2"/>
        <v>588.0325537639917</v>
      </c>
      <c r="AF46">
        <f t="shared" si="3"/>
        <v>1</v>
      </c>
    </row>
    <row r="47" spans="1:32">
      <c r="A47" s="2">
        <v>46</v>
      </c>
      <c r="B47">
        <f t="shared" si="4"/>
        <v>31.920449390293179</v>
      </c>
      <c r="C47" s="5">
        <v>0.08</v>
      </c>
      <c r="D47">
        <f t="shared" si="5"/>
        <v>225.3583726954698</v>
      </c>
      <c r="Q47">
        <f t="shared" si="9"/>
        <v>225.35837269547025</v>
      </c>
      <c r="R47">
        <f t="shared" si="6"/>
        <v>91.431160419333395</v>
      </c>
      <c r="S47">
        <f t="shared" si="7"/>
        <v>1258.5143406734542</v>
      </c>
      <c r="T47" s="5">
        <v>0.08</v>
      </c>
      <c r="V47">
        <f>SUM($R$2:R47)</f>
        <v>2671.948778671841</v>
      </c>
      <c r="W47">
        <f t="shared" si="8"/>
        <v>5.6339323971489081</v>
      </c>
      <c r="Z47">
        <f t="shared" si="11"/>
        <v>0.37684115680892022</v>
      </c>
      <c r="AA47" s="5">
        <v>0.3</v>
      </c>
      <c r="AB47">
        <f t="shared" si="1"/>
        <v>4195.0478022448478</v>
      </c>
      <c r="AC47">
        <f t="shared" si="10"/>
        <v>3116.5725349491559</v>
      </c>
      <c r="AD47" s="5">
        <v>0.2</v>
      </c>
      <c r="AE47">
        <f t="shared" si="2"/>
        <v>623.31450698983122</v>
      </c>
      <c r="AF47">
        <f t="shared" si="3"/>
        <v>1</v>
      </c>
    </row>
    <row r="48" spans="1:32">
      <c r="A48" s="2">
        <v>47</v>
      </c>
      <c r="B48">
        <f t="shared" si="4"/>
        <v>34.474085341516634</v>
      </c>
      <c r="C48" s="5">
        <v>0.08</v>
      </c>
      <c r="D48">
        <f t="shared" si="5"/>
        <v>243.38704251110738</v>
      </c>
      <c r="Q48">
        <f t="shared" si="9"/>
        <v>243.38704251110792</v>
      </c>
      <c r="R48">
        <f t="shared" si="6"/>
        <v>93.156276653660441</v>
      </c>
      <c r="S48">
        <f t="shared" si="7"/>
        <v>1359.1954879273305</v>
      </c>
      <c r="T48" s="5">
        <v>0.08</v>
      </c>
      <c r="V48">
        <f>SUM($R$2:R48)</f>
        <v>2765.1050553255013</v>
      </c>
      <c r="W48">
        <f t="shared" si="8"/>
        <v>5.830356882987183</v>
      </c>
      <c r="Z48">
        <f t="shared" si="11"/>
        <v>0.34892699704529651</v>
      </c>
      <c r="AA48" s="5">
        <v>0.3</v>
      </c>
      <c r="AB48">
        <f t="shared" si="1"/>
        <v>4530.6516264244356</v>
      </c>
      <c r="AC48">
        <f t="shared" si="10"/>
        <v>3303.5668870461054</v>
      </c>
      <c r="AD48" s="5">
        <v>0.2</v>
      </c>
      <c r="AE48">
        <f t="shared" si="2"/>
        <v>660.71337740922115</v>
      </c>
      <c r="AF48">
        <f t="shared" si="3"/>
        <v>1</v>
      </c>
    </row>
    <row r="49" spans="1:32">
      <c r="A49" s="2">
        <v>48</v>
      </c>
      <c r="B49">
        <f t="shared" si="4"/>
        <v>37.232012168837969</v>
      </c>
      <c r="C49" s="5">
        <v>0.08</v>
      </c>
      <c r="D49">
        <f t="shared" si="5"/>
        <v>262.85800591199597</v>
      </c>
      <c r="Q49">
        <f t="shared" si="9"/>
        <v>262.8580059119966</v>
      </c>
      <c r="R49">
        <f t="shared" si="6"/>
        <v>94.913942250899282</v>
      </c>
      <c r="S49">
        <f t="shared" si="7"/>
        <v>1467.9311269615171</v>
      </c>
      <c r="T49" s="5">
        <v>0.08</v>
      </c>
      <c r="V49" s="1">
        <f>SUM($R$2:R49)</f>
        <v>2860.0189975764006</v>
      </c>
      <c r="W49">
        <f t="shared" si="8"/>
        <v>6.0304874911997652</v>
      </c>
      <c r="Z49">
        <f t="shared" si="11"/>
        <v>0.32308055281971898</v>
      </c>
      <c r="AA49" s="5">
        <v>0.3</v>
      </c>
      <c r="AB49">
        <f t="shared" si="1"/>
        <v>4893.1037565383904</v>
      </c>
      <c r="AC49">
        <f t="shared" si="10"/>
        <v>3501.7809002688718</v>
      </c>
      <c r="AD49" s="5">
        <v>0.2</v>
      </c>
      <c r="AE49">
        <f t="shared" si="2"/>
        <v>700.35618005377444</v>
      </c>
      <c r="AF49">
        <f t="shared" si="3"/>
        <v>1</v>
      </c>
    </row>
    <row r="50" spans="1:32">
      <c r="A50" s="2">
        <v>49</v>
      </c>
      <c r="B50">
        <f t="shared" si="4"/>
        <v>40.210573142345005</v>
      </c>
      <c r="C50" s="5">
        <v>0.08</v>
      </c>
      <c r="D50">
        <f t="shared" si="5"/>
        <v>283.88664638495567</v>
      </c>
      <c r="Q50">
        <f t="shared" si="9"/>
        <v>283.88664638495629</v>
      </c>
      <c r="R50">
        <f t="shared" si="6"/>
        <v>96.704771349972873</v>
      </c>
      <c r="S50">
        <f t="shared" si="7"/>
        <v>1585.3656171184384</v>
      </c>
      <c r="T50" s="5">
        <v>0.08</v>
      </c>
      <c r="V50">
        <f>SUM($R$2:R50)</f>
        <v>2956.7237689263734</v>
      </c>
      <c r="W50">
        <f t="shared" si="8"/>
        <v>6.2343941486239052</v>
      </c>
      <c r="Z50">
        <f t="shared" si="11"/>
        <v>0.29914866001825829</v>
      </c>
      <c r="AA50" s="5">
        <v>0.3</v>
      </c>
      <c r="AB50">
        <f t="shared" si="1"/>
        <v>5284.5520570614617</v>
      </c>
      <c r="AC50">
        <f t="shared" si="10"/>
        <v>3711.8877542850041</v>
      </c>
      <c r="AD50" s="5">
        <v>0.2</v>
      </c>
      <c r="AE50">
        <f t="shared" si="2"/>
        <v>742.37755085700087</v>
      </c>
      <c r="AF50">
        <f t="shared" si="3"/>
        <v>1</v>
      </c>
    </row>
    <row r="51" spans="1:32">
      <c r="A51" s="2">
        <v>50</v>
      </c>
      <c r="B51">
        <f t="shared" si="4"/>
        <v>43.427418993732608</v>
      </c>
      <c r="C51" s="5">
        <v>0.08</v>
      </c>
      <c r="D51">
        <f t="shared" si="5"/>
        <v>306.59757809575211</v>
      </c>
      <c r="Q51">
        <f t="shared" si="9"/>
        <v>306.59757809575279</v>
      </c>
      <c r="R51">
        <f t="shared" si="6"/>
        <v>98.529389677330869</v>
      </c>
      <c r="S51">
        <f t="shared" si="7"/>
        <v>1712.1948664879137</v>
      </c>
      <c r="T51" s="5">
        <v>0.08</v>
      </c>
      <c r="V51">
        <f>SUM($R$2:R51)</f>
        <v>3055.2531586037044</v>
      </c>
      <c r="W51">
        <f t="shared" si="8"/>
        <v>6.442148101471143</v>
      </c>
      <c r="Z51">
        <f t="shared" si="11"/>
        <v>0.27698950001690581</v>
      </c>
      <c r="AA51" s="5">
        <v>0.3</v>
      </c>
      <c r="AB51">
        <f t="shared" si="1"/>
        <v>5707.316221626379</v>
      </c>
      <c r="AC51">
        <f t="shared" si="10"/>
        <v>3934.6010195421045</v>
      </c>
      <c r="AD51" s="5">
        <v>0.2</v>
      </c>
      <c r="AE51">
        <f t="shared" si="2"/>
        <v>786.92020390842094</v>
      </c>
      <c r="AF51">
        <f t="shared" si="3"/>
        <v>1</v>
      </c>
    </row>
    <row r="52" spans="1:32">
      <c r="A52" s="2">
        <v>51</v>
      </c>
      <c r="B52">
        <f t="shared" ref="B52:B101" si="12">B51+B51*C51</f>
        <v>46.901612513231214</v>
      </c>
      <c r="C52" s="5">
        <v>0.08</v>
      </c>
      <c r="D52">
        <f t="shared" ref="D52:D101" si="13">D51+D51*C51</f>
        <v>331.12538434341229</v>
      </c>
      <c r="Q52">
        <f t="shared" ref="Q52:Q101" si="14">$D$2*((1+$C$2)^A51)</f>
        <v>331.12538434341303</v>
      </c>
      <c r="R52">
        <f t="shared" si="6"/>
        <v>100.3884347655824</v>
      </c>
      <c r="S52">
        <f t="shared" si="7"/>
        <v>1849.1704558069468</v>
      </c>
      <c r="T52" s="5">
        <v>0.08</v>
      </c>
      <c r="V52">
        <f>SUM($R$2:R52)</f>
        <v>3155.641593369287</v>
      </c>
      <c r="W52">
        <f t="shared" si="8"/>
        <v>6.6538219402211594</v>
      </c>
      <c r="Z52">
        <f t="shared" si="11"/>
        <v>0.25647175927491278</v>
      </c>
      <c r="AA52" s="5">
        <v>0.3</v>
      </c>
      <c r="AB52">
        <f t="shared" si="1"/>
        <v>6163.9015193564901</v>
      </c>
      <c r="AC52">
        <f t="shared" si="10"/>
        <v>4170.6770807146313</v>
      </c>
      <c r="AD52" s="5">
        <v>0.2</v>
      </c>
      <c r="AE52">
        <f t="shared" si="2"/>
        <v>834.13541614292626</v>
      </c>
      <c r="AF52">
        <f t="shared" si="3"/>
        <v>1</v>
      </c>
    </row>
    <row r="53" spans="1:32">
      <c r="A53" s="2">
        <v>52</v>
      </c>
      <c r="B53">
        <f t="shared" si="12"/>
        <v>50.653741514289713</v>
      </c>
      <c r="C53" s="5">
        <v>0.08</v>
      </c>
      <c r="D53">
        <f t="shared" si="13"/>
        <v>357.61541509088528</v>
      </c>
      <c r="Q53">
        <f t="shared" si="14"/>
        <v>357.61541509088613</v>
      </c>
      <c r="R53">
        <f t="shared" si="6"/>
        <v>102.28255617625375</v>
      </c>
      <c r="S53">
        <f t="shared" si="7"/>
        <v>1997.1040922715026</v>
      </c>
      <c r="T53" s="5">
        <v>0.08</v>
      </c>
      <c r="V53">
        <f>SUM($R$2:R53)</f>
        <v>3257.9241495455408</v>
      </c>
      <c r="W53">
        <f t="shared" si="8"/>
        <v>6.8694896249853263</v>
      </c>
      <c r="Z53">
        <f t="shared" si="11"/>
        <v>0.23747385118047479</v>
      </c>
      <c r="AA53" s="5">
        <v>0.3</v>
      </c>
      <c r="AB53">
        <f t="shared" si="1"/>
        <v>6657.0136409050092</v>
      </c>
      <c r="AC53">
        <f t="shared" si="10"/>
        <v>4420.9177055575092</v>
      </c>
      <c r="AD53" s="5">
        <v>0.2</v>
      </c>
      <c r="AE53">
        <f t="shared" si="2"/>
        <v>884.18354111150188</v>
      </c>
      <c r="AF53">
        <f t="shared" si="3"/>
        <v>1</v>
      </c>
    </row>
    <row r="54" spans="1:32">
      <c r="A54" s="2">
        <v>53</v>
      </c>
      <c r="B54">
        <f t="shared" si="12"/>
        <v>54.706040835432887</v>
      </c>
      <c r="C54" s="5">
        <v>0.08</v>
      </c>
      <c r="D54">
        <f t="shared" si="13"/>
        <v>386.22464829815613</v>
      </c>
      <c r="Q54">
        <f t="shared" si="14"/>
        <v>386.22464829815704</v>
      </c>
      <c r="R54">
        <f t="shared" si="6"/>
        <v>104.21241572674911</v>
      </c>
      <c r="S54">
        <f t="shared" si="7"/>
        <v>2156.872419653223</v>
      </c>
      <c r="T54" s="5">
        <v>0.08</v>
      </c>
      <c r="V54">
        <f>SUM($R$2:R54)</f>
        <v>3362.1365652722898</v>
      </c>
      <c r="W54">
        <f t="shared" si="8"/>
        <v>7.0892265113488167</v>
      </c>
      <c r="Z54">
        <f t="shared" si="11"/>
        <v>0.21988319553747662</v>
      </c>
      <c r="AA54" s="5">
        <v>0.3</v>
      </c>
      <c r="AB54">
        <f t="shared" si="1"/>
        <v>7189.5747321774106</v>
      </c>
      <c r="AC54">
        <f t="shared" si="10"/>
        <v>4686.1727678909601</v>
      </c>
      <c r="AD54" s="5">
        <v>0.2</v>
      </c>
      <c r="AE54">
        <f t="shared" si="2"/>
        <v>937.23455357819205</v>
      </c>
      <c r="AF54">
        <f t="shared" si="3"/>
        <v>1</v>
      </c>
    </row>
    <row r="55" spans="1:32">
      <c r="A55" s="2">
        <v>54</v>
      </c>
      <c r="B55">
        <f t="shared" si="12"/>
        <v>59.08252410226752</v>
      </c>
      <c r="C55" s="5">
        <v>0.08</v>
      </c>
      <c r="D55">
        <f t="shared" si="13"/>
        <v>417.12262016200862</v>
      </c>
      <c r="Q55">
        <f t="shared" si="14"/>
        <v>417.12262016200958</v>
      </c>
      <c r="R55">
        <f t="shared" si="6"/>
        <v>106.17868772159341</v>
      </c>
      <c r="S55">
        <f t="shared" si="7"/>
        <v>2329.4222132254808</v>
      </c>
      <c r="T55" s="5">
        <v>0.08</v>
      </c>
      <c r="V55">
        <f>SUM($R$2:R55)</f>
        <v>3468.3152529938834</v>
      </c>
      <c r="W55">
        <f t="shared" si="8"/>
        <v>7.3131093767002984</v>
      </c>
      <c r="Z55">
        <f t="shared" si="11"/>
        <v>0.20359555142358948</v>
      </c>
      <c r="AA55" s="5">
        <v>0.3</v>
      </c>
      <c r="AB55">
        <f t="shared" si="1"/>
        <v>7764.7407107516028</v>
      </c>
      <c r="AC55">
        <f t="shared" si="10"/>
        <v>4967.3431339644176</v>
      </c>
      <c r="AD55" s="5">
        <v>0.2</v>
      </c>
      <c r="AE55">
        <f t="shared" si="2"/>
        <v>993.46862679288358</v>
      </c>
      <c r="AF55">
        <f t="shared" si="3"/>
        <v>1</v>
      </c>
    </row>
    <row r="56" spans="1:32">
      <c r="A56" s="2">
        <v>55</v>
      </c>
      <c r="B56">
        <f t="shared" si="12"/>
        <v>63.809126030448923</v>
      </c>
      <c r="C56" s="5">
        <v>0.08</v>
      </c>
      <c r="D56">
        <f t="shared" si="13"/>
        <v>450.49242977496931</v>
      </c>
      <c r="Q56">
        <f t="shared" si="14"/>
        <v>450.49242977497045</v>
      </c>
      <c r="R56">
        <f t="shared" si="6"/>
        <v>108.18205918803858</v>
      </c>
      <c r="S56">
        <f t="shared" si="7"/>
        <v>2515.7759902835196</v>
      </c>
      <c r="T56" s="5">
        <v>0.08</v>
      </c>
      <c r="V56">
        <f>SUM($R$2:R56)</f>
        <v>3576.4973121819221</v>
      </c>
      <c r="W56">
        <f t="shared" si="8"/>
        <v>7.5412164470584111</v>
      </c>
      <c r="Z56">
        <f t="shared" si="11"/>
        <v>0.18851439946628654</v>
      </c>
      <c r="AA56" s="5">
        <v>0.3</v>
      </c>
      <c r="AB56">
        <f t="shared" si="1"/>
        <v>8385.9199676117332</v>
      </c>
      <c r="AC56">
        <f t="shared" si="10"/>
        <v>5265.3837220022833</v>
      </c>
      <c r="AD56" s="5">
        <v>0.2</v>
      </c>
      <c r="AE56">
        <f t="shared" si="2"/>
        <v>1053.0767444004566</v>
      </c>
      <c r="AF56">
        <f t="shared" si="3"/>
        <v>1</v>
      </c>
    </row>
    <row r="57" spans="1:32">
      <c r="A57" s="2">
        <v>56</v>
      </c>
      <c r="B57">
        <f t="shared" si="12"/>
        <v>68.913856112884844</v>
      </c>
      <c r="C57" s="5">
        <v>0.08</v>
      </c>
      <c r="D57">
        <f t="shared" si="13"/>
        <v>486.53182415696688</v>
      </c>
      <c r="Q57">
        <f t="shared" si="14"/>
        <v>486.53182415696807</v>
      </c>
      <c r="R57">
        <f t="shared" si="6"/>
        <v>110.22323011611476</v>
      </c>
      <c r="S57">
        <f t="shared" si="7"/>
        <v>2717.0380695062013</v>
      </c>
      <c r="T57" s="5">
        <v>0.08</v>
      </c>
      <c r="V57">
        <f>SUM($R$2:R57)</f>
        <v>3686.7205422980369</v>
      </c>
      <c r="W57">
        <f t="shared" si="8"/>
        <v>7.7736274244044132</v>
      </c>
      <c r="Z57">
        <f t="shared" si="11"/>
        <v>0.17455036987619121</v>
      </c>
      <c r="AA57" s="5">
        <v>0.3</v>
      </c>
      <c r="AB57">
        <f t="shared" si="1"/>
        <v>9056.7935650206709</v>
      </c>
      <c r="AC57">
        <f t="shared" si="10"/>
        <v>5581.3067453224203</v>
      </c>
      <c r="AD57" s="5">
        <v>0.2</v>
      </c>
      <c r="AE57">
        <f t="shared" si="2"/>
        <v>1116.2613490644842</v>
      </c>
      <c r="AF57">
        <f t="shared" si="3"/>
        <v>1</v>
      </c>
    </row>
    <row r="58" spans="1:32">
      <c r="A58" s="2">
        <v>57</v>
      </c>
      <c r="B58">
        <f t="shared" si="12"/>
        <v>74.426964601915628</v>
      </c>
      <c r="C58" s="5">
        <v>0.08</v>
      </c>
      <c r="D58">
        <f t="shared" si="13"/>
        <v>525.45437008952422</v>
      </c>
      <c r="Q58">
        <f t="shared" si="14"/>
        <v>525.45437008952547</v>
      </c>
      <c r="R58">
        <f t="shared" si="6"/>
        <v>112.3029137032113</v>
      </c>
      <c r="S58">
        <f t="shared" si="7"/>
        <v>2934.4011150666975</v>
      </c>
      <c r="T58" s="5">
        <v>0.08</v>
      </c>
      <c r="V58">
        <f>SUM($R$2:R58)</f>
        <v>3799.0234560012482</v>
      </c>
      <c r="W58">
        <f t="shared" si="8"/>
        <v>8.0104235145305278</v>
      </c>
      <c r="Z58">
        <f t="shared" si="11"/>
        <v>0.16162071284832522</v>
      </c>
      <c r="AA58" s="5">
        <v>0.3</v>
      </c>
      <c r="AB58">
        <f t="shared" si="1"/>
        <v>9781.3370502223261</v>
      </c>
      <c r="AC58">
        <f t="shared" si="10"/>
        <v>5916.1851500417661</v>
      </c>
      <c r="AD58" s="5">
        <v>0.2</v>
      </c>
      <c r="AE58">
        <f t="shared" si="2"/>
        <v>1183.2370300083533</v>
      </c>
      <c r="AF58">
        <f t="shared" si="3"/>
        <v>1</v>
      </c>
    </row>
    <row r="59" spans="1:32">
      <c r="A59" s="2">
        <v>58</v>
      </c>
      <c r="B59">
        <f t="shared" si="12"/>
        <v>80.381121770068873</v>
      </c>
      <c r="C59" s="5">
        <v>0.08</v>
      </c>
      <c r="D59">
        <f t="shared" si="13"/>
        <v>567.49071969668614</v>
      </c>
      <c r="Q59">
        <f t="shared" si="14"/>
        <v>567.49071969668762</v>
      </c>
      <c r="R59">
        <f t="shared" si="6"/>
        <v>114.42183660327188</v>
      </c>
      <c r="S59">
        <f t="shared" si="7"/>
        <v>3169.1532042720332</v>
      </c>
      <c r="T59" s="5">
        <v>0.08</v>
      </c>
      <c r="V59">
        <f>SUM($R$2:R59)</f>
        <v>3913.4452926045201</v>
      </c>
      <c r="W59">
        <f t="shared" si="8"/>
        <v>8.2516874554137392</v>
      </c>
      <c r="Z59">
        <f t="shared" si="11"/>
        <v>0.1496488081928937</v>
      </c>
      <c r="AA59" s="5">
        <v>0.3</v>
      </c>
      <c r="AB59">
        <f t="shared" si="1"/>
        <v>10563.84401424011</v>
      </c>
      <c r="AC59">
        <f t="shared" si="10"/>
        <v>6271.1562590442727</v>
      </c>
      <c r="AD59" s="5">
        <v>0.2</v>
      </c>
      <c r="AE59">
        <f t="shared" si="2"/>
        <v>1254.2312518088547</v>
      </c>
      <c r="AF59">
        <f t="shared" si="3"/>
        <v>1</v>
      </c>
    </row>
    <row r="60" spans="1:32">
      <c r="A60" s="2">
        <v>59</v>
      </c>
      <c r="B60">
        <f t="shared" si="12"/>
        <v>86.811611511674386</v>
      </c>
      <c r="C60" s="5">
        <v>0.08</v>
      </c>
      <c r="D60">
        <f t="shared" si="13"/>
        <v>612.88997727242099</v>
      </c>
      <c r="Q60">
        <f t="shared" si="14"/>
        <v>612.88997727242258</v>
      </c>
      <c r="R60">
        <f t="shared" si="6"/>
        <v>116.58073918069212</v>
      </c>
      <c r="S60">
        <f t="shared" si="7"/>
        <v>3422.6854606137963</v>
      </c>
      <c r="T60" s="5">
        <v>0.08</v>
      </c>
      <c r="V60">
        <f>SUM($R$2:R60)</f>
        <v>4030.0260317852121</v>
      </c>
      <c r="W60">
        <f t="shared" si="8"/>
        <v>8.4975035461249355</v>
      </c>
      <c r="Z60">
        <f t="shared" si="11"/>
        <v>0.13856371128971637</v>
      </c>
      <c r="AA60" s="5">
        <v>0.3</v>
      </c>
      <c r="AB60">
        <f t="shared" si="1"/>
        <v>11408.951535379321</v>
      </c>
      <c r="AC60">
        <f t="shared" si="10"/>
        <v>6647.4256345869298</v>
      </c>
      <c r="AD60" s="5">
        <v>0.2</v>
      </c>
      <c r="AE60">
        <f t="shared" si="2"/>
        <v>1329.485126917386</v>
      </c>
      <c r="AF60">
        <f t="shared" si="3"/>
        <v>1</v>
      </c>
    </row>
    <row r="61" spans="1:32">
      <c r="A61" s="2">
        <v>60</v>
      </c>
      <c r="B61">
        <f t="shared" si="12"/>
        <v>93.756540432608332</v>
      </c>
      <c r="C61" s="5">
        <v>0.08</v>
      </c>
      <c r="D61">
        <f t="shared" si="13"/>
        <v>661.92117545421468</v>
      </c>
      <c r="Q61">
        <f t="shared" si="14"/>
        <v>661.92117545421638</v>
      </c>
      <c r="R61">
        <f t="shared" si="6"/>
        <v>118.78037576900705</v>
      </c>
      <c r="S61">
        <f t="shared" si="7"/>
        <v>3696.5002974629001</v>
      </c>
      <c r="T61" s="5">
        <v>0.08</v>
      </c>
      <c r="V61">
        <f>SUM($R$2:R61)</f>
        <v>4148.8064075542188</v>
      </c>
      <c r="W61">
        <f t="shared" si="8"/>
        <v>8.7479576762835123</v>
      </c>
      <c r="Z61">
        <f t="shared" si="11"/>
        <v>0.1282997326756633</v>
      </c>
      <c r="AA61" s="5">
        <v>0.3</v>
      </c>
      <c r="AB61">
        <f t="shared" si="1"/>
        <v>12321.667658209668</v>
      </c>
      <c r="AC61">
        <f t="shared" si="10"/>
        <v>7046.2711726621455</v>
      </c>
      <c r="AD61" s="5">
        <v>0.2</v>
      </c>
      <c r="AE61">
        <f t="shared" si="2"/>
        <v>1409.2542345324291</v>
      </c>
      <c r="AF61">
        <f t="shared" si="3"/>
        <v>1</v>
      </c>
    </row>
    <row r="62" spans="1:32">
      <c r="A62" s="2">
        <v>61</v>
      </c>
      <c r="B62">
        <f t="shared" si="12"/>
        <v>101.257063667217</v>
      </c>
      <c r="C62" s="5">
        <v>0.08</v>
      </c>
      <c r="D62">
        <f t="shared" si="13"/>
        <v>714.87486949055187</v>
      </c>
      <c r="Q62">
        <f t="shared" si="14"/>
        <v>714.87486949055381</v>
      </c>
      <c r="R62">
        <f t="shared" si="6"/>
        <v>121.02151493446003</v>
      </c>
      <c r="S62">
        <f t="shared" si="7"/>
        <v>3992.2203212599325</v>
      </c>
      <c r="T62" s="5">
        <v>0.08</v>
      </c>
      <c r="V62">
        <f>SUM($R$2:R62)</f>
        <v>4269.8279224886792</v>
      </c>
      <c r="W62">
        <f t="shared" si="8"/>
        <v>9.0031373560677252</v>
      </c>
      <c r="Z62">
        <f t="shared" si="11"/>
        <v>0.11879604877376232</v>
      </c>
      <c r="AA62" s="5">
        <v>0.3</v>
      </c>
      <c r="AB62">
        <f t="shared" si="1"/>
        <v>13307.401070866443</v>
      </c>
      <c r="AC62">
        <f t="shared" si="10"/>
        <v>7469.0474430218746</v>
      </c>
      <c r="AD62" s="5">
        <v>0.2</v>
      </c>
      <c r="AE62">
        <f t="shared" si="2"/>
        <v>1493.809488604375</v>
      </c>
      <c r="AF62">
        <f t="shared" si="3"/>
        <v>1</v>
      </c>
    </row>
    <row r="63" spans="1:32">
      <c r="A63" s="2">
        <v>62</v>
      </c>
      <c r="B63">
        <f t="shared" si="12"/>
        <v>109.35762876059435</v>
      </c>
      <c r="C63" s="5">
        <v>0.08</v>
      </c>
      <c r="D63">
        <f t="shared" si="13"/>
        <v>772.06485904979604</v>
      </c>
      <c r="Q63">
        <f t="shared" si="14"/>
        <v>772.06485904979809</v>
      </c>
      <c r="R63">
        <f t="shared" si="6"/>
        <v>123.30493974454416</v>
      </c>
      <c r="S63">
        <f t="shared" si="7"/>
        <v>4311.5979469607273</v>
      </c>
      <c r="T63" s="5">
        <v>0.08</v>
      </c>
      <c r="V63">
        <f>SUM($R$2:R63)</f>
        <v>4393.132862233223</v>
      </c>
      <c r="W63">
        <f t="shared" si="8"/>
        <v>9.2631317467912595</v>
      </c>
      <c r="Z63">
        <f t="shared" si="11"/>
        <v>0.10999634145718733</v>
      </c>
      <c r="AA63" s="5">
        <v>0.3</v>
      </c>
      <c r="AB63">
        <f t="shared" si="1"/>
        <v>14371.993156535758</v>
      </c>
      <c r="AC63">
        <f t="shared" si="10"/>
        <v>7917.1902896031879</v>
      </c>
      <c r="AD63" s="5">
        <v>0.2</v>
      </c>
      <c r="AE63">
        <f t="shared" si="2"/>
        <v>1583.4380579206377</v>
      </c>
      <c r="AF63">
        <f t="shared" si="3"/>
        <v>1</v>
      </c>
    </row>
    <row r="64" spans="1:32">
      <c r="A64" s="2">
        <v>63</v>
      </c>
      <c r="B64">
        <f t="shared" si="12"/>
        <v>118.1062390614419</v>
      </c>
      <c r="C64" s="5">
        <v>0.08</v>
      </c>
      <c r="D64">
        <f t="shared" si="13"/>
        <v>833.83004777377971</v>
      </c>
      <c r="Q64">
        <f t="shared" si="14"/>
        <v>833.8300477737821</v>
      </c>
      <c r="R64">
        <f t="shared" si="6"/>
        <v>125.63144804161102</v>
      </c>
      <c r="S64">
        <f t="shared" si="7"/>
        <v>4656.5257827175856</v>
      </c>
      <c r="T64" s="5">
        <v>0.08</v>
      </c>
      <c r="V64">
        <f>SUM($R$2:R64)</f>
        <v>4518.7643102748343</v>
      </c>
      <c r="W64">
        <f t="shared" si="8"/>
        <v>9.52803169205675</v>
      </c>
      <c r="Z64">
        <f t="shared" si="11"/>
        <v>0.10184846431221048</v>
      </c>
      <c r="AA64" s="5">
        <v>0.3</v>
      </c>
      <c r="AB64">
        <f t="shared" si="1"/>
        <v>15521.75260905862</v>
      </c>
      <c r="AC64">
        <f t="shared" si="10"/>
        <v>8392.2217069793787</v>
      </c>
      <c r="AD64" s="5">
        <v>0.2</v>
      </c>
      <c r="AE64">
        <f t="shared" si="2"/>
        <v>1678.4443413958759</v>
      </c>
      <c r="AF64">
        <f t="shared" si="3"/>
        <v>1</v>
      </c>
    </row>
    <row r="65" spans="1:32">
      <c r="A65" s="2">
        <v>64</v>
      </c>
      <c r="B65">
        <f t="shared" si="12"/>
        <v>127.55473818635726</v>
      </c>
      <c r="C65" s="5">
        <v>0.08</v>
      </c>
      <c r="D65">
        <f t="shared" si="13"/>
        <v>900.53645159568214</v>
      </c>
      <c r="Q65">
        <f t="shared" si="14"/>
        <v>900.53645159568475</v>
      </c>
      <c r="R65">
        <f t="shared" si="6"/>
        <v>128.0018527216414</v>
      </c>
      <c r="S65">
        <f t="shared" si="7"/>
        <v>5029.0478453349924</v>
      </c>
      <c r="T65" s="5">
        <v>0.08</v>
      </c>
      <c r="V65">
        <f>SUM($R$2:R65)</f>
        <v>4646.7661629964759</v>
      </c>
      <c r="W65">
        <f t="shared" si="8"/>
        <v>9.7979297494970616</v>
      </c>
      <c r="Z65">
        <f t="shared" si="11"/>
        <v>9.4304133622417116E-2</v>
      </c>
      <c r="AA65" s="5">
        <v>0.3</v>
      </c>
      <c r="AB65">
        <f t="shared" si="1"/>
        <v>16763.49281778331</v>
      </c>
      <c r="AC65">
        <f t="shared" si="10"/>
        <v>8895.7550093981426</v>
      </c>
      <c r="AD65" s="5">
        <v>0.2</v>
      </c>
      <c r="AE65">
        <f t="shared" si="2"/>
        <v>1779.1510018796287</v>
      </c>
      <c r="AF65">
        <f t="shared" si="3"/>
        <v>1</v>
      </c>
    </row>
    <row r="66" spans="1:32">
      <c r="A66" s="2">
        <v>65</v>
      </c>
      <c r="B66">
        <f t="shared" si="12"/>
        <v>137.75911724126584</v>
      </c>
      <c r="C66" s="5">
        <v>0.08</v>
      </c>
      <c r="D66">
        <f t="shared" si="13"/>
        <v>972.57936772333676</v>
      </c>
      <c r="Q66">
        <f t="shared" si="14"/>
        <v>972.5793677233396</v>
      </c>
      <c r="R66">
        <f t="shared" si="6"/>
        <v>130.41698201827617</v>
      </c>
      <c r="S66">
        <f t="shared" si="7"/>
        <v>5431.3716729617918</v>
      </c>
      <c r="T66" s="5">
        <v>0.08</v>
      </c>
      <c r="V66">
        <f>SUM($R$2:R66)</f>
        <v>4777.183145014752</v>
      </c>
      <c r="W66">
        <f t="shared" si="8"/>
        <v>10.07292022311549</v>
      </c>
      <c r="Z66">
        <f t="shared" si="11"/>
        <v>8.7318642242978806E-2</v>
      </c>
      <c r="AA66" s="5">
        <v>0.3</v>
      </c>
      <c r="AB66">
        <f t="shared" si="1"/>
        <v>18104.572243205974</v>
      </c>
      <c r="AC66">
        <f t="shared" si="10"/>
        <v>9429.5003099620317</v>
      </c>
      <c r="AD66" s="5">
        <v>0.2</v>
      </c>
      <c r="AE66">
        <f t="shared" si="2"/>
        <v>1885.9000619924063</v>
      </c>
      <c r="AF66">
        <f t="shared" si="3"/>
        <v>1</v>
      </c>
    </row>
    <row r="67" spans="1:32">
      <c r="A67" s="2">
        <v>66</v>
      </c>
      <c r="B67">
        <f t="shared" si="12"/>
        <v>148.7798466205671</v>
      </c>
      <c r="C67" s="5">
        <v>0.08</v>
      </c>
      <c r="D67">
        <f t="shared" si="13"/>
        <v>1050.3857171412037</v>
      </c>
      <c r="Q67">
        <f t="shared" si="14"/>
        <v>1050.3857171412069</v>
      </c>
      <c r="R67">
        <f t="shared" si="6"/>
        <v>132.87767979220592</v>
      </c>
      <c r="S67">
        <f t="shared" si="7"/>
        <v>5865.881406798736</v>
      </c>
      <c r="T67" s="5">
        <v>0.08</v>
      </c>
      <c r="V67">
        <f>SUM($R$2:R67)</f>
        <v>4910.0608248069575</v>
      </c>
      <c r="W67">
        <f t="shared" si="8"/>
        <v>10.353099196236153</v>
      </c>
      <c r="Z67">
        <f t="shared" si="11"/>
        <v>8.0850594669424805E-2</v>
      </c>
      <c r="AA67" s="5">
        <v>0.3</v>
      </c>
      <c r="AB67">
        <f t="shared" ref="AB67:AB130" si="15">S67/AA67</f>
        <v>19552.938022662453</v>
      </c>
      <c r="AC67">
        <f t="shared" si="10"/>
        <v>9995.2703285597545</v>
      </c>
      <c r="AD67" s="5">
        <v>0.2</v>
      </c>
      <c r="AE67">
        <f t="shared" ref="AE67:AE130" si="16">AC67*AD67</f>
        <v>1999.0540657119509</v>
      </c>
      <c r="AF67">
        <f t="shared" ref="AF67:AF130" si="17">IF(AB67&gt;AE67, 1, 0)</f>
        <v>1</v>
      </c>
    </row>
    <row r="68" spans="1:32">
      <c r="A68" s="2">
        <v>67</v>
      </c>
      <c r="B68">
        <f t="shared" si="12"/>
        <v>160.68223435021247</v>
      </c>
      <c r="C68" s="5">
        <v>0.08</v>
      </c>
      <c r="D68">
        <f t="shared" si="13"/>
        <v>1134.4165745125001</v>
      </c>
      <c r="Q68">
        <f t="shared" si="14"/>
        <v>1134.4165745125033</v>
      </c>
      <c r="R68">
        <f t="shared" ref="R68:R101" si="18">S68/((1+$U$2)^A67)</f>
        <v>135.38480582602116</v>
      </c>
      <c r="S68">
        <f t="shared" ref="S68:S101" si="19">S67*(1+T67)</f>
        <v>6335.1519193426357</v>
      </c>
      <c r="T68" s="5">
        <v>0.08</v>
      </c>
      <c r="V68">
        <f>SUM($R$2:R68)</f>
        <v>5045.4456306329785</v>
      </c>
      <c r="W68">
        <f t="shared" ref="W68:W101" si="20">V68/$W$2</f>
        <v>10.638564565076074</v>
      </c>
      <c r="Z68">
        <f t="shared" si="11"/>
        <v>7.4861661730948895E-2</v>
      </c>
      <c r="AA68" s="5">
        <v>0.3</v>
      </c>
      <c r="AB68">
        <f t="shared" si="15"/>
        <v>21117.173064475453</v>
      </c>
      <c r="AC68">
        <f t="shared" ref="AC68:AC131" si="21">AC67*(1+$U$2)</f>
        <v>10594.98654827334</v>
      </c>
      <c r="AD68" s="5">
        <v>0.2</v>
      </c>
      <c r="AE68">
        <f t="shared" si="16"/>
        <v>2118.9973096546682</v>
      </c>
      <c r="AF68">
        <f t="shared" si="17"/>
        <v>1</v>
      </c>
    </row>
    <row r="69" spans="1:32">
      <c r="A69" s="2">
        <v>68</v>
      </c>
      <c r="B69">
        <f t="shared" si="12"/>
        <v>173.53681309822946</v>
      </c>
      <c r="C69" s="5">
        <v>0.08</v>
      </c>
      <c r="D69">
        <f t="shared" si="13"/>
        <v>1225.1699004735001</v>
      </c>
      <c r="Q69">
        <f t="shared" si="14"/>
        <v>1225.1699004735037</v>
      </c>
      <c r="R69">
        <f t="shared" si="18"/>
        <v>137.93923612462532</v>
      </c>
      <c r="S69">
        <f t="shared" si="19"/>
        <v>6841.9640728900467</v>
      </c>
      <c r="T69" s="5">
        <v>0.08</v>
      </c>
      <c r="V69">
        <f>SUM($R$2:R69)</f>
        <v>5183.384866757604</v>
      </c>
      <c r="W69">
        <f t="shared" si="20"/>
        <v>10.92941607295071</v>
      </c>
      <c r="Z69">
        <f t="shared" si="11"/>
        <v>6.93163534545823E-2</v>
      </c>
      <c r="AA69" s="5">
        <v>0.3</v>
      </c>
      <c r="AB69">
        <f t="shared" si="15"/>
        <v>22806.546909633489</v>
      </c>
      <c r="AC69">
        <f t="shared" si="21"/>
        <v>11230.685741169742</v>
      </c>
      <c r="AD69" s="5">
        <v>0.2</v>
      </c>
      <c r="AE69">
        <f t="shared" si="16"/>
        <v>2246.1371482339487</v>
      </c>
      <c r="AF69">
        <f t="shared" si="17"/>
        <v>1</v>
      </c>
    </row>
    <row r="70" spans="1:32">
      <c r="A70" s="2">
        <v>69</v>
      </c>
      <c r="B70">
        <f t="shared" si="12"/>
        <v>187.41975814608782</v>
      </c>
      <c r="C70" s="5">
        <v>0.08</v>
      </c>
      <c r="D70">
        <f t="shared" si="13"/>
        <v>1323.1834925113801</v>
      </c>
      <c r="Q70">
        <f t="shared" si="14"/>
        <v>1323.1834925113842</v>
      </c>
      <c r="R70">
        <f t="shared" si="18"/>
        <v>140.54186322131633</v>
      </c>
      <c r="S70">
        <f t="shared" si="19"/>
        <v>7389.3211987212508</v>
      </c>
      <c r="T70" s="5">
        <v>0.08</v>
      </c>
      <c r="V70">
        <f>SUM($R$2:R70)</f>
        <v>5323.9267299789199</v>
      </c>
      <c r="W70">
        <f t="shared" si="20"/>
        <v>11.225755345124869</v>
      </c>
      <c r="Z70">
        <f t="shared" si="11"/>
        <v>6.4181808754242869E-2</v>
      </c>
      <c r="AA70" s="5">
        <v>0.3</v>
      </c>
      <c r="AB70">
        <f t="shared" si="15"/>
        <v>24631.07066240417</v>
      </c>
      <c r="AC70">
        <f t="shared" si="21"/>
        <v>11904.526885639927</v>
      </c>
      <c r="AD70" s="5">
        <v>0.2</v>
      </c>
      <c r="AE70">
        <f t="shared" si="16"/>
        <v>2380.9053771279855</v>
      </c>
      <c r="AF70">
        <f t="shared" si="17"/>
        <v>1</v>
      </c>
    </row>
    <row r="71" spans="1:32">
      <c r="A71" s="2">
        <v>70</v>
      </c>
      <c r="B71">
        <f t="shared" si="12"/>
        <v>202.41333879777483</v>
      </c>
      <c r="C71" s="5">
        <v>0.08</v>
      </c>
      <c r="D71">
        <f t="shared" si="13"/>
        <v>1429.0381719122906</v>
      </c>
      <c r="Q71">
        <f t="shared" si="14"/>
        <v>1429.0381719122947</v>
      </c>
      <c r="R71">
        <f t="shared" si="18"/>
        <v>143.19359648964306</v>
      </c>
      <c r="S71">
        <f t="shared" si="19"/>
        <v>7980.4668946189513</v>
      </c>
      <c r="T71" s="5">
        <v>0.08</v>
      </c>
      <c r="V71">
        <f>SUM($R$2:R71)</f>
        <v>5467.1203264685628</v>
      </c>
      <c r="W71">
        <f t="shared" si="20"/>
        <v>11.52768592432118</v>
      </c>
      <c r="Z71">
        <f t="shared" si="11"/>
        <v>5.9427600698373023E-2</v>
      </c>
      <c r="AA71" s="5">
        <v>0.3</v>
      </c>
      <c r="AB71">
        <f t="shared" si="15"/>
        <v>26601.556315396505</v>
      </c>
      <c r="AC71">
        <f t="shared" si="21"/>
        <v>12618.798498778324</v>
      </c>
      <c r="AD71" s="5">
        <v>0.2</v>
      </c>
      <c r="AE71">
        <f t="shared" si="16"/>
        <v>2523.7596997556648</v>
      </c>
      <c r="AF71">
        <f t="shared" si="17"/>
        <v>1</v>
      </c>
    </row>
    <row r="72" spans="1:32">
      <c r="A72" s="2">
        <v>71</v>
      </c>
      <c r="B72">
        <f t="shared" si="12"/>
        <v>218.60640590159682</v>
      </c>
      <c r="C72" s="5">
        <v>0.08</v>
      </c>
      <c r="D72">
        <f t="shared" si="13"/>
        <v>1543.3612256652739</v>
      </c>
      <c r="Q72">
        <f t="shared" si="14"/>
        <v>1543.3612256652787</v>
      </c>
      <c r="R72">
        <f t="shared" si="18"/>
        <v>145.89536246114577</v>
      </c>
      <c r="S72">
        <f t="shared" si="19"/>
        <v>8618.9042461884674</v>
      </c>
      <c r="T72" s="5">
        <v>0.08</v>
      </c>
      <c r="V72">
        <f>SUM($R$2:R72)</f>
        <v>5613.0156889297086</v>
      </c>
      <c r="W72">
        <f t="shared" si="20"/>
        <v>11.835313306898556</v>
      </c>
      <c r="Z72">
        <f t="shared" si="11"/>
        <v>5.5025556202197248E-2</v>
      </c>
      <c r="AA72" s="5">
        <v>0.3</v>
      </c>
      <c r="AB72">
        <f t="shared" si="15"/>
        <v>28729.680820628226</v>
      </c>
      <c r="AC72">
        <f t="shared" si="21"/>
        <v>13375.926408705023</v>
      </c>
      <c r="AD72" s="5">
        <v>0.2</v>
      </c>
      <c r="AE72">
        <f t="shared" si="16"/>
        <v>2675.1852817410049</v>
      </c>
      <c r="AF72">
        <f t="shared" si="17"/>
        <v>1</v>
      </c>
    </row>
    <row r="73" spans="1:32">
      <c r="A73" s="2">
        <v>72</v>
      </c>
      <c r="B73">
        <f t="shared" si="12"/>
        <v>236.09491837372457</v>
      </c>
      <c r="C73" s="5">
        <v>0.08</v>
      </c>
      <c r="D73">
        <f t="shared" si="13"/>
        <v>1666.8301237184958</v>
      </c>
      <c r="Q73">
        <f t="shared" si="14"/>
        <v>1666.830123718501</v>
      </c>
      <c r="R73">
        <f t="shared" si="18"/>
        <v>148.64810514909189</v>
      </c>
      <c r="S73">
        <f t="shared" si="19"/>
        <v>9308.4165858835458</v>
      </c>
      <c r="T73" s="5">
        <v>0.08</v>
      </c>
      <c r="V73">
        <f>SUM($R$2:R73)</f>
        <v>5761.6637940788005</v>
      </c>
      <c r="W73">
        <f t="shared" si="20"/>
        <v>12.148744979713239</v>
      </c>
      <c r="Z73">
        <f t="shared" si="11"/>
        <v>5.0949589076108553E-2</v>
      </c>
      <c r="AA73" s="5">
        <v>0.3</v>
      </c>
      <c r="AB73">
        <f t="shared" si="15"/>
        <v>31028.055286278486</v>
      </c>
      <c r="AC73">
        <f t="shared" si="21"/>
        <v>14178.481993227326</v>
      </c>
      <c r="AD73" s="5">
        <v>0.2</v>
      </c>
      <c r="AE73">
        <f t="shared" si="16"/>
        <v>2835.6963986454653</v>
      </c>
      <c r="AF73">
        <f t="shared" si="17"/>
        <v>1</v>
      </c>
    </row>
    <row r="74" spans="1:32">
      <c r="A74" s="2">
        <v>73</v>
      </c>
      <c r="B74">
        <f t="shared" si="12"/>
        <v>254.98251184362255</v>
      </c>
      <c r="C74" s="5">
        <v>0.08</v>
      </c>
      <c r="D74">
        <f t="shared" si="13"/>
        <v>1800.1765336159754</v>
      </c>
      <c r="Q74">
        <f t="shared" si="14"/>
        <v>1800.176533615981</v>
      </c>
      <c r="R74">
        <f t="shared" si="18"/>
        <v>151.45278637832007</v>
      </c>
      <c r="S74">
        <f t="shared" si="19"/>
        <v>10053.089912754231</v>
      </c>
      <c r="T74" s="5">
        <v>0.08</v>
      </c>
      <c r="V74">
        <f>SUM($R$2:R74)</f>
        <v>5913.116580457121</v>
      </c>
      <c r="W74">
        <f t="shared" si="20"/>
        <v>12.46809045767537</v>
      </c>
      <c r="Z74">
        <f t="shared" si="11"/>
        <v>4.7175545440841252E-2</v>
      </c>
      <c r="AA74" s="5">
        <v>0.3</v>
      </c>
      <c r="AB74">
        <f t="shared" si="15"/>
        <v>33510.29970918077</v>
      </c>
      <c r="AC74">
        <f t="shared" si="21"/>
        <v>15029.190912820966</v>
      </c>
      <c r="AD74" s="5">
        <v>0.2</v>
      </c>
      <c r="AE74">
        <f t="shared" si="16"/>
        <v>3005.8381825641936</v>
      </c>
      <c r="AF74">
        <f t="shared" si="17"/>
        <v>1</v>
      </c>
    </row>
    <row r="75" spans="1:32">
      <c r="A75" s="2">
        <v>74</v>
      </c>
      <c r="B75">
        <f t="shared" si="12"/>
        <v>275.38111279111234</v>
      </c>
      <c r="C75" s="5">
        <v>0.08</v>
      </c>
      <c r="D75">
        <f t="shared" si="13"/>
        <v>1944.1906563052535</v>
      </c>
      <c r="Q75">
        <f t="shared" si="14"/>
        <v>1944.1906563052598</v>
      </c>
      <c r="R75">
        <f t="shared" si="18"/>
        <v>154.31038612130729</v>
      </c>
      <c r="S75">
        <f t="shared" si="19"/>
        <v>10857.33710577457</v>
      </c>
      <c r="T75" s="5">
        <v>0.08</v>
      </c>
      <c r="V75">
        <f>SUM($R$2:R75)</f>
        <v>6067.4269665784286</v>
      </c>
      <c r="W75">
        <f t="shared" si="20"/>
        <v>12.793461322014146</v>
      </c>
      <c r="Z75">
        <f t="shared" si="11"/>
        <v>4.3681060593371526E-2</v>
      </c>
      <c r="AA75" s="5">
        <v>0.3</v>
      </c>
      <c r="AB75">
        <f t="shared" si="15"/>
        <v>36191.123685915234</v>
      </c>
      <c r="AC75">
        <f t="shared" si="21"/>
        <v>15930.942367590225</v>
      </c>
      <c r="AD75" s="5">
        <v>0.2</v>
      </c>
      <c r="AE75">
        <f t="shared" si="16"/>
        <v>3186.1884735180452</v>
      </c>
      <c r="AF75">
        <f t="shared" si="17"/>
        <v>1</v>
      </c>
    </row>
    <row r="76" spans="1:32">
      <c r="A76" s="2">
        <v>75</v>
      </c>
      <c r="B76">
        <f t="shared" si="12"/>
        <v>297.41160181440131</v>
      </c>
      <c r="C76" s="5">
        <v>0.08</v>
      </c>
      <c r="D76">
        <f t="shared" si="13"/>
        <v>2099.7259088096739</v>
      </c>
      <c r="Q76">
        <f t="shared" si="14"/>
        <v>2099.7259088096807</v>
      </c>
      <c r="R76">
        <f t="shared" si="18"/>
        <v>157.22190284057723</v>
      </c>
      <c r="S76">
        <f t="shared" si="19"/>
        <v>11725.924074236536</v>
      </c>
      <c r="T76" s="5">
        <v>0.08</v>
      </c>
      <c r="V76">
        <f>SUM($R$2:R76)</f>
        <v>6224.6488694190057</v>
      </c>
      <c r="W76">
        <f t="shared" si="20"/>
        <v>13.124971259264973</v>
      </c>
      <c r="Z76">
        <f t="shared" si="11"/>
        <v>4.0445426475344E-2</v>
      </c>
      <c r="AA76" s="5">
        <v>0.3</v>
      </c>
      <c r="AB76">
        <f t="shared" si="15"/>
        <v>39086.41358078846</v>
      </c>
      <c r="AC76">
        <f t="shared" si="21"/>
        <v>16886.79890964564</v>
      </c>
      <c r="AD76" s="5">
        <v>0.2</v>
      </c>
      <c r="AE76">
        <f t="shared" si="16"/>
        <v>3377.3597819291281</v>
      </c>
      <c r="AF76">
        <f t="shared" si="17"/>
        <v>1</v>
      </c>
    </row>
    <row r="77" spans="1:32">
      <c r="A77" s="2">
        <v>76</v>
      </c>
      <c r="B77">
        <f t="shared" si="12"/>
        <v>321.20452995955338</v>
      </c>
      <c r="C77" s="5">
        <v>0.08</v>
      </c>
      <c r="D77">
        <f t="shared" si="13"/>
        <v>2267.7039815144481</v>
      </c>
      <c r="Q77">
        <f t="shared" si="14"/>
        <v>2267.7039815144553</v>
      </c>
      <c r="R77">
        <f t="shared" si="18"/>
        <v>160.18835383756922</v>
      </c>
      <c r="S77">
        <f t="shared" si="19"/>
        <v>12663.998000175459</v>
      </c>
      <c r="T77" s="5">
        <v>0.08</v>
      </c>
      <c r="V77">
        <f>SUM($R$2:R77)</f>
        <v>6384.8372232565753</v>
      </c>
      <c r="W77">
        <f t="shared" si="20"/>
        <v>13.462736100992231</v>
      </c>
      <c r="Z77">
        <f t="shared" si="11"/>
        <v>3.7449468958651852E-2</v>
      </c>
      <c r="AA77" s="5">
        <v>0.3</v>
      </c>
      <c r="AB77">
        <f t="shared" si="15"/>
        <v>42213.326667251531</v>
      </c>
      <c r="AC77">
        <f t="shared" si="21"/>
        <v>17900.006844224379</v>
      </c>
      <c r="AD77" s="5">
        <v>0.2</v>
      </c>
      <c r="AE77">
        <f t="shared" si="16"/>
        <v>3580.0013688448762</v>
      </c>
      <c r="AF77">
        <f t="shared" si="17"/>
        <v>1</v>
      </c>
    </row>
    <row r="78" spans="1:32">
      <c r="A78" s="2">
        <v>77</v>
      </c>
      <c r="B78">
        <f t="shared" si="12"/>
        <v>346.90089235631763</v>
      </c>
      <c r="C78" s="5">
        <v>0.08</v>
      </c>
      <c r="D78">
        <f t="shared" si="13"/>
        <v>2449.120300035604</v>
      </c>
      <c r="Q78">
        <f t="shared" si="14"/>
        <v>2449.1203000356118</v>
      </c>
      <c r="R78">
        <f t="shared" si="18"/>
        <v>163.21077560808939</v>
      </c>
      <c r="S78">
        <f t="shared" si="19"/>
        <v>13677.117840189498</v>
      </c>
      <c r="T78" s="5">
        <v>0.08</v>
      </c>
      <c r="V78">
        <f>SUM($R$2:R78)</f>
        <v>6548.0479988646648</v>
      </c>
      <c r="W78">
        <f t="shared" si="20"/>
        <v>13.806873864261512</v>
      </c>
      <c r="Z78">
        <f t="shared" si="11"/>
        <v>3.4675434220973932E-2</v>
      </c>
      <c r="AA78" s="5">
        <v>0.3</v>
      </c>
      <c r="AB78">
        <f t="shared" si="15"/>
        <v>45590.392800631664</v>
      </c>
      <c r="AC78">
        <f t="shared" si="21"/>
        <v>18974.007254877844</v>
      </c>
      <c r="AD78" s="5">
        <v>0.2</v>
      </c>
      <c r="AE78">
        <f t="shared" si="16"/>
        <v>3794.801450975569</v>
      </c>
      <c r="AF78">
        <f t="shared" si="17"/>
        <v>1</v>
      </c>
    </row>
    <row r="79" spans="1:32">
      <c r="A79" s="2">
        <v>78</v>
      </c>
      <c r="B79">
        <f t="shared" si="12"/>
        <v>374.65296374482301</v>
      </c>
      <c r="C79" s="5">
        <v>0.08</v>
      </c>
      <c r="D79">
        <f t="shared" si="13"/>
        <v>2645.0499240384524</v>
      </c>
      <c r="Q79">
        <f t="shared" si="14"/>
        <v>2645.0499240384602</v>
      </c>
      <c r="R79">
        <f t="shared" si="18"/>
        <v>166.29022420446842</v>
      </c>
      <c r="S79">
        <f t="shared" si="19"/>
        <v>14771.287267404658</v>
      </c>
      <c r="T79" s="5">
        <v>0.08</v>
      </c>
      <c r="V79">
        <f>SUM($R$2:R79)</f>
        <v>6714.3382230691332</v>
      </c>
      <c r="W79">
        <f t="shared" si="20"/>
        <v>14.157504792875498</v>
      </c>
      <c r="Z79">
        <f t="shared" ref="Z79:Z142" si="22">$W$2/S79</f>
        <v>3.2106883537938828E-2</v>
      </c>
      <c r="AA79" s="5">
        <v>0.3</v>
      </c>
      <c r="AB79">
        <f t="shared" si="15"/>
        <v>49237.624224682193</v>
      </c>
      <c r="AC79">
        <f t="shared" si="21"/>
        <v>20112.447690170517</v>
      </c>
      <c r="AD79" s="5">
        <v>0.2</v>
      </c>
      <c r="AE79">
        <f t="shared" si="16"/>
        <v>4022.4895380341036</v>
      </c>
      <c r="AF79">
        <f t="shared" si="17"/>
        <v>1</v>
      </c>
    </row>
    <row r="80" spans="1:32">
      <c r="A80" s="2">
        <v>79</v>
      </c>
      <c r="B80">
        <f t="shared" si="12"/>
        <v>404.62520084440882</v>
      </c>
      <c r="C80" s="5">
        <v>0.08</v>
      </c>
      <c r="D80">
        <f t="shared" si="13"/>
        <v>2856.6539179615288</v>
      </c>
      <c r="Q80">
        <f t="shared" si="14"/>
        <v>2856.6539179615379</v>
      </c>
      <c r="R80">
        <f t="shared" si="18"/>
        <v>169.42777560455275</v>
      </c>
      <c r="S80">
        <f t="shared" si="19"/>
        <v>15952.99024879703</v>
      </c>
      <c r="T80" s="5">
        <v>0.08</v>
      </c>
      <c r="V80">
        <f>SUM($R$2:R80)</f>
        <v>6883.7659986736862</v>
      </c>
      <c r="W80">
        <f t="shared" si="20"/>
        <v>14.51475139938786</v>
      </c>
      <c r="Z80">
        <f t="shared" si="22"/>
        <v>2.9728595868461875E-2</v>
      </c>
      <c r="AA80" s="5">
        <v>0.3</v>
      </c>
      <c r="AB80">
        <f t="shared" si="15"/>
        <v>53176.634162656766</v>
      </c>
      <c r="AC80">
        <f t="shared" si="21"/>
        <v>21319.194551580749</v>
      </c>
      <c r="AD80" s="5">
        <v>0.2</v>
      </c>
      <c r="AE80">
        <f t="shared" si="16"/>
        <v>4263.8389103161498</v>
      </c>
      <c r="AF80">
        <f t="shared" si="17"/>
        <v>1</v>
      </c>
    </row>
    <row r="81" spans="1:32">
      <c r="A81" s="2">
        <v>80</v>
      </c>
      <c r="B81">
        <f t="shared" si="12"/>
        <v>436.99521691196151</v>
      </c>
      <c r="C81" s="5">
        <v>0.08</v>
      </c>
      <c r="D81">
        <f t="shared" si="13"/>
        <v>3085.1862313984511</v>
      </c>
      <c r="Q81">
        <f t="shared" si="14"/>
        <v>3085.1862313984611</v>
      </c>
      <c r="R81">
        <f t="shared" si="18"/>
        <v>172.62452608765747</v>
      </c>
      <c r="S81">
        <f t="shared" si="19"/>
        <v>17229.229468700792</v>
      </c>
      <c r="T81" s="5">
        <v>0.08</v>
      </c>
      <c r="V81">
        <f>SUM($R$2:R81)</f>
        <v>7056.3905247613438</v>
      </c>
      <c r="W81">
        <f t="shared" si="20"/>
        <v>14.878738507909889</v>
      </c>
      <c r="Z81">
        <f t="shared" si="22"/>
        <v>2.752647765598322E-2</v>
      </c>
      <c r="AA81" s="5">
        <v>0.3</v>
      </c>
      <c r="AB81">
        <f t="shared" si="15"/>
        <v>57430.764895669308</v>
      </c>
      <c r="AC81">
        <f t="shared" si="21"/>
        <v>22598.346224675595</v>
      </c>
      <c r="AD81" s="5">
        <v>0.2</v>
      </c>
      <c r="AE81">
        <f t="shared" si="16"/>
        <v>4519.6692449351194</v>
      </c>
      <c r="AF81">
        <f t="shared" si="17"/>
        <v>1</v>
      </c>
    </row>
    <row r="82" spans="1:32">
      <c r="A82" s="2">
        <v>81</v>
      </c>
      <c r="B82">
        <f t="shared" si="12"/>
        <v>471.95483426491842</v>
      </c>
      <c r="C82" s="5">
        <v>0.08</v>
      </c>
      <c r="D82">
        <f t="shared" si="13"/>
        <v>3332.0011299103271</v>
      </c>
      <c r="Q82">
        <f t="shared" si="14"/>
        <v>3332.001129910338</v>
      </c>
      <c r="R82">
        <f t="shared" si="18"/>
        <v>175.88159261761334</v>
      </c>
      <c r="S82">
        <f t="shared" si="19"/>
        <v>18607.567826196857</v>
      </c>
      <c r="T82" s="5">
        <v>0.08</v>
      </c>
      <c r="V82">
        <f>SUM($R$2:R82)</f>
        <v>7232.2721173789569</v>
      </c>
      <c r="W82">
        <f t="shared" si="20"/>
        <v>15.249593297724786</v>
      </c>
      <c r="Z82">
        <f t="shared" si="22"/>
        <v>2.5487479311095573E-2</v>
      </c>
      <c r="AA82" s="5">
        <v>0.3</v>
      </c>
      <c r="AB82">
        <f t="shared" si="15"/>
        <v>62025.226087322859</v>
      </c>
      <c r="AC82">
        <f t="shared" si="21"/>
        <v>23954.246998156133</v>
      </c>
      <c r="AD82" s="5">
        <v>0.2</v>
      </c>
      <c r="AE82">
        <f t="shared" si="16"/>
        <v>4790.8493996312272</v>
      </c>
      <c r="AF82">
        <f t="shared" si="17"/>
        <v>1</v>
      </c>
    </row>
    <row r="83" spans="1:32">
      <c r="A83" s="2">
        <v>82</v>
      </c>
      <c r="B83">
        <f t="shared" si="12"/>
        <v>509.71122100611188</v>
      </c>
      <c r="C83" s="5">
        <v>0.08</v>
      </c>
      <c r="D83">
        <f t="shared" si="13"/>
        <v>3598.5612203031533</v>
      </c>
      <c r="Q83">
        <f t="shared" si="14"/>
        <v>3598.5612203031651</v>
      </c>
      <c r="R83">
        <f t="shared" si="18"/>
        <v>179.20011323303999</v>
      </c>
      <c r="S83">
        <f t="shared" si="19"/>
        <v>20096.173252292607</v>
      </c>
      <c r="T83" s="5">
        <v>0.08</v>
      </c>
      <c r="V83">
        <f>SUM($R$2:R83)</f>
        <v>7411.4722306119966</v>
      </c>
      <c r="W83">
        <f t="shared" si="20"/>
        <v>15.627445347724869</v>
      </c>
      <c r="Z83">
        <f t="shared" si="22"/>
        <v>2.3599517880644048E-2</v>
      </c>
      <c r="AA83" s="5">
        <v>0.3</v>
      </c>
      <c r="AB83">
        <f t="shared" si="15"/>
        <v>66987.244174308697</v>
      </c>
      <c r="AC83">
        <f t="shared" si="21"/>
        <v>25391.501818045504</v>
      </c>
      <c r="AD83" s="5">
        <v>0.2</v>
      </c>
      <c r="AE83">
        <f t="shared" si="16"/>
        <v>5078.3003636091016</v>
      </c>
      <c r="AF83">
        <f t="shared" si="17"/>
        <v>1</v>
      </c>
    </row>
    <row r="84" spans="1:32">
      <c r="A84" s="2">
        <v>83</v>
      </c>
      <c r="B84">
        <f t="shared" si="12"/>
        <v>550.48811868660084</v>
      </c>
      <c r="C84" s="5">
        <v>0.08</v>
      </c>
      <c r="D84">
        <f t="shared" si="13"/>
        <v>3886.4461179274058</v>
      </c>
      <c r="Q84">
        <f t="shared" si="14"/>
        <v>3886.4461179274185</v>
      </c>
      <c r="R84">
        <f t="shared" si="18"/>
        <v>182.58124744498417</v>
      </c>
      <c r="S84">
        <f t="shared" si="19"/>
        <v>21703.867112476019</v>
      </c>
      <c r="T84" s="5">
        <v>0.08</v>
      </c>
      <c r="V84">
        <f>SUM($R$2:R84)</f>
        <v>7594.0534780569806</v>
      </c>
      <c r="W84">
        <f t="shared" si="20"/>
        <v>16.01242668168722</v>
      </c>
      <c r="Z84">
        <f t="shared" si="22"/>
        <v>2.1851405445040779E-2</v>
      </c>
      <c r="AA84" s="5">
        <v>0.3</v>
      </c>
      <c r="AB84">
        <f t="shared" si="15"/>
        <v>72346.223708253397</v>
      </c>
      <c r="AC84">
        <f t="shared" si="21"/>
        <v>26914.991927128238</v>
      </c>
      <c r="AD84" s="5">
        <v>0.2</v>
      </c>
      <c r="AE84">
        <f t="shared" si="16"/>
        <v>5382.9983854256479</v>
      </c>
      <c r="AF84">
        <f t="shared" si="17"/>
        <v>1</v>
      </c>
    </row>
    <row r="85" spans="1:32">
      <c r="A85" s="2">
        <v>84</v>
      </c>
      <c r="B85">
        <f t="shared" si="12"/>
        <v>594.52716818152885</v>
      </c>
      <c r="C85" s="5">
        <v>0.08</v>
      </c>
      <c r="D85">
        <f t="shared" si="13"/>
        <v>4197.361807361598</v>
      </c>
      <c r="Q85">
        <f t="shared" si="14"/>
        <v>4197.3618073616126</v>
      </c>
      <c r="R85">
        <f t="shared" si="18"/>
        <v>186.02617664205931</v>
      </c>
      <c r="S85">
        <f t="shared" si="19"/>
        <v>23440.1764814741</v>
      </c>
      <c r="T85" s="5">
        <v>0.08</v>
      </c>
      <c r="V85">
        <f>SUM($R$2:R85)</f>
        <v>7780.0796546990396</v>
      </c>
      <c r="W85">
        <f t="shared" si="20"/>
        <v>16.404671814403574</v>
      </c>
      <c r="Z85">
        <f t="shared" si="22"/>
        <v>2.0232782819482206E-2</v>
      </c>
      <c r="AA85" s="5">
        <v>0.3</v>
      </c>
      <c r="AB85">
        <f t="shared" si="15"/>
        <v>78133.921604913674</v>
      </c>
      <c r="AC85">
        <f t="shared" si="21"/>
        <v>28529.891442755932</v>
      </c>
      <c r="AD85" s="5">
        <v>0.2</v>
      </c>
      <c r="AE85">
        <f t="shared" si="16"/>
        <v>5705.9782885511868</v>
      </c>
      <c r="AF85">
        <f t="shared" si="17"/>
        <v>1</v>
      </c>
    </row>
    <row r="86" spans="1:32">
      <c r="A86" s="2">
        <v>85</v>
      </c>
      <c r="B86">
        <f t="shared" si="12"/>
        <v>642.08934163605113</v>
      </c>
      <c r="C86" s="5">
        <v>0.08</v>
      </c>
      <c r="D86">
        <f t="shared" si="13"/>
        <v>4533.1507519505258</v>
      </c>
      <c r="Q86">
        <f t="shared" si="14"/>
        <v>4533.1507519505412</v>
      </c>
      <c r="R86">
        <f t="shared" si="18"/>
        <v>189.53610450323023</v>
      </c>
      <c r="S86">
        <f t="shared" si="19"/>
        <v>25315.390599992028</v>
      </c>
      <c r="T86" s="5">
        <v>0.08</v>
      </c>
      <c r="V86">
        <f>SUM($R$2:R86)</f>
        <v>7969.6157592022701</v>
      </c>
      <c r="W86">
        <f t="shared" si="20"/>
        <v>16.804317798680618</v>
      </c>
      <c r="Z86">
        <f t="shared" si="22"/>
        <v>1.8734058166187225E-2</v>
      </c>
      <c r="AA86" s="5">
        <v>0.3</v>
      </c>
      <c r="AB86">
        <f t="shared" si="15"/>
        <v>84384.635333306767</v>
      </c>
      <c r="AC86">
        <f t="shared" si="21"/>
        <v>30241.684929321291</v>
      </c>
      <c r="AD86" s="5">
        <v>0.2</v>
      </c>
      <c r="AE86">
        <f t="shared" si="16"/>
        <v>6048.3369858642582</v>
      </c>
      <c r="AF86">
        <f t="shared" si="17"/>
        <v>1</v>
      </c>
    </row>
    <row r="87" spans="1:32">
      <c r="A87" s="2">
        <v>86</v>
      </c>
      <c r="B87">
        <f t="shared" si="12"/>
        <v>693.45648896693524</v>
      </c>
      <c r="C87" s="5">
        <v>0.08</v>
      </c>
      <c r="D87">
        <f t="shared" si="13"/>
        <v>4895.8028121065681</v>
      </c>
      <c r="Q87">
        <f t="shared" si="14"/>
        <v>4895.8028121065854</v>
      </c>
      <c r="R87">
        <f t="shared" si="18"/>
        <v>193.1122574183855</v>
      </c>
      <c r="S87">
        <f t="shared" si="19"/>
        <v>27340.621847991391</v>
      </c>
      <c r="T87" s="5">
        <v>0.08</v>
      </c>
      <c r="V87">
        <f>SUM($R$2:R87)</f>
        <v>8162.7280166206556</v>
      </c>
      <c r="W87">
        <f t="shared" si="20"/>
        <v>17.211504273227039</v>
      </c>
      <c r="Z87">
        <f t="shared" si="22"/>
        <v>1.734635015387706E-2</v>
      </c>
      <c r="AA87" s="5">
        <v>0.3</v>
      </c>
      <c r="AB87">
        <f t="shared" si="15"/>
        <v>91135.406159971302</v>
      </c>
      <c r="AC87">
        <f t="shared" si="21"/>
        <v>32056.186025080569</v>
      </c>
      <c r="AD87" s="5">
        <v>0.2</v>
      </c>
      <c r="AE87">
        <f t="shared" si="16"/>
        <v>6411.2372050161139</v>
      </c>
      <c r="AF87">
        <f t="shared" si="17"/>
        <v>1</v>
      </c>
    </row>
    <row r="88" spans="1:32">
      <c r="A88" s="2">
        <v>87</v>
      </c>
      <c r="B88">
        <f t="shared" si="12"/>
        <v>748.93300808429001</v>
      </c>
      <c r="C88" s="5">
        <v>0.08</v>
      </c>
      <c r="D88">
        <f t="shared" si="13"/>
        <v>5287.4670370750937</v>
      </c>
      <c r="Q88">
        <f t="shared" si="14"/>
        <v>5287.4670370751119</v>
      </c>
      <c r="R88">
        <f t="shared" si="18"/>
        <v>196.75588491684559</v>
      </c>
      <c r="S88">
        <f t="shared" si="19"/>
        <v>29527.871595830704</v>
      </c>
      <c r="T88" s="5">
        <v>0.08</v>
      </c>
      <c r="V88">
        <f>SUM($R$2:R88)</f>
        <v>8359.4839015375019</v>
      </c>
      <c r="W88">
        <f t="shared" si="20"/>
        <v>17.62637351144415</v>
      </c>
      <c r="Z88">
        <f t="shared" si="22"/>
        <v>1.6061435327663943E-2</v>
      </c>
      <c r="AA88" s="5">
        <v>0.3</v>
      </c>
      <c r="AB88">
        <f t="shared" si="15"/>
        <v>98426.238652769011</v>
      </c>
      <c r="AC88">
        <f t="shared" si="21"/>
        <v>33979.557186585407</v>
      </c>
      <c r="AD88" s="5">
        <v>0.2</v>
      </c>
      <c r="AE88">
        <f t="shared" si="16"/>
        <v>6795.9114373170814</v>
      </c>
      <c r="AF88">
        <f t="shared" si="17"/>
        <v>1</v>
      </c>
    </row>
    <row r="89" spans="1:32">
      <c r="A89" s="2">
        <v>88</v>
      </c>
      <c r="B89">
        <f t="shared" si="12"/>
        <v>808.84764873103325</v>
      </c>
      <c r="C89" s="5">
        <v>0.08</v>
      </c>
      <c r="D89">
        <f t="shared" si="13"/>
        <v>5710.4644000411008</v>
      </c>
      <c r="Q89">
        <f t="shared" si="14"/>
        <v>5710.4644000411217</v>
      </c>
      <c r="R89">
        <f t="shared" si="18"/>
        <v>200.46826010395588</v>
      </c>
      <c r="S89">
        <f t="shared" si="19"/>
        <v>31890.101323497162</v>
      </c>
      <c r="T89" s="5">
        <v>0.08</v>
      </c>
      <c r="V89">
        <f>SUM($R$2:R89)</f>
        <v>8559.9521616414586</v>
      </c>
      <c r="W89">
        <f t="shared" si="20"/>
        <v>18.049070471137053</v>
      </c>
      <c r="Z89">
        <f t="shared" si="22"/>
        <v>1.4871699377466614E-2</v>
      </c>
      <c r="AA89" s="5">
        <v>0.3</v>
      </c>
      <c r="AB89">
        <f t="shared" si="15"/>
        <v>106300.33774499054</v>
      </c>
      <c r="AC89">
        <f t="shared" si="21"/>
        <v>36018.330617780535</v>
      </c>
      <c r="AD89" s="5">
        <v>0.2</v>
      </c>
      <c r="AE89">
        <f t="shared" si="16"/>
        <v>7203.6661235561078</v>
      </c>
      <c r="AF89">
        <f t="shared" si="17"/>
        <v>1</v>
      </c>
    </row>
    <row r="90" spans="1:32">
      <c r="A90" s="2">
        <v>89</v>
      </c>
      <c r="B90">
        <f t="shared" si="12"/>
        <v>873.55546062951589</v>
      </c>
      <c r="C90" s="5">
        <v>0.08</v>
      </c>
      <c r="D90">
        <f t="shared" si="13"/>
        <v>6167.3015520443887</v>
      </c>
      <c r="Q90">
        <f t="shared" si="14"/>
        <v>6167.3015520444114</v>
      </c>
      <c r="R90">
        <f t="shared" si="18"/>
        <v>204.25068010591735</v>
      </c>
      <c r="S90">
        <f t="shared" si="19"/>
        <v>34441.309429376939</v>
      </c>
      <c r="T90" s="5">
        <v>0.08</v>
      </c>
      <c r="V90">
        <f>SUM($R$2:R90)</f>
        <v>8764.2028417473757</v>
      </c>
      <c r="W90">
        <f t="shared" si="20"/>
        <v>18.479742845163784</v>
      </c>
      <c r="Z90">
        <f t="shared" si="22"/>
        <v>1.377009201617279E-2</v>
      </c>
      <c r="AA90" s="5">
        <v>0.3</v>
      </c>
      <c r="AB90">
        <f t="shared" si="15"/>
        <v>114804.3647645898</v>
      </c>
      <c r="AC90">
        <f t="shared" si="21"/>
        <v>38179.430454847366</v>
      </c>
      <c r="AD90" s="5">
        <v>0.2</v>
      </c>
      <c r="AE90">
        <f t="shared" si="16"/>
        <v>7635.886090969474</v>
      </c>
      <c r="AF90">
        <f t="shared" si="17"/>
        <v>1</v>
      </c>
    </row>
    <row r="91" spans="1:32">
      <c r="A91" s="2">
        <v>90</v>
      </c>
      <c r="B91">
        <f t="shared" si="12"/>
        <v>943.43989747987712</v>
      </c>
      <c r="C91" s="5">
        <v>0.08</v>
      </c>
      <c r="D91">
        <f t="shared" si="13"/>
        <v>6660.6856762079397</v>
      </c>
      <c r="Q91">
        <f t="shared" si="14"/>
        <v>6660.6856762079651</v>
      </c>
      <c r="R91">
        <f t="shared" si="18"/>
        <v>208.10446652301019</v>
      </c>
      <c r="S91">
        <f t="shared" si="19"/>
        <v>37196.614183727099</v>
      </c>
      <c r="T91" s="5">
        <v>0.08</v>
      </c>
      <c r="V91">
        <f>SUM($R$2:R91)</f>
        <v>8972.3073082703868</v>
      </c>
      <c r="W91">
        <f t="shared" si="20"/>
        <v>18.918541113040078</v>
      </c>
      <c r="Z91">
        <f t="shared" si="22"/>
        <v>1.2750085200159989E-2</v>
      </c>
      <c r="AA91" s="5">
        <v>0.3</v>
      </c>
      <c r="AB91">
        <f t="shared" si="15"/>
        <v>123988.713945757</v>
      </c>
      <c r="AC91">
        <f t="shared" si="21"/>
        <v>40470.196282138211</v>
      </c>
      <c r="AD91" s="5">
        <v>0.2</v>
      </c>
      <c r="AE91">
        <f t="shared" si="16"/>
        <v>8094.0392564276426</v>
      </c>
      <c r="AF91">
        <f t="shared" si="17"/>
        <v>1</v>
      </c>
    </row>
    <row r="92" spans="1:32">
      <c r="A92" s="2">
        <v>91</v>
      </c>
      <c r="B92">
        <f t="shared" si="12"/>
        <v>1018.9150892782673</v>
      </c>
      <c r="C92" s="5">
        <v>0.08</v>
      </c>
      <c r="D92">
        <f t="shared" si="13"/>
        <v>7193.5405303045745</v>
      </c>
      <c r="Q92">
        <f t="shared" si="14"/>
        <v>7193.5405303046018</v>
      </c>
      <c r="R92">
        <f t="shared" si="18"/>
        <v>212.03096589136888</v>
      </c>
      <c r="S92">
        <f t="shared" si="19"/>
        <v>40172.343318425272</v>
      </c>
      <c r="T92" s="5">
        <v>0.08</v>
      </c>
      <c r="V92">
        <f>SUM($R$2:R92)</f>
        <v>9184.3382741617552</v>
      </c>
      <c r="W92">
        <f t="shared" si="20"/>
        <v>19.365618593517809</v>
      </c>
      <c r="Z92">
        <f t="shared" si="22"/>
        <v>1.180563444459258E-2</v>
      </c>
      <c r="AA92" s="5">
        <v>0.3</v>
      </c>
      <c r="AB92">
        <f t="shared" si="15"/>
        <v>133907.81106141757</v>
      </c>
      <c r="AC92">
        <f t="shared" si="21"/>
        <v>42898.408059066503</v>
      </c>
      <c r="AD92" s="5">
        <v>0.2</v>
      </c>
      <c r="AE92">
        <f t="shared" si="16"/>
        <v>8579.6816118133011</v>
      </c>
      <c r="AF92">
        <f t="shared" si="17"/>
        <v>1</v>
      </c>
    </row>
    <row r="93" spans="1:32">
      <c r="A93" s="2">
        <v>92</v>
      </c>
      <c r="B93">
        <f t="shared" si="12"/>
        <v>1100.4282964205286</v>
      </c>
      <c r="C93" s="5">
        <v>0.08</v>
      </c>
      <c r="D93">
        <f t="shared" si="13"/>
        <v>7769.0237727289405</v>
      </c>
      <c r="Q93">
        <f t="shared" si="14"/>
        <v>7769.0237727289696</v>
      </c>
      <c r="R93">
        <f t="shared" si="18"/>
        <v>216.03155015347014</v>
      </c>
      <c r="S93">
        <f t="shared" si="19"/>
        <v>43386.130783899294</v>
      </c>
      <c r="T93" s="5">
        <v>0.08</v>
      </c>
      <c r="V93">
        <f>SUM($R$2:R93)</f>
        <v>9400.3698243152248</v>
      </c>
      <c r="W93">
        <f t="shared" si="20"/>
        <v>19.821131498155495</v>
      </c>
      <c r="Z93">
        <f t="shared" si="22"/>
        <v>1.0931143004252389E-2</v>
      </c>
      <c r="AA93" s="5">
        <v>0.3</v>
      </c>
      <c r="AB93">
        <f t="shared" si="15"/>
        <v>144620.43594633098</v>
      </c>
      <c r="AC93">
        <f t="shared" si="21"/>
        <v>45472.312542610496</v>
      </c>
      <c r="AD93" s="5">
        <v>0.2</v>
      </c>
      <c r="AE93">
        <f t="shared" si="16"/>
        <v>9094.4625085220996</v>
      </c>
      <c r="AF93">
        <f t="shared" si="17"/>
        <v>1</v>
      </c>
    </row>
    <row r="94" spans="1:32">
      <c r="A94" s="2">
        <v>93</v>
      </c>
      <c r="B94">
        <f t="shared" si="12"/>
        <v>1188.4625601341709</v>
      </c>
      <c r="C94" s="5">
        <v>0.08</v>
      </c>
      <c r="D94">
        <f t="shared" si="13"/>
        <v>8390.5456745472547</v>
      </c>
      <c r="Q94">
        <f t="shared" si="14"/>
        <v>8390.5456745472875</v>
      </c>
      <c r="R94">
        <f t="shared" si="18"/>
        <v>220.1076171374979</v>
      </c>
      <c r="S94">
        <f t="shared" si="19"/>
        <v>46857.021246611243</v>
      </c>
      <c r="T94" s="5">
        <v>0.08</v>
      </c>
      <c r="V94">
        <f>SUM($R$2:R94)</f>
        <v>9620.4774414527219</v>
      </c>
      <c r="W94">
        <f t="shared" si="20"/>
        <v>20.285238985899554</v>
      </c>
      <c r="Z94">
        <f t="shared" si="22"/>
        <v>1.01214287076411E-2</v>
      </c>
      <c r="AA94" s="5">
        <v>0.3</v>
      </c>
      <c r="AB94">
        <f t="shared" si="15"/>
        <v>156190.07082203749</v>
      </c>
      <c r="AC94">
        <f t="shared" si="21"/>
        <v>48200.651295167125</v>
      </c>
      <c r="AD94" s="5">
        <v>0.2</v>
      </c>
      <c r="AE94">
        <f t="shared" si="16"/>
        <v>9640.1302590334253</v>
      </c>
      <c r="AF94">
        <f t="shared" si="17"/>
        <v>1</v>
      </c>
    </row>
    <row r="95" spans="1:32">
      <c r="A95" s="2">
        <v>94</v>
      </c>
      <c r="B95">
        <f t="shared" si="12"/>
        <v>1283.5395649449044</v>
      </c>
      <c r="C95" s="5">
        <v>0.08</v>
      </c>
      <c r="D95">
        <f t="shared" si="13"/>
        <v>9061.7893285110349</v>
      </c>
      <c r="Q95">
        <f t="shared" si="14"/>
        <v>9061.7893285110713</v>
      </c>
      <c r="R95">
        <f t="shared" si="18"/>
        <v>224.26059104575256</v>
      </c>
      <c r="S95">
        <f t="shared" si="19"/>
        <v>50605.582946340146</v>
      </c>
      <c r="T95" s="5">
        <v>0.08</v>
      </c>
      <c r="V95">
        <f>SUM($R$2:R95)</f>
        <v>9844.7380324984751</v>
      </c>
      <c r="W95">
        <f t="shared" si="20"/>
        <v>20.758103218695389</v>
      </c>
      <c r="Z95">
        <f t="shared" si="22"/>
        <v>9.3716932478158325E-3</v>
      </c>
      <c r="AA95" s="5">
        <v>0.3</v>
      </c>
      <c r="AB95">
        <f t="shared" si="15"/>
        <v>168685.2764878005</v>
      </c>
      <c r="AC95">
        <f t="shared" si="21"/>
        <v>51092.690372877158</v>
      </c>
      <c r="AD95" s="5">
        <v>0.2</v>
      </c>
      <c r="AE95">
        <f t="shared" si="16"/>
        <v>10218.538074575432</v>
      </c>
      <c r="AF95">
        <f t="shared" si="17"/>
        <v>1</v>
      </c>
    </row>
    <row r="96" spans="1:32">
      <c r="A96" s="2">
        <v>95</v>
      </c>
      <c r="B96">
        <f t="shared" si="12"/>
        <v>1386.2227301404969</v>
      </c>
      <c r="C96" s="5">
        <v>0.08</v>
      </c>
      <c r="D96">
        <f t="shared" si="13"/>
        <v>9786.7324747919174</v>
      </c>
      <c r="Q96">
        <f t="shared" si="14"/>
        <v>9786.7324747919592</v>
      </c>
      <c r="R96">
        <f t="shared" si="18"/>
        <v>228.49192295227621</v>
      </c>
      <c r="S96">
        <f t="shared" si="19"/>
        <v>54654.029582047362</v>
      </c>
      <c r="T96" s="5">
        <v>0.08</v>
      </c>
      <c r="V96">
        <f>SUM($R$2:R96)</f>
        <v>10073.229955450752</v>
      </c>
      <c r="W96">
        <f t="shared" si="20"/>
        <v>21.239889418147751</v>
      </c>
      <c r="Z96">
        <f t="shared" si="22"/>
        <v>8.6774937479776222E-3</v>
      </c>
      <c r="AA96" s="5">
        <v>0.3</v>
      </c>
      <c r="AB96">
        <f t="shared" si="15"/>
        <v>182180.09860682455</v>
      </c>
      <c r="AC96">
        <f t="shared" si="21"/>
        <v>54158.251795249787</v>
      </c>
      <c r="AD96" s="5">
        <v>0.2</v>
      </c>
      <c r="AE96">
        <f t="shared" si="16"/>
        <v>10831.650359049958</v>
      </c>
      <c r="AF96">
        <f t="shared" si="17"/>
        <v>1</v>
      </c>
    </row>
    <row r="97" spans="1:32">
      <c r="A97" s="2">
        <v>96</v>
      </c>
      <c r="B97">
        <f t="shared" si="12"/>
        <v>1497.1205485517366</v>
      </c>
      <c r="C97" s="5">
        <v>0.08</v>
      </c>
      <c r="D97">
        <f t="shared" si="13"/>
        <v>10569.671072775271</v>
      </c>
      <c r="Q97">
        <f t="shared" si="14"/>
        <v>10569.671072775316</v>
      </c>
      <c r="R97">
        <f t="shared" si="18"/>
        <v>232.80309130986629</v>
      </c>
      <c r="S97">
        <f t="shared" si="19"/>
        <v>59026.351948611155</v>
      </c>
      <c r="T97" s="5">
        <v>0.08</v>
      </c>
      <c r="V97">
        <f>SUM($R$2:R97)</f>
        <v>10306.033046760618</v>
      </c>
      <c r="W97">
        <f t="shared" si="20"/>
        <v>21.730765923250154</v>
      </c>
      <c r="Z97">
        <f t="shared" si="22"/>
        <v>8.0347164333126123E-3</v>
      </c>
      <c r="AA97" s="5">
        <v>0.3</v>
      </c>
      <c r="AB97">
        <f t="shared" si="15"/>
        <v>196754.50649537053</v>
      </c>
      <c r="AC97">
        <f t="shared" si="21"/>
        <v>57407.746902964776</v>
      </c>
      <c r="AD97" s="5">
        <v>0.2</v>
      </c>
      <c r="AE97">
        <f t="shared" si="16"/>
        <v>11481.549380592956</v>
      </c>
      <c r="AF97">
        <f t="shared" si="17"/>
        <v>1</v>
      </c>
    </row>
    <row r="98" spans="1:32">
      <c r="A98" s="2">
        <v>97</v>
      </c>
      <c r="B98">
        <f t="shared" si="12"/>
        <v>1616.8901924358756</v>
      </c>
      <c r="C98" s="5">
        <v>0.08</v>
      </c>
      <c r="D98">
        <f t="shared" si="13"/>
        <v>11415.244758597291</v>
      </c>
      <c r="Q98">
        <f t="shared" si="14"/>
        <v>11415.244758597342</v>
      </c>
      <c r="R98">
        <f t="shared" si="18"/>
        <v>237.19560246665628</v>
      </c>
      <c r="S98">
        <f t="shared" si="19"/>
        <v>63748.460104500053</v>
      </c>
      <c r="T98" s="5">
        <v>0.08</v>
      </c>
      <c r="V98">
        <f>SUM($R$2:R98)</f>
        <v>10543.228649227274</v>
      </c>
      <c r="W98">
        <f t="shared" si="20"/>
        <v>22.230904249203547</v>
      </c>
      <c r="Z98">
        <f t="shared" si="22"/>
        <v>7.4395522530672333E-3</v>
      </c>
      <c r="AA98" s="5">
        <v>0.3</v>
      </c>
      <c r="AB98">
        <f t="shared" si="15"/>
        <v>212494.86701500017</v>
      </c>
      <c r="AC98">
        <f t="shared" si="21"/>
        <v>60852.211717142665</v>
      </c>
      <c r="AD98" s="5">
        <v>0.2</v>
      </c>
      <c r="AE98">
        <f t="shared" si="16"/>
        <v>12170.442343428535</v>
      </c>
      <c r="AF98">
        <f t="shared" si="17"/>
        <v>1</v>
      </c>
    </row>
    <row r="99" spans="1:32">
      <c r="A99" s="2">
        <v>98</v>
      </c>
      <c r="B99">
        <f t="shared" si="12"/>
        <v>1746.2414078307456</v>
      </c>
      <c r="C99" s="5">
        <v>0.08</v>
      </c>
      <c r="D99">
        <f t="shared" si="13"/>
        <v>12328.464339285074</v>
      </c>
      <c r="Q99">
        <f t="shared" si="14"/>
        <v>12328.464339285129</v>
      </c>
      <c r="R99">
        <f t="shared" si="18"/>
        <v>241.67099119244227</v>
      </c>
      <c r="S99">
        <f t="shared" si="19"/>
        <v>68848.336912860061</v>
      </c>
      <c r="T99" s="5">
        <v>0.08</v>
      </c>
      <c r="V99">
        <f>SUM($R$2:R99)</f>
        <v>10784.899640419717</v>
      </c>
      <c r="W99">
        <f t="shared" si="20"/>
        <v>22.740479147344743</v>
      </c>
      <c r="Z99">
        <f t="shared" si="22"/>
        <v>6.8884743083955854E-3</v>
      </c>
      <c r="AA99" s="5">
        <v>0.3</v>
      </c>
      <c r="AB99">
        <f t="shared" si="15"/>
        <v>229494.45637620022</v>
      </c>
      <c r="AC99">
        <f t="shared" si="21"/>
        <v>64503.344420171226</v>
      </c>
      <c r="AD99" s="5">
        <v>0.2</v>
      </c>
      <c r="AE99">
        <f t="shared" si="16"/>
        <v>12900.668884034247</v>
      </c>
      <c r="AF99">
        <f t="shared" si="17"/>
        <v>1</v>
      </c>
    </row>
    <row r="100" spans="1:32">
      <c r="A100" s="2">
        <v>99</v>
      </c>
      <c r="B100">
        <f t="shared" si="12"/>
        <v>1885.9407204572053</v>
      </c>
      <c r="C100" s="5">
        <v>0.08</v>
      </c>
      <c r="D100">
        <f t="shared" si="13"/>
        <v>13314.74148642788</v>
      </c>
      <c r="Q100">
        <f t="shared" si="14"/>
        <v>13314.74148642794</v>
      </c>
      <c r="R100">
        <f t="shared" si="18"/>
        <v>246.23082121494116</v>
      </c>
      <c r="S100">
        <f t="shared" si="19"/>
        <v>74356.203865888863</v>
      </c>
      <c r="T100" s="5">
        <v>0.08</v>
      </c>
      <c r="V100">
        <f>SUM($R$2:R100)</f>
        <v>11031.130461634659</v>
      </c>
      <c r="W100">
        <f t="shared" si="20"/>
        <v>23.259668666205581</v>
      </c>
      <c r="Z100">
        <f t="shared" si="22"/>
        <v>6.378216952218135E-3</v>
      </c>
      <c r="AA100" s="5">
        <v>0.3</v>
      </c>
      <c r="AB100">
        <f t="shared" si="15"/>
        <v>247854.01288629623</v>
      </c>
      <c r="AC100">
        <f t="shared" si="21"/>
        <v>68373.545085381498</v>
      </c>
      <c r="AD100" s="5">
        <v>0.2</v>
      </c>
      <c r="AE100">
        <f t="shared" si="16"/>
        <v>13674.7090170763</v>
      </c>
      <c r="AF100">
        <f t="shared" si="17"/>
        <v>1</v>
      </c>
    </row>
    <row r="101" spans="1:32">
      <c r="A101" s="2">
        <v>100</v>
      </c>
      <c r="B101">
        <f t="shared" si="12"/>
        <v>2036.8159780937817</v>
      </c>
      <c r="C101" s="5">
        <v>0.08</v>
      </c>
      <c r="D101">
        <f t="shared" si="13"/>
        <v>14379.92080534211</v>
      </c>
      <c r="Q101">
        <f t="shared" si="14"/>
        <v>14379.920805342177</v>
      </c>
      <c r="R101">
        <f t="shared" si="18"/>
        <v>250.87668576616642</v>
      </c>
      <c r="S101">
        <f t="shared" si="19"/>
        <v>80304.700175159975</v>
      </c>
      <c r="T101" s="5">
        <v>0.08</v>
      </c>
      <c r="V101">
        <f>SUM($R$2:R101)</f>
        <v>11282.007147400825</v>
      </c>
      <c r="W101">
        <f t="shared" si="20"/>
        <v>23.788654213724172</v>
      </c>
      <c r="Z101">
        <f t="shared" si="22"/>
        <v>5.9057564372390139E-3</v>
      </c>
      <c r="AA101" s="5">
        <v>0.3</v>
      </c>
      <c r="AB101">
        <f t="shared" si="15"/>
        <v>267682.33391719993</v>
      </c>
      <c r="AC101">
        <f t="shared" si="21"/>
        <v>72475.957790504399</v>
      </c>
      <c r="AD101" s="5">
        <v>0.2</v>
      </c>
      <c r="AE101">
        <f t="shared" si="16"/>
        <v>14495.19155810088</v>
      </c>
      <c r="AF101">
        <f t="shared" si="17"/>
        <v>1</v>
      </c>
    </row>
    <row r="102" spans="1:32">
      <c r="A102" s="2">
        <v>101</v>
      </c>
      <c r="B102">
        <f t="shared" ref="B102:B165" si="23">B101+B101*C101</f>
        <v>2199.761256341284</v>
      </c>
      <c r="C102" s="5">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5">
        <v>0.08</v>
      </c>
      <c r="V102">
        <f>SUM($R$2:R102)</f>
        <v>11537.617355539938</v>
      </c>
      <c r="W102">
        <f t="shared" ref="W102:W165" si="28">V102/$W$2</f>
        <v>24.327620620629904</v>
      </c>
      <c r="Z102">
        <f t="shared" si="22"/>
        <v>5.468292997443531E-3</v>
      </c>
      <c r="AA102" s="5">
        <v>0.3</v>
      </c>
      <c r="AB102">
        <f t="shared" si="15"/>
        <v>289096.92063057591</v>
      </c>
      <c r="AC102">
        <f t="shared" si="21"/>
        <v>76824.515257934661</v>
      </c>
      <c r="AD102" s="5">
        <v>0.2</v>
      </c>
      <c r="AE102">
        <f t="shared" si="16"/>
        <v>15364.903051586933</v>
      </c>
      <c r="AF102">
        <f t="shared" si="17"/>
        <v>1</v>
      </c>
    </row>
    <row r="103" spans="1:32">
      <c r="A103" s="2">
        <v>102</v>
      </c>
      <c r="B103">
        <f t="shared" si="23"/>
        <v>2375.7421568485865</v>
      </c>
      <c r="C103" s="5">
        <v>0.08</v>
      </c>
      <c r="D103">
        <f t="shared" si="24"/>
        <v>16772.739627351039</v>
      </c>
      <c r="Q103">
        <f t="shared" si="25"/>
        <v>16772.739627351115</v>
      </c>
      <c r="R103">
        <f t="shared" si="26"/>
        <v>260.43304225494529</v>
      </c>
      <c r="S103">
        <f t="shared" si="27"/>
        <v>93667.402284306605</v>
      </c>
      <c r="T103" s="5">
        <v>0.08</v>
      </c>
      <c r="V103">
        <f>SUM($R$2:R103)</f>
        <v>11798.050397794883</v>
      </c>
      <c r="W103">
        <f t="shared" si="28"/>
        <v>24.876756205024424</v>
      </c>
      <c r="Z103">
        <f t="shared" si="22"/>
        <v>5.0632342568921584E-3</v>
      </c>
      <c r="AA103" s="5">
        <v>0.3</v>
      </c>
      <c r="AB103">
        <f t="shared" si="15"/>
        <v>312224.67428102205</v>
      </c>
      <c r="AC103">
        <f t="shared" si="21"/>
        <v>81433.98617341074</v>
      </c>
      <c r="AD103" s="5">
        <v>0.2</v>
      </c>
      <c r="AE103">
        <f t="shared" si="16"/>
        <v>16286.797234682148</v>
      </c>
      <c r="AF103">
        <f t="shared" si="17"/>
        <v>1</v>
      </c>
    </row>
    <row r="104" spans="1:32">
      <c r="A104" s="2">
        <v>103</v>
      </c>
      <c r="B104">
        <f t="shared" si="23"/>
        <v>2565.8015293964736</v>
      </c>
      <c r="C104" s="5">
        <v>0.08</v>
      </c>
      <c r="D104">
        <f t="shared" si="24"/>
        <v>18114.558797539121</v>
      </c>
      <c r="Q104">
        <f t="shared" si="25"/>
        <v>18114.558797539208</v>
      </c>
      <c r="R104">
        <f t="shared" si="26"/>
        <v>265.34687324088759</v>
      </c>
      <c r="S104">
        <f t="shared" si="27"/>
        <v>101160.79446705114</v>
      </c>
      <c r="T104" s="5">
        <v>0.08</v>
      </c>
      <c r="V104">
        <f>SUM($R$2:R104)</f>
        <v>12063.39727103577</v>
      </c>
      <c r="W104">
        <f t="shared" si="28"/>
        <v>25.436252838181105</v>
      </c>
      <c r="Z104">
        <f t="shared" si="22"/>
        <v>4.6881798674927389E-3</v>
      </c>
      <c r="AA104" s="5">
        <v>0.3</v>
      </c>
      <c r="AB104">
        <f t="shared" si="15"/>
        <v>337202.64822350378</v>
      </c>
      <c r="AC104">
        <f t="shared" si="21"/>
        <v>86320.025343815389</v>
      </c>
      <c r="AD104" s="5">
        <v>0.2</v>
      </c>
      <c r="AE104">
        <f t="shared" si="16"/>
        <v>17264.005068763079</v>
      </c>
      <c r="AF104">
        <f t="shared" si="17"/>
        <v>1</v>
      </c>
    </row>
    <row r="105" spans="1:32">
      <c r="A105" s="2">
        <v>104</v>
      </c>
      <c r="B105">
        <f t="shared" si="23"/>
        <v>2771.0656517481916</v>
      </c>
      <c r="C105" s="5">
        <v>0.08</v>
      </c>
      <c r="D105">
        <f t="shared" si="24"/>
        <v>19563.723501342251</v>
      </c>
      <c r="Q105">
        <f t="shared" si="25"/>
        <v>19563.723501342345</v>
      </c>
      <c r="R105">
        <f t="shared" si="26"/>
        <v>270.35341801901751</v>
      </c>
      <c r="S105">
        <f t="shared" si="27"/>
        <v>109253.65802441523</v>
      </c>
      <c r="T105" s="5">
        <v>0.08</v>
      </c>
      <c r="V105">
        <f>SUM($R$2:R105)</f>
        <v>12333.750689054788</v>
      </c>
      <c r="W105">
        <f t="shared" si="28"/>
        <v>26.006306011586027</v>
      </c>
      <c r="Z105">
        <f t="shared" si="22"/>
        <v>4.3409072847154992E-3</v>
      </c>
      <c r="AA105" s="5">
        <v>0.3</v>
      </c>
      <c r="AB105">
        <f t="shared" si="15"/>
        <v>364178.86008138413</v>
      </c>
      <c r="AC105">
        <f t="shared" si="21"/>
        <v>91499.22686444431</v>
      </c>
      <c r="AD105" s="5">
        <v>0.2</v>
      </c>
      <c r="AE105">
        <f t="shared" si="16"/>
        <v>18299.845372888863</v>
      </c>
      <c r="AF105">
        <f t="shared" si="17"/>
        <v>1</v>
      </c>
    </row>
    <row r="106" spans="1:32">
      <c r="A106" s="2">
        <v>105</v>
      </c>
      <c r="B106">
        <f t="shared" si="23"/>
        <v>2992.7509038880471</v>
      </c>
      <c r="C106" s="5">
        <v>0.08</v>
      </c>
      <c r="D106">
        <f t="shared" si="24"/>
        <v>21128.82138144963</v>
      </c>
      <c r="Q106">
        <f t="shared" si="25"/>
        <v>21128.821381449732</v>
      </c>
      <c r="R106">
        <f t="shared" si="26"/>
        <v>275.45442590616886</v>
      </c>
      <c r="S106">
        <f t="shared" si="27"/>
        <v>117993.95066636846</v>
      </c>
      <c r="T106" s="5">
        <v>0.08</v>
      </c>
      <c r="V106">
        <f>SUM($R$2:R106)</f>
        <v>12609.205114960958</v>
      </c>
      <c r="W106">
        <f t="shared" si="28"/>
        <v>26.587114905243872</v>
      </c>
      <c r="Z106">
        <f t="shared" si="22"/>
        <v>4.0193585969587947E-3</v>
      </c>
      <c r="AA106" s="5">
        <v>0.3</v>
      </c>
      <c r="AB106">
        <f t="shared" si="15"/>
        <v>393313.16888789489</v>
      </c>
      <c r="AC106">
        <f t="shared" si="21"/>
        <v>96989.180476310969</v>
      </c>
      <c r="AD106" s="5">
        <v>0.2</v>
      </c>
      <c r="AE106">
        <f t="shared" si="16"/>
        <v>19397.836095262195</v>
      </c>
      <c r="AF106">
        <f t="shared" si="17"/>
        <v>1</v>
      </c>
    </row>
    <row r="107" spans="1:32">
      <c r="A107" s="2">
        <v>106</v>
      </c>
      <c r="B107">
        <f t="shared" si="23"/>
        <v>3232.170976199091</v>
      </c>
      <c r="C107" s="5">
        <v>0.08</v>
      </c>
      <c r="D107">
        <f t="shared" si="24"/>
        <v>22819.127091965602</v>
      </c>
      <c r="Q107">
        <f t="shared" si="25"/>
        <v>22819.127091965714</v>
      </c>
      <c r="R107">
        <f t="shared" si="26"/>
        <v>280.65167922515326</v>
      </c>
      <c r="S107">
        <f t="shared" si="27"/>
        <v>127433.46671967795</v>
      </c>
      <c r="T107" s="5">
        <v>0.08</v>
      </c>
      <c r="V107">
        <f>SUM($R$2:R107)</f>
        <v>12889.856794186111</v>
      </c>
      <c r="W107">
        <f t="shared" si="28"/>
        <v>27.178882457272618</v>
      </c>
      <c r="Z107">
        <f t="shared" si="22"/>
        <v>3.7216283305174023E-3</v>
      </c>
      <c r="AA107" s="5">
        <v>0.3</v>
      </c>
      <c r="AB107">
        <f t="shared" si="15"/>
        <v>424778.2223989265</v>
      </c>
      <c r="AC107">
        <f t="shared" si="21"/>
        <v>102808.53130488964</v>
      </c>
      <c r="AD107" s="5">
        <v>0.2</v>
      </c>
      <c r="AE107">
        <f t="shared" si="16"/>
        <v>20561.706260977928</v>
      </c>
      <c r="AF107">
        <f t="shared" si="17"/>
        <v>1</v>
      </c>
    </row>
    <row r="108" spans="1:32">
      <c r="A108" s="2">
        <v>107</v>
      </c>
      <c r="B108">
        <f t="shared" si="23"/>
        <v>3490.7446542950183</v>
      </c>
      <c r="C108" s="5">
        <v>0.08</v>
      </c>
      <c r="D108">
        <f t="shared" si="24"/>
        <v>24644.657259322848</v>
      </c>
      <c r="Q108">
        <f t="shared" si="25"/>
        <v>24644.657259322968</v>
      </c>
      <c r="R108">
        <f t="shared" si="26"/>
        <v>285.9469939275146</v>
      </c>
      <c r="S108">
        <f t="shared" si="27"/>
        <v>137628.14405725218</v>
      </c>
      <c r="T108" s="5">
        <v>0.08</v>
      </c>
      <c r="V108">
        <f>SUM($R$2:R108)</f>
        <v>13175.803788113626</v>
      </c>
      <c r="W108">
        <f t="shared" si="28"/>
        <v>27.781815434811339</v>
      </c>
      <c r="Z108">
        <f t="shared" si="22"/>
        <v>3.4459521578864838E-3</v>
      </c>
      <c r="AA108" s="5">
        <v>0.3</v>
      </c>
      <c r="AB108">
        <f t="shared" si="15"/>
        <v>458760.48019084061</v>
      </c>
      <c r="AC108">
        <f t="shared" si="21"/>
        <v>108977.04318318302</v>
      </c>
      <c r="AD108" s="5">
        <v>0.2</v>
      </c>
      <c r="AE108">
        <f t="shared" si="16"/>
        <v>21795.408636636606</v>
      </c>
      <c r="AF108">
        <f t="shared" si="17"/>
        <v>1</v>
      </c>
    </row>
    <row r="109" spans="1:32">
      <c r="A109" s="2">
        <v>108</v>
      </c>
      <c r="B109">
        <f t="shared" si="23"/>
        <v>3770.0042266386199</v>
      </c>
      <c r="C109" s="5">
        <v>0.08</v>
      </c>
      <c r="D109">
        <f t="shared" si="24"/>
        <v>26616.229840068678</v>
      </c>
      <c r="Q109">
        <f t="shared" si="25"/>
        <v>26616.229840068805</v>
      </c>
      <c r="R109">
        <f t="shared" si="26"/>
        <v>291.34222022803368</v>
      </c>
      <c r="S109">
        <f t="shared" si="27"/>
        <v>148638.39558183236</v>
      </c>
      <c r="T109" s="5">
        <v>0.08</v>
      </c>
      <c r="V109">
        <f>SUM($R$2:R109)</f>
        <v>13467.14600834166</v>
      </c>
      <c r="W109">
        <f t="shared" si="28"/>
        <v>28.396124506265888</v>
      </c>
      <c r="Z109">
        <f t="shared" si="22"/>
        <v>3.1906964424874848E-3</v>
      </c>
      <c r="AA109" s="5">
        <v>0.3</v>
      </c>
      <c r="AB109">
        <f t="shared" si="15"/>
        <v>495461.3186061079</v>
      </c>
      <c r="AC109">
        <f t="shared" si="21"/>
        <v>115515.66577417401</v>
      </c>
      <c r="AD109" s="5">
        <v>0.2</v>
      </c>
      <c r="AE109">
        <f t="shared" si="16"/>
        <v>23103.133154834803</v>
      </c>
      <c r="AF109">
        <f t="shared" si="17"/>
        <v>1</v>
      </c>
    </row>
    <row r="110" spans="1:32">
      <c r="A110" s="2">
        <v>109</v>
      </c>
      <c r="B110">
        <f t="shared" si="23"/>
        <v>4071.6045647697097</v>
      </c>
      <c r="C110" s="5">
        <v>0.08</v>
      </c>
      <c r="D110">
        <f t="shared" si="24"/>
        <v>28745.528227274172</v>
      </c>
      <c r="Q110">
        <f t="shared" si="25"/>
        <v>28745.528227274317</v>
      </c>
      <c r="R110">
        <f t="shared" si="26"/>
        <v>296.83924325120415</v>
      </c>
      <c r="S110">
        <f t="shared" si="27"/>
        <v>160529.46722837896</v>
      </c>
      <c r="T110" s="5">
        <v>0.08</v>
      </c>
      <c r="V110">
        <f>SUM($R$2:R110)</f>
        <v>13763.985251592865</v>
      </c>
      <c r="W110">
        <f t="shared" si="28"/>
        <v>29.022024314917694</v>
      </c>
      <c r="Z110">
        <f t="shared" si="22"/>
        <v>2.954348557858782E-3</v>
      </c>
      <c r="AA110" s="5">
        <v>0.3</v>
      </c>
      <c r="AB110">
        <f t="shared" si="15"/>
        <v>535098.22409459658</v>
      </c>
      <c r="AC110">
        <f t="shared" si="21"/>
        <v>122446.60572062446</v>
      </c>
      <c r="AD110" s="5">
        <v>0.2</v>
      </c>
      <c r="AE110">
        <f t="shared" si="16"/>
        <v>24489.321144124893</v>
      </c>
      <c r="AF110">
        <f t="shared" si="17"/>
        <v>1</v>
      </c>
    </row>
    <row r="111" spans="1:32">
      <c r="A111" s="2">
        <v>110</v>
      </c>
      <c r="B111">
        <f t="shared" si="23"/>
        <v>4397.3329299512861</v>
      </c>
      <c r="C111" s="5">
        <v>0.08</v>
      </c>
      <c r="D111">
        <f t="shared" si="24"/>
        <v>31045.170485456107</v>
      </c>
      <c r="Q111">
        <f t="shared" si="25"/>
        <v>31045.170485456259</v>
      </c>
      <c r="R111">
        <f t="shared" si="26"/>
        <v>302.43998368990606</v>
      </c>
      <c r="S111">
        <f t="shared" si="27"/>
        <v>173371.82460664929</v>
      </c>
      <c r="T111" s="5">
        <v>0.08</v>
      </c>
      <c r="V111">
        <f>SUM($R$2:R111)</f>
        <v>14066.425235282772</v>
      </c>
      <c r="W111">
        <f t="shared" si="28"/>
        <v>29.65973355392142</v>
      </c>
      <c r="Z111">
        <f t="shared" si="22"/>
        <v>2.7355079239433167E-3</v>
      </c>
      <c r="AA111" s="5">
        <v>0.3</v>
      </c>
      <c r="AB111">
        <f t="shared" si="15"/>
        <v>577906.08202216437</v>
      </c>
      <c r="AC111">
        <f t="shared" si="21"/>
        <v>129793.40206386193</v>
      </c>
      <c r="AD111" s="5">
        <v>0.2</v>
      </c>
      <c r="AE111">
        <f t="shared" si="16"/>
        <v>25958.680412772388</v>
      </c>
      <c r="AF111">
        <f t="shared" si="17"/>
        <v>1</v>
      </c>
    </row>
    <row r="112" spans="1:32">
      <c r="A112" s="2">
        <v>111</v>
      </c>
      <c r="B112">
        <f t="shared" si="23"/>
        <v>4749.1195643473893</v>
      </c>
      <c r="C112" s="5">
        <v>0.08</v>
      </c>
      <c r="D112">
        <f t="shared" si="24"/>
        <v>33528.784124292593</v>
      </c>
      <c r="Q112">
        <f t="shared" si="25"/>
        <v>33528.784124292768</v>
      </c>
      <c r="R112">
        <f t="shared" si="26"/>
        <v>308.14639847650812</v>
      </c>
      <c r="S112">
        <f t="shared" si="27"/>
        <v>187241.57057518125</v>
      </c>
      <c r="T112" s="5">
        <v>0.08</v>
      </c>
      <c r="V112">
        <f>SUM($R$2:R112)</f>
        <v>14374.57163375928</v>
      </c>
      <c r="W112">
        <f t="shared" si="28"/>
        <v>30.309475042717665</v>
      </c>
      <c r="Z112">
        <f t="shared" si="22"/>
        <v>2.5328777073549223E-3</v>
      </c>
      <c r="AA112" s="5">
        <v>0.3</v>
      </c>
      <c r="AB112">
        <f t="shared" si="15"/>
        <v>624138.56858393748</v>
      </c>
      <c r="AC112">
        <f t="shared" si="21"/>
        <v>137581.00618769365</v>
      </c>
      <c r="AD112" s="5">
        <v>0.2</v>
      </c>
      <c r="AE112">
        <f t="shared" si="16"/>
        <v>27516.201237538731</v>
      </c>
      <c r="AF112">
        <f t="shared" si="17"/>
        <v>1</v>
      </c>
    </row>
    <row r="113" spans="1:32">
      <c r="A113" s="2">
        <v>112</v>
      </c>
      <c r="B113">
        <f t="shared" si="23"/>
        <v>5129.0491294951808</v>
      </c>
      <c r="C113" s="5">
        <v>0.08</v>
      </c>
      <c r="D113">
        <f t="shared" si="24"/>
        <v>36211.086854236004</v>
      </c>
      <c r="Q113">
        <f t="shared" si="25"/>
        <v>36211.086854236193</v>
      </c>
      <c r="R113">
        <f t="shared" si="26"/>
        <v>313.96048146663088</v>
      </c>
      <c r="S113">
        <f t="shared" si="27"/>
        <v>202220.89622119576</v>
      </c>
      <c r="T113" s="5">
        <v>0.08</v>
      </c>
      <c r="V113">
        <f>SUM($R$2:R113)</f>
        <v>14688.532115225911</v>
      </c>
      <c r="W113">
        <f t="shared" si="28"/>
        <v>30.971475804887429</v>
      </c>
      <c r="Z113">
        <f t="shared" si="22"/>
        <v>2.3452571364397431E-3</v>
      </c>
      <c r="AA113" s="5">
        <v>0.3</v>
      </c>
      <c r="AB113">
        <f t="shared" si="15"/>
        <v>674069.65407065256</v>
      </c>
      <c r="AC113">
        <f t="shared" si="21"/>
        <v>145835.86655895528</v>
      </c>
      <c r="AD113" s="5">
        <v>0.2</v>
      </c>
      <c r="AE113">
        <f t="shared" si="16"/>
        <v>29167.173311791059</v>
      </c>
      <c r="AF113">
        <f t="shared" si="17"/>
        <v>1</v>
      </c>
    </row>
    <row r="114" spans="1:32">
      <c r="A114" s="2">
        <v>113</v>
      </c>
      <c r="B114">
        <f t="shared" si="23"/>
        <v>5539.3730598547954</v>
      </c>
      <c r="C114" s="5">
        <v>0.08</v>
      </c>
      <c r="D114">
        <f t="shared" si="24"/>
        <v>39107.973802574881</v>
      </c>
      <c r="Q114">
        <f t="shared" si="25"/>
        <v>39107.973802575085</v>
      </c>
      <c r="R114">
        <f t="shared" si="26"/>
        <v>319.88426413581266</v>
      </c>
      <c r="S114">
        <f t="shared" si="27"/>
        <v>218398.56791889144</v>
      </c>
      <c r="T114" s="5">
        <v>0.08</v>
      </c>
      <c r="V114">
        <f>SUM($R$2:R114)</f>
        <v>15008.416379361724</v>
      </c>
      <c r="W114">
        <f t="shared" si="28"/>
        <v>31.645967147475488</v>
      </c>
      <c r="Z114">
        <f t="shared" si="22"/>
        <v>2.1715343855923542E-3</v>
      </c>
      <c r="AA114" s="5">
        <v>0.3</v>
      </c>
      <c r="AB114">
        <f t="shared" si="15"/>
        <v>727995.22639630479</v>
      </c>
      <c r="AC114">
        <f t="shared" si="21"/>
        <v>154586.01855249261</v>
      </c>
      <c r="AD114" s="5">
        <v>0.2</v>
      </c>
      <c r="AE114">
        <f t="shared" si="16"/>
        <v>30917.203710498521</v>
      </c>
      <c r="AF114">
        <f t="shared" si="17"/>
        <v>1</v>
      </c>
    </row>
    <row r="115" spans="1:32">
      <c r="A115" s="2">
        <v>114</v>
      </c>
      <c r="B115">
        <f t="shared" si="23"/>
        <v>5982.5229046431787</v>
      </c>
      <c r="C115" s="5">
        <v>0.08</v>
      </c>
      <c r="D115">
        <f t="shared" si="24"/>
        <v>42236.611706780874</v>
      </c>
      <c r="Q115">
        <f t="shared" si="25"/>
        <v>42236.611706781092</v>
      </c>
      <c r="R115">
        <f t="shared" si="26"/>
        <v>325.91981628931853</v>
      </c>
      <c r="S115">
        <f t="shared" si="27"/>
        <v>235870.45335240278</v>
      </c>
      <c r="T115" s="5">
        <v>0.08</v>
      </c>
      <c r="V115">
        <f>SUM($R$2:R115)</f>
        <v>15334.336195651043</v>
      </c>
      <c r="W115">
        <f t="shared" si="28"/>
        <v>32.333184741810491</v>
      </c>
      <c r="Z115">
        <f t="shared" si="22"/>
        <v>2.010679986659587E-3</v>
      </c>
      <c r="AA115" s="5">
        <v>0.3</v>
      </c>
      <c r="AB115">
        <f t="shared" si="15"/>
        <v>786234.84450800926</v>
      </c>
      <c r="AC115">
        <f t="shared" si="21"/>
        <v>163861.17966564218</v>
      </c>
      <c r="AD115" s="5">
        <v>0.2</v>
      </c>
      <c r="AE115">
        <f t="shared" si="16"/>
        <v>32772.235933128439</v>
      </c>
      <c r="AF115">
        <f t="shared" si="17"/>
        <v>1</v>
      </c>
    </row>
    <row r="116" spans="1:32">
      <c r="A116" s="2">
        <v>115</v>
      </c>
      <c r="B116">
        <f t="shared" si="23"/>
        <v>6461.124737014633</v>
      </c>
      <c r="C116" s="5">
        <v>0.08</v>
      </c>
      <c r="D116">
        <f t="shared" si="24"/>
        <v>45615.540643323344</v>
      </c>
      <c r="Q116">
        <f t="shared" si="25"/>
        <v>45615.540643323584</v>
      </c>
      <c r="R116">
        <f t="shared" si="26"/>
        <v>332.06924678534347</v>
      </c>
      <c r="S116">
        <f t="shared" si="27"/>
        <v>254740.08962059501</v>
      </c>
      <c r="T116" s="5">
        <v>0.08</v>
      </c>
      <c r="V116">
        <f>SUM($R$2:R116)</f>
        <v>15666.405442436388</v>
      </c>
      <c r="W116">
        <f t="shared" si="28"/>
        <v>33.033368705849931</v>
      </c>
      <c r="Z116">
        <f t="shared" si="22"/>
        <v>1.8617407283885066E-3</v>
      </c>
      <c r="AA116" s="5">
        <v>0.3</v>
      </c>
      <c r="AB116">
        <f t="shared" si="15"/>
        <v>849133.6320686501</v>
      </c>
      <c r="AC116">
        <f t="shared" si="21"/>
        <v>173692.85044558073</v>
      </c>
      <c r="AD116" s="5">
        <v>0.2</v>
      </c>
      <c r="AE116">
        <f t="shared" si="16"/>
        <v>34738.570089116147</v>
      </c>
      <c r="AF116">
        <f t="shared" si="17"/>
        <v>1</v>
      </c>
    </row>
    <row r="117" spans="1:32">
      <c r="A117" s="2">
        <v>116</v>
      </c>
      <c r="B117">
        <f t="shared" si="23"/>
        <v>6978.0147159758035</v>
      </c>
      <c r="C117" s="5">
        <v>0.08</v>
      </c>
      <c r="D117">
        <f t="shared" si="24"/>
        <v>49264.783894789209</v>
      </c>
      <c r="Q117">
        <f t="shared" si="25"/>
        <v>49264.783894789478</v>
      </c>
      <c r="R117">
        <f t="shared" si="26"/>
        <v>338.33470427185938</v>
      </c>
      <c r="S117">
        <f t="shared" si="27"/>
        <v>275119.2967902426</v>
      </c>
      <c r="T117" s="5">
        <v>0.08</v>
      </c>
      <c r="V117">
        <f>SUM($R$2:R117)</f>
        <v>16004.740146708247</v>
      </c>
      <c r="W117">
        <f t="shared" si="28"/>
        <v>33.746763688078794</v>
      </c>
      <c r="Z117">
        <f t="shared" si="22"/>
        <v>1.7238340077671357E-3</v>
      </c>
      <c r="AA117" s="5">
        <v>0.3</v>
      </c>
      <c r="AB117">
        <f t="shared" si="15"/>
        <v>917064.32263414201</v>
      </c>
      <c r="AC117">
        <f t="shared" si="21"/>
        <v>184114.42147231559</v>
      </c>
      <c r="AD117" s="5">
        <v>0.2</v>
      </c>
      <c r="AE117">
        <f t="shared" si="16"/>
        <v>36822.884294463118</v>
      </c>
      <c r="AF117">
        <f t="shared" si="17"/>
        <v>1</v>
      </c>
    </row>
    <row r="118" spans="1:32">
      <c r="A118" s="2">
        <v>117</v>
      </c>
      <c r="B118">
        <f t="shared" si="23"/>
        <v>7536.2558932538677</v>
      </c>
      <c r="C118" s="5">
        <v>0.08</v>
      </c>
      <c r="D118">
        <f t="shared" si="24"/>
        <v>53205.966606372349</v>
      </c>
      <c r="Q118">
        <f t="shared" si="25"/>
        <v>53205.966606372633</v>
      </c>
      <c r="R118">
        <f t="shared" si="26"/>
        <v>344.71837793736609</v>
      </c>
      <c r="S118">
        <f t="shared" si="27"/>
        <v>297128.840533462</v>
      </c>
      <c r="T118" s="5">
        <v>0.08</v>
      </c>
      <c r="V118">
        <f>SUM($R$2:R118)</f>
        <v>16349.458524645614</v>
      </c>
      <c r="W118">
        <f t="shared" si="28"/>
        <v>34.473618952991217</v>
      </c>
      <c r="Z118">
        <f t="shared" si="22"/>
        <v>1.596142599784385E-3</v>
      </c>
      <c r="AA118" s="5">
        <v>0.3</v>
      </c>
      <c r="AB118">
        <f t="shared" si="15"/>
        <v>990429.46844487335</v>
      </c>
      <c r="AC118">
        <f t="shared" si="21"/>
        <v>195161.28676065453</v>
      </c>
      <c r="AD118" s="5">
        <v>0.2</v>
      </c>
      <c r="AE118">
        <f t="shared" si="16"/>
        <v>39032.25735213091</v>
      </c>
      <c r="AF118">
        <f t="shared" si="17"/>
        <v>1</v>
      </c>
    </row>
    <row r="119" spans="1:32">
      <c r="A119" s="2">
        <v>118</v>
      </c>
      <c r="B119">
        <f t="shared" si="23"/>
        <v>8139.1563647141775</v>
      </c>
      <c r="C119" s="5">
        <v>0.08</v>
      </c>
      <c r="D119">
        <f t="shared" si="24"/>
        <v>57462.44393488214</v>
      </c>
      <c r="Q119">
        <f t="shared" si="25"/>
        <v>57462.443934882445</v>
      </c>
      <c r="R119">
        <f t="shared" si="26"/>
        <v>351.22249827580691</v>
      </c>
      <c r="S119">
        <f t="shared" si="27"/>
        <v>320899.14777613897</v>
      </c>
      <c r="T119" s="5">
        <v>0.08</v>
      </c>
      <c r="V119">
        <f>SUM($R$2:R119)</f>
        <v>16700.681022921421</v>
      </c>
      <c r="W119">
        <f t="shared" si="28"/>
        <v>35.214188468185007</v>
      </c>
      <c r="Z119">
        <f t="shared" si="22"/>
        <v>1.4779098146151712E-3</v>
      </c>
      <c r="AA119" s="5">
        <v>0.3</v>
      </c>
      <c r="AB119">
        <f t="shared" si="15"/>
        <v>1069663.8259204633</v>
      </c>
      <c r="AC119">
        <f t="shared" si="21"/>
        <v>206870.96396629381</v>
      </c>
      <c r="AD119" s="5">
        <v>0.2</v>
      </c>
      <c r="AE119">
        <f t="shared" si="16"/>
        <v>41374.192793258764</v>
      </c>
      <c r="AF119">
        <f t="shared" si="17"/>
        <v>1</v>
      </c>
    </row>
    <row r="120" spans="1:32">
      <c r="A120" s="2">
        <v>119</v>
      </c>
      <c r="B120">
        <f t="shared" si="23"/>
        <v>8790.2888738913116</v>
      </c>
      <c r="C120" s="5">
        <v>0.08</v>
      </c>
      <c r="D120">
        <f t="shared" si="24"/>
        <v>62059.439449672711</v>
      </c>
      <c r="Q120">
        <f t="shared" si="25"/>
        <v>62059.439449673038</v>
      </c>
      <c r="R120">
        <f t="shared" si="26"/>
        <v>357.84933786591654</v>
      </c>
      <c r="S120">
        <f t="shared" si="27"/>
        <v>346571.07959823014</v>
      </c>
      <c r="T120" s="5">
        <v>0.08</v>
      </c>
      <c r="V120">
        <f>SUM($R$2:R120)</f>
        <v>17058.530360787336</v>
      </c>
      <c r="W120">
        <f t="shared" si="28"/>
        <v>35.968730993099427</v>
      </c>
      <c r="Z120">
        <f t="shared" si="22"/>
        <v>1.3684350135325658E-3</v>
      </c>
      <c r="AA120" s="5">
        <v>0.3</v>
      </c>
      <c r="AB120">
        <f t="shared" si="15"/>
        <v>1155236.9319941006</v>
      </c>
      <c r="AC120">
        <f t="shared" si="21"/>
        <v>219283.22180427145</v>
      </c>
      <c r="AD120" s="5">
        <v>0.2</v>
      </c>
      <c r="AE120">
        <f t="shared" si="16"/>
        <v>43856.64436085429</v>
      </c>
      <c r="AF120">
        <f t="shared" si="17"/>
        <v>1</v>
      </c>
    </row>
    <row r="121" spans="1:32">
      <c r="A121" s="2">
        <v>120</v>
      </c>
      <c r="B121">
        <f t="shared" si="23"/>
        <v>9493.5119838026167</v>
      </c>
      <c r="C121" s="5">
        <v>0.08</v>
      </c>
      <c r="D121">
        <f t="shared" si="24"/>
        <v>67024.194605646524</v>
      </c>
      <c r="Q121">
        <f t="shared" si="25"/>
        <v>67024.194605646888</v>
      </c>
      <c r="R121">
        <f t="shared" si="26"/>
        <v>364.60121216527341</v>
      </c>
      <c r="S121">
        <f t="shared" si="27"/>
        <v>374296.76596608857</v>
      </c>
      <c r="T121" s="5">
        <v>0.08</v>
      </c>
      <c r="V121">
        <f>SUM($R$2:R121)</f>
        <v>17423.13157295261</v>
      </c>
      <c r="W121">
        <f t="shared" si="28"/>
        <v>36.737510169427338</v>
      </c>
      <c r="Z121">
        <f t="shared" si="22"/>
        <v>1.2670694569745979E-3</v>
      </c>
      <c r="AA121" s="5">
        <v>0.3</v>
      </c>
      <c r="AB121">
        <f t="shared" si="15"/>
        <v>1247655.8865536286</v>
      </c>
      <c r="AC121">
        <f t="shared" si="21"/>
        <v>232440.21511252775</v>
      </c>
      <c r="AD121" s="5">
        <v>0.2</v>
      </c>
      <c r="AE121">
        <f t="shared" si="16"/>
        <v>46488.043022505553</v>
      </c>
      <c r="AF121">
        <f t="shared" si="17"/>
        <v>1</v>
      </c>
    </row>
    <row r="122" spans="1:32">
      <c r="A122" s="2">
        <v>121</v>
      </c>
      <c r="B122">
        <f t="shared" si="23"/>
        <v>10252.992942506826</v>
      </c>
      <c r="C122" s="5">
        <v>0.08</v>
      </c>
      <c r="D122">
        <f t="shared" si="24"/>
        <v>72386.130174098245</v>
      </c>
      <c r="Q122">
        <f t="shared" si="25"/>
        <v>72386.130174098653</v>
      </c>
      <c r="R122">
        <f t="shared" si="26"/>
        <v>371.4804803193353</v>
      </c>
      <c r="S122">
        <f t="shared" si="27"/>
        <v>404240.5072433757</v>
      </c>
      <c r="T122" s="5">
        <v>0.08</v>
      </c>
      <c r="V122">
        <f>SUM($R$2:R122)</f>
        <v>17794.612053271947</v>
      </c>
      <c r="W122">
        <f t="shared" si="28"/>
        <v>37.520794613233136</v>
      </c>
      <c r="Z122">
        <f t="shared" si="22"/>
        <v>1.1732124601616645E-3</v>
      </c>
      <c r="AA122" s="5">
        <v>0.3</v>
      </c>
      <c r="AB122">
        <f t="shared" si="15"/>
        <v>1347468.357477919</v>
      </c>
      <c r="AC122">
        <f t="shared" si="21"/>
        <v>246386.62801927942</v>
      </c>
      <c r="AD122" s="5">
        <v>0.2</v>
      </c>
      <c r="AE122">
        <f t="shared" si="16"/>
        <v>49277.32560385589</v>
      </c>
      <c r="AF122">
        <f t="shared" si="17"/>
        <v>1</v>
      </c>
    </row>
    <row r="123" spans="1:32">
      <c r="A123" s="2">
        <v>122</v>
      </c>
      <c r="B123">
        <f t="shared" si="23"/>
        <v>11073.232377907372</v>
      </c>
      <c r="C123" s="5">
        <v>0.08</v>
      </c>
      <c r="D123">
        <f t="shared" si="24"/>
        <v>78177.020588026106</v>
      </c>
      <c r="Q123">
        <f t="shared" si="25"/>
        <v>78177.020588026542</v>
      </c>
      <c r="R123">
        <f t="shared" si="26"/>
        <v>378.48954598573783</v>
      </c>
      <c r="S123">
        <f t="shared" si="27"/>
        <v>436579.74782284576</v>
      </c>
      <c r="T123" s="5">
        <v>0.08</v>
      </c>
      <c r="V123">
        <f>SUM($R$2:R123)</f>
        <v>18173.101599257683</v>
      </c>
      <c r="W123">
        <f t="shared" si="28"/>
        <v>38.318858008808846</v>
      </c>
      <c r="Z123">
        <f t="shared" si="22"/>
        <v>1.0863078334830227E-3</v>
      </c>
      <c r="AA123" s="5">
        <v>0.3</v>
      </c>
      <c r="AB123">
        <f t="shared" si="15"/>
        <v>1455265.8260761525</v>
      </c>
      <c r="AC123">
        <f t="shared" si="21"/>
        <v>261169.82570043619</v>
      </c>
      <c r="AD123" s="5">
        <v>0.2</v>
      </c>
      <c r="AE123">
        <f t="shared" si="16"/>
        <v>52233.965140087239</v>
      </c>
      <c r="AF123">
        <f t="shared" si="17"/>
        <v>1</v>
      </c>
    </row>
    <row r="124" spans="1:32">
      <c r="A124" s="2">
        <v>123</v>
      </c>
      <c r="B124">
        <f t="shared" si="23"/>
        <v>11959.090968139963</v>
      </c>
      <c r="C124" s="5">
        <v>0.08</v>
      </c>
      <c r="D124">
        <f t="shared" si="24"/>
        <v>84431.18223506819</v>
      </c>
      <c r="Q124">
        <f t="shared" si="25"/>
        <v>84431.182235068671</v>
      </c>
      <c r="R124">
        <f t="shared" si="26"/>
        <v>385.63085817414793</v>
      </c>
      <c r="S124">
        <f t="shared" si="27"/>
        <v>471506.12764867343</v>
      </c>
      <c r="T124" s="5">
        <v>0.08</v>
      </c>
      <c r="V124">
        <f>SUM($R$2:R124)</f>
        <v>18558.73245743183</v>
      </c>
      <c r="W124">
        <f t="shared" si="28"/>
        <v>39.131979204301082</v>
      </c>
      <c r="Z124">
        <f t="shared" si="22"/>
        <v>1.0058405865583544E-3</v>
      </c>
      <c r="AA124" s="5">
        <v>0.3</v>
      </c>
      <c r="AB124">
        <f t="shared" si="15"/>
        <v>1571687.0921622447</v>
      </c>
      <c r="AC124">
        <f t="shared" si="21"/>
        <v>276840.0152424624</v>
      </c>
      <c r="AD124" s="5">
        <v>0.2</v>
      </c>
      <c r="AE124">
        <f t="shared" si="16"/>
        <v>55368.003048492479</v>
      </c>
      <c r="AF124">
        <f t="shared" si="17"/>
        <v>1</v>
      </c>
    </row>
    <row r="125" spans="1:32">
      <c r="A125" s="2">
        <v>124</v>
      </c>
      <c r="B125">
        <f t="shared" si="23"/>
        <v>12915.818245591159</v>
      </c>
      <c r="C125" s="5">
        <v>0.08</v>
      </c>
      <c r="D125">
        <f t="shared" si="24"/>
        <v>91185.676813873652</v>
      </c>
      <c r="Q125">
        <f t="shared" si="25"/>
        <v>91185.676813874161</v>
      </c>
      <c r="R125">
        <f t="shared" si="26"/>
        <v>392.90691210196206</v>
      </c>
      <c r="S125">
        <f t="shared" si="27"/>
        <v>509226.61786056735</v>
      </c>
      <c r="T125" s="5">
        <v>0.08</v>
      </c>
      <c r="V125">
        <f>SUM($R$2:R125)</f>
        <v>18951.639369533794</v>
      </c>
      <c r="W125">
        <f t="shared" si="28"/>
        <v>39.96044230914223</v>
      </c>
      <c r="Z125">
        <f t="shared" si="22"/>
        <v>9.3133387644292063E-4</v>
      </c>
      <c r="AA125" s="5">
        <v>0.3</v>
      </c>
      <c r="AB125">
        <f t="shared" si="15"/>
        <v>1697422.0595352245</v>
      </c>
      <c r="AC125">
        <f t="shared" si="21"/>
        <v>293450.41615701013</v>
      </c>
      <c r="AD125" s="5">
        <v>0.2</v>
      </c>
      <c r="AE125">
        <f t="shared" si="16"/>
        <v>58690.08323140203</v>
      </c>
      <c r="AF125">
        <f t="shared" si="17"/>
        <v>1</v>
      </c>
    </row>
    <row r="126" spans="1:32">
      <c r="A126" s="2">
        <v>125</v>
      </c>
      <c r="B126">
        <f t="shared" si="23"/>
        <v>13949.083705238452</v>
      </c>
      <c r="C126" s="5">
        <v>0.08</v>
      </c>
      <c r="D126">
        <f t="shared" si="24"/>
        <v>98480.530958983538</v>
      </c>
      <c r="Q126">
        <f t="shared" si="25"/>
        <v>98480.530958984091</v>
      </c>
      <c r="R126">
        <f t="shared" si="26"/>
        <v>400.32025006615009</v>
      </c>
      <c r="S126">
        <f t="shared" si="27"/>
        <v>549964.74728941277</v>
      </c>
      <c r="T126" s="5">
        <v>0.08</v>
      </c>
      <c r="V126">
        <f>SUM($R$2:R126)</f>
        <v>19351.959619599944</v>
      </c>
      <c r="W126">
        <f t="shared" si="28"/>
        <v>40.804536793320004</v>
      </c>
      <c r="Z126">
        <f t="shared" si="22"/>
        <v>8.623461818915931E-4</v>
      </c>
      <c r="AA126" s="5">
        <v>0.3</v>
      </c>
      <c r="AB126">
        <f t="shared" si="15"/>
        <v>1833215.8242980426</v>
      </c>
      <c r="AC126">
        <f t="shared" si="21"/>
        <v>311057.44112643076</v>
      </c>
      <c r="AD126" s="5">
        <v>0.2</v>
      </c>
      <c r="AE126">
        <f t="shared" si="16"/>
        <v>62211.488225286157</v>
      </c>
      <c r="AF126">
        <f t="shared" si="17"/>
        <v>1</v>
      </c>
    </row>
    <row r="127" spans="1:32">
      <c r="A127" s="2">
        <v>126</v>
      </c>
      <c r="B127">
        <f t="shared" si="23"/>
        <v>15065.010401657528</v>
      </c>
      <c r="C127" s="5">
        <v>0.08</v>
      </c>
      <c r="D127">
        <f t="shared" si="24"/>
        <v>106358.97343570222</v>
      </c>
      <c r="Q127">
        <f t="shared" si="25"/>
        <v>106358.97343570284</v>
      </c>
      <c r="R127">
        <f t="shared" si="26"/>
        <v>407.87346233154904</v>
      </c>
      <c r="S127">
        <f t="shared" si="27"/>
        <v>593961.92707256589</v>
      </c>
      <c r="T127" s="5">
        <v>0.08</v>
      </c>
      <c r="V127">
        <f>SUM($R$2:R127)</f>
        <v>19759.833081931494</v>
      </c>
      <c r="W127">
        <f t="shared" si="28"/>
        <v>41.664557588519997</v>
      </c>
      <c r="Z127">
        <f t="shared" si="22"/>
        <v>7.9846868693666021E-4</v>
      </c>
      <c r="AA127" s="5">
        <v>0.3</v>
      </c>
      <c r="AB127">
        <f t="shared" si="15"/>
        <v>1979873.0902418864</v>
      </c>
      <c r="AC127">
        <f t="shared" si="21"/>
        <v>329720.88759401662</v>
      </c>
      <c r="AD127" s="5">
        <v>0.2</v>
      </c>
      <c r="AE127">
        <f t="shared" si="16"/>
        <v>65944.177518803321</v>
      </c>
      <c r="AF127">
        <f t="shared" si="17"/>
        <v>1</v>
      </c>
    </row>
    <row r="128" spans="1:32">
      <c r="A128" s="2">
        <v>127</v>
      </c>
      <c r="B128">
        <f t="shared" si="23"/>
        <v>16270.211233790131</v>
      </c>
      <c r="C128" s="5">
        <v>0.08</v>
      </c>
      <c r="D128">
        <f t="shared" si="24"/>
        <v>114867.69131055841</v>
      </c>
      <c r="Q128">
        <f t="shared" si="25"/>
        <v>114867.69131055908</v>
      </c>
      <c r="R128">
        <f t="shared" si="26"/>
        <v>415.56918803591799</v>
      </c>
      <c r="S128">
        <f t="shared" si="27"/>
        <v>641478.88123837125</v>
      </c>
      <c r="T128" s="5">
        <v>0.08</v>
      </c>
      <c r="V128">
        <f>SUM($R$2:R128)</f>
        <v>20175.402269967413</v>
      </c>
      <c r="W128">
        <f t="shared" si="28"/>
        <v>42.540805191176595</v>
      </c>
      <c r="Z128">
        <f t="shared" si="22"/>
        <v>7.393228582746852E-4</v>
      </c>
      <c r="AA128" s="5">
        <v>0.3</v>
      </c>
      <c r="AB128">
        <f t="shared" si="15"/>
        <v>2138262.9374612374</v>
      </c>
      <c r="AC128">
        <f t="shared" si="21"/>
        <v>349504.14084965765</v>
      </c>
      <c r="AD128" s="5">
        <v>0.2</v>
      </c>
      <c r="AE128">
        <f t="shared" si="16"/>
        <v>69900.828169931527</v>
      </c>
      <c r="AF128">
        <f t="shared" si="17"/>
        <v>1</v>
      </c>
    </row>
    <row r="129" spans="1:32">
      <c r="A129" s="2">
        <v>128</v>
      </c>
      <c r="B129">
        <f t="shared" si="23"/>
        <v>17571.828132493341</v>
      </c>
      <c r="C129" s="5">
        <v>0.08</v>
      </c>
      <c r="D129">
        <f t="shared" si="24"/>
        <v>124057.10661540309</v>
      </c>
      <c r="Q129">
        <f t="shared" si="25"/>
        <v>124057.10661540383</v>
      </c>
      <c r="R129">
        <f t="shared" si="26"/>
        <v>423.41011611206733</v>
      </c>
      <c r="S129">
        <f t="shared" si="27"/>
        <v>692797.191737441</v>
      </c>
      <c r="T129" s="5">
        <v>0.08</v>
      </c>
      <c r="V129">
        <f>SUM($R$2:R129)</f>
        <v>20598.81238607948</v>
      </c>
      <c r="W129">
        <f t="shared" si="28"/>
        <v>43.433585767468223</v>
      </c>
      <c r="Z129">
        <f t="shared" si="22"/>
        <v>6.8455820210619001E-4</v>
      </c>
      <c r="AA129" s="5">
        <v>0.3</v>
      </c>
      <c r="AB129">
        <f t="shared" si="15"/>
        <v>2309323.9724581367</v>
      </c>
      <c r="AC129">
        <f t="shared" si="21"/>
        <v>370474.38930063712</v>
      </c>
      <c r="AD129" s="5">
        <v>0.2</v>
      </c>
      <c r="AE129">
        <f t="shared" si="16"/>
        <v>74094.877860127424</v>
      </c>
      <c r="AF129">
        <f t="shared" si="17"/>
        <v>1</v>
      </c>
    </row>
    <row r="130" spans="1:32">
      <c r="A130" s="2">
        <v>129</v>
      </c>
      <c r="B130">
        <f t="shared" si="23"/>
        <v>18977.574383092808</v>
      </c>
      <c r="C130" s="5">
        <v>0.08</v>
      </c>
      <c r="D130">
        <f t="shared" si="24"/>
        <v>133981.67514463534</v>
      </c>
      <c r="Q130">
        <f t="shared" si="25"/>
        <v>133981.67514463613</v>
      </c>
      <c r="R130">
        <f t="shared" si="26"/>
        <v>431.39898622738957</v>
      </c>
      <c r="S130">
        <f t="shared" si="27"/>
        <v>748220.96707643638</v>
      </c>
      <c r="T130" s="5">
        <v>0.08</v>
      </c>
      <c r="V130">
        <f>SUM($R$2:R130)</f>
        <v>21030.211372306869</v>
      </c>
      <c r="W130">
        <f t="shared" si="28"/>
        <v>44.343211260293657</v>
      </c>
      <c r="Z130">
        <f t="shared" si="22"/>
        <v>6.3385018713536096E-4</v>
      </c>
      <c r="AA130" s="5">
        <v>0.3</v>
      </c>
      <c r="AB130">
        <f t="shared" si="15"/>
        <v>2494069.8902547881</v>
      </c>
      <c r="AC130">
        <f t="shared" si="21"/>
        <v>392702.85265867534</v>
      </c>
      <c r="AD130" s="5">
        <v>0.2</v>
      </c>
      <c r="AE130">
        <f t="shared" si="16"/>
        <v>78540.570531735066</v>
      </c>
      <c r="AF130">
        <f t="shared" si="17"/>
        <v>1</v>
      </c>
    </row>
    <row r="131" spans="1:32">
      <c r="A131" s="2">
        <v>130</v>
      </c>
      <c r="B131">
        <f t="shared" si="23"/>
        <v>20495.780333740233</v>
      </c>
      <c r="C131" s="5">
        <v>0.08</v>
      </c>
      <c r="D131">
        <f t="shared" si="24"/>
        <v>144700.20915620617</v>
      </c>
      <c r="Q131">
        <f t="shared" si="25"/>
        <v>144700.20915620704</v>
      </c>
      <c r="R131">
        <f t="shared" si="26"/>
        <v>439.53858974111381</v>
      </c>
      <c r="S131">
        <f t="shared" si="27"/>
        <v>808078.6444425513</v>
      </c>
      <c r="T131" s="5">
        <v>0.08</v>
      </c>
      <c r="V131">
        <f>SUM($R$2:R131)</f>
        <v>21469.749962047983</v>
      </c>
      <c r="W131">
        <f t="shared" si="28"/>
        <v>45.269999498266742</v>
      </c>
      <c r="Z131">
        <f t="shared" si="22"/>
        <v>5.8689832142163061E-4</v>
      </c>
      <c r="AA131" s="5">
        <v>0.3</v>
      </c>
      <c r="AB131">
        <f t="shared" ref="AB131:AB194" si="29">S131/AA131</f>
        <v>2693595.4814751712</v>
      </c>
      <c r="AC131">
        <f t="shared" si="21"/>
        <v>416265.02381819586</v>
      </c>
      <c r="AD131" s="5">
        <v>0.2</v>
      </c>
      <c r="AE131">
        <f t="shared" ref="AE131:AE194" si="30">AC131*AD131</f>
        <v>83253.004763639183</v>
      </c>
      <c r="AF131">
        <f t="shared" ref="AF131:AF194" si="31">IF(AB131&gt;AE131, 1, 0)</f>
        <v>1</v>
      </c>
    </row>
    <row r="132" spans="1:32">
      <c r="A132" s="2">
        <v>131</v>
      </c>
      <c r="B132">
        <f t="shared" si="23"/>
        <v>22135.442760439451</v>
      </c>
      <c r="C132" s="5">
        <v>0.08</v>
      </c>
      <c r="D132">
        <f t="shared" si="24"/>
        <v>156276.22588870267</v>
      </c>
      <c r="Q132">
        <f t="shared" si="25"/>
        <v>156276.2258887036</v>
      </c>
      <c r="R132">
        <f t="shared" si="26"/>
        <v>447.83177067962544</v>
      </c>
      <c r="S132">
        <f t="shared" si="27"/>
        <v>872724.9359979555</v>
      </c>
      <c r="T132" s="5">
        <v>0.08</v>
      </c>
      <c r="V132">
        <f>SUM($R$2:R132)</f>
        <v>21917.581732727609</v>
      </c>
      <c r="W132">
        <f t="shared" si="28"/>
        <v>46.214274306767614</v>
      </c>
      <c r="Z132">
        <f t="shared" si="22"/>
        <v>5.4342437168669491E-4</v>
      </c>
      <c r="AA132" s="5">
        <v>0.3</v>
      </c>
      <c r="AB132">
        <f t="shared" si="29"/>
        <v>2909083.1199931852</v>
      </c>
      <c r="AC132">
        <f t="shared" ref="AC132:AC195" si="32">AC131*(1+$U$2)</f>
        <v>441240.92524728761</v>
      </c>
      <c r="AD132" s="5">
        <v>0.2</v>
      </c>
      <c r="AE132">
        <f t="shared" si="30"/>
        <v>88248.185049457534</v>
      </c>
      <c r="AF132">
        <f t="shared" si="31"/>
        <v>1</v>
      </c>
    </row>
    <row r="133" spans="1:32">
      <c r="A133" s="2">
        <v>132</v>
      </c>
      <c r="B133">
        <f t="shared" si="23"/>
        <v>23906.278181274607</v>
      </c>
      <c r="C133" s="5">
        <v>0.08</v>
      </c>
      <c r="D133">
        <f t="shared" si="24"/>
        <v>168778.32395979887</v>
      </c>
      <c r="Q133">
        <f t="shared" si="25"/>
        <v>168778.32395979989</v>
      </c>
      <c r="R133">
        <f t="shared" si="26"/>
        <v>456.28142673018436</v>
      </c>
      <c r="S133">
        <f t="shared" si="27"/>
        <v>942542.93087779195</v>
      </c>
      <c r="T133" s="5">
        <v>0.08</v>
      </c>
      <c r="V133">
        <f>SUM($R$2:R133)</f>
        <v>22373.863159457793</v>
      </c>
      <c r="W133">
        <f t="shared" si="28"/>
        <v>47.176365621089261</v>
      </c>
      <c r="Z133">
        <f t="shared" si="22"/>
        <v>5.0317071452471755E-4</v>
      </c>
      <c r="AA133" s="5">
        <v>0.3</v>
      </c>
      <c r="AB133">
        <f t="shared" si="29"/>
        <v>3141809.76959264</v>
      </c>
      <c r="AC133">
        <f t="shared" si="32"/>
        <v>467715.3807621249</v>
      </c>
      <c r="AD133" s="5">
        <v>0.2</v>
      </c>
      <c r="AE133">
        <f t="shared" si="30"/>
        <v>93543.076152424983</v>
      </c>
      <c r="AF133">
        <f t="shared" si="31"/>
        <v>1</v>
      </c>
    </row>
    <row r="134" spans="1:32">
      <c r="A134" s="2">
        <v>133</v>
      </c>
      <c r="B134">
        <f t="shared" si="23"/>
        <v>25818.780435776574</v>
      </c>
      <c r="C134" s="5">
        <v>0.08</v>
      </c>
      <c r="D134">
        <f t="shared" si="24"/>
        <v>182280.58987658279</v>
      </c>
      <c r="Q134">
        <f t="shared" si="25"/>
        <v>182280.58987658392</v>
      </c>
      <c r="R134">
        <f t="shared" si="26"/>
        <v>464.89051025339541</v>
      </c>
      <c r="S134">
        <f t="shared" si="27"/>
        <v>1017946.3653480153</v>
      </c>
      <c r="T134" s="5">
        <v>0.08</v>
      </c>
      <c r="V134">
        <f>SUM($R$2:R134)</f>
        <v>22838.753669711186</v>
      </c>
      <c r="W134">
        <f t="shared" si="28"/>
        <v>48.156609601718863</v>
      </c>
      <c r="Z134">
        <f t="shared" si="22"/>
        <v>4.6589880974510876E-4</v>
      </c>
      <c r="AA134" s="5">
        <v>0.3</v>
      </c>
      <c r="AB134">
        <f t="shared" si="29"/>
        <v>3393154.551160051</v>
      </c>
      <c r="AC134">
        <f t="shared" si="32"/>
        <v>495778.30360785243</v>
      </c>
      <c r="AD134" s="5">
        <v>0.2</v>
      </c>
      <c r="AE134">
        <f t="shared" si="30"/>
        <v>99155.660721570486</v>
      </c>
      <c r="AF134">
        <f t="shared" si="31"/>
        <v>1</v>
      </c>
    </row>
    <row r="135" spans="1:32">
      <c r="A135" s="2">
        <v>134</v>
      </c>
      <c r="B135">
        <f t="shared" si="23"/>
        <v>27884.282870638701</v>
      </c>
      <c r="C135" s="5">
        <v>0.08</v>
      </c>
      <c r="D135">
        <f t="shared" si="24"/>
        <v>196863.03706670942</v>
      </c>
      <c r="Q135">
        <f t="shared" si="25"/>
        <v>196863.03706671062</v>
      </c>
      <c r="R135">
        <f t="shared" si="26"/>
        <v>473.66202931478023</v>
      </c>
      <c r="S135">
        <f t="shared" si="27"/>
        <v>1099382.0745758566</v>
      </c>
      <c r="T135" s="5">
        <v>0.08</v>
      </c>
      <c r="V135">
        <f>SUM($R$2:R135)</f>
        <v>23312.415699025965</v>
      </c>
      <c r="W135">
        <f t="shared" si="28"/>
        <v>49.1553487517943</v>
      </c>
      <c r="Z135">
        <f t="shared" si="22"/>
        <v>4.3138778680102666E-4</v>
      </c>
      <c r="AA135" s="5">
        <v>0.3</v>
      </c>
      <c r="AB135">
        <f t="shared" si="29"/>
        <v>3664606.9152528555</v>
      </c>
      <c r="AC135">
        <f t="shared" si="32"/>
        <v>525525.00182432355</v>
      </c>
      <c r="AD135" s="5">
        <v>0.2</v>
      </c>
      <c r="AE135">
        <f t="shared" si="30"/>
        <v>105105.00036486471</v>
      </c>
      <c r="AF135">
        <f t="shared" si="31"/>
        <v>1</v>
      </c>
    </row>
    <row r="136" spans="1:32">
      <c r="A136" s="2">
        <v>135</v>
      </c>
      <c r="B136">
        <f t="shared" si="23"/>
        <v>30115.025500289797</v>
      </c>
      <c r="C136" s="5">
        <v>0.08</v>
      </c>
      <c r="D136">
        <f t="shared" si="24"/>
        <v>212612.08003204619</v>
      </c>
      <c r="Q136">
        <f t="shared" si="25"/>
        <v>212612.0800320475</v>
      </c>
      <c r="R136">
        <f t="shared" si="26"/>
        <v>482.59904873581371</v>
      </c>
      <c r="S136">
        <f t="shared" si="27"/>
        <v>1187332.6405419251</v>
      </c>
      <c r="T136" s="5">
        <v>0.08</v>
      </c>
      <c r="V136">
        <f>SUM($R$2:R136)</f>
        <v>23795.014747761779</v>
      </c>
      <c r="W136">
        <f t="shared" si="28"/>
        <v>50.172932036776828</v>
      </c>
      <c r="Z136">
        <f t="shared" si="22"/>
        <v>3.9943313592687651E-4</v>
      </c>
      <c r="AA136" s="5">
        <v>0.3</v>
      </c>
      <c r="AB136">
        <f t="shared" si="29"/>
        <v>3957775.4684730838</v>
      </c>
      <c r="AC136">
        <f t="shared" si="32"/>
        <v>557056.50193378294</v>
      </c>
      <c r="AD136" s="5">
        <v>0.2</v>
      </c>
      <c r="AE136">
        <f t="shared" si="30"/>
        <v>111411.3003867566</v>
      </c>
      <c r="AF136">
        <f t="shared" si="31"/>
        <v>1</v>
      </c>
    </row>
    <row r="137" spans="1:32">
      <c r="A137" s="2">
        <v>136</v>
      </c>
      <c r="B137">
        <f t="shared" si="23"/>
        <v>32524.227540312982</v>
      </c>
      <c r="C137" s="5">
        <v>0.08</v>
      </c>
      <c r="D137">
        <f t="shared" si="24"/>
        <v>229621.04643460989</v>
      </c>
      <c r="Q137">
        <f t="shared" si="25"/>
        <v>229621.04643461131</v>
      </c>
      <c r="R137">
        <f t="shared" si="26"/>
        <v>491.70469116479137</v>
      </c>
      <c r="S137">
        <f t="shared" si="27"/>
        <v>1282319.2517852793</v>
      </c>
      <c r="T137" s="5">
        <v>0.08</v>
      </c>
      <c r="V137">
        <f>SUM($R$2:R137)</f>
        <v>24286.719438926571</v>
      </c>
      <c r="W137">
        <f t="shared" si="28"/>
        <v>51.209715006381671</v>
      </c>
      <c r="Z137">
        <f t="shared" si="22"/>
        <v>3.6984549622858935E-4</v>
      </c>
      <c r="AA137" s="5">
        <v>0.3</v>
      </c>
      <c r="AB137">
        <f t="shared" si="29"/>
        <v>4274397.5059509315</v>
      </c>
      <c r="AC137">
        <f t="shared" si="32"/>
        <v>590479.89204980992</v>
      </c>
      <c r="AD137" s="5">
        <v>0.2</v>
      </c>
      <c r="AE137">
        <f t="shared" si="30"/>
        <v>118095.97840996199</v>
      </c>
      <c r="AF137">
        <f t="shared" si="31"/>
        <v>1</v>
      </c>
    </row>
    <row r="138" spans="1:32">
      <c r="A138" s="2">
        <v>137</v>
      </c>
      <c r="B138">
        <f t="shared" si="23"/>
        <v>35126.165743538018</v>
      </c>
      <c r="C138" s="5">
        <v>0.08</v>
      </c>
      <c r="D138">
        <f t="shared" si="24"/>
        <v>247990.73014937868</v>
      </c>
      <c r="Q138">
        <f t="shared" si="25"/>
        <v>247990.73014938019</v>
      </c>
      <c r="R138">
        <f t="shared" si="26"/>
        <v>500.98213816790076</v>
      </c>
      <c r="S138">
        <f t="shared" si="27"/>
        <v>1384904.7919281018</v>
      </c>
      <c r="T138" s="5">
        <v>0.08</v>
      </c>
      <c r="V138">
        <f>SUM($R$2:R138)</f>
        <v>24787.701577094471</v>
      </c>
      <c r="W138">
        <f t="shared" si="28"/>
        <v>52.266059918809241</v>
      </c>
      <c r="Z138">
        <f t="shared" si="22"/>
        <v>3.4244953354499008E-4</v>
      </c>
      <c r="AA138" s="5">
        <v>0.3</v>
      </c>
      <c r="AB138">
        <f t="shared" si="29"/>
        <v>4616349.3064270066</v>
      </c>
      <c r="AC138">
        <f t="shared" si="32"/>
        <v>625908.6855727986</v>
      </c>
      <c r="AD138" s="5">
        <v>0.2</v>
      </c>
      <c r="AE138">
        <f t="shared" si="30"/>
        <v>125181.73711455973</v>
      </c>
      <c r="AF138">
        <f t="shared" si="31"/>
        <v>1</v>
      </c>
    </row>
    <row r="139" spans="1:32">
      <c r="A139" s="2">
        <v>138</v>
      </c>
      <c r="B139">
        <f t="shared" si="23"/>
        <v>37936.259003021063</v>
      </c>
      <c r="C139" s="5">
        <v>0.08</v>
      </c>
      <c r="D139">
        <f t="shared" si="24"/>
        <v>267829.98856132897</v>
      </c>
      <c r="Q139">
        <f t="shared" si="25"/>
        <v>267829.98856133065</v>
      </c>
      <c r="R139">
        <f t="shared" si="26"/>
        <v>510.43463134088006</v>
      </c>
      <c r="S139">
        <f t="shared" si="27"/>
        <v>1495697.17528235</v>
      </c>
      <c r="T139" s="5">
        <v>0.08</v>
      </c>
      <c r="V139">
        <f>SUM($R$2:R139)</f>
        <v>25298.13620843535</v>
      </c>
      <c r="W139">
        <f t="shared" si="28"/>
        <v>53.342335867320351</v>
      </c>
      <c r="Z139">
        <f t="shared" si="22"/>
        <v>3.1708290143054636E-4</v>
      </c>
      <c r="AA139" s="5">
        <v>0.3</v>
      </c>
      <c r="AB139">
        <f t="shared" si="29"/>
        <v>4985657.2509411667</v>
      </c>
      <c r="AC139">
        <f t="shared" si="32"/>
        <v>663463.20670716651</v>
      </c>
      <c r="AD139" s="5">
        <v>0.2</v>
      </c>
      <c r="AE139">
        <f t="shared" si="30"/>
        <v>132692.64134143331</v>
      </c>
      <c r="AF139">
        <f t="shared" si="31"/>
        <v>1</v>
      </c>
    </row>
    <row r="140" spans="1:32">
      <c r="A140" s="2">
        <v>139</v>
      </c>
      <c r="B140">
        <f t="shared" si="23"/>
        <v>40971.159723262746</v>
      </c>
      <c r="C140" s="5">
        <v>0.08</v>
      </c>
      <c r="D140">
        <f t="shared" si="24"/>
        <v>289256.38764623529</v>
      </c>
      <c r="Q140">
        <f t="shared" si="25"/>
        <v>289256.38764623716</v>
      </c>
      <c r="R140">
        <f t="shared" si="26"/>
        <v>520.06547344165131</v>
      </c>
      <c r="S140">
        <f t="shared" si="27"/>
        <v>1615352.9493049381</v>
      </c>
      <c r="T140" s="5">
        <v>0.08</v>
      </c>
      <c r="V140">
        <f>SUM($R$2:R140)</f>
        <v>25818.201681877003</v>
      </c>
      <c r="W140">
        <f t="shared" si="28"/>
        <v>54.4389189091996</v>
      </c>
      <c r="Z140">
        <f t="shared" si="22"/>
        <v>2.9359527910235772E-4</v>
      </c>
      <c r="AA140" s="5">
        <v>0.3</v>
      </c>
      <c r="AB140">
        <f t="shared" si="29"/>
        <v>5384509.8310164604</v>
      </c>
      <c r="AC140">
        <f t="shared" si="32"/>
        <v>703270.99910959648</v>
      </c>
      <c r="AD140" s="5">
        <v>0.2</v>
      </c>
      <c r="AE140">
        <f t="shared" si="30"/>
        <v>140654.19982191929</v>
      </c>
      <c r="AF140">
        <f t="shared" si="31"/>
        <v>1</v>
      </c>
    </row>
    <row r="141" spans="1:32">
      <c r="A141" s="2">
        <v>140</v>
      </c>
      <c r="B141">
        <f t="shared" si="23"/>
        <v>44248.852501123765</v>
      </c>
      <c r="C141" s="5">
        <v>0.08</v>
      </c>
      <c r="D141">
        <f t="shared" si="24"/>
        <v>312396.8986579341</v>
      </c>
      <c r="Q141">
        <f t="shared" si="25"/>
        <v>312396.89865793608</v>
      </c>
      <c r="R141">
        <f t="shared" si="26"/>
        <v>529.87802954432402</v>
      </c>
      <c r="S141">
        <f t="shared" si="27"/>
        <v>1744581.1852493333</v>
      </c>
      <c r="T141" s="5">
        <v>0.08</v>
      </c>
      <c r="V141">
        <f>SUM($R$2:R141)</f>
        <v>26348.079711421327</v>
      </c>
      <c r="W141">
        <f t="shared" si="28"/>
        <v>55.556192197152043</v>
      </c>
      <c r="Z141">
        <f t="shared" si="22"/>
        <v>2.718474806503312E-4</v>
      </c>
      <c r="AA141" s="5">
        <v>0.3</v>
      </c>
      <c r="AB141">
        <f t="shared" si="29"/>
        <v>5815270.6174977776</v>
      </c>
      <c r="AC141">
        <f t="shared" si="32"/>
        <v>745467.25905617233</v>
      </c>
      <c r="AD141" s="5">
        <v>0.2</v>
      </c>
      <c r="AE141">
        <f t="shared" si="30"/>
        <v>149093.45181123447</v>
      </c>
      <c r="AF141">
        <f t="shared" si="31"/>
        <v>1</v>
      </c>
    </row>
    <row r="142" spans="1:32">
      <c r="A142" s="2">
        <v>141</v>
      </c>
      <c r="B142">
        <f t="shared" si="23"/>
        <v>47788.760701213665</v>
      </c>
      <c r="C142" s="5">
        <v>0.08</v>
      </c>
      <c r="D142">
        <f t="shared" si="24"/>
        <v>337388.65055056883</v>
      </c>
      <c r="Q142">
        <f t="shared" si="25"/>
        <v>337388.65055057098</v>
      </c>
      <c r="R142">
        <f t="shared" si="26"/>
        <v>539.87572821497156</v>
      </c>
      <c r="S142">
        <f t="shared" si="27"/>
        <v>1884147.6800692801</v>
      </c>
      <c r="T142" s="5">
        <v>0.08</v>
      </c>
      <c r="V142">
        <f>SUM($R$2:R142)</f>
        <v>26887.955439636298</v>
      </c>
      <c r="W142">
        <f t="shared" si="28"/>
        <v>56.694546113179058</v>
      </c>
      <c r="Z142">
        <f t="shared" si="22"/>
        <v>2.5171063023178813E-4</v>
      </c>
      <c r="AA142" s="5">
        <v>0.3</v>
      </c>
      <c r="AB142">
        <f t="shared" si="29"/>
        <v>6280492.2668976001</v>
      </c>
      <c r="AC142">
        <f t="shared" si="32"/>
        <v>790195.29459954274</v>
      </c>
      <c r="AD142" s="5">
        <v>0.2</v>
      </c>
      <c r="AE142">
        <f t="shared" si="30"/>
        <v>158039.05891990857</v>
      </c>
      <c r="AF142">
        <f t="shared" si="31"/>
        <v>1</v>
      </c>
    </row>
    <row r="143" spans="1:32">
      <c r="A143" s="2">
        <v>142</v>
      </c>
      <c r="B143">
        <f t="shared" si="23"/>
        <v>51611.86155731076</v>
      </c>
      <c r="C143" s="5">
        <v>0.08</v>
      </c>
      <c r="D143">
        <f t="shared" si="24"/>
        <v>364379.74259461433</v>
      </c>
      <c r="Q143">
        <f t="shared" si="25"/>
        <v>364379.74259461666</v>
      </c>
      <c r="R143">
        <f t="shared" si="26"/>
        <v>550.06206270959376</v>
      </c>
      <c r="S143">
        <f t="shared" si="27"/>
        <v>2034879.4944748227</v>
      </c>
      <c r="T143" s="5">
        <v>0.08</v>
      </c>
      <c r="V143">
        <f>SUM($R$2:R143)</f>
        <v>27438.017502345891</v>
      </c>
      <c r="W143">
        <f t="shared" si="28"/>
        <v>57.85437840498016</v>
      </c>
      <c r="Z143">
        <f t="shared" ref="Z143:Z201" si="33">$W$2/S143</f>
        <v>2.3306539836276676E-4</v>
      </c>
      <c r="AA143" s="5">
        <v>0.3</v>
      </c>
      <c r="AB143">
        <f t="shared" si="29"/>
        <v>6782931.6482494092</v>
      </c>
      <c r="AC143">
        <f t="shared" si="32"/>
        <v>837607.01227551536</v>
      </c>
      <c r="AD143" s="5">
        <v>0.2</v>
      </c>
      <c r="AE143">
        <f t="shared" si="30"/>
        <v>167521.40245510309</v>
      </c>
      <c r="AF143">
        <f t="shared" si="31"/>
        <v>1</v>
      </c>
    </row>
    <row r="144" spans="1:32">
      <c r="A144" s="2">
        <v>143</v>
      </c>
      <c r="B144">
        <f t="shared" si="23"/>
        <v>55740.81048189562</v>
      </c>
      <c r="C144" s="5">
        <v>0.08</v>
      </c>
      <c r="D144">
        <f t="shared" si="24"/>
        <v>393530.12200218346</v>
      </c>
      <c r="Q144">
        <f t="shared" si="25"/>
        <v>393530.12200218608</v>
      </c>
      <c r="R144">
        <f t="shared" si="26"/>
        <v>560.44059219468033</v>
      </c>
      <c r="S144">
        <f t="shared" si="27"/>
        <v>2197669.8540328084</v>
      </c>
      <c r="T144" s="5">
        <v>0.08</v>
      </c>
      <c r="V144">
        <f>SUM($R$2:R144)</f>
        <v>27998.458094540572</v>
      </c>
      <c r="W144">
        <f t="shared" si="28"/>
        <v>59.036094324928463</v>
      </c>
      <c r="Z144">
        <f t="shared" si="33"/>
        <v>2.158012947803396E-4</v>
      </c>
      <c r="AA144" s="5">
        <v>0.3</v>
      </c>
      <c r="AB144">
        <f t="shared" si="29"/>
        <v>7325566.1801093621</v>
      </c>
      <c r="AC144">
        <f t="shared" si="32"/>
        <v>887863.43301204627</v>
      </c>
      <c r="AD144" s="5">
        <v>0.2</v>
      </c>
      <c r="AE144">
        <f t="shared" si="30"/>
        <v>177572.68660240926</v>
      </c>
      <c r="AF144">
        <f t="shared" si="31"/>
        <v>1</v>
      </c>
    </row>
    <row r="145" spans="1:32">
      <c r="A145" s="2">
        <v>144</v>
      </c>
      <c r="B145">
        <f t="shared" si="23"/>
        <v>60200.075320447271</v>
      </c>
      <c r="C145" s="5">
        <v>0.08</v>
      </c>
      <c r="D145">
        <f t="shared" si="24"/>
        <v>425012.53176235815</v>
      </c>
      <c r="Q145">
        <f t="shared" si="25"/>
        <v>425012.531762361</v>
      </c>
      <c r="R145">
        <f t="shared" si="26"/>
        <v>571.01494299080628</v>
      </c>
      <c r="S145">
        <f t="shared" si="27"/>
        <v>2373483.4423554335</v>
      </c>
      <c r="T145" s="5">
        <v>0.08</v>
      </c>
      <c r="V145">
        <f>SUM($R$2:R145)</f>
        <v>28569.473037531377</v>
      </c>
      <c r="W145">
        <f t="shared" si="28"/>
        <v>60.240106771668238</v>
      </c>
      <c r="Z145">
        <f t="shared" si="33"/>
        <v>1.9981601368549961E-4</v>
      </c>
      <c r="AA145" s="5">
        <v>0.3</v>
      </c>
      <c r="AB145">
        <f t="shared" si="29"/>
        <v>7911611.4745181119</v>
      </c>
      <c r="AC145">
        <f t="shared" si="32"/>
        <v>941135.23899276904</v>
      </c>
      <c r="AD145" s="5">
        <v>0.2</v>
      </c>
      <c r="AE145">
        <f t="shared" si="30"/>
        <v>188227.04779855383</v>
      </c>
      <c r="AF145">
        <f t="shared" si="31"/>
        <v>1</v>
      </c>
    </row>
    <row r="146" spans="1:32">
      <c r="A146" s="2">
        <v>145</v>
      </c>
      <c r="B146">
        <f t="shared" si="23"/>
        <v>65016.081346083054</v>
      </c>
      <c r="C146" s="5">
        <v>0.08</v>
      </c>
      <c r="D146">
        <f t="shared" si="24"/>
        <v>459013.53430334682</v>
      </c>
      <c r="Q146">
        <f t="shared" si="25"/>
        <v>459013.53430334991</v>
      </c>
      <c r="R146">
        <f t="shared" si="26"/>
        <v>581.78880983968975</v>
      </c>
      <c r="S146">
        <f t="shared" si="27"/>
        <v>2563362.1177438684</v>
      </c>
      <c r="T146" s="5">
        <v>0.08</v>
      </c>
      <c r="V146">
        <f>SUM($R$2:R146)</f>
        <v>29151.261847371068</v>
      </c>
      <c r="W146">
        <f t="shared" si="28"/>
        <v>61.466836434384241</v>
      </c>
      <c r="Z146">
        <f t="shared" si="33"/>
        <v>1.8501482748657368E-4</v>
      </c>
      <c r="AA146" s="5">
        <v>0.3</v>
      </c>
      <c r="AB146">
        <f t="shared" si="29"/>
        <v>8544540.3924795613</v>
      </c>
      <c r="AC146">
        <f t="shared" si="32"/>
        <v>997603.35333233525</v>
      </c>
      <c r="AD146" s="5">
        <v>0.2</v>
      </c>
      <c r="AE146">
        <f t="shared" si="30"/>
        <v>199520.67066646705</v>
      </c>
      <c r="AF146">
        <f t="shared" si="31"/>
        <v>1</v>
      </c>
    </row>
    <row r="147" spans="1:32">
      <c r="A147" s="2">
        <v>146</v>
      </c>
      <c r="B147">
        <f t="shared" si="23"/>
        <v>70217.367853769698</v>
      </c>
      <c r="C147" s="5">
        <v>0.08</v>
      </c>
      <c r="D147">
        <f t="shared" si="24"/>
        <v>495734.61704761459</v>
      </c>
      <c r="Q147">
        <f t="shared" si="25"/>
        <v>495734.61704761785</v>
      </c>
      <c r="R147">
        <f t="shared" si="26"/>
        <v>592.76595719515547</v>
      </c>
      <c r="S147">
        <f t="shared" si="27"/>
        <v>2768431.087163378</v>
      </c>
      <c r="T147" s="5">
        <v>0.08</v>
      </c>
      <c r="V147">
        <f>SUM($R$2:R147)</f>
        <v>29744.027804566223</v>
      </c>
      <c r="W147">
        <f t="shared" si="28"/>
        <v>62.716711939792994</v>
      </c>
      <c r="Z147">
        <f t="shared" si="33"/>
        <v>1.7131002545053118E-4</v>
      </c>
      <c r="AA147" s="5">
        <v>0.3</v>
      </c>
      <c r="AB147">
        <f t="shared" si="29"/>
        <v>9228103.6238779277</v>
      </c>
      <c r="AC147">
        <f t="shared" si="32"/>
        <v>1057459.5545322753</v>
      </c>
      <c r="AD147" s="5">
        <v>0.2</v>
      </c>
      <c r="AE147">
        <f t="shared" si="30"/>
        <v>211491.91090645507</v>
      </c>
      <c r="AF147">
        <f t="shared" si="31"/>
        <v>1</v>
      </c>
    </row>
    <row r="148" spans="1:32">
      <c r="A148" s="2">
        <v>147</v>
      </c>
      <c r="B148">
        <f t="shared" si="23"/>
        <v>75834.757282071281</v>
      </c>
      <c r="C148" s="5">
        <v>0.08</v>
      </c>
      <c r="D148">
        <f t="shared" si="24"/>
        <v>535393.38641142379</v>
      </c>
      <c r="Q148">
        <f t="shared" si="25"/>
        <v>535393.38641142729</v>
      </c>
      <c r="R148">
        <f t="shared" si="26"/>
        <v>603.95022053846037</v>
      </c>
      <c r="S148">
        <f t="shared" si="27"/>
        <v>2989905.5741364486</v>
      </c>
      <c r="T148" s="5">
        <v>0.08</v>
      </c>
      <c r="V148">
        <f>SUM($R$2:R148)</f>
        <v>30347.978025104683</v>
      </c>
      <c r="W148">
        <f t="shared" si="28"/>
        <v>63.990170001907572</v>
      </c>
      <c r="Z148">
        <f t="shared" si="33"/>
        <v>1.5862039393567699E-4</v>
      </c>
      <c r="AA148" s="5">
        <v>0.3</v>
      </c>
      <c r="AB148">
        <f t="shared" si="29"/>
        <v>9966351.9137881622</v>
      </c>
      <c r="AC148">
        <f t="shared" si="32"/>
        <v>1120907.1278042118</v>
      </c>
      <c r="AD148" s="5">
        <v>0.2</v>
      </c>
      <c r="AE148">
        <f t="shared" si="30"/>
        <v>224181.42556084238</v>
      </c>
      <c r="AF148">
        <f t="shared" si="31"/>
        <v>1</v>
      </c>
    </row>
    <row r="149" spans="1:32">
      <c r="A149" s="2">
        <v>148</v>
      </c>
      <c r="B149">
        <f t="shared" si="23"/>
        <v>81901.537864636979</v>
      </c>
      <c r="C149" s="5">
        <v>0.08</v>
      </c>
      <c r="D149">
        <f t="shared" si="24"/>
        <v>578224.8573243377</v>
      </c>
      <c r="Q149">
        <f t="shared" si="25"/>
        <v>578224.85732434154</v>
      </c>
      <c r="R149">
        <f t="shared" si="26"/>
        <v>615.34550771843124</v>
      </c>
      <c r="S149">
        <f t="shared" si="27"/>
        <v>3229098.0200673644</v>
      </c>
      <c r="T149" s="5">
        <v>0.08</v>
      </c>
      <c r="V149">
        <f>SUM($R$2:R149)</f>
        <v>30963.323532823113</v>
      </c>
      <c r="W149">
        <f t="shared" si="28"/>
        <v>65.287655574628076</v>
      </c>
      <c r="Z149">
        <f t="shared" si="33"/>
        <v>1.4687073512562686E-4</v>
      </c>
      <c r="AA149" s="5">
        <v>0.3</v>
      </c>
      <c r="AB149">
        <f t="shared" si="29"/>
        <v>10763660.066891216</v>
      </c>
      <c r="AC149">
        <f t="shared" si="32"/>
        <v>1188161.5554724645</v>
      </c>
      <c r="AD149" s="5">
        <v>0.2</v>
      </c>
      <c r="AE149">
        <f t="shared" si="30"/>
        <v>237632.31109449291</v>
      </c>
      <c r="AF149">
        <f t="shared" si="31"/>
        <v>1</v>
      </c>
    </row>
    <row r="150" spans="1:32">
      <c r="A150" s="2">
        <v>149</v>
      </c>
      <c r="B150">
        <f t="shared" si="23"/>
        <v>88453.660893807944</v>
      </c>
      <c r="C150" s="5">
        <v>0.08</v>
      </c>
      <c r="D150">
        <f t="shared" si="24"/>
        <v>624482.84591028467</v>
      </c>
      <c r="Q150">
        <f t="shared" si="25"/>
        <v>624482.84591028886</v>
      </c>
      <c r="R150">
        <f t="shared" si="26"/>
        <v>626.95580031689224</v>
      </c>
      <c r="S150">
        <f t="shared" si="27"/>
        <v>3487425.8616727539</v>
      </c>
      <c r="T150" s="5">
        <v>0.08</v>
      </c>
      <c r="V150">
        <f>SUM($R$2:R150)</f>
        <v>31590.279333140006</v>
      </c>
      <c r="W150">
        <f t="shared" si="28"/>
        <v>66.609622007211243</v>
      </c>
      <c r="Z150">
        <f t="shared" si="33"/>
        <v>1.3599142141261744E-4</v>
      </c>
      <c r="AA150" s="5">
        <v>0.3</v>
      </c>
      <c r="AB150">
        <f t="shared" si="29"/>
        <v>11624752.872242514</v>
      </c>
      <c r="AC150">
        <f t="shared" si="32"/>
        <v>1259451.2488008125</v>
      </c>
      <c r="AD150" s="5">
        <v>0.2</v>
      </c>
      <c r="AE150">
        <f t="shared" si="30"/>
        <v>251890.24976016252</v>
      </c>
      <c r="AF150">
        <f t="shared" si="31"/>
        <v>1</v>
      </c>
    </row>
    <row r="151" spans="1:32">
      <c r="A151" s="2">
        <v>150</v>
      </c>
      <c r="B151">
        <f t="shared" si="23"/>
        <v>95529.953765312574</v>
      </c>
      <c r="C151" s="5">
        <v>0.08</v>
      </c>
      <c r="D151">
        <f t="shared" si="24"/>
        <v>674441.47358310746</v>
      </c>
      <c r="Q151">
        <f t="shared" si="25"/>
        <v>674441.47358311201</v>
      </c>
      <c r="R151">
        <f t="shared" si="26"/>
        <v>638.78515503985238</v>
      </c>
      <c r="S151">
        <f t="shared" si="27"/>
        <v>3766419.9306065743</v>
      </c>
      <c r="T151" s="5">
        <v>0.08</v>
      </c>
      <c r="V151">
        <f>SUM($R$2:R151)</f>
        <v>32229.064488179858</v>
      </c>
      <c r="W151">
        <f t="shared" si="28"/>
        <v>67.956531202673347</v>
      </c>
      <c r="Z151">
        <f t="shared" si="33"/>
        <v>1.2591798278946059E-4</v>
      </c>
      <c r="AA151" s="5">
        <v>0.3</v>
      </c>
      <c r="AB151">
        <f t="shared" si="29"/>
        <v>12554733.102021914</v>
      </c>
      <c r="AC151">
        <f t="shared" si="32"/>
        <v>1335018.3237288613</v>
      </c>
      <c r="AD151" s="5">
        <v>0.2</v>
      </c>
      <c r="AE151">
        <f t="shared" si="30"/>
        <v>267003.66474577226</v>
      </c>
      <c r="AF151">
        <f t="shared" si="31"/>
        <v>1</v>
      </c>
    </row>
    <row r="152" spans="1:32">
      <c r="A152" s="2">
        <v>151</v>
      </c>
      <c r="B152">
        <f t="shared" si="23"/>
        <v>103172.35006653758</v>
      </c>
      <c r="C152" s="5">
        <v>0.08</v>
      </c>
      <c r="D152">
        <f t="shared" si="24"/>
        <v>728396.79146975605</v>
      </c>
      <c r="Q152">
        <f t="shared" si="25"/>
        <v>728396.79146976105</v>
      </c>
      <c r="R152">
        <f t="shared" si="26"/>
        <v>650.83770513494403</v>
      </c>
      <c r="S152">
        <f t="shared" si="27"/>
        <v>4067733.5250551007</v>
      </c>
      <c r="T152" s="5">
        <v>0.08</v>
      </c>
      <c r="V152">
        <f>SUM($R$2:R152)</f>
        <v>32879.902193314803</v>
      </c>
      <c r="W152">
        <f t="shared" si="28"/>
        <v>69.328853779181898</v>
      </c>
      <c r="Z152">
        <f t="shared" si="33"/>
        <v>1.165907248050561E-4</v>
      </c>
      <c r="AA152" s="5">
        <v>0.3</v>
      </c>
      <c r="AB152">
        <f t="shared" si="29"/>
        <v>13559111.75018367</v>
      </c>
      <c r="AC152">
        <f t="shared" si="32"/>
        <v>1415119.423152593</v>
      </c>
      <c r="AD152" s="5">
        <v>0.2</v>
      </c>
      <c r="AE152">
        <f t="shared" si="30"/>
        <v>283023.88463051862</v>
      </c>
      <c r="AF152">
        <f t="shared" si="31"/>
        <v>1</v>
      </c>
    </row>
    <row r="153" spans="1:32">
      <c r="A153" s="2">
        <v>152</v>
      </c>
      <c r="B153">
        <f t="shared" si="23"/>
        <v>111426.13807186058</v>
      </c>
      <c r="C153" s="5">
        <v>0.08</v>
      </c>
      <c r="D153">
        <f t="shared" si="24"/>
        <v>786668.53478733648</v>
      </c>
      <c r="Q153">
        <f t="shared" si="25"/>
        <v>786668.53478734207</v>
      </c>
      <c r="R153">
        <f t="shared" si="26"/>
        <v>663.11766183560326</v>
      </c>
      <c r="S153">
        <f t="shared" si="27"/>
        <v>4393152.2070595091</v>
      </c>
      <c r="T153" s="5">
        <v>0.08</v>
      </c>
      <c r="V153">
        <f>SUM($R$2:R153)</f>
        <v>33543.019855150407</v>
      </c>
      <c r="W153">
        <f t="shared" si="28"/>
        <v>70.72706923449249</v>
      </c>
      <c r="Z153">
        <f t="shared" si="33"/>
        <v>1.0795437481949638E-4</v>
      </c>
      <c r="AA153" s="5">
        <v>0.3</v>
      </c>
      <c r="AB153">
        <f t="shared" si="29"/>
        <v>14643840.690198364</v>
      </c>
      <c r="AC153">
        <f t="shared" si="32"/>
        <v>1500026.5885417487</v>
      </c>
      <c r="AD153" s="5">
        <v>0.2</v>
      </c>
      <c r="AE153">
        <f t="shared" si="30"/>
        <v>300005.31770834973</v>
      </c>
      <c r="AF153">
        <f t="shared" si="31"/>
        <v>1</v>
      </c>
    </row>
    <row r="154" spans="1:32">
      <c r="A154" s="2">
        <v>153</v>
      </c>
      <c r="B154">
        <f t="shared" si="23"/>
        <v>120340.22911760943</v>
      </c>
      <c r="C154" s="5">
        <v>0.08</v>
      </c>
      <c r="D154">
        <f t="shared" si="24"/>
        <v>849602.01757032343</v>
      </c>
      <c r="Q154">
        <f t="shared" si="25"/>
        <v>849602.01757032925</v>
      </c>
      <c r="R154">
        <f t="shared" si="26"/>
        <v>675.62931583250167</v>
      </c>
      <c r="S154">
        <f t="shared" si="27"/>
        <v>4744604.3836242706</v>
      </c>
      <c r="T154" s="5">
        <v>0.08</v>
      </c>
      <c r="V154">
        <f>SUM($R$2:R154)</f>
        <v>34218.649170982906</v>
      </c>
      <c r="W154">
        <f t="shared" si="28"/>
        <v>72.15166611348819</v>
      </c>
      <c r="Z154">
        <f t="shared" si="33"/>
        <v>9.9957754462496633E-5</v>
      </c>
      <c r="AA154" s="5">
        <v>0.3</v>
      </c>
      <c r="AB154">
        <f t="shared" si="29"/>
        <v>15815347.945414236</v>
      </c>
      <c r="AC154">
        <f t="shared" si="32"/>
        <v>1590028.1838542537</v>
      </c>
      <c r="AD154" s="5">
        <v>0.2</v>
      </c>
      <c r="AE154">
        <f t="shared" si="30"/>
        <v>318005.63677085075</v>
      </c>
      <c r="AF154">
        <f t="shared" si="31"/>
        <v>1</v>
      </c>
    </row>
    <row r="155" spans="1:32">
      <c r="A155" s="2">
        <v>154</v>
      </c>
      <c r="B155">
        <f t="shared" si="23"/>
        <v>129967.44744701819</v>
      </c>
      <c r="C155" s="5">
        <v>0.08</v>
      </c>
      <c r="D155">
        <f t="shared" si="24"/>
        <v>917570.1789759493</v>
      </c>
      <c r="Q155">
        <f t="shared" si="25"/>
        <v>917570.17897595582</v>
      </c>
      <c r="R155">
        <f t="shared" si="26"/>
        <v>688.37703877273759</v>
      </c>
      <c r="S155">
        <f t="shared" si="27"/>
        <v>5124172.7343142126</v>
      </c>
      <c r="T155" s="5">
        <v>0.08</v>
      </c>
      <c r="V155">
        <f>SUM($R$2:R155)</f>
        <v>34907.026209755641</v>
      </c>
      <c r="W155">
        <f t="shared" si="28"/>
        <v>73.60314217888002</v>
      </c>
      <c r="Z155">
        <f t="shared" si="33"/>
        <v>9.2553476354163532E-5</v>
      </c>
      <c r="AA155" s="5">
        <v>0.3</v>
      </c>
      <c r="AB155">
        <f t="shared" si="29"/>
        <v>17080575.781047378</v>
      </c>
      <c r="AC155">
        <f t="shared" si="32"/>
        <v>1685429.874885509</v>
      </c>
      <c r="AD155" s="5">
        <v>0.2</v>
      </c>
      <c r="AE155">
        <f t="shared" si="30"/>
        <v>337085.97497710184</v>
      </c>
      <c r="AF155">
        <f t="shared" si="31"/>
        <v>1</v>
      </c>
    </row>
    <row r="156" spans="1:32">
      <c r="A156" s="2">
        <v>155</v>
      </c>
      <c r="B156">
        <f t="shared" si="23"/>
        <v>140364.84324277964</v>
      </c>
      <c r="C156" s="5">
        <v>0.08</v>
      </c>
      <c r="D156">
        <f t="shared" si="24"/>
        <v>990975.79329402524</v>
      </c>
      <c r="Q156">
        <f t="shared" si="25"/>
        <v>990975.79329403222</v>
      </c>
      <c r="R156">
        <f t="shared" si="26"/>
        <v>701.36528478731759</v>
      </c>
      <c r="S156">
        <f t="shared" si="27"/>
        <v>5534106.5530593498</v>
      </c>
      <c r="T156" s="5">
        <v>0.08</v>
      </c>
      <c r="V156">
        <f>SUM($R$2:R156)</f>
        <v>35608.391494542957</v>
      </c>
      <c r="W156">
        <f t="shared" si="28"/>
        <v>75.082004585128317</v>
      </c>
      <c r="Z156">
        <f t="shared" si="33"/>
        <v>8.5697663290892158E-5</v>
      </c>
      <c r="AA156" s="5">
        <v>0.3</v>
      </c>
      <c r="AB156">
        <f t="shared" si="29"/>
        <v>18447021.843531165</v>
      </c>
      <c r="AC156">
        <f t="shared" si="32"/>
        <v>1786555.6673786396</v>
      </c>
      <c r="AD156" s="5">
        <v>0.2</v>
      </c>
      <c r="AE156">
        <f t="shared" si="30"/>
        <v>357311.13347572793</v>
      </c>
      <c r="AF156">
        <f t="shared" si="31"/>
        <v>1</v>
      </c>
    </row>
    <row r="157" spans="1:32">
      <c r="A157" s="2">
        <v>156</v>
      </c>
      <c r="B157">
        <f t="shared" si="23"/>
        <v>151594.030702202</v>
      </c>
      <c r="C157" s="5">
        <v>0.08</v>
      </c>
      <c r="D157">
        <f t="shared" si="24"/>
        <v>1070253.8567575472</v>
      </c>
      <c r="Q157">
        <f t="shared" si="25"/>
        <v>1070253.8567575549</v>
      </c>
      <c r="R157">
        <f t="shared" si="26"/>
        <v>714.59859204745555</v>
      </c>
      <c r="S157">
        <f t="shared" si="27"/>
        <v>5976835.0773040978</v>
      </c>
      <c r="T157" s="5">
        <v>0.08</v>
      </c>
      <c r="V157">
        <f>SUM($R$2:R157)</f>
        <v>36322.990086590413</v>
      </c>
      <c r="W157">
        <f t="shared" si="28"/>
        <v>76.588770055645455</v>
      </c>
      <c r="Z157">
        <f t="shared" si="33"/>
        <v>7.9349688232307558E-5</v>
      </c>
      <c r="AA157" s="5">
        <v>0.3</v>
      </c>
      <c r="AB157">
        <f t="shared" si="29"/>
        <v>19922783.591013659</v>
      </c>
      <c r="AC157">
        <f t="shared" si="32"/>
        <v>1893749.007421358</v>
      </c>
      <c r="AD157" s="5">
        <v>0.2</v>
      </c>
      <c r="AE157">
        <f t="shared" si="30"/>
        <v>378749.80148427165</v>
      </c>
      <c r="AF157">
        <f t="shared" si="31"/>
        <v>1</v>
      </c>
    </row>
    <row r="158" spans="1:32">
      <c r="A158" s="2">
        <v>157</v>
      </c>
      <c r="B158">
        <f t="shared" si="23"/>
        <v>163721.55315837817</v>
      </c>
      <c r="C158" s="5">
        <v>0.08</v>
      </c>
      <c r="D158">
        <f t="shared" si="24"/>
        <v>1155874.1652981511</v>
      </c>
      <c r="Q158">
        <f t="shared" si="25"/>
        <v>1155874.1652981592</v>
      </c>
      <c r="R158">
        <f t="shared" si="26"/>
        <v>728.08158435023768</v>
      </c>
      <c r="S158">
        <f t="shared" si="27"/>
        <v>6454981.883488426</v>
      </c>
      <c r="T158" s="5">
        <v>0.08</v>
      </c>
      <c r="V158">
        <f>SUM($R$2:R158)</f>
        <v>37051.071670940648</v>
      </c>
      <c r="W158">
        <f t="shared" si="28"/>
        <v>78.123965063342155</v>
      </c>
      <c r="Z158">
        <f t="shared" si="33"/>
        <v>7.3471933548432922E-5</v>
      </c>
      <c r="AA158" s="5">
        <v>0.3</v>
      </c>
      <c r="AB158">
        <f t="shared" si="29"/>
        <v>21516606.278294753</v>
      </c>
      <c r="AC158">
        <f t="shared" si="32"/>
        <v>2007373.9478666396</v>
      </c>
      <c r="AD158" s="5">
        <v>0.2</v>
      </c>
      <c r="AE158">
        <f t="shared" si="30"/>
        <v>401474.78957332793</v>
      </c>
      <c r="AF158">
        <f t="shared" si="31"/>
        <v>1</v>
      </c>
    </row>
    <row r="159" spans="1:32">
      <c r="A159" s="2">
        <v>158</v>
      </c>
      <c r="B159">
        <f t="shared" si="23"/>
        <v>176819.27741104842</v>
      </c>
      <c r="C159" s="5">
        <v>0.08</v>
      </c>
      <c r="D159">
        <f t="shared" si="24"/>
        <v>1248344.0985220033</v>
      </c>
      <c r="Q159">
        <f t="shared" si="25"/>
        <v>1248344.0985220121</v>
      </c>
      <c r="R159">
        <f t="shared" si="26"/>
        <v>741.81897273420441</v>
      </c>
      <c r="S159">
        <f t="shared" si="27"/>
        <v>6971380.4341675006</v>
      </c>
      <c r="T159" s="5">
        <v>0.08</v>
      </c>
      <c r="V159">
        <f>SUM($R$2:R159)</f>
        <v>37792.890643674851</v>
      </c>
      <c r="W159">
        <f t="shared" si="28"/>
        <v>79.688126014580291</v>
      </c>
      <c r="Z159">
        <f t="shared" si="33"/>
        <v>6.8029568100400851E-5</v>
      </c>
      <c r="AA159" s="5">
        <v>0.3</v>
      </c>
      <c r="AB159">
        <f t="shared" si="29"/>
        <v>23237934.780558337</v>
      </c>
      <c r="AC159">
        <f t="shared" si="32"/>
        <v>2127816.3847386381</v>
      </c>
      <c r="AD159" s="5">
        <v>0.2</v>
      </c>
      <c r="AE159">
        <f t="shared" si="30"/>
        <v>425563.27694772766</v>
      </c>
      <c r="AF159">
        <f t="shared" si="31"/>
        <v>1</v>
      </c>
    </row>
    <row r="160" spans="1:32">
      <c r="A160" s="2">
        <v>159</v>
      </c>
      <c r="B160">
        <f t="shared" si="23"/>
        <v>190964.81960393229</v>
      </c>
      <c r="C160" s="5">
        <v>0.08</v>
      </c>
      <c r="D160">
        <f t="shared" si="24"/>
        <v>1348211.6264037634</v>
      </c>
      <c r="Q160">
        <f t="shared" si="25"/>
        <v>1348211.6264037732</v>
      </c>
      <c r="R160">
        <f t="shared" si="26"/>
        <v>755.81555712541581</v>
      </c>
      <c r="S160">
        <f t="shared" si="27"/>
        <v>7529090.8689009007</v>
      </c>
      <c r="T160" s="5">
        <v>0.08</v>
      </c>
      <c r="V160">
        <f>SUM($R$2:R160)</f>
        <v>38548.706200800269</v>
      </c>
      <c r="W160">
        <f t="shared" si="28"/>
        <v>81.281799436596529</v>
      </c>
      <c r="Z160">
        <f t="shared" si="33"/>
        <v>6.2990340833704486E-5</v>
      </c>
      <c r="AA160" s="5">
        <v>0.3</v>
      </c>
      <c r="AB160">
        <f t="shared" si="29"/>
        <v>25096969.563003004</v>
      </c>
      <c r="AC160">
        <f t="shared" si="32"/>
        <v>2255485.3678229563</v>
      </c>
      <c r="AD160" s="5">
        <v>0.2</v>
      </c>
      <c r="AE160">
        <f t="shared" si="30"/>
        <v>451097.07356459129</v>
      </c>
      <c r="AF160">
        <f t="shared" si="31"/>
        <v>1</v>
      </c>
    </row>
    <row r="161" spans="1:32">
      <c r="A161" s="2">
        <v>160</v>
      </c>
      <c r="B161">
        <f t="shared" si="23"/>
        <v>206242.00517224689</v>
      </c>
      <c r="C161" s="5">
        <v>0.08</v>
      </c>
      <c r="D161">
        <f t="shared" si="24"/>
        <v>1456068.5565160646</v>
      </c>
      <c r="Q161">
        <f t="shared" si="25"/>
        <v>1456068.5565160753</v>
      </c>
      <c r="R161">
        <f t="shared" si="26"/>
        <v>770.07622801457444</v>
      </c>
      <c r="S161">
        <f t="shared" si="27"/>
        <v>8131418.1384129729</v>
      </c>
      <c r="T161" s="5">
        <v>0.08</v>
      </c>
      <c r="V161">
        <f>SUM($R$2:R161)</f>
        <v>39318.78242881484</v>
      </c>
      <c r="W161">
        <f t="shared" si="28"/>
        <v>82.905542168462105</v>
      </c>
      <c r="Z161">
        <f t="shared" si="33"/>
        <v>5.8324389660837484E-5</v>
      </c>
      <c r="AA161" s="5">
        <v>0.3</v>
      </c>
      <c r="AB161">
        <f t="shared" si="29"/>
        <v>27104727.128043246</v>
      </c>
      <c r="AC161">
        <f t="shared" si="32"/>
        <v>2390814.4898923337</v>
      </c>
      <c r="AD161" s="5">
        <v>0.2</v>
      </c>
      <c r="AE161">
        <f t="shared" si="30"/>
        <v>478162.89797846676</v>
      </c>
      <c r="AF161">
        <f t="shared" si="31"/>
        <v>1</v>
      </c>
    </row>
    <row r="162" spans="1:32">
      <c r="A162" s="2">
        <v>161</v>
      </c>
      <c r="B162">
        <f t="shared" si="23"/>
        <v>222741.36558602663</v>
      </c>
      <c r="C162" s="5">
        <v>0.08</v>
      </c>
      <c r="D162">
        <f t="shared" si="24"/>
        <v>1572554.0410373497</v>
      </c>
      <c r="Q162">
        <f t="shared" si="25"/>
        <v>1572554.0410373614</v>
      </c>
      <c r="R162">
        <f t="shared" si="26"/>
        <v>784.60596816579323</v>
      </c>
      <c r="S162">
        <f t="shared" si="27"/>
        <v>8781931.5894860122</v>
      </c>
      <c r="T162" s="5">
        <v>0.08</v>
      </c>
      <c r="V162">
        <f>SUM($R$2:R162)</f>
        <v>40103.388396980634</v>
      </c>
      <c r="W162">
        <f t="shared" si="28"/>
        <v>84.559921555645914</v>
      </c>
      <c r="Z162">
        <f t="shared" si="33"/>
        <v>5.4004064500775441E-5</v>
      </c>
      <c r="AA162" s="5">
        <v>0.3</v>
      </c>
      <c r="AB162">
        <f t="shared" si="29"/>
        <v>29273105.29828671</v>
      </c>
      <c r="AC162">
        <f t="shared" si="32"/>
        <v>2534263.3592858738</v>
      </c>
      <c r="AD162" s="5">
        <v>0.2</v>
      </c>
      <c r="AE162">
        <f t="shared" si="30"/>
        <v>506852.67185717478</v>
      </c>
      <c r="AF162">
        <f t="shared" si="31"/>
        <v>1</v>
      </c>
    </row>
    <row r="163" spans="1:32">
      <c r="A163" s="2">
        <v>162</v>
      </c>
      <c r="B163">
        <f t="shared" si="23"/>
        <v>240560.67483290876</v>
      </c>
      <c r="C163" s="5">
        <v>0.08</v>
      </c>
      <c r="D163">
        <f t="shared" si="24"/>
        <v>1698358.3643203378</v>
      </c>
      <c r="Q163">
        <f t="shared" si="25"/>
        <v>1698358.3643203501</v>
      </c>
      <c r="R163">
        <f t="shared" si="26"/>
        <v>799.40985435760069</v>
      </c>
      <c r="S163">
        <f t="shared" si="27"/>
        <v>9484486.1166448947</v>
      </c>
      <c r="T163" s="5">
        <v>0.08</v>
      </c>
      <c r="V163">
        <f>SUM($R$2:R163)</f>
        <v>40902.798251338238</v>
      </c>
      <c r="W163">
        <f t="shared" si="28"/>
        <v>86.245515648248301</v>
      </c>
      <c r="Z163">
        <f t="shared" si="33"/>
        <v>5.0003763426643918E-5</v>
      </c>
      <c r="AA163" s="5">
        <v>0.3</v>
      </c>
      <c r="AB163">
        <f t="shared" si="29"/>
        <v>31614953.722149651</v>
      </c>
      <c r="AC163">
        <f t="shared" si="32"/>
        <v>2686319.1608430264</v>
      </c>
      <c r="AD163" s="5">
        <v>0.2</v>
      </c>
      <c r="AE163">
        <f t="shared" si="30"/>
        <v>537263.8321686053</v>
      </c>
      <c r="AF163">
        <f t="shared" si="31"/>
        <v>1</v>
      </c>
    </row>
    <row r="164" spans="1:32">
      <c r="A164" s="2">
        <v>163</v>
      </c>
      <c r="B164">
        <f t="shared" si="23"/>
        <v>259805.52881954145</v>
      </c>
      <c r="C164" s="5">
        <v>0.08</v>
      </c>
      <c r="D164">
        <f t="shared" si="24"/>
        <v>1834227.0334659647</v>
      </c>
      <c r="Q164">
        <f t="shared" si="25"/>
        <v>1834227.0334659782</v>
      </c>
      <c r="R164">
        <f t="shared" si="26"/>
        <v>814.49305915680065</v>
      </c>
      <c r="S164">
        <f t="shared" si="27"/>
        <v>10243245.005976487</v>
      </c>
      <c r="T164" s="5">
        <v>0.08</v>
      </c>
      <c r="V164">
        <f>SUM($R$2:R164)</f>
        <v>41717.291310495035</v>
      </c>
      <c r="W164">
        <f t="shared" si="28"/>
        <v>87.962913402975232</v>
      </c>
      <c r="Z164">
        <f t="shared" si="33"/>
        <v>4.6299780950596215E-5</v>
      </c>
      <c r="AA164" s="5">
        <v>0.3</v>
      </c>
      <c r="AB164">
        <f t="shared" si="29"/>
        <v>34144150.019921623</v>
      </c>
      <c r="AC164">
        <f t="shared" si="32"/>
        <v>2847498.310493608</v>
      </c>
      <c r="AD164" s="5">
        <v>0.2</v>
      </c>
      <c r="AE164">
        <f t="shared" si="30"/>
        <v>569499.6620987216</v>
      </c>
      <c r="AF164">
        <f t="shared" si="31"/>
        <v>1</v>
      </c>
    </row>
    <row r="165" spans="1:32">
      <c r="A165" s="2">
        <v>164</v>
      </c>
      <c r="B165">
        <f t="shared" si="23"/>
        <v>280589.97112510476</v>
      </c>
      <c r="C165" s="5">
        <v>0.08</v>
      </c>
      <c r="D165">
        <f t="shared" si="24"/>
        <v>1980965.1961432418</v>
      </c>
      <c r="Q165">
        <f t="shared" si="25"/>
        <v>1980965.1961432567</v>
      </c>
      <c r="R165">
        <f t="shared" si="26"/>
        <v>829.8608527257968</v>
      </c>
      <c r="S165">
        <f t="shared" si="27"/>
        <v>11062704.606454607</v>
      </c>
      <c r="T165" s="5">
        <v>0.08</v>
      </c>
      <c r="V165">
        <f>SUM($R$2:R165)</f>
        <v>42547.152163220831</v>
      </c>
      <c r="W165">
        <f t="shared" si="28"/>
        <v>89.712714888923443</v>
      </c>
      <c r="Z165">
        <f t="shared" si="33"/>
        <v>4.2870167546848345E-5</v>
      </c>
      <c r="AA165" s="5">
        <v>0.3</v>
      </c>
      <c r="AB165">
        <f t="shared" si="29"/>
        <v>36875682.021515362</v>
      </c>
      <c r="AC165">
        <f t="shared" si="32"/>
        <v>3018348.2091232245</v>
      </c>
      <c r="AD165" s="5">
        <v>0.2</v>
      </c>
      <c r="AE165">
        <f t="shared" si="30"/>
        <v>603669.64182464487</v>
      </c>
      <c r="AF165">
        <f t="shared" si="31"/>
        <v>1</v>
      </c>
    </row>
    <row r="166" spans="1:32">
      <c r="A166" s="2">
        <v>165</v>
      </c>
      <c r="B166">
        <f t="shared" ref="B166:B200" si="34">B165+B165*C165</f>
        <v>303037.16881511314</v>
      </c>
      <c r="C166" s="5">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5">
        <v>0.08</v>
      </c>
      <c r="V166">
        <f>SUM($R$2:R166)</f>
        <v>43392.670767884854</v>
      </c>
      <c r="W166">
        <f t="shared" ref="W166:W200" si="39">V166/$W$2</f>
        <v>91.495531497248038</v>
      </c>
      <c r="Z166">
        <f t="shared" si="33"/>
        <v>3.9694599580415133E-5</v>
      </c>
      <c r="AA166" s="5">
        <v>0.3</v>
      </c>
      <c r="AB166">
        <f t="shared" si="29"/>
        <v>39825736.58323659</v>
      </c>
      <c r="AC166">
        <f t="shared" si="32"/>
        <v>3199449.1016706182</v>
      </c>
      <c r="AD166" s="5">
        <v>0.2</v>
      </c>
      <c r="AE166">
        <f t="shared" si="30"/>
        <v>639889.82033412368</v>
      </c>
      <c r="AF166">
        <f t="shared" si="31"/>
        <v>1</v>
      </c>
    </row>
    <row r="167" spans="1:32">
      <c r="A167" s="2">
        <v>166</v>
      </c>
      <c r="B167">
        <f t="shared" si="34"/>
        <v>327280.14232032216</v>
      </c>
      <c r="C167" s="5">
        <v>0.08</v>
      </c>
      <c r="D167">
        <f t="shared" si="35"/>
        <v>2310597.804781477</v>
      </c>
      <c r="Q167">
        <f t="shared" si="36"/>
        <v>2310597.8047814951</v>
      </c>
      <c r="R167">
        <f t="shared" si="37"/>
        <v>861.47178588409531</v>
      </c>
      <c r="S167">
        <f t="shared" si="38"/>
        <v>12903538.652968654</v>
      </c>
      <c r="T167" s="5">
        <v>0.08</v>
      </c>
      <c r="V167">
        <f>SUM($R$2:R167)</f>
        <v>44254.14255376895</v>
      </c>
      <c r="W167">
        <f t="shared" si="39"/>
        <v>93.311986154786297</v>
      </c>
      <c r="Z167">
        <f t="shared" si="33"/>
        <v>3.6754258870754755E-5</v>
      </c>
      <c r="AA167" s="5">
        <v>0.3</v>
      </c>
      <c r="AB167">
        <f t="shared" si="29"/>
        <v>43011795.509895518</v>
      </c>
      <c r="AC167">
        <f t="shared" si="32"/>
        <v>3391416.0477708555</v>
      </c>
      <c r="AD167" s="5">
        <v>0.2</v>
      </c>
      <c r="AE167">
        <f t="shared" si="30"/>
        <v>678283.20955417119</v>
      </c>
      <c r="AF167">
        <f t="shared" si="31"/>
        <v>1</v>
      </c>
    </row>
    <row r="168" spans="1:32">
      <c r="A168" s="2">
        <v>167</v>
      </c>
      <c r="B168">
        <f t="shared" si="34"/>
        <v>353462.55370594794</v>
      </c>
      <c r="C168" s="5">
        <v>0.08</v>
      </c>
      <c r="D168">
        <f t="shared" si="35"/>
        <v>2495445.6291639949</v>
      </c>
      <c r="Q168">
        <f t="shared" si="36"/>
        <v>2495445.6291640149</v>
      </c>
      <c r="R168">
        <f t="shared" si="37"/>
        <v>877.72597052341769</v>
      </c>
      <c r="S168">
        <f t="shared" si="38"/>
        <v>13935821.745206147</v>
      </c>
      <c r="T168" s="5">
        <v>0.08</v>
      </c>
      <c r="V168">
        <f>SUM($R$2:R168)</f>
        <v>45131.868524292368</v>
      </c>
      <c r="W168">
        <f t="shared" si="39"/>
        <v>95.16271354171208</v>
      </c>
      <c r="Z168">
        <f t="shared" si="33"/>
        <v>3.4031721176624766E-5</v>
      </c>
      <c r="AA168" s="5">
        <v>0.3</v>
      </c>
      <c r="AB168">
        <f t="shared" si="29"/>
        <v>46452739.150687158</v>
      </c>
      <c r="AC168">
        <f t="shared" si="32"/>
        <v>3594901.0106371068</v>
      </c>
      <c r="AD168" s="5">
        <v>0.2</v>
      </c>
      <c r="AE168">
        <f t="shared" si="30"/>
        <v>718980.20212742139</v>
      </c>
      <c r="AF168">
        <f t="shared" si="31"/>
        <v>1</v>
      </c>
    </row>
    <row r="169" spans="1:32">
      <c r="A169" s="2">
        <v>168</v>
      </c>
      <c r="B169">
        <f t="shared" si="34"/>
        <v>381739.55800242379</v>
      </c>
      <c r="C169" s="5">
        <v>0.08</v>
      </c>
      <c r="D169">
        <f t="shared" si="35"/>
        <v>2695081.2794971145</v>
      </c>
      <c r="Q169">
        <f t="shared" si="36"/>
        <v>2695081.2794971359</v>
      </c>
      <c r="R169">
        <f t="shared" si="37"/>
        <v>894.28683789178399</v>
      </c>
      <c r="S169">
        <f t="shared" si="38"/>
        <v>15050687.48482264</v>
      </c>
      <c r="T169" s="5">
        <v>0.08</v>
      </c>
      <c r="V169">
        <f>SUM($R$2:R169)</f>
        <v>46026.155362184152</v>
      </c>
      <c r="W169">
        <f t="shared" si="39"/>
        <v>97.048360313296826</v>
      </c>
      <c r="Z169">
        <f t="shared" si="33"/>
        <v>3.1510852941319226E-5</v>
      </c>
      <c r="AA169" s="5">
        <v>0.3</v>
      </c>
      <c r="AB169">
        <f t="shared" si="29"/>
        <v>50168958.282742135</v>
      </c>
      <c r="AC169">
        <f t="shared" si="32"/>
        <v>3810595.0712753334</v>
      </c>
      <c r="AD169" s="5">
        <v>0.2</v>
      </c>
      <c r="AE169">
        <f t="shared" si="30"/>
        <v>762119.01425506675</v>
      </c>
      <c r="AF169">
        <f t="shared" si="31"/>
        <v>1</v>
      </c>
    </row>
    <row r="170" spans="1:32">
      <c r="A170" s="2">
        <v>169</v>
      </c>
      <c r="B170">
        <f t="shared" si="34"/>
        <v>412278.72264261771</v>
      </c>
      <c r="C170" s="5">
        <v>0.08</v>
      </c>
      <c r="D170">
        <f t="shared" si="35"/>
        <v>2910687.7818568838</v>
      </c>
      <c r="Q170">
        <f t="shared" si="36"/>
        <v>2910687.7818569071</v>
      </c>
      <c r="R170">
        <f t="shared" si="37"/>
        <v>911.16017445578018</v>
      </c>
      <c r="S170">
        <f t="shared" si="38"/>
        <v>16254742.483608453</v>
      </c>
      <c r="T170" s="5">
        <v>0.08</v>
      </c>
      <c r="V170">
        <f>SUM($R$2:R170)</f>
        <v>46937.31553663993</v>
      </c>
      <c r="W170">
        <f t="shared" si="39"/>
        <v>98.969585325854865</v>
      </c>
      <c r="Z170">
        <f t="shared" si="33"/>
        <v>2.917671568640669E-5</v>
      </c>
      <c r="AA170" s="5">
        <v>0.3</v>
      </c>
      <c r="AB170">
        <f t="shared" si="29"/>
        <v>54182474.94536151</v>
      </c>
      <c r="AC170">
        <f t="shared" si="32"/>
        <v>4039230.7755518537</v>
      </c>
      <c r="AD170" s="5">
        <v>0.2</v>
      </c>
      <c r="AE170">
        <f t="shared" si="30"/>
        <v>807846.15511037083</v>
      </c>
      <c r="AF170">
        <f t="shared" si="31"/>
        <v>1</v>
      </c>
    </row>
    <row r="171" spans="1:32">
      <c r="A171" s="2">
        <v>170</v>
      </c>
      <c r="B171">
        <f t="shared" si="34"/>
        <v>445261.02045402711</v>
      </c>
      <c r="C171" s="5">
        <v>0.08</v>
      </c>
      <c r="D171">
        <f t="shared" si="35"/>
        <v>3143542.8044054345</v>
      </c>
      <c r="Q171">
        <f t="shared" si="36"/>
        <v>3143542.8044054601</v>
      </c>
      <c r="R171">
        <f t="shared" si="37"/>
        <v>928.35187586060624</v>
      </c>
      <c r="S171">
        <f t="shared" si="38"/>
        <v>17555121.882297128</v>
      </c>
      <c r="T171" s="5">
        <v>0.08</v>
      </c>
      <c r="V171">
        <f>SUM($R$2:R171)</f>
        <v>47865.667412500537</v>
      </c>
      <c r="W171">
        <f t="shared" si="39"/>
        <v>100.92705986695175</v>
      </c>
      <c r="Z171">
        <f t="shared" si="33"/>
        <v>2.7015477487413603E-5</v>
      </c>
      <c r="AA171" s="5">
        <v>0.3</v>
      </c>
      <c r="AB171">
        <f t="shared" si="29"/>
        <v>58517072.940990433</v>
      </c>
      <c r="AC171">
        <f t="shared" si="32"/>
        <v>4281584.622084965</v>
      </c>
      <c r="AD171" s="5">
        <v>0.2</v>
      </c>
      <c r="AE171">
        <f t="shared" si="30"/>
        <v>856316.92441699305</v>
      </c>
      <c r="AF171">
        <f t="shared" si="31"/>
        <v>1</v>
      </c>
    </row>
    <row r="172" spans="1:32">
      <c r="A172" s="2">
        <v>171</v>
      </c>
      <c r="B172">
        <f t="shared" si="34"/>
        <v>480881.90209034929</v>
      </c>
      <c r="C172" s="5">
        <v>0.08</v>
      </c>
      <c r="D172">
        <f t="shared" si="35"/>
        <v>3395026.2287578695</v>
      </c>
      <c r="Q172">
        <f t="shared" si="36"/>
        <v>3395026.2287578965</v>
      </c>
      <c r="R172">
        <f t="shared" si="37"/>
        <v>945.86794899005145</v>
      </c>
      <c r="S172">
        <f t="shared" si="38"/>
        <v>18959531.6328809</v>
      </c>
      <c r="T172" s="5">
        <v>0.08</v>
      </c>
      <c r="V172">
        <f>SUM($R$2:R172)</f>
        <v>48811.535361490591</v>
      </c>
      <c r="W172">
        <f t="shared" si="39"/>
        <v>102.92146788995612</v>
      </c>
      <c r="Z172">
        <f t="shared" si="33"/>
        <v>2.5014331006864447E-5</v>
      </c>
      <c r="AA172" s="5">
        <v>0.3</v>
      </c>
      <c r="AB172">
        <f t="shared" si="29"/>
        <v>63198438.776269667</v>
      </c>
      <c r="AC172">
        <f t="shared" si="32"/>
        <v>4538479.6994100632</v>
      </c>
      <c r="AD172" s="5">
        <v>0.2</v>
      </c>
      <c r="AE172">
        <f t="shared" si="30"/>
        <v>907695.93988201267</v>
      </c>
      <c r="AF172">
        <f t="shared" si="31"/>
        <v>1</v>
      </c>
    </row>
    <row r="173" spans="1:32">
      <c r="A173" s="2">
        <v>172</v>
      </c>
      <c r="B173">
        <f t="shared" si="34"/>
        <v>519352.45425757725</v>
      </c>
      <c r="C173" s="5">
        <v>0.08</v>
      </c>
      <c r="D173">
        <f t="shared" si="35"/>
        <v>3666628.3270584992</v>
      </c>
      <c r="Q173">
        <f t="shared" si="36"/>
        <v>3666628.3270585281</v>
      </c>
      <c r="R173">
        <f t="shared" si="37"/>
        <v>963.71451406533538</v>
      </c>
      <c r="S173">
        <f t="shared" si="38"/>
        <v>20476294.163511373</v>
      </c>
      <c r="T173" s="5">
        <v>0.08</v>
      </c>
      <c r="V173">
        <f>SUM($R$2:R173)</f>
        <v>49775.249875555928</v>
      </c>
      <c r="W173">
        <f t="shared" si="39"/>
        <v>104.95350625301718</v>
      </c>
      <c r="Z173">
        <f t="shared" si="33"/>
        <v>2.3161417598948559E-5</v>
      </c>
      <c r="AA173" s="5">
        <v>0.3</v>
      </c>
      <c r="AB173">
        <f t="shared" si="29"/>
        <v>68254313.878371254</v>
      </c>
      <c r="AC173">
        <f t="shared" si="32"/>
        <v>4810788.481374667</v>
      </c>
      <c r="AD173" s="5">
        <v>0.2</v>
      </c>
      <c r="AE173">
        <f t="shared" si="30"/>
        <v>962157.69627493341</v>
      </c>
      <c r="AF173">
        <f t="shared" si="31"/>
        <v>1</v>
      </c>
    </row>
    <row r="174" spans="1:32">
      <c r="A174" s="2">
        <v>173</v>
      </c>
      <c r="B174">
        <f t="shared" si="34"/>
        <v>560900.65059818339</v>
      </c>
      <c r="C174" s="5">
        <v>0.08</v>
      </c>
      <c r="D174">
        <f t="shared" si="35"/>
        <v>3959958.5932231792</v>
      </c>
      <c r="Q174">
        <f t="shared" si="36"/>
        <v>3959958.5932232109</v>
      </c>
      <c r="R174">
        <f t="shared" si="37"/>
        <v>981.89780678354941</v>
      </c>
      <c r="S174">
        <f t="shared" si="38"/>
        <v>22114397.696592286</v>
      </c>
      <c r="T174" s="5">
        <v>0.08</v>
      </c>
      <c r="V174">
        <f>SUM($R$2:R174)</f>
        <v>50757.147682339477</v>
      </c>
      <c r="W174">
        <f t="shared" si="39"/>
        <v>107.02388496255108</v>
      </c>
      <c r="Z174">
        <f t="shared" si="33"/>
        <v>2.1445757036063478E-5</v>
      </c>
      <c r="AA174" s="5">
        <v>0.3</v>
      </c>
      <c r="AB174">
        <f t="shared" si="29"/>
        <v>73714658.988640964</v>
      </c>
      <c r="AC174">
        <f t="shared" si="32"/>
        <v>5099435.7902571475</v>
      </c>
      <c r="AD174" s="5">
        <v>0.2</v>
      </c>
      <c r="AE174">
        <f t="shared" si="30"/>
        <v>1019887.1580514295</v>
      </c>
      <c r="AF174">
        <f t="shared" si="31"/>
        <v>1</v>
      </c>
    </row>
    <row r="175" spans="1:32">
      <c r="A175" s="2">
        <v>174</v>
      </c>
      <c r="B175">
        <f t="shared" si="34"/>
        <v>605772.70264603803</v>
      </c>
      <c r="C175" s="5">
        <v>0.08</v>
      </c>
      <c r="D175">
        <f t="shared" si="35"/>
        <v>4276755.2806810336</v>
      </c>
      <c r="Q175">
        <f t="shared" si="36"/>
        <v>4276755.2806810681</v>
      </c>
      <c r="R175">
        <f t="shared" si="37"/>
        <v>1000.4241804964466</v>
      </c>
      <c r="S175">
        <f t="shared" si="38"/>
        <v>23883549.512319669</v>
      </c>
      <c r="T175" s="5">
        <v>0.08</v>
      </c>
      <c r="V175">
        <f>SUM($R$2:R175)</f>
        <v>51757.571862835925</v>
      </c>
      <c r="W175">
        <f t="shared" si="39"/>
        <v>109.13332742132148</v>
      </c>
      <c r="Z175">
        <f t="shared" si="33"/>
        <v>1.9857182440799518E-5</v>
      </c>
      <c r="AA175" s="5">
        <v>0.3</v>
      </c>
      <c r="AB175">
        <f t="shared" si="29"/>
        <v>79611831.70773223</v>
      </c>
      <c r="AC175">
        <f t="shared" si="32"/>
        <v>5405401.9376725769</v>
      </c>
      <c r="AD175" s="5">
        <v>0.2</v>
      </c>
      <c r="AE175">
        <f t="shared" si="30"/>
        <v>1081080.3875345155</v>
      </c>
      <c r="AF175">
        <f t="shared" si="31"/>
        <v>1</v>
      </c>
    </row>
    <row r="176" spans="1:32">
      <c r="A176" s="2">
        <v>175</v>
      </c>
      <c r="B176">
        <f t="shared" si="34"/>
        <v>654234.51885772112</v>
      </c>
      <c r="C176" s="5">
        <v>0.08</v>
      </c>
      <c r="D176">
        <f t="shared" si="35"/>
        <v>4618895.7031355165</v>
      </c>
      <c r="Q176">
        <f t="shared" si="36"/>
        <v>4618895.7031355537</v>
      </c>
      <c r="R176">
        <f t="shared" si="37"/>
        <v>1019.3001084303418</v>
      </c>
      <c r="S176">
        <f t="shared" si="38"/>
        <v>25794233.473305244</v>
      </c>
      <c r="T176" s="5">
        <v>0.08</v>
      </c>
      <c r="V176">
        <f>SUM($R$2:R176)</f>
        <v>52776.871971266264</v>
      </c>
      <c r="W176">
        <f t="shared" si="39"/>
        <v>111.28257068120074</v>
      </c>
      <c r="Z176">
        <f t="shared" si="33"/>
        <v>1.838628003777733E-5</v>
      </c>
      <c r="AA176" s="5">
        <v>0.3</v>
      </c>
      <c r="AB176">
        <f t="shared" si="29"/>
        <v>85980778.244350821</v>
      </c>
      <c r="AC176">
        <f t="shared" si="32"/>
        <v>5729726.0539329322</v>
      </c>
      <c r="AD176" s="5">
        <v>0.2</v>
      </c>
      <c r="AE176">
        <f t="shared" si="30"/>
        <v>1145945.2107865864</v>
      </c>
      <c r="AF176">
        <f t="shared" si="31"/>
        <v>1</v>
      </c>
    </row>
    <row r="177" spans="1:32">
      <c r="A177" s="2">
        <v>176</v>
      </c>
      <c r="B177">
        <f t="shared" si="34"/>
        <v>706573.28036633879</v>
      </c>
      <c r="C177" s="5">
        <v>0.08</v>
      </c>
      <c r="D177">
        <f t="shared" si="35"/>
        <v>4988407.3593863575</v>
      </c>
      <c r="Q177">
        <f t="shared" si="36"/>
        <v>4988407.3593863985</v>
      </c>
      <c r="R177">
        <f t="shared" si="37"/>
        <v>1038.5321859478952</v>
      </c>
      <c r="S177">
        <f t="shared" si="38"/>
        <v>27857772.151169665</v>
      </c>
      <c r="T177" s="5">
        <v>0.08</v>
      </c>
      <c r="V177">
        <f>SUM($R$2:R177)</f>
        <v>53815.404157214158</v>
      </c>
      <c r="W177">
        <f t="shared" si="39"/>
        <v>113.47236570070038</v>
      </c>
      <c r="Z177">
        <f t="shared" si="33"/>
        <v>1.7024333368312341E-5</v>
      </c>
      <c r="AA177" s="5">
        <v>0.3</v>
      </c>
      <c r="AB177">
        <f t="shared" si="29"/>
        <v>92859240.503898889</v>
      </c>
      <c r="AC177">
        <f t="shared" si="32"/>
        <v>6073509.617168908</v>
      </c>
      <c r="AD177" s="5">
        <v>0.2</v>
      </c>
      <c r="AE177">
        <f t="shared" si="30"/>
        <v>1214701.9234337816</v>
      </c>
      <c r="AF177">
        <f t="shared" si="31"/>
        <v>1</v>
      </c>
    </row>
    <row r="178" spans="1:32">
      <c r="A178" s="2">
        <v>177</v>
      </c>
      <c r="B178">
        <f t="shared" si="34"/>
        <v>763099.14279564586</v>
      </c>
      <c r="C178" s="5">
        <v>0.08</v>
      </c>
      <c r="D178">
        <f t="shared" si="35"/>
        <v>5387479.9481372666</v>
      </c>
      <c r="Q178">
        <f t="shared" si="36"/>
        <v>5387479.9481373094</v>
      </c>
      <c r="R178">
        <f t="shared" si="37"/>
        <v>1058.1271328525727</v>
      </c>
      <c r="S178">
        <f t="shared" si="38"/>
        <v>30086393.923263241</v>
      </c>
      <c r="T178" s="5">
        <v>0.08</v>
      </c>
      <c r="V178">
        <f>SUM($R$2:R178)</f>
        <v>54873.531290066734</v>
      </c>
      <c r="W178">
        <f t="shared" si="39"/>
        <v>115.70347760736038</v>
      </c>
      <c r="Z178">
        <f t="shared" si="33"/>
        <v>1.5763271637326241E-5</v>
      </c>
      <c r="AA178" s="5">
        <v>0.3</v>
      </c>
      <c r="AB178">
        <f t="shared" si="29"/>
        <v>100287979.74421081</v>
      </c>
      <c r="AC178">
        <f t="shared" si="32"/>
        <v>6437920.1941990424</v>
      </c>
      <c r="AD178" s="5">
        <v>0.2</v>
      </c>
      <c r="AE178">
        <f t="shared" si="30"/>
        <v>1287584.0388398087</v>
      </c>
      <c r="AF178">
        <f t="shared" si="31"/>
        <v>1</v>
      </c>
    </row>
    <row r="179" spans="1:32">
      <c r="A179" s="2">
        <v>178</v>
      </c>
      <c r="B179">
        <f t="shared" si="34"/>
        <v>824147.0742192975</v>
      </c>
      <c r="C179" s="5">
        <v>0.08</v>
      </c>
      <c r="D179">
        <f t="shared" si="35"/>
        <v>5818478.3439882481</v>
      </c>
      <c r="Q179">
        <f t="shared" si="36"/>
        <v>5818478.3439882947</v>
      </c>
      <c r="R179">
        <f t="shared" si="37"/>
        <v>1078.0917957365834</v>
      </c>
      <c r="S179">
        <f t="shared" si="38"/>
        <v>32493305.437124301</v>
      </c>
      <c r="T179" s="5">
        <v>0.08</v>
      </c>
      <c r="V179">
        <f>SUM($R$2:R179)</f>
        <v>55951.623085803316</v>
      </c>
      <c r="W179">
        <f t="shared" si="39"/>
        <v>117.97668596508944</v>
      </c>
      <c r="Z179">
        <f t="shared" si="33"/>
        <v>1.4595621886413185E-5</v>
      </c>
      <c r="AA179" s="5">
        <v>0.3</v>
      </c>
      <c r="AB179">
        <f t="shared" si="29"/>
        <v>108311018.12374768</v>
      </c>
      <c r="AC179">
        <f t="shared" si="32"/>
        <v>6824195.4058509851</v>
      </c>
      <c r="AD179" s="5">
        <v>0.2</v>
      </c>
      <c r="AE179">
        <f t="shared" si="30"/>
        <v>1364839.0811701971</v>
      </c>
      <c r="AF179">
        <f t="shared" si="31"/>
        <v>1</v>
      </c>
    </row>
    <row r="180" spans="1:32">
      <c r="A180" s="2">
        <v>179</v>
      </c>
      <c r="B180">
        <f t="shared" si="34"/>
        <v>890078.84015684132</v>
      </c>
      <c r="C180" s="5">
        <v>0.08</v>
      </c>
      <c r="D180">
        <f t="shared" si="35"/>
        <v>6283956.6115073077</v>
      </c>
      <c r="Q180">
        <f t="shared" si="36"/>
        <v>6283956.611507359</v>
      </c>
      <c r="R180">
        <f t="shared" si="37"/>
        <v>1098.433150373123</v>
      </c>
      <c r="S180">
        <f t="shared" si="38"/>
        <v>35092769.872094244</v>
      </c>
      <c r="T180" s="5">
        <v>0.08</v>
      </c>
      <c r="V180">
        <f>SUM($R$2:R180)</f>
        <v>57050.056236176439</v>
      </c>
      <c r="W180">
        <f t="shared" si="39"/>
        <v>120.29278504654924</v>
      </c>
      <c r="Z180">
        <f t="shared" si="33"/>
        <v>1.3514464709641839E-5</v>
      </c>
      <c r="AA180" s="5">
        <v>0.3</v>
      </c>
      <c r="AB180">
        <f t="shared" si="29"/>
        <v>116975899.57364748</v>
      </c>
      <c r="AC180">
        <f t="shared" si="32"/>
        <v>7233647.1302020447</v>
      </c>
      <c r="AD180" s="5">
        <v>0.2</v>
      </c>
      <c r="AE180">
        <f t="shared" si="30"/>
        <v>1446729.4260404091</v>
      </c>
      <c r="AF180">
        <f t="shared" si="31"/>
        <v>1</v>
      </c>
    </row>
    <row r="181" spans="1:32">
      <c r="A181" s="2">
        <v>180</v>
      </c>
      <c r="B181">
        <f t="shared" si="34"/>
        <v>961285.14736938861</v>
      </c>
      <c r="C181" s="5">
        <v>0.08</v>
      </c>
      <c r="D181">
        <f t="shared" si="35"/>
        <v>6786673.1404278921</v>
      </c>
      <c r="Q181">
        <f t="shared" si="36"/>
        <v>6786673.1404279489</v>
      </c>
      <c r="R181">
        <f t="shared" si="37"/>
        <v>1119.1583041537478</v>
      </c>
      <c r="S181">
        <f t="shared" si="38"/>
        <v>37900191.461861789</v>
      </c>
      <c r="T181" s="5">
        <v>0.08</v>
      </c>
      <c r="V181">
        <f>SUM($R$2:R181)</f>
        <v>58169.214540330184</v>
      </c>
      <c r="W181">
        <f t="shared" si="39"/>
        <v>122.65258411067808</v>
      </c>
      <c r="Z181">
        <f t="shared" si="33"/>
        <v>1.2513393249668367E-5</v>
      </c>
      <c r="AA181" s="5">
        <v>0.3</v>
      </c>
      <c r="AB181">
        <f t="shared" si="29"/>
        <v>126333971.53953931</v>
      </c>
      <c r="AC181">
        <f t="shared" si="32"/>
        <v>7667665.9580141678</v>
      </c>
      <c r="AD181" s="5">
        <v>0.2</v>
      </c>
      <c r="AE181">
        <f t="shared" si="30"/>
        <v>1533533.1916028336</v>
      </c>
      <c r="AF181">
        <f t="shared" si="31"/>
        <v>1</v>
      </c>
    </row>
    <row r="182" spans="1:32">
      <c r="A182" s="2">
        <v>181</v>
      </c>
      <c r="B182">
        <f t="shared" si="34"/>
        <v>1038187.9591589397</v>
      </c>
      <c r="C182" s="5">
        <v>0.08</v>
      </c>
      <c r="D182">
        <f t="shared" si="35"/>
        <v>7329606.9916621232</v>
      </c>
      <c r="Q182">
        <f t="shared" si="36"/>
        <v>7329606.9916621847</v>
      </c>
      <c r="R182">
        <f t="shared" si="37"/>
        <v>1140.2744985717432</v>
      </c>
      <c r="S182">
        <f t="shared" si="38"/>
        <v>40932206.778810732</v>
      </c>
      <c r="T182" s="5">
        <v>0.08</v>
      </c>
      <c r="V182">
        <f>SUM($R$2:R182)</f>
        <v>59309.489038901927</v>
      </c>
      <c r="W182">
        <f t="shared" si="39"/>
        <v>125.05690768545087</v>
      </c>
      <c r="Z182">
        <f t="shared" si="33"/>
        <v>1.1586475231174414E-5</v>
      </c>
      <c r="AA182" s="5">
        <v>0.3</v>
      </c>
      <c r="AB182">
        <f t="shared" si="29"/>
        <v>136440689.26270244</v>
      </c>
      <c r="AC182">
        <f t="shared" si="32"/>
        <v>8127725.9154950185</v>
      </c>
      <c r="AD182" s="5">
        <v>0.2</v>
      </c>
      <c r="AE182">
        <f t="shared" si="30"/>
        <v>1625545.1830990037</v>
      </c>
      <c r="AF182">
        <f t="shared" si="31"/>
        <v>1</v>
      </c>
    </row>
    <row r="183" spans="1:32">
      <c r="A183" s="2">
        <v>182</v>
      </c>
      <c r="B183">
        <f t="shared" si="34"/>
        <v>1121242.9958916549</v>
      </c>
      <c r="C183" s="5">
        <v>0.08</v>
      </c>
      <c r="D183">
        <f t="shared" si="35"/>
        <v>7915975.5509950928</v>
      </c>
      <c r="Q183">
        <f t="shared" si="36"/>
        <v>7915975.550995159</v>
      </c>
      <c r="R183">
        <f t="shared" si="37"/>
        <v>1161.7891117523416</v>
      </c>
      <c r="S183">
        <f t="shared" si="38"/>
        <v>44206783.321115591</v>
      </c>
      <c r="T183" s="5">
        <v>0.08</v>
      </c>
      <c r="V183">
        <f>SUM($R$2:R183)</f>
        <v>60471.278150654267</v>
      </c>
      <c r="W183">
        <f t="shared" si="39"/>
        <v>127.50659585597408</v>
      </c>
      <c r="Z183">
        <f t="shared" si="33"/>
        <v>1.0728217806642976E-5</v>
      </c>
      <c r="AA183" s="5">
        <v>0.3</v>
      </c>
      <c r="AB183">
        <f t="shared" si="29"/>
        <v>147355944.40371865</v>
      </c>
      <c r="AC183">
        <f t="shared" si="32"/>
        <v>8615389.4704247192</v>
      </c>
      <c r="AD183" s="5">
        <v>0.2</v>
      </c>
      <c r="AE183">
        <f t="shared" si="30"/>
        <v>1723077.8940849439</v>
      </c>
      <c r="AF183">
        <f t="shared" si="31"/>
        <v>1</v>
      </c>
    </row>
    <row r="184" spans="1:32">
      <c r="A184" s="2">
        <v>183</v>
      </c>
      <c r="B184">
        <f t="shared" si="34"/>
        <v>1210942.4355629873</v>
      </c>
      <c r="C184" s="5">
        <v>0.08</v>
      </c>
      <c r="D184">
        <f t="shared" si="35"/>
        <v>8549253.5950747002</v>
      </c>
      <c r="Q184">
        <f t="shared" si="36"/>
        <v>8549253.5950747747</v>
      </c>
      <c r="R184">
        <f t="shared" si="37"/>
        <v>1183.7096610306878</v>
      </c>
      <c r="S184">
        <f t="shared" si="38"/>
        <v>47743325.986804843</v>
      </c>
      <c r="T184" s="5">
        <v>0.08</v>
      </c>
      <c r="V184">
        <f>SUM($R$2:R184)</f>
        <v>61654.987811684958</v>
      </c>
      <c r="W184">
        <f t="shared" si="39"/>
        <v>130.00250455801662</v>
      </c>
      <c r="Z184">
        <f t="shared" si="33"/>
        <v>9.9335350061509023E-6</v>
      </c>
      <c r="AA184" s="5">
        <v>0.3</v>
      </c>
      <c r="AB184">
        <f t="shared" si="29"/>
        <v>159144419.95601615</v>
      </c>
      <c r="AC184">
        <f t="shared" si="32"/>
        <v>9132312.8386502024</v>
      </c>
      <c r="AD184" s="5">
        <v>0.2</v>
      </c>
      <c r="AE184">
        <f t="shared" si="30"/>
        <v>1826462.5677300405</v>
      </c>
      <c r="AF184">
        <f t="shared" si="31"/>
        <v>1</v>
      </c>
    </row>
    <row r="185" spans="1:32">
      <c r="A185" s="2">
        <v>184</v>
      </c>
      <c r="B185">
        <f t="shared" si="34"/>
        <v>1307817.8304080262</v>
      </c>
      <c r="C185" s="5">
        <v>0.08</v>
      </c>
      <c r="D185">
        <f t="shared" si="35"/>
        <v>9233193.8826806769</v>
      </c>
      <c r="Q185">
        <f t="shared" si="36"/>
        <v>9233193.8826807551</v>
      </c>
      <c r="R185">
        <f t="shared" si="37"/>
        <v>1206.0438055784366</v>
      </c>
      <c r="S185">
        <f t="shared" si="38"/>
        <v>51562792.065749235</v>
      </c>
      <c r="T185" s="5">
        <v>0.08</v>
      </c>
      <c r="V185">
        <f>SUM($R$2:R185)</f>
        <v>62861.031617263397</v>
      </c>
      <c r="W185">
        <f t="shared" si="39"/>
        <v>132.54550587707882</v>
      </c>
      <c r="Z185">
        <f t="shared" si="33"/>
        <v>9.1977175982878715E-6</v>
      </c>
      <c r="AA185" s="5">
        <v>0.3</v>
      </c>
      <c r="AB185">
        <f t="shared" si="29"/>
        <v>171875973.55249745</v>
      </c>
      <c r="AC185">
        <f t="shared" si="32"/>
        <v>9680251.6089692153</v>
      </c>
      <c r="AD185" s="5">
        <v>0.2</v>
      </c>
      <c r="AE185">
        <f t="shared" si="30"/>
        <v>1936050.3217938431</v>
      </c>
      <c r="AF185">
        <f t="shared" si="31"/>
        <v>1</v>
      </c>
    </row>
    <row r="186" spans="1:32">
      <c r="A186" s="2">
        <v>185</v>
      </c>
      <c r="B186">
        <f t="shared" si="34"/>
        <v>1412443.2568406684</v>
      </c>
      <c r="C186" s="5">
        <v>0.08</v>
      </c>
      <c r="D186">
        <f t="shared" si="35"/>
        <v>9971849.3932951316</v>
      </c>
      <c r="Q186">
        <f t="shared" si="36"/>
        <v>9971849.3932952154</v>
      </c>
      <c r="R186">
        <f t="shared" si="37"/>
        <v>1228.799349079917</v>
      </c>
      <c r="S186">
        <f t="shared" si="38"/>
        <v>55687815.431009181</v>
      </c>
      <c r="T186" s="5">
        <v>0.08</v>
      </c>
      <c r="V186">
        <f>SUM($R$2:R186)</f>
        <v>64089.830966343317</v>
      </c>
      <c r="W186">
        <f t="shared" si="39"/>
        <v>135.13648835310445</v>
      </c>
      <c r="Z186">
        <f t="shared" si="33"/>
        <v>8.5164051835998808E-6</v>
      </c>
      <c r="AA186" s="5">
        <v>0.3</v>
      </c>
      <c r="AB186">
        <f t="shared" si="29"/>
        <v>185626051.43669727</v>
      </c>
      <c r="AC186">
        <f t="shared" si="32"/>
        <v>10261066.705507368</v>
      </c>
      <c r="AD186" s="5">
        <v>0.2</v>
      </c>
      <c r="AE186">
        <f t="shared" si="30"/>
        <v>2052213.3411014737</v>
      </c>
      <c r="AF186">
        <f t="shared" si="31"/>
        <v>1</v>
      </c>
    </row>
    <row r="187" spans="1:32">
      <c r="A187" s="2">
        <v>186</v>
      </c>
      <c r="B187">
        <f t="shared" si="34"/>
        <v>1525438.7173879219</v>
      </c>
      <c r="C187" s="5">
        <v>0.08</v>
      </c>
      <c r="D187">
        <f t="shared" si="35"/>
        <v>10769597.344758742</v>
      </c>
      <c r="Q187">
        <f t="shared" si="36"/>
        <v>10769597.344758835</v>
      </c>
      <c r="R187">
        <f t="shared" si="37"/>
        <v>1251.9842424587835</v>
      </c>
      <c r="S187">
        <f t="shared" si="38"/>
        <v>60142840.665489919</v>
      </c>
      <c r="T187" s="5">
        <v>0.08</v>
      </c>
      <c r="V187">
        <f>SUM($R$2:R187)</f>
        <v>65341.815208802102</v>
      </c>
      <c r="W187">
        <f t="shared" si="39"/>
        <v>137.77635729094189</v>
      </c>
      <c r="Z187">
        <f t="shared" si="33"/>
        <v>7.885560355185074E-6</v>
      </c>
      <c r="AA187" s="5">
        <v>0.3</v>
      </c>
      <c r="AB187">
        <f t="shared" si="29"/>
        <v>200476135.55163306</v>
      </c>
      <c r="AC187">
        <f t="shared" si="32"/>
        <v>10876730.707837811</v>
      </c>
      <c r="AD187" s="5">
        <v>0.2</v>
      </c>
      <c r="AE187">
        <f t="shared" si="30"/>
        <v>2175346.1415675622</v>
      </c>
      <c r="AF187">
        <f t="shared" si="31"/>
        <v>1</v>
      </c>
    </row>
    <row r="188" spans="1:32">
      <c r="A188" s="2">
        <v>187</v>
      </c>
      <c r="B188">
        <f t="shared" si="34"/>
        <v>1647473.8147789557</v>
      </c>
      <c r="C188" s="5">
        <v>0.08</v>
      </c>
      <c r="D188">
        <f t="shared" si="35"/>
        <v>11631165.13233944</v>
      </c>
      <c r="Q188">
        <f t="shared" si="36"/>
        <v>11631165.132339541</v>
      </c>
      <c r="R188">
        <f t="shared" si="37"/>
        <v>1275.6065866561191</v>
      </c>
      <c r="S188">
        <f t="shared" si="38"/>
        <v>64954267.918729119</v>
      </c>
      <c r="T188" s="5">
        <v>0.08</v>
      </c>
      <c r="V188">
        <f>SUM($R$2:R188)</f>
        <v>66617.421795458227</v>
      </c>
      <c r="W188">
        <f t="shared" si="39"/>
        <v>140.46603507666308</v>
      </c>
      <c r="Z188">
        <f t="shared" si="33"/>
        <v>7.3014447733195125E-6</v>
      </c>
      <c r="AA188" s="5">
        <v>0.3</v>
      </c>
      <c r="AB188">
        <f t="shared" si="29"/>
        <v>216514226.39576373</v>
      </c>
      <c r="AC188">
        <f t="shared" si="32"/>
        <v>11529334.55030808</v>
      </c>
      <c r="AD188" s="5">
        <v>0.2</v>
      </c>
      <c r="AE188">
        <f t="shared" si="30"/>
        <v>2305866.910061616</v>
      </c>
      <c r="AF188">
        <f t="shared" si="31"/>
        <v>1</v>
      </c>
    </row>
    <row r="189" spans="1:32">
      <c r="A189" s="2">
        <v>188</v>
      </c>
      <c r="B189">
        <f t="shared" si="34"/>
        <v>1779271.7199612721</v>
      </c>
      <c r="C189" s="5">
        <v>0.08</v>
      </c>
      <c r="D189">
        <f t="shared" si="35"/>
        <v>12561658.342926595</v>
      </c>
      <c r="Q189">
        <f t="shared" si="36"/>
        <v>12561658.342926703</v>
      </c>
      <c r="R189">
        <f t="shared" si="37"/>
        <v>1299.6746354609513</v>
      </c>
      <c r="S189">
        <f t="shared" si="38"/>
        <v>70150609.352227449</v>
      </c>
      <c r="T189" s="5">
        <v>0.08</v>
      </c>
      <c r="V189">
        <f>SUM($R$2:R189)</f>
        <v>67917.096430919177</v>
      </c>
      <c r="W189">
        <f t="shared" si="39"/>
        <v>143.20646149985066</v>
      </c>
      <c r="Z189">
        <f t="shared" si="33"/>
        <v>6.7605970123328813E-6</v>
      </c>
      <c r="AA189" s="5">
        <v>0.3</v>
      </c>
      <c r="AB189">
        <f t="shared" si="29"/>
        <v>233835364.50742483</v>
      </c>
      <c r="AC189">
        <f t="shared" si="32"/>
        <v>12221094.623326566</v>
      </c>
      <c r="AD189" s="5">
        <v>0.2</v>
      </c>
      <c r="AE189">
        <f t="shared" si="30"/>
        <v>2444218.9246653132</v>
      </c>
      <c r="AF189">
        <f t="shared" si="31"/>
        <v>1</v>
      </c>
    </row>
    <row r="190" spans="1:32">
      <c r="A190" s="2">
        <v>189</v>
      </c>
      <c r="B190">
        <f t="shared" si="34"/>
        <v>1921613.4575581739</v>
      </c>
      <c r="C190" s="5">
        <v>0.08</v>
      </c>
      <c r="D190">
        <f t="shared" si="35"/>
        <v>13566591.010360723</v>
      </c>
      <c r="Q190">
        <f t="shared" si="36"/>
        <v>13566591.010360841</v>
      </c>
      <c r="R190">
        <f t="shared" si="37"/>
        <v>1324.1967983941768</v>
      </c>
      <c r="S190">
        <f t="shared" si="38"/>
        <v>75762658.100405648</v>
      </c>
      <c r="T190" s="5">
        <v>0.08</v>
      </c>
      <c r="V190">
        <f>SUM($R$2:R190)</f>
        <v>69241.293229313349</v>
      </c>
      <c r="W190">
        <f t="shared" si="39"/>
        <v>145.99859408196633</v>
      </c>
      <c r="Z190">
        <f t="shared" si="33"/>
        <v>6.2598120484563715E-6</v>
      </c>
      <c r="AA190" s="5">
        <v>0.3</v>
      </c>
      <c r="AB190">
        <f t="shared" si="29"/>
        <v>252542193.66801885</v>
      </c>
      <c r="AC190">
        <f t="shared" si="32"/>
        <v>12954360.30072616</v>
      </c>
      <c r="AD190" s="5">
        <v>0.2</v>
      </c>
      <c r="AE190">
        <f t="shared" si="30"/>
        <v>2590872.0601452324</v>
      </c>
      <c r="AF190">
        <f t="shared" si="31"/>
        <v>1</v>
      </c>
    </row>
    <row r="191" spans="1:32">
      <c r="A191" s="2">
        <v>190</v>
      </c>
      <c r="B191">
        <f t="shared" si="34"/>
        <v>2075342.5341628278</v>
      </c>
      <c r="C191" s="5">
        <v>0.08</v>
      </c>
      <c r="D191">
        <f t="shared" si="35"/>
        <v>14651918.291189581</v>
      </c>
      <c r="Q191">
        <f t="shared" si="36"/>
        <v>14651918.291189708</v>
      </c>
      <c r="R191">
        <f t="shared" si="37"/>
        <v>1349.1816436468969</v>
      </c>
      <c r="S191">
        <f t="shared" si="38"/>
        <v>81823670.748438105</v>
      </c>
      <c r="T191" s="5">
        <v>0.08</v>
      </c>
      <c r="V191">
        <f>SUM($R$2:R191)</f>
        <v>70590.474872960243</v>
      </c>
      <c r="W191">
        <f t="shared" si="39"/>
        <v>148.84340841091435</v>
      </c>
      <c r="Z191">
        <f t="shared" si="33"/>
        <v>5.7961222670892322E-6</v>
      </c>
      <c r="AA191" s="5">
        <v>0.3</v>
      </c>
      <c r="AB191">
        <f t="shared" si="29"/>
        <v>272745569.16146034</v>
      </c>
      <c r="AC191">
        <f t="shared" si="32"/>
        <v>13731621.91876973</v>
      </c>
      <c r="AD191" s="5">
        <v>0.2</v>
      </c>
      <c r="AE191">
        <f t="shared" si="30"/>
        <v>2746324.3837539461</v>
      </c>
      <c r="AF191">
        <f t="shared" si="31"/>
        <v>1</v>
      </c>
    </row>
    <row r="192" spans="1:32">
      <c r="A192" s="2">
        <v>191</v>
      </c>
      <c r="B192">
        <f t="shared" si="34"/>
        <v>2241369.9368958538</v>
      </c>
      <c r="C192" s="5">
        <v>0.08</v>
      </c>
      <c r="D192">
        <f t="shared" si="35"/>
        <v>15824071.754484748</v>
      </c>
      <c r="Q192">
        <f t="shared" si="36"/>
        <v>15824071.754484888</v>
      </c>
      <c r="R192">
        <f t="shared" si="37"/>
        <v>1374.6379010741969</v>
      </c>
      <c r="S192">
        <f t="shared" si="38"/>
        <v>88369564.408313155</v>
      </c>
      <c r="T192" s="5">
        <v>0.08</v>
      </c>
      <c r="V192">
        <f>SUM($R$2:R192)</f>
        <v>71965.112774034438</v>
      </c>
      <c r="W192">
        <f t="shared" si="39"/>
        <v>151.74189848191801</v>
      </c>
      <c r="Z192">
        <f t="shared" si="33"/>
        <v>5.3667798769344741E-6</v>
      </c>
      <c r="AA192" s="5">
        <v>0.3</v>
      </c>
      <c r="AB192">
        <f t="shared" si="29"/>
        <v>294565214.69437718</v>
      </c>
      <c r="AC192">
        <f t="shared" si="32"/>
        <v>14555519.233895915</v>
      </c>
      <c r="AD192" s="5">
        <v>0.2</v>
      </c>
      <c r="AE192">
        <f t="shared" si="30"/>
        <v>2911103.846779183</v>
      </c>
      <c r="AF192">
        <f t="shared" si="31"/>
        <v>1</v>
      </c>
    </row>
    <row r="193" spans="1:32">
      <c r="A193" s="2">
        <v>192</v>
      </c>
      <c r="B193">
        <f t="shared" si="34"/>
        <v>2420679.5318475221</v>
      </c>
      <c r="C193" s="5">
        <v>0.08</v>
      </c>
      <c r="D193">
        <f t="shared" si="35"/>
        <v>17089997.494843528</v>
      </c>
      <c r="Q193">
        <f t="shared" si="36"/>
        <v>17089997.494843684</v>
      </c>
      <c r="R193">
        <f t="shared" si="37"/>
        <v>1400.574465245408</v>
      </c>
      <c r="S193">
        <f t="shared" si="38"/>
        <v>95439129.560978219</v>
      </c>
      <c r="T193" s="5">
        <v>0.08</v>
      </c>
      <c r="V193">
        <f>SUM($R$2:R193)</f>
        <v>73365.68723927984</v>
      </c>
      <c r="W193">
        <f t="shared" si="39"/>
        <v>154.6950770448274</v>
      </c>
      <c r="Z193">
        <f t="shared" si="33"/>
        <v>4.9692406267911792E-6</v>
      </c>
      <c r="AA193" s="5">
        <v>0.3</v>
      </c>
      <c r="AB193">
        <f t="shared" si="29"/>
        <v>318130431.86992741</v>
      </c>
      <c r="AC193">
        <f t="shared" si="32"/>
        <v>15428850.387929671</v>
      </c>
      <c r="AD193" s="5">
        <v>0.2</v>
      </c>
      <c r="AE193">
        <f t="shared" si="30"/>
        <v>3085770.0775859342</v>
      </c>
      <c r="AF193">
        <f t="shared" si="31"/>
        <v>1</v>
      </c>
    </row>
    <row r="194" spans="1:32">
      <c r="A194" s="2">
        <v>193</v>
      </c>
      <c r="B194">
        <f t="shared" si="34"/>
        <v>2614333.8943953239</v>
      </c>
      <c r="C194" s="5">
        <v>0.08</v>
      </c>
      <c r="D194">
        <f t="shared" si="35"/>
        <v>18457197.294431008</v>
      </c>
      <c r="Q194">
        <f t="shared" si="36"/>
        <v>18457197.294431176</v>
      </c>
      <c r="R194">
        <f t="shared" si="37"/>
        <v>1427.0003985519259</v>
      </c>
      <c r="S194">
        <f t="shared" si="38"/>
        <v>103074259.92585649</v>
      </c>
      <c r="T194" s="5">
        <v>0.08</v>
      </c>
      <c r="V194">
        <f>SUM($R$2:R194)</f>
        <v>74792.687637831768</v>
      </c>
      <c r="W194">
        <f t="shared" si="39"/>
        <v>157.70397595798036</v>
      </c>
      <c r="Z194">
        <f t="shared" si="33"/>
        <v>4.6011487285103514E-6</v>
      </c>
      <c r="AA194" s="5">
        <v>0.3</v>
      </c>
      <c r="AB194">
        <f t="shared" si="29"/>
        <v>343580866.41952163</v>
      </c>
      <c r="AC194">
        <f t="shared" si="32"/>
        <v>16354581.411205452</v>
      </c>
      <c r="AD194" s="5">
        <v>0.2</v>
      </c>
      <c r="AE194">
        <f t="shared" si="30"/>
        <v>3270916.2822410907</v>
      </c>
      <c r="AF194">
        <f t="shared" si="31"/>
        <v>1</v>
      </c>
    </row>
    <row r="195" spans="1:32">
      <c r="A195" s="2">
        <v>194</v>
      </c>
      <c r="B195">
        <f t="shared" si="34"/>
        <v>2823480.6059469497</v>
      </c>
      <c r="C195" s="5">
        <v>0.08</v>
      </c>
      <c r="D195">
        <f t="shared" si="35"/>
        <v>19933773.077985488</v>
      </c>
      <c r="Q195">
        <f t="shared" si="36"/>
        <v>19933773.077985674</v>
      </c>
      <c r="R195">
        <f t="shared" si="37"/>
        <v>1453.9249343736603</v>
      </c>
      <c r="S195">
        <f t="shared" si="38"/>
        <v>111320200.71992502</v>
      </c>
      <c r="T195" s="5">
        <v>0.08</v>
      </c>
      <c r="V195">
        <f>SUM($R$2:R195)</f>
        <v>76246.612572205428</v>
      </c>
      <c r="W195">
        <f t="shared" si="39"/>
        <v>160.76964654873998</v>
      </c>
      <c r="Z195">
        <f t="shared" si="33"/>
        <v>4.2603228967688431E-6</v>
      </c>
      <c r="AA195" s="5">
        <v>0.3</v>
      </c>
      <c r="AB195">
        <f t="shared" ref="AB195:AB201" si="40">S195/AA195</f>
        <v>371067335.73308343</v>
      </c>
      <c r="AC195">
        <f t="shared" si="32"/>
        <v>17335856.295877781</v>
      </c>
      <c r="AD195" s="5">
        <v>0.2</v>
      </c>
      <c r="AE195">
        <f t="shared" ref="AE195:AE201" si="41">AC195*AD195</f>
        <v>3467171.2591755562</v>
      </c>
      <c r="AF195">
        <f t="shared" ref="AF195:AF201" si="42">IF(AB195&gt;AE195, 1, 0)</f>
        <v>1</v>
      </c>
    </row>
    <row r="196" spans="1:32">
      <c r="A196" s="2">
        <v>195</v>
      </c>
      <c r="B196">
        <f t="shared" si="34"/>
        <v>3049359.0544227054</v>
      </c>
      <c r="C196" s="5">
        <v>0.08</v>
      </c>
      <c r="D196">
        <f t="shared" si="35"/>
        <v>21528474.924224328</v>
      </c>
      <c r="Q196">
        <f t="shared" si="36"/>
        <v>21528474.924224526</v>
      </c>
      <c r="R196">
        <f t="shared" si="37"/>
        <v>1481.3574803052388</v>
      </c>
      <c r="S196">
        <f t="shared" si="38"/>
        <v>120225816.77751903</v>
      </c>
      <c r="T196" s="5">
        <v>0.08</v>
      </c>
      <c r="V196">
        <f>SUM($R$2:R196)</f>
        <v>77727.97005251066</v>
      </c>
      <c r="W196">
        <f t="shared" si="39"/>
        <v>163.8931599808347</v>
      </c>
      <c r="Z196">
        <f t="shared" si="33"/>
        <v>3.9447434229341137E-6</v>
      </c>
      <c r="AA196" s="5">
        <v>0.3</v>
      </c>
      <c r="AB196">
        <f t="shared" si="40"/>
        <v>400752722.59173012</v>
      </c>
      <c r="AC196">
        <f t="shared" ref="AC196:AC201" si="43">AC195*(1+$U$2)</f>
        <v>18376007.67363045</v>
      </c>
      <c r="AD196" s="5">
        <v>0.2</v>
      </c>
      <c r="AE196">
        <f t="shared" si="41"/>
        <v>3675201.5347260903</v>
      </c>
      <c r="AF196">
        <f t="shared" si="42"/>
        <v>1</v>
      </c>
    </row>
    <row r="197" spans="1:32">
      <c r="A197" s="2">
        <v>196</v>
      </c>
      <c r="B197">
        <f t="shared" si="34"/>
        <v>3293307.7787765218</v>
      </c>
      <c r="C197" s="5">
        <v>0.08</v>
      </c>
      <c r="D197">
        <f t="shared" si="35"/>
        <v>23250752.918162275</v>
      </c>
      <c r="Q197">
        <f t="shared" si="36"/>
        <v>23250752.918162487</v>
      </c>
      <c r="R197">
        <f t="shared" si="37"/>
        <v>1509.3076214430735</v>
      </c>
      <c r="S197">
        <f t="shared" si="38"/>
        <v>129843882.11972056</v>
      </c>
      <c r="T197" s="5">
        <v>0.08</v>
      </c>
      <c r="V197">
        <f>SUM($R$2:R197)</f>
        <v>79237.277673953737</v>
      </c>
      <c r="W197">
        <f t="shared" si="39"/>
        <v>167.07560762862931</v>
      </c>
      <c r="Z197">
        <f t="shared" si="33"/>
        <v>3.6525402064204753E-6</v>
      </c>
      <c r="AA197" s="5">
        <v>0.3</v>
      </c>
      <c r="AB197">
        <f t="shared" si="40"/>
        <v>432812940.39906853</v>
      </c>
      <c r="AC197">
        <f t="shared" si="43"/>
        <v>19478568.134048279</v>
      </c>
      <c r="AD197" s="5">
        <v>0.2</v>
      </c>
      <c r="AE197">
        <f t="shared" si="41"/>
        <v>3895713.6268096562</v>
      </c>
      <c r="AF197">
        <f t="shared" si="42"/>
        <v>1</v>
      </c>
    </row>
    <row r="198" spans="1:32">
      <c r="A198" s="2">
        <v>197</v>
      </c>
      <c r="B198">
        <f t="shared" si="34"/>
        <v>3556772.4010786437</v>
      </c>
      <c r="C198" s="5">
        <v>0.08</v>
      </c>
      <c r="D198">
        <f t="shared" si="35"/>
        <v>25110813.151615258</v>
      </c>
      <c r="Q198">
        <f t="shared" si="36"/>
        <v>25110813.151615489</v>
      </c>
      <c r="R198">
        <f t="shared" si="37"/>
        <v>1537.7851237344521</v>
      </c>
      <c r="S198">
        <f t="shared" si="38"/>
        <v>140231392.68929821</v>
      </c>
      <c r="T198" s="5">
        <v>0.08</v>
      </c>
      <c r="V198">
        <f>SUM($R$2:R198)</f>
        <v>80775.062797688195</v>
      </c>
      <c r="W198">
        <f t="shared" si="39"/>
        <v>170.31810145845779</v>
      </c>
      <c r="Z198">
        <f t="shared" si="33"/>
        <v>3.381981672611551E-6</v>
      </c>
      <c r="AA198" s="5">
        <v>0.3</v>
      </c>
      <c r="AB198">
        <f t="shared" si="40"/>
        <v>467437975.63099408</v>
      </c>
      <c r="AC198">
        <f t="shared" si="43"/>
        <v>20647282.222091176</v>
      </c>
      <c r="AD198" s="5">
        <v>0.2</v>
      </c>
      <c r="AE198">
        <f t="shared" si="41"/>
        <v>4129456.4444182352</v>
      </c>
      <c r="AF198">
        <f t="shared" si="42"/>
        <v>1</v>
      </c>
    </row>
    <row r="199" spans="1:32">
      <c r="A199" s="2">
        <v>198</v>
      </c>
      <c r="B199">
        <f t="shared" si="34"/>
        <v>3841314.1931649353</v>
      </c>
      <c r="C199" s="5">
        <v>0.08</v>
      </c>
      <c r="D199">
        <f t="shared" si="35"/>
        <v>27119678.203744479</v>
      </c>
      <c r="Q199">
        <f t="shared" si="36"/>
        <v>27119678.203744728</v>
      </c>
      <c r="R199">
        <f t="shared" si="37"/>
        <v>1566.7999373898194</v>
      </c>
      <c r="S199">
        <f t="shared" si="38"/>
        <v>151449904.10444209</v>
      </c>
      <c r="T199" s="5">
        <v>0.08</v>
      </c>
      <c r="V199">
        <f>SUM($R$2:R199)</f>
        <v>82341.862735078015</v>
      </c>
      <c r="W199">
        <f t="shared" si="39"/>
        <v>173.62177441715096</v>
      </c>
      <c r="Z199">
        <f t="shared" si="33"/>
        <v>3.1314645116773618E-6</v>
      </c>
      <c r="AA199" s="5">
        <v>0.3</v>
      </c>
      <c r="AB199">
        <f t="shared" si="40"/>
        <v>504833013.68147367</v>
      </c>
      <c r="AC199">
        <f t="shared" si="43"/>
        <v>21886119.155416649</v>
      </c>
      <c r="AD199" s="5">
        <v>0.2</v>
      </c>
      <c r="AE199">
        <f t="shared" si="41"/>
        <v>4377223.8310833303</v>
      </c>
      <c r="AF199">
        <f t="shared" si="42"/>
        <v>1</v>
      </c>
    </row>
    <row r="200" spans="1:32">
      <c r="A200" s="2">
        <v>199</v>
      </c>
      <c r="B200">
        <f t="shared" si="34"/>
        <v>4148619.3286181302</v>
      </c>
      <c r="C200" s="5">
        <v>0.08</v>
      </c>
      <c r="D200">
        <f t="shared" si="35"/>
        <v>29289252.460044038</v>
      </c>
      <c r="Q200">
        <f t="shared" si="36"/>
        <v>29289252.460044313</v>
      </c>
      <c r="R200">
        <f t="shared" si="37"/>
        <v>1596.3622003594385</v>
      </c>
      <c r="S200">
        <f t="shared" si="38"/>
        <v>163565896.43279746</v>
      </c>
      <c r="T200" s="5">
        <v>0.08</v>
      </c>
      <c r="V200">
        <f>SUM($R$2:R200)</f>
        <v>83938.224935437451</v>
      </c>
      <c r="W200">
        <f t="shared" si="39"/>
        <v>176.98778082789494</v>
      </c>
      <c r="Z200">
        <f t="shared" si="33"/>
        <v>2.8995041774790384E-6</v>
      </c>
      <c r="AA200" s="5">
        <v>0.3</v>
      </c>
      <c r="AB200">
        <f t="shared" si="40"/>
        <v>545219654.77599156</v>
      </c>
      <c r="AC200">
        <f t="shared" si="43"/>
        <v>23199286.304741647</v>
      </c>
      <c r="AD200" s="5">
        <v>0.2</v>
      </c>
      <c r="AE200">
        <f t="shared" si="41"/>
        <v>4639857.2609483292</v>
      </c>
      <c r="AF200">
        <f t="shared" si="42"/>
        <v>1</v>
      </c>
    </row>
    <row r="201" spans="1:32">
      <c r="A201" s="2">
        <v>200</v>
      </c>
      <c r="B201">
        <f>B200+B200*C200</f>
        <v>4480508.8749075802</v>
      </c>
      <c r="C201" s="5">
        <v>0.08</v>
      </c>
      <c r="D201">
        <f>D200+D200*C200</f>
        <v>31632392.656847559</v>
      </c>
      <c r="Q201">
        <f>$D$2*((1+$C$2)^A200)</f>
        <v>31632392.656847857</v>
      </c>
      <c r="R201">
        <f>S201/((1+$U$2)^A200)</f>
        <v>1626.4822418756539</v>
      </c>
      <c r="S201">
        <f>S200*(1+T200)</f>
        <v>176651168.14742127</v>
      </c>
      <c r="T201" s="5">
        <v>0.08</v>
      </c>
      <c r="V201">
        <f>SUM($R$2:R201)</f>
        <v>85564.707177313103</v>
      </c>
      <c r="W201">
        <f>V201/$W$2</f>
        <v>180.41729679355862</v>
      </c>
      <c r="Z201">
        <f t="shared" si="33"/>
        <v>2.6847260902583686E-6</v>
      </c>
      <c r="AA201" s="5">
        <v>0.3</v>
      </c>
      <c r="AB201">
        <f t="shared" si="40"/>
        <v>588837227.15807092</v>
      </c>
      <c r="AC201">
        <f t="shared" si="43"/>
        <v>24591243.483026147</v>
      </c>
      <c r="AD201" s="5">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3.5"/>
  <sheetData>
    <row r="3" spans="3:3">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52388</xdr:colOff>
                <xdr:row>37</xdr:row>
                <xdr:rowOff>52388</xdr:rowOff>
              </from>
              <to>
                <xdr:col>15</xdr:col>
                <xdr:colOff>547688</xdr:colOff>
                <xdr:row>59</xdr:row>
                <xdr:rowOff>90488</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100013</xdr:colOff>
                <xdr:row>1</xdr:row>
                <xdr:rowOff>38100</xdr:rowOff>
              </from>
              <to>
                <xdr:col>25</xdr:col>
                <xdr:colOff>461963</xdr:colOff>
                <xdr:row>36</xdr:row>
                <xdr:rowOff>100013</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166688</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有色金属总表</vt:lpstr>
      <vt:lpstr>稀土</vt:lpstr>
      <vt:lpstr>稀土永磁</vt:lpstr>
      <vt:lpstr>铁氧体永磁</vt:lpstr>
      <vt:lpstr>其他金属新材料-合金</vt:lpstr>
      <vt:lpstr>能源金属锂钴</vt:lpstr>
      <vt:lpstr>其他小金属-钼钨</vt:lpstr>
      <vt:lpstr>其他小金属-锗锆钽铂镁</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hxffish@163.com</cp:lastModifiedBy>
  <dcterms:created xsi:type="dcterms:W3CDTF">2018-08-09T11:49:58Z</dcterms:created>
  <dcterms:modified xsi:type="dcterms:W3CDTF">2024-02-24T15:40:18Z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