
<file path=[Content_Types].xml><?xml version="1.0" encoding="utf-8"?>
<Types xmlns="http://schemas.openxmlformats.org/package/2006/content-types">
  <Default Extension="png" ContentType="image/png"/>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drawings/drawing4.xml" ContentType="application/vnd.openxmlformats-officedocument.drawing+xml"/>
  <Override PartName="/xl/ctrlProps/ctrlProp3.xml" ContentType="application/vnd.ms-excel.controlproperties+xml"/>
  <Override PartName="/xl/drawings/drawing5.xml" ContentType="application/vnd.openxmlformats-officedocument.drawing+xml"/>
  <Override PartName="/xl/ctrlProps/ctrlProp4.xml" ContentType="application/vnd.ms-excel.controlproperties+xml"/>
  <Override PartName="/xl/drawings/drawing6.xml" ContentType="application/vnd.openxmlformats-officedocument.drawing+xml"/>
  <Override PartName="/xl/ctrlProps/ctrlProp5.xml" ContentType="application/vnd.ms-excel.controlproperties+xml"/>
  <Override PartName="/xl/drawings/drawing7.xml" ContentType="application/vnd.openxmlformats-officedocument.drawing+xml"/>
  <Override PartName="/xl/ctrlProps/ctrlProp6.xml" ContentType="application/vnd.ms-excel.controlproperties+xml"/>
  <Override PartName="/xl/drawings/drawing8.xml" ContentType="application/vnd.openxmlformats-officedocument.drawing+xml"/>
  <Override PartName="/xl/ctrlProps/ctrlProp7.xml" ContentType="application/vnd.ms-excel.controlproperties+xml"/>
  <Override PartName="/xl/drawings/drawing9.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10.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saveExternalLinkValues="0" codeName="ThisWorkbook"/>
  <mc:AlternateContent xmlns:mc="http://schemas.openxmlformats.org/markup-compatibility/2006">
    <mc:Choice Requires="x15">
      <x15ac:absPath xmlns:x15ac="http://schemas.microsoft.com/office/spreadsheetml/2010/11/ac" url="D:\88 HXF\value-investment\估值分析\行业利基详细分析\碳达峰中和\"/>
    </mc:Choice>
  </mc:AlternateContent>
  <bookViews>
    <workbookView xWindow="-108" yWindow="-108" windowWidth="20268" windowHeight="9048" activeTab="2"/>
  </bookViews>
  <sheets>
    <sheet name="风电综述" sheetId="60" r:id="rId1"/>
    <sheet name="海底光缆" sheetId="56" r:id="rId2"/>
    <sheet name="风塔管桩" sheetId="57" r:id="rId3"/>
    <sheet name="风机整机" sheetId="58" r:id="rId4"/>
    <sheet name="叶片-锻件" sheetId="55" r:id="rId5"/>
    <sheet name="铸件" sheetId="61" r:id="rId6"/>
    <sheet name="主轴-机舱罩" sheetId="62" r:id="rId7"/>
    <sheet name="变流器-电机" sheetId="63" r:id="rId8"/>
    <sheet name="风电运营" sheetId="59" r:id="rId9"/>
    <sheet name="公司价值折现" sheetId="42" r:id="rId10"/>
    <sheet name="基本面模型" sheetId="23" r:id="rId11"/>
  </sheets>
  <functionGroups builtInGroupCount="18"/>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X2" i="42" l="1"/>
  <c r="Y2" i="42"/>
  <c r="AC5" i="42" l="1"/>
  <c r="AE5" i="42" s="1"/>
  <c r="AC6" i="42"/>
  <c r="AE6" i="42" s="1"/>
  <c r="AE7" i="42"/>
  <c r="AC8" i="42"/>
  <c r="W2" i="42"/>
  <c r="AC4" i="42" l="1"/>
  <c r="AC9" i="42"/>
  <c r="AE8" i="42"/>
  <c r="AC3" i="42" l="1"/>
  <c r="AE4" i="42"/>
  <c r="AC10" i="42"/>
  <c r="AE9" i="42"/>
  <c r="D2" i="42"/>
  <c r="AC2" i="42" l="1"/>
  <c r="AE2" i="42" s="1"/>
  <c r="AE3" i="42"/>
  <c r="AC11" i="42"/>
  <c r="AE10" i="42"/>
  <c r="Q201" i="42"/>
  <c r="Q106" i="42"/>
  <c r="Q110" i="42"/>
  <c r="Q114" i="42"/>
  <c r="Q118" i="42"/>
  <c r="Q122" i="42"/>
  <c r="Q126" i="42"/>
  <c r="Q130" i="42"/>
  <c r="Q134" i="42"/>
  <c r="Q138" i="42"/>
  <c r="Q142" i="42"/>
  <c r="Q146" i="42"/>
  <c r="Q150" i="42"/>
  <c r="Q154" i="42"/>
  <c r="Q158" i="42"/>
  <c r="Q162" i="42"/>
  <c r="Q166" i="42"/>
  <c r="Q170" i="42"/>
  <c r="Q174" i="42"/>
  <c r="Q178" i="42"/>
  <c r="Q182" i="42"/>
  <c r="Q186" i="42"/>
  <c r="Q190" i="42"/>
  <c r="Q194" i="42"/>
  <c r="Q198" i="42"/>
  <c r="Q131" i="42"/>
  <c r="Q143" i="42"/>
  <c r="Q155" i="42"/>
  <c r="Q163" i="42"/>
  <c r="Q175" i="42"/>
  <c r="Q187" i="42"/>
  <c r="Q195" i="42"/>
  <c r="Q102" i="42"/>
  <c r="Q103" i="42"/>
  <c r="Q108" i="42"/>
  <c r="Q112" i="42"/>
  <c r="Q116" i="42"/>
  <c r="Q120" i="42"/>
  <c r="Q124" i="42"/>
  <c r="Q128" i="42"/>
  <c r="Q132" i="42"/>
  <c r="Q136" i="42"/>
  <c r="Q140" i="42"/>
  <c r="Q144" i="42"/>
  <c r="Q148" i="42"/>
  <c r="Q152" i="42"/>
  <c r="Q156" i="42"/>
  <c r="Q160" i="42"/>
  <c r="Q164" i="42"/>
  <c r="Q168" i="42"/>
  <c r="Q172" i="42"/>
  <c r="Q176" i="42"/>
  <c r="Q180" i="42"/>
  <c r="Q184" i="42"/>
  <c r="Q188" i="42"/>
  <c r="Q192" i="42"/>
  <c r="Q196" i="42"/>
  <c r="Q200" i="42"/>
  <c r="Q123" i="42"/>
  <c r="Q135" i="42"/>
  <c r="Q147" i="42"/>
  <c r="Q159" i="42"/>
  <c r="Q171" i="42"/>
  <c r="Q183" i="42"/>
  <c r="Q191" i="42"/>
  <c r="Q105" i="42"/>
  <c r="Q109" i="42"/>
  <c r="Q113" i="42"/>
  <c r="Q117" i="42"/>
  <c r="Q121" i="42"/>
  <c r="Q125" i="42"/>
  <c r="Q129" i="42"/>
  <c r="Q133" i="42"/>
  <c r="Q137" i="42"/>
  <c r="Q141" i="42"/>
  <c r="Q145" i="42"/>
  <c r="Q149" i="42"/>
  <c r="Q153" i="42"/>
  <c r="Q157" i="42"/>
  <c r="Q161" i="42"/>
  <c r="Q165" i="42"/>
  <c r="Q169" i="42"/>
  <c r="Q173" i="42"/>
  <c r="Q177" i="42"/>
  <c r="Q181" i="42"/>
  <c r="Q185" i="42"/>
  <c r="Q189" i="42"/>
  <c r="Q193" i="42"/>
  <c r="Q197" i="42"/>
  <c r="Q104" i="42"/>
  <c r="Q107" i="42"/>
  <c r="Q111" i="42"/>
  <c r="Q115" i="42"/>
  <c r="Q119" i="42"/>
  <c r="Q127" i="42"/>
  <c r="Q139" i="42"/>
  <c r="Q151" i="42"/>
  <c r="Q167" i="42"/>
  <c r="Q179" i="42"/>
  <c r="Q199" i="42"/>
  <c r="AC12" i="42" l="1"/>
  <c r="AE11" i="42"/>
  <c r="S2" i="42"/>
  <c r="AB2" i="42" l="1"/>
  <c r="AF2" i="42" s="1"/>
  <c r="Z2" i="42"/>
  <c r="AC13" i="42"/>
  <c r="AE12" i="42"/>
  <c r="S3" i="42"/>
  <c r="Z3" i="42" s="1"/>
  <c r="R2" i="42"/>
  <c r="G2" i="42"/>
  <c r="L2" i="42"/>
  <c r="V2" i="42" l="1"/>
  <c r="AC14" i="42"/>
  <c r="AE13" i="42"/>
  <c r="S4" i="42"/>
  <c r="AB3" i="42"/>
  <c r="AF3" i="42" s="1"/>
  <c r="R3" i="42"/>
  <c r="V3" i="42" s="1"/>
  <c r="W3" i="42" s="1"/>
  <c r="Q55" i="42"/>
  <c r="Q59" i="42"/>
  <c r="Q63" i="42"/>
  <c r="Q66" i="42"/>
  <c r="Q73" i="42"/>
  <c r="Q77" i="42"/>
  <c r="Q81" i="42"/>
  <c r="Q85" i="42"/>
  <c r="Q89" i="42"/>
  <c r="Q93" i="42"/>
  <c r="Q97" i="42"/>
  <c r="Q101" i="42"/>
  <c r="Q58" i="42"/>
  <c r="Q76" i="42"/>
  <c r="Q88" i="42"/>
  <c r="Q100" i="42"/>
  <c r="Q56" i="42"/>
  <c r="Q60" i="42"/>
  <c r="Q64" i="42"/>
  <c r="Q67" i="42"/>
  <c r="Q70" i="42"/>
  <c r="Q74" i="42"/>
  <c r="Q78" i="42"/>
  <c r="Q82" i="42"/>
  <c r="Q86" i="42"/>
  <c r="Q90" i="42"/>
  <c r="Q94" i="42"/>
  <c r="Q98" i="42"/>
  <c r="Q54" i="42"/>
  <c r="Q62" i="42"/>
  <c r="Q69" i="42"/>
  <c r="Q80" i="42"/>
  <c r="Q92" i="42"/>
  <c r="Q53" i="42"/>
  <c r="Q57" i="42"/>
  <c r="Q61" i="42"/>
  <c r="Q65" i="42"/>
  <c r="Q68" i="42"/>
  <c r="Q71" i="42"/>
  <c r="Q75" i="42"/>
  <c r="Q79" i="42"/>
  <c r="Q83" i="42"/>
  <c r="Q87" i="42"/>
  <c r="Q91" i="42"/>
  <c r="Q95" i="42"/>
  <c r="Q99" i="42"/>
  <c r="Q52" i="42"/>
  <c r="Q72" i="42"/>
  <c r="Q84" i="42"/>
  <c r="Q96" i="42"/>
  <c r="B3" i="42"/>
  <c r="Q13" i="42"/>
  <c r="Q25" i="42"/>
  <c r="Q37" i="42"/>
  <c r="Q49" i="42"/>
  <c r="Q26" i="42"/>
  <c r="Q38" i="42"/>
  <c r="Q50" i="42"/>
  <c r="Q15" i="42"/>
  <c r="Q39" i="42"/>
  <c r="Q28" i="42"/>
  <c r="Q40" i="42"/>
  <c r="Q5" i="42"/>
  <c r="Q29" i="42"/>
  <c r="Q6" i="42"/>
  <c r="Q30" i="42"/>
  <c r="Q43" i="42"/>
  <c r="Q8" i="42"/>
  <c r="Q44" i="42"/>
  <c r="Q21" i="42"/>
  <c r="Q45" i="42"/>
  <c r="Q22" i="42"/>
  <c r="Q35" i="42"/>
  <c r="Q36" i="42"/>
  <c r="Q14" i="42"/>
  <c r="Q27" i="42"/>
  <c r="Q51" i="42"/>
  <c r="Q4" i="42"/>
  <c r="Q17" i="42"/>
  <c r="Q3" i="42"/>
  <c r="Q18" i="42"/>
  <c r="Q42" i="42"/>
  <c r="Q7" i="42"/>
  <c r="Q19" i="42"/>
  <c r="Q31" i="42"/>
  <c r="Q32" i="42"/>
  <c r="Q9" i="42"/>
  <c r="Q33" i="42"/>
  <c r="Q10" i="42"/>
  <c r="Q46" i="42"/>
  <c r="Q23" i="42"/>
  <c r="Q24" i="42"/>
  <c r="Q16" i="42"/>
  <c r="Q41" i="42"/>
  <c r="Q20" i="42"/>
  <c r="Q34" i="42"/>
  <c r="Q11" i="42"/>
  <c r="Q47" i="42"/>
  <c r="Q12" i="42"/>
  <c r="Q48" i="42"/>
  <c r="D3" i="42"/>
  <c r="R4" i="42" l="1"/>
  <c r="V4" i="42" s="1"/>
  <c r="W4" i="42" s="1"/>
  <c r="Z4" i="42"/>
  <c r="AC15" i="42"/>
  <c r="AE14" i="42"/>
  <c r="S5" i="42"/>
  <c r="AB4" i="42"/>
  <c r="AF4" i="42" s="1"/>
  <c r="D4" i="42"/>
  <c r="B4" i="42"/>
  <c r="AB5" i="42" l="1"/>
  <c r="AF5" i="42" s="1"/>
  <c r="Z5" i="42"/>
  <c r="AC16" i="42"/>
  <c r="AE15" i="42"/>
  <c r="S6" i="42"/>
  <c r="R5" i="42"/>
  <c r="D5" i="42"/>
  <c r="D6" i="42" s="1"/>
  <c r="D7" i="42" s="1"/>
  <c r="D8" i="42" s="1"/>
  <c r="D9" i="42" s="1"/>
  <c r="D10" i="42" s="1"/>
  <c r="D11" i="42" s="1"/>
  <c r="D12" i="42" s="1"/>
  <c r="D13" i="42" s="1"/>
  <c r="D14" i="42" s="1"/>
  <c r="D15" i="42" s="1"/>
  <c r="D16" i="42" s="1"/>
  <c r="D17" i="42" s="1"/>
  <c r="D18" i="42" s="1"/>
  <c r="D19" i="42" s="1"/>
  <c r="D20" i="42" s="1"/>
  <c r="D21" i="42" s="1"/>
  <c r="D22" i="42" s="1"/>
  <c r="D23" i="42" s="1"/>
  <c r="D24" i="42" s="1"/>
  <c r="D25" i="42" s="1"/>
  <c r="D26" i="42" s="1"/>
  <c r="D27" i="42" s="1"/>
  <c r="D28" i="42" s="1"/>
  <c r="D29" i="42" s="1"/>
  <c r="D30" i="42" s="1"/>
  <c r="D31" i="42" s="1"/>
  <c r="D32" i="42" s="1"/>
  <c r="D33" i="42" s="1"/>
  <c r="D34" i="42" s="1"/>
  <c r="D35" i="42" s="1"/>
  <c r="D36" i="42" s="1"/>
  <c r="D37" i="42" s="1"/>
  <c r="D38" i="42" s="1"/>
  <c r="D39" i="42" s="1"/>
  <c r="D40" i="42" s="1"/>
  <c r="D41" i="42" s="1"/>
  <c r="D42" i="42" s="1"/>
  <c r="D43" i="42" s="1"/>
  <c r="D44" i="42" s="1"/>
  <c r="D45" i="42" s="1"/>
  <c r="D46" i="42" s="1"/>
  <c r="D47" i="42" s="1"/>
  <c r="D48" i="42" s="1"/>
  <c r="D49" i="42" s="1"/>
  <c r="D50" i="42" s="1"/>
  <c r="D51" i="42" s="1"/>
  <c r="D52" i="42" s="1"/>
  <c r="D53" i="42" s="1"/>
  <c r="D54" i="42" s="1"/>
  <c r="D55" i="42" s="1"/>
  <c r="D56" i="42" s="1"/>
  <c r="D57" i="42" s="1"/>
  <c r="D58" i="42" s="1"/>
  <c r="D59" i="42" s="1"/>
  <c r="D60" i="42" s="1"/>
  <c r="D61" i="42" s="1"/>
  <c r="D62" i="42" s="1"/>
  <c r="D63" i="42" s="1"/>
  <c r="D64" i="42" s="1"/>
  <c r="D65" i="42" s="1"/>
  <c r="D66" i="42" s="1"/>
  <c r="D67" i="42" s="1"/>
  <c r="D68" i="42" s="1"/>
  <c r="D69" i="42" s="1"/>
  <c r="D70" i="42" s="1"/>
  <c r="D71" i="42" s="1"/>
  <c r="D72" i="42" s="1"/>
  <c r="D73" i="42" s="1"/>
  <c r="D74" i="42" s="1"/>
  <c r="D75" i="42" s="1"/>
  <c r="D76" i="42" s="1"/>
  <c r="D77" i="42" s="1"/>
  <c r="D78" i="42" s="1"/>
  <c r="D79" i="42" s="1"/>
  <c r="D80" i="42" s="1"/>
  <c r="D81" i="42" s="1"/>
  <c r="D82" i="42" s="1"/>
  <c r="D83" i="42" s="1"/>
  <c r="D84" i="42" s="1"/>
  <c r="D85" i="42" s="1"/>
  <c r="D86" i="42" s="1"/>
  <c r="D87" i="42" s="1"/>
  <c r="D88" i="42" s="1"/>
  <c r="D89" i="42" s="1"/>
  <c r="D90" i="42" s="1"/>
  <c r="D91" i="42" s="1"/>
  <c r="D92" i="42" s="1"/>
  <c r="D93" i="42" s="1"/>
  <c r="D94" i="42" s="1"/>
  <c r="D95" i="42" s="1"/>
  <c r="D96" i="42" s="1"/>
  <c r="D97" i="42" s="1"/>
  <c r="D98" i="42" s="1"/>
  <c r="D99" i="42" s="1"/>
  <c r="D100" i="42" s="1"/>
  <c r="D101" i="42" s="1"/>
  <c r="D102" i="42" s="1"/>
  <c r="D103" i="42" s="1"/>
  <c r="D104" i="42" s="1"/>
  <c r="D105" i="42" s="1"/>
  <c r="D106" i="42" s="1"/>
  <c r="D107" i="42" s="1"/>
  <c r="D108" i="42" s="1"/>
  <c r="D109" i="42" s="1"/>
  <c r="D110" i="42" s="1"/>
  <c r="D111" i="42" s="1"/>
  <c r="D112" i="42" s="1"/>
  <c r="D113" i="42" s="1"/>
  <c r="D114" i="42" s="1"/>
  <c r="D115" i="42" s="1"/>
  <c r="D116" i="42" s="1"/>
  <c r="D117" i="42" s="1"/>
  <c r="D118" i="42" s="1"/>
  <c r="D119" i="42" s="1"/>
  <c r="D120" i="42" s="1"/>
  <c r="D121" i="42" s="1"/>
  <c r="D122" i="42" s="1"/>
  <c r="D123" i="42" s="1"/>
  <c r="D124" i="42" s="1"/>
  <c r="D125" i="42" s="1"/>
  <c r="D126" i="42" s="1"/>
  <c r="D127" i="42" s="1"/>
  <c r="D128" i="42" s="1"/>
  <c r="D129" i="42" s="1"/>
  <c r="D130" i="42" s="1"/>
  <c r="D131" i="42" s="1"/>
  <c r="D132" i="42" s="1"/>
  <c r="D133" i="42" s="1"/>
  <c r="D134" i="42" s="1"/>
  <c r="D135" i="42" s="1"/>
  <c r="D136" i="42" s="1"/>
  <c r="D137" i="42" s="1"/>
  <c r="D138" i="42" s="1"/>
  <c r="D139" i="42" s="1"/>
  <c r="D140" i="42" s="1"/>
  <c r="D141" i="42" s="1"/>
  <c r="D142" i="42" s="1"/>
  <c r="D143" i="42" s="1"/>
  <c r="D144" i="42" s="1"/>
  <c r="D145" i="42" s="1"/>
  <c r="D146" i="42" s="1"/>
  <c r="D147" i="42" s="1"/>
  <c r="D148" i="42" s="1"/>
  <c r="D149" i="42" s="1"/>
  <c r="D150" i="42" s="1"/>
  <c r="D151" i="42" s="1"/>
  <c r="D152" i="42" s="1"/>
  <c r="D153" i="42" s="1"/>
  <c r="D154" i="42" s="1"/>
  <c r="D155" i="42" s="1"/>
  <c r="D156" i="42" s="1"/>
  <c r="D157" i="42" s="1"/>
  <c r="D158" i="42" s="1"/>
  <c r="D159" i="42" s="1"/>
  <c r="D160" i="42" s="1"/>
  <c r="D161" i="42" s="1"/>
  <c r="D162" i="42" s="1"/>
  <c r="D163" i="42" s="1"/>
  <c r="D164" i="42" s="1"/>
  <c r="D165" i="42" s="1"/>
  <c r="D166" i="42" s="1"/>
  <c r="D167" i="42" s="1"/>
  <c r="D168" i="42" s="1"/>
  <c r="D169" i="42" s="1"/>
  <c r="D170" i="42" s="1"/>
  <c r="D171" i="42" s="1"/>
  <c r="D172" i="42" s="1"/>
  <c r="D173" i="42" s="1"/>
  <c r="D174" i="42" s="1"/>
  <c r="D175" i="42" s="1"/>
  <c r="D176" i="42" s="1"/>
  <c r="D177" i="42" s="1"/>
  <c r="D178" i="42" s="1"/>
  <c r="D179" i="42" s="1"/>
  <c r="D180" i="42" s="1"/>
  <c r="D181" i="42" s="1"/>
  <c r="D182" i="42" s="1"/>
  <c r="D183" i="42" s="1"/>
  <c r="D184" i="42" s="1"/>
  <c r="D185" i="42" s="1"/>
  <c r="D186" i="42" s="1"/>
  <c r="D187" i="42" s="1"/>
  <c r="D188" i="42" s="1"/>
  <c r="D189" i="42" s="1"/>
  <c r="D190" i="42" s="1"/>
  <c r="D191" i="42" s="1"/>
  <c r="D192" i="42" s="1"/>
  <c r="D193" i="42" s="1"/>
  <c r="D194" i="42" s="1"/>
  <c r="D195" i="42" s="1"/>
  <c r="D196" i="42" s="1"/>
  <c r="D197" i="42" s="1"/>
  <c r="D198" i="42" s="1"/>
  <c r="D199" i="42" s="1"/>
  <c r="D200" i="42" s="1"/>
  <c r="D201" i="42" s="1"/>
  <c r="B5" i="42"/>
  <c r="B6" i="42" s="1"/>
  <c r="B7" i="42" s="1"/>
  <c r="B8" i="42" s="1"/>
  <c r="B9" i="42" s="1"/>
  <c r="B10" i="42" s="1"/>
  <c r="B11" i="42" s="1"/>
  <c r="B12" i="42" s="1"/>
  <c r="B13" i="42" s="1"/>
  <c r="B14" i="42" s="1"/>
  <c r="B15" i="42" s="1"/>
  <c r="B16" i="42" s="1"/>
  <c r="B17" i="42" s="1"/>
  <c r="B18" i="42" s="1"/>
  <c r="B19" i="42" s="1"/>
  <c r="B20" i="42" s="1"/>
  <c r="B21" i="42" s="1"/>
  <c r="B22" i="42" s="1"/>
  <c r="B23" i="42" s="1"/>
  <c r="B24" i="42" s="1"/>
  <c r="B25" i="42" s="1"/>
  <c r="B26" i="42" s="1"/>
  <c r="B27" i="42" s="1"/>
  <c r="B28" i="42" s="1"/>
  <c r="B29" i="42" s="1"/>
  <c r="B30" i="42" s="1"/>
  <c r="B31" i="42" s="1"/>
  <c r="B32" i="42" s="1"/>
  <c r="B33" i="42" s="1"/>
  <c r="B34" i="42" s="1"/>
  <c r="B35" i="42" s="1"/>
  <c r="B36" i="42" s="1"/>
  <c r="B37" i="42" s="1"/>
  <c r="B38" i="42" s="1"/>
  <c r="B39" i="42" s="1"/>
  <c r="B40" i="42" s="1"/>
  <c r="B41" i="42" s="1"/>
  <c r="B42" i="42" s="1"/>
  <c r="B43" i="42" s="1"/>
  <c r="B44" i="42" s="1"/>
  <c r="B45" i="42" s="1"/>
  <c r="B46" i="42" s="1"/>
  <c r="B47" i="42" s="1"/>
  <c r="B48" i="42" s="1"/>
  <c r="B49" i="42" s="1"/>
  <c r="B50" i="42" s="1"/>
  <c r="B51" i="42" s="1"/>
  <c r="B52" i="42" s="1"/>
  <c r="B53" i="42" s="1"/>
  <c r="B54" i="42" s="1"/>
  <c r="B55" i="42" s="1"/>
  <c r="B56" i="42" s="1"/>
  <c r="B57" i="42" s="1"/>
  <c r="B58" i="42" s="1"/>
  <c r="B59" i="42" s="1"/>
  <c r="B60" i="42" s="1"/>
  <c r="B61" i="42" s="1"/>
  <c r="B62" i="42" s="1"/>
  <c r="B63" i="42" s="1"/>
  <c r="B64" i="42" s="1"/>
  <c r="B65" i="42" s="1"/>
  <c r="B66" i="42" s="1"/>
  <c r="B67" i="42" s="1"/>
  <c r="B68" i="42" s="1"/>
  <c r="B69" i="42" s="1"/>
  <c r="B70" i="42" s="1"/>
  <c r="B71" i="42" s="1"/>
  <c r="B72" i="42" s="1"/>
  <c r="B73" i="42" s="1"/>
  <c r="B74" i="42" s="1"/>
  <c r="B75" i="42" s="1"/>
  <c r="B76" i="42" s="1"/>
  <c r="B77" i="42" s="1"/>
  <c r="B78" i="42" s="1"/>
  <c r="B79" i="42" s="1"/>
  <c r="B80" i="42" s="1"/>
  <c r="B81" i="42" s="1"/>
  <c r="B82" i="42" s="1"/>
  <c r="B83" i="42" s="1"/>
  <c r="B84" i="42" s="1"/>
  <c r="B85" i="42" s="1"/>
  <c r="B86" i="42" s="1"/>
  <c r="B87" i="42" s="1"/>
  <c r="B88" i="42" s="1"/>
  <c r="B89" i="42" s="1"/>
  <c r="B90" i="42" s="1"/>
  <c r="B91" i="42" s="1"/>
  <c r="B92" i="42" s="1"/>
  <c r="B93" i="42" s="1"/>
  <c r="B94" i="42" s="1"/>
  <c r="B95" i="42" s="1"/>
  <c r="B96" i="42" s="1"/>
  <c r="B97" i="42" s="1"/>
  <c r="B98" i="42" s="1"/>
  <c r="B99" i="42" s="1"/>
  <c r="B100" i="42" s="1"/>
  <c r="B101" i="42" s="1"/>
  <c r="B102" i="42" s="1"/>
  <c r="B103" i="42" s="1"/>
  <c r="B104" i="42" s="1"/>
  <c r="B105" i="42" s="1"/>
  <c r="B106" i="42" s="1"/>
  <c r="B107" i="42" s="1"/>
  <c r="B108" i="42" s="1"/>
  <c r="B109" i="42" s="1"/>
  <c r="B110" i="42" s="1"/>
  <c r="B111" i="42" s="1"/>
  <c r="B112" i="42" s="1"/>
  <c r="B113" i="42" s="1"/>
  <c r="B114" i="42" s="1"/>
  <c r="B115" i="42" s="1"/>
  <c r="B116" i="42" s="1"/>
  <c r="B117" i="42" s="1"/>
  <c r="B118" i="42" s="1"/>
  <c r="B119" i="42" s="1"/>
  <c r="B120" i="42" s="1"/>
  <c r="B121" i="42" s="1"/>
  <c r="B122" i="42" s="1"/>
  <c r="B123" i="42" s="1"/>
  <c r="B124" i="42" s="1"/>
  <c r="B125" i="42" s="1"/>
  <c r="B126" i="42" s="1"/>
  <c r="B127" i="42" s="1"/>
  <c r="B128" i="42" s="1"/>
  <c r="B129" i="42" s="1"/>
  <c r="B130" i="42" s="1"/>
  <c r="B131" i="42" s="1"/>
  <c r="B132" i="42" s="1"/>
  <c r="B133" i="42" s="1"/>
  <c r="B134" i="42" s="1"/>
  <c r="B135" i="42" s="1"/>
  <c r="B136" i="42" s="1"/>
  <c r="B137" i="42" s="1"/>
  <c r="B138" i="42" s="1"/>
  <c r="B139" i="42" s="1"/>
  <c r="B140" i="42" s="1"/>
  <c r="B141" i="42" s="1"/>
  <c r="B142" i="42" s="1"/>
  <c r="B143" i="42" s="1"/>
  <c r="B144" i="42" s="1"/>
  <c r="B145" i="42" s="1"/>
  <c r="B146" i="42" s="1"/>
  <c r="B147" i="42" s="1"/>
  <c r="B148" i="42" s="1"/>
  <c r="B149" i="42" s="1"/>
  <c r="B150" i="42" s="1"/>
  <c r="B151" i="42" s="1"/>
  <c r="B152" i="42" s="1"/>
  <c r="B153" i="42" s="1"/>
  <c r="B154" i="42" s="1"/>
  <c r="B155" i="42" s="1"/>
  <c r="B156" i="42" s="1"/>
  <c r="B157" i="42" s="1"/>
  <c r="B158" i="42" s="1"/>
  <c r="B159" i="42" s="1"/>
  <c r="B160" i="42" s="1"/>
  <c r="B161" i="42" s="1"/>
  <c r="B162" i="42" s="1"/>
  <c r="B163" i="42" s="1"/>
  <c r="B164" i="42" s="1"/>
  <c r="B165" i="42" s="1"/>
  <c r="B166" i="42" s="1"/>
  <c r="B167" i="42" s="1"/>
  <c r="B168" i="42" s="1"/>
  <c r="B169" i="42" s="1"/>
  <c r="B170" i="42" s="1"/>
  <c r="B171" i="42" s="1"/>
  <c r="B172" i="42" s="1"/>
  <c r="B173" i="42" s="1"/>
  <c r="B174" i="42" s="1"/>
  <c r="B175" i="42" s="1"/>
  <c r="B176" i="42" s="1"/>
  <c r="B177" i="42" s="1"/>
  <c r="B178" i="42" s="1"/>
  <c r="B179" i="42" s="1"/>
  <c r="B180" i="42" s="1"/>
  <c r="B181" i="42" s="1"/>
  <c r="B182" i="42" s="1"/>
  <c r="B183" i="42" s="1"/>
  <c r="B184" i="42" s="1"/>
  <c r="B185" i="42" s="1"/>
  <c r="B186" i="42" s="1"/>
  <c r="B187" i="42" s="1"/>
  <c r="B188" i="42" s="1"/>
  <c r="B189" i="42" s="1"/>
  <c r="B190" i="42" s="1"/>
  <c r="B191" i="42" s="1"/>
  <c r="B192" i="42" s="1"/>
  <c r="B193" i="42" s="1"/>
  <c r="B194" i="42" s="1"/>
  <c r="B195" i="42" s="1"/>
  <c r="B196" i="42" s="1"/>
  <c r="B197" i="42" s="1"/>
  <c r="B198" i="42" s="1"/>
  <c r="B199" i="42" s="1"/>
  <c r="B200" i="42" s="1"/>
  <c r="B201" i="42" s="1"/>
  <c r="V5" i="42" l="1"/>
  <c r="W5" i="42" s="1"/>
  <c r="AB6" i="42"/>
  <c r="AF6" i="42" s="1"/>
  <c r="Z6" i="42"/>
  <c r="AC17" i="42"/>
  <c r="AE16" i="42"/>
  <c r="R6" i="42"/>
  <c r="V6" i="42" s="1"/>
  <c r="W6" i="42" s="1"/>
  <c r="S7" i="42"/>
  <c r="R7" i="42" s="1"/>
  <c r="M2" i="42"/>
  <c r="O2" i="42" s="1"/>
  <c r="S8" i="42" l="1"/>
  <c r="S9" i="42" s="1"/>
  <c r="Z7" i="42"/>
  <c r="AC18" i="42"/>
  <c r="AE17" i="42"/>
  <c r="AB7" i="42"/>
  <c r="AF7" i="42" s="1"/>
  <c r="V7" i="42"/>
  <c r="W7" i="42" s="1"/>
  <c r="R8" i="42" l="1"/>
  <c r="V8" i="42" s="1"/>
  <c r="W8" i="42" s="1"/>
  <c r="AB9" i="42"/>
  <c r="AF9" i="42" s="1"/>
  <c r="Z9" i="42"/>
  <c r="AB8" i="42"/>
  <c r="AF8" i="42" s="1"/>
  <c r="Z8" i="42"/>
  <c r="AC19" i="42"/>
  <c r="AE18" i="42"/>
  <c r="S10" i="42"/>
  <c r="R9" i="42"/>
  <c r="AB10" i="42" l="1"/>
  <c r="AF10" i="42" s="1"/>
  <c r="Z10" i="42"/>
  <c r="AC20" i="42"/>
  <c r="AE19" i="42"/>
  <c r="V9" i="42"/>
  <c r="W9" i="42" s="1"/>
  <c r="S11" i="42"/>
  <c r="R10" i="42"/>
  <c r="V10" i="42" s="1"/>
  <c r="W10" i="42" s="1"/>
  <c r="AB11" i="42" l="1"/>
  <c r="AF11" i="42" s="1"/>
  <c r="Z11" i="42"/>
  <c r="AC21" i="42"/>
  <c r="AE20" i="42"/>
  <c r="S12" i="42"/>
  <c r="R11" i="42"/>
  <c r="V11" i="42" s="1"/>
  <c r="W11" i="42" s="1"/>
  <c r="AB12" i="42" l="1"/>
  <c r="AF12" i="42" s="1"/>
  <c r="Z12" i="42"/>
  <c r="AC22" i="42"/>
  <c r="AE21" i="42"/>
  <c r="S13" i="42"/>
  <c r="R12" i="42"/>
  <c r="V12" i="42" s="1"/>
  <c r="W12" i="42" s="1"/>
  <c r="AB13" i="42" l="1"/>
  <c r="AF13" i="42" s="1"/>
  <c r="Z13" i="42"/>
  <c r="AC23" i="42"/>
  <c r="AE22" i="42"/>
  <c r="S14" i="42"/>
  <c r="R13" i="42"/>
  <c r="AB14" i="42" l="1"/>
  <c r="AF14" i="42" s="1"/>
  <c r="Z14" i="42"/>
  <c r="AC24" i="42"/>
  <c r="AE23" i="42"/>
  <c r="V13" i="42"/>
  <c r="W13" i="42" s="1"/>
  <c r="S15" i="42"/>
  <c r="R14" i="42"/>
  <c r="V14" i="42" s="1"/>
  <c r="W14" i="42" s="1"/>
  <c r="AB15" i="42" l="1"/>
  <c r="AF15" i="42" s="1"/>
  <c r="Z15" i="42"/>
  <c r="AC25" i="42"/>
  <c r="AE24" i="42"/>
  <c r="S16" i="42"/>
  <c r="R15" i="42"/>
  <c r="V15" i="42" s="1"/>
  <c r="W15" i="42" s="1"/>
  <c r="AB16" i="42" l="1"/>
  <c r="AF16" i="42" s="1"/>
  <c r="Z16" i="42"/>
  <c r="AC26" i="42"/>
  <c r="AE25" i="42"/>
  <c r="S17" i="42"/>
  <c r="R16" i="42"/>
  <c r="V16" i="42" s="1"/>
  <c r="W16" i="42" s="1"/>
  <c r="AB17" i="42" l="1"/>
  <c r="AF17" i="42" s="1"/>
  <c r="Z17" i="42"/>
  <c r="AC27" i="42"/>
  <c r="AE26" i="42"/>
  <c r="S18" i="42"/>
  <c r="R17" i="42"/>
  <c r="V17" i="42" s="1"/>
  <c r="W17" i="42" s="1"/>
  <c r="AB18" i="42" l="1"/>
  <c r="AF18" i="42" s="1"/>
  <c r="Z18" i="42"/>
  <c r="AC28" i="42"/>
  <c r="AE27" i="42"/>
  <c r="S19" i="42"/>
  <c r="R18" i="42"/>
  <c r="V18" i="42" s="1"/>
  <c r="W18" i="42" s="1"/>
  <c r="AB19" i="42" l="1"/>
  <c r="AF19" i="42" s="1"/>
  <c r="Z19" i="42"/>
  <c r="AC29" i="42"/>
  <c r="AE28" i="42"/>
  <c r="S20" i="42"/>
  <c r="R19" i="42"/>
  <c r="V19" i="42" s="1"/>
  <c r="W19" i="42" s="1"/>
  <c r="AB20" i="42" l="1"/>
  <c r="AF20" i="42" s="1"/>
  <c r="Z20" i="42"/>
  <c r="AC30" i="42"/>
  <c r="AE29" i="42"/>
  <c r="S21" i="42"/>
  <c r="R20" i="42"/>
  <c r="V20" i="42" s="1"/>
  <c r="W20" i="42" s="1"/>
  <c r="AB21" i="42" l="1"/>
  <c r="AF21" i="42" s="1"/>
  <c r="Z21" i="42"/>
  <c r="AC31" i="42"/>
  <c r="AE30" i="42"/>
  <c r="S22" i="42"/>
  <c r="R21" i="42"/>
  <c r="V21" i="42" s="1"/>
  <c r="W21" i="42" s="1"/>
  <c r="AB22" i="42" l="1"/>
  <c r="AF22" i="42" s="1"/>
  <c r="Z22" i="42"/>
  <c r="AC32" i="42"/>
  <c r="AE31" i="42"/>
  <c r="S23" i="42"/>
  <c r="R22" i="42"/>
  <c r="V22" i="42" s="1"/>
  <c r="W22" i="42" s="1"/>
  <c r="AB23" i="42" l="1"/>
  <c r="AF23" i="42" s="1"/>
  <c r="Z23" i="42"/>
  <c r="AC33" i="42"/>
  <c r="AE32" i="42"/>
  <c r="S24" i="42"/>
  <c r="R23" i="42"/>
  <c r="V23" i="42" s="1"/>
  <c r="W23" i="42" s="1"/>
  <c r="AB24" i="42" l="1"/>
  <c r="AF24" i="42" s="1"/>
  <c r="Z24" i="42"/>
  <c r="AC34" i="42"/>
  <c r="AE33" i="42"/>
  <c r="S25" i="42"/>
  <c r="R24" i="42"/>
  <c r="V24" i="42" s="1"/>
  <c r="W24" i="42" s="1"/>
  <c r="AB25" i="42" l="1"/>
  <c r="AF25" i="42" s="1"/>
  <c r="Z25" i="42"/>
  <c r="AC35" i="42"/>
  <c r="AE34" i="42"/>
  <c r="S26" i="42"/>
  <c r="R25" i="42"/>
  <c r="V25" i="42" s="1"/>
  <c r="W25" i="42" s="1"/>
  <c r="AB26" i="42" l="1"/>
  <c r="AF26" i="42" s="1"/>
  <c r="Z26" i="42"/>
  <c r="AC36" i="42"/>
  <c r="AE35" i="42"/>
  <c r="S27" i="42"/>
  <c r="R26" i="42"/>
  <c r="V26" i="42" s="1"/>
  <c r="W26" i="42" s="1"/>
  <c r="AB27" i="42" l="1"/>
  <c r="AF27" i="42" s="1"/>
  <c r="Z27" i="42"/>
  <c r="AC37" i="42"/>
  <c r="AE36" i="42"/>
  <c r="S28" i="42"/>
  <c r="R27" i="42"/>
  <c r="V27" i="42" s="1"/>
  <c r="W27" i="42" s="1"/>
  <c r="AB28" i="42" l="1"/>
  <c r="AF28" i="42" s="1"/>
  <c r="Z28" i="42"/>
  <c r="AC38" i="42"/>
  <c r="AE37" i="42"/>
  <c r="S29" i="42"/>
  <c r="R28" i="42"/>
  <c r="V28" i="42" s="1"/>
  <c r="W28" i="42" s="1"/>
  <c r="AB29" i="42" l="1"/>
  <c r="AF29" i="42" s="1"/>
  <c r="Z29" i="42"/>
  <c r="AC39" i="42"/>
  <c r="AE38" i="42"/>
  <c r="S30" i="42"/>
  <c r="R29" i="42"/>
  <c r="V29" i="42" s="1"/>
  <c r="W29" i="42" s="1"/>
  <c r="AB30" i="42" l="1"/>
  <c r="AF30" i="42" s="1"/>
  <c r="Z30" i="42"/>
  <c r="AC40" i="42"/>
  <c r="AE39" i="42"/>
  <c r="S31" i="42"/>
  <c r="R30" i="42"/>
  <c r="V30" i="42" s="1"/>
  <c r="W30" i="42" s="1"/>
  <c r="AB31" i="42" l="1"/>
  <c r="AF31" i="42" s="1"/>
  <c r="Z31" i="42"/>
  <c r="AC41" i="42"/>
  <c r="AE40" i="42"/>
  <c r="S32" i="42"/>
  <c r="R31" i="42"/>
  <c r="V31" i="42" s="1"/>
  <c r="W31" i="42" s="1"/>
  <c r="AB32" i="42" l="1"/>
  <c r="AF32" i="42" s="1"/>
  <c r="Z32" i="42"/>
  <c r="AC42" i="42"/>
  <c r="AE41" i="42"/>
  <c r="S33" i="42"/>
  <c r="R32" i="42"/>
  <c r="V32" i="42" s="1"/>
  <c r="W32" i="42" s="1"/>
  <c r="AB33" i="42" l="1"/>
  <c r="AF33" i="42" s="1"/>
  <c r="Z33" i="42"/>
  <c r="AC43" i="42"/>
  <c r="AE42" i="42"/>
  <c r="S34" i="42"/>
  <c r="R33" i="42"/>
  <c r="V33" i="42" s="1"/>
  <c r="W33" i="42" s="1"/>
  <c r="AB34" i="42" l="1"/>
  <c r="AF34" i="42" s="1"/>
  <c r="Z34" i="42"/>
  <c r="AC44" i="42"/>
  <c r="AE43" i="42"/>
  <c r="S35" i="42"/>
  <c r="R34" i="42"/>
  <c r="V34" i="42" s="1"/>
  <c r="W34" i="42" s="1"/>
  <c r="AB35" i="42" l="1"/>
  <c r="AF35" i="42" s="1"/>
  <c r="Z35" i="42"/>
  <c r="AC45" i="42"/>
  <c r="AE44" i="42"/>
  <c r="S36" i="42"/>
  <c r="R35" i="42"/>
  <c r="V35" i="42" s="1"/>
  <c r="W35" i="42" s="1"/>
  <c r="AB36" i="42" l="1"/>
  <c r="AF36" i="42" s="1"/>
  <c r="Z36" i="42"/>
  <c r="AC46" i="42"/>
  <c r="AE45" i="42"/>
  <c r="S37" i="42"/>
  <c r="R36" i="42"/>
  <c r="V36" i="42" s="1"/>
  <c r="W36" i="42" s="1"/>
  <c r="AB37" i="42" l="1"/>
  <c r="AF37" i="42" s="1"/>
  <c r="Z37" i="42"/>
  <c r="AC47" i="42"/>
  <c r="AE46" i="42"/>
  <c r="S38" i="42"/>
  <c r="R37" i="42"/>
  <c r="V37" i="42" s="1"/>
  <c r="W37" i="42" s="1"/>
  <c r="AB38" i="42" l="1"/>
  <c r="AF38" i="42" s="1"/>
  <c r="Z38" i="42"/>
  <c r="AC48" i="42"/>
  <c r="AE47" i="42"/>
  <c r="S39" i="42"/>
  <c r="R38" i="42"/>
  <c r="V38" i="42" s="1"/>
  <c r="W38" i="42" s="1"/>
  <c r="AB39" i="42" l="1"/>
  <c r="AF39" i="42" s="1"/>
  <c r="Z39" i="42"/>
  <c r="AC49" i="42"/>
  <c r="AE48" i="42"/>
  <c r="S40" i="42"/>
  <c r="R39" i="42"/>
  <c r="V39" i="42" s="1"/>
  <c r="W39" i="42" s="1"/>
  <c r="AB40" i="42" l="1"/>
  <c r="AF40" i="42" s="1"/>
  <c r="Z40" i="42"/>
  <c r="AC50" i="42"/>
  <c r="AE49" i="42"/>
  <c r="S41" i="42"/>
  <c r="R40" i="42"/>
  <c r="V40" i="42" s="1"/>
  <c r="W40" i="42" s="1"/>
  <c r="AB41" i="42" l="1"/>
  <c r="AF41" i="42" s="1"/>
  <c r="Z41" i="42"/>
  <c r="AC51" i="42"/>
  <c r="AE50" i="42"/>
  <c r="S42" i="42"/>
  <c r="R41" i="42"/>
  <c r="V41" i="42" s="1"/>
  <c r="W41" i="42" s="1"/>
  <c r="AB42" i="42" l="1"/>
  <c r="AF42" i="42" s="1"/>
  <c r="Z42" i="42"/>
  <c r="AC52" i="42"/>
  <c r="AE51" i="42"/>
  <c r="S43" i="42"/>
  <c r="R42" i="42"/>
  <c r="V42" i="42" s="1"/>
  <c r="W42" i="42" s="1"/>
  <c r="AB43" i="42" l="1"/>
  <c r="AF43" i="42" s="1"/>
  <c r="Z43" i="42"/>
  <c r="AC53" i="42"/>
  <c r="AE52" i="42"/>
  <c r="S44" i="42"/>
  <c r="R43" i="42"/>
  <c r="V43" i="42" s="1"/>
  <c r="W43" i="42" s="1"/>
  <c r="AB44" i="42" l="1"/>
  <c r="AF44" i="42" s="1"/>
  <c r="Z44" i="42"/>
  <c r="AC54" i="42"/>
  <c r="AE53" i="42"/>
  <c r="S45" i="42"/>
  <c r="R44" i="42"/>
  <c r="AB45" i="42" l="1"/>
  <c r="AF45" i="42" s="1"/>
  <c r="Z45" i="42"/>
  <c r="AC55" i="42"/>
  <c r="AE54" i="42"/>
  <c r="V44" i="42"/>
  <c r="W44" i="42" s="1"/>
  <c r="S46" i="42"/>
  <c r="R45" i="42"/>
  <c r="AB46" i="42" l="1"/>
  <c r="AF46" i="42" s="1"/>
  <c r="Z46" i="42"/>
  <c r="AC56" i="42"/>
  <c r="AE55" i="42"/>
  <c r="S47" i="42"/>
  <c r="R46" i="42"/>
  <c r="V46" i="42" s="1"/>
  <c r="W46" i="42" s="1"/>
  <c r="V45" i="42"/>
  <c r="W45" i="42" s="1"/>
  <c r="AB47" i="42" l="1"/>
  <c r="AF47" i="42" s="1"/>
  <c r="Z47" i="42"/>
  <c r="AC57" i="42"/>
  <c r="AE56" i="42"/>
  <c r="S48" i="42"/>
  <c r="R47" i="42"/>
  <c r="AB48" i="42" l="1"/>
  <c r="AF48" i="42" s="1"/>
  <c r="Z48" i="42"/>
  <c r="AC58" i="42"/>
  <c r="AE57" i="42"/>
  <c r="V47" i="42"/>
  <c r="W47" i="42" s="1"/>
  <c r="S49" i="42"/>
  <c r="R48" i="42"/>
  <c r="V48" i="42" s="1"/>
  <c r="W48" i="42" s="1"/>
  <c r="AB49" i="42" l="1"/>
  <c r="AF49" i="42" s="1"/>
  <c r="Z49" i="42"/>
  <c r="AC59" i="42"/>
  <c r="AE58" i="42"/>
  <c r="S50" i="42"/>
  <c r="R49" i="42"/>
  <c r="V49" i="42" s="1"/>
  <c r="W49" i="42" s="1"/>
  <c r="AB50" i="42" l="1"/>
  <c r="AF50" i="42" s="1"/>
  <c r="Z50" i="42"/>
  <c r="AC60" i="42"/>
  <c r="AE59" i="42"/>
  <c r="S51" i="42"/>
  <c r="R50" i="42"/>
  <c r="V50" i="42" s="1"/>
  <c r="W50" i="42" s="1"/>
  <c r="AB51" i="42" l="1"/>
  <c r="AF51" i="42" s="1"/>
  <c r="Z51" i="42"/>
  <c r="AC61" i="42"/>
  <c r="AE60" i="42"/>
  <c r="S52" i="42"/>
  <c r="R51" i="42"/>
  <c r="AB52" i="42" l="1"/>
  <c r="AF52" i="42" s="1"/>
  <c r="Z52" i="42"/>
  <c r="AC62" i="42"/>
  <c r="AE61" i="42"/>
  <c r="S53" i="42"/>
  <c r="R52" i="42"/>
  <c r="V51" i="42"/>
  <c r="W51" i="42" s="1"/>
  <c r="AB53" i="42" l="1"/>
  <c r="AF53" i="42" s="1"/>
  <c r="Z53" i="42"/>
  <c r="AC63" i="42"/>
  <c r="AE62" i="42"/>
  <c r="S54" i="42"/>
  <c r="R53" i="42"/>
  <c r="V52" i="42"/>
  <c r="W52" i="42" s="1"/>
  <c r="AB54" i="42" l="1"/>
  <c r="AF54" i="42" s="1"/>
  <c r="Z54" i="42"/>
  <c r="AC64" i="42"/>
  <c r="AE63" i="42"/>
  <c r="S55" i="42"/>
  <c r="R54" i="42"/>
  <c r="V53" i="42"/>
  <c r="W53" i="42" s="1"/>
  <c r="AB55" i="42" l="1"/>
  <c r="AF55" i="42" s="1"/>
  <c r="Z55" i="42"/>
  <c r="AC65" i="42"/>
  <c r="AE64" i="42"/>
  <c r="S56" i="42"/>
  <c r="R55" i="42"/>
  <c r="V54" i="42"/>
  <c r="W54" i="42" s="1"/>
  <c r="AB56" i="42" l="1"/>
  <c r="AF56" i="42" s="1"/>
  <c r="Z56" i="42"/>
  <c r="AC66" i="42"/>
  <c r="AE65" i="42"/>
  <c r="V55" i="42"/>
  <c r="W55" i="42" s="1"/>
  <c r="S57" i="42"/>
  <c r="R56" i="42"/>
  <c r="V56" i="42" s="1"/>
  <c r="W56" i="42" s="1"/>
  <c r="AB57" i="42" l="1"/>
  <c r="AF57" i="42" s="1"/>
  <c r="Z57" i="42"/>
  <c r="AC67" i="42"/>
  <c r="AE66" i="42"/>
  <c r="S58" i="42"/>
  <c r="R57" i="42"/>
  <c r="V57" i="42" s="1"/>
  <c r="W57" i="42" s="1"/>
  <c r="AB58" i="42" l="1"/>
  <c r="AF58" i="42" s="1"/>
  <c r="Z58" i="42"/>
  <c r="AC68" i="42"/>
  <c r="AE67" i="42"/>
  <c r="S59" i="42"/>
  <c r="R58" i="42"/>
  <c r="AB59" i="42" l="1"/>
  <c r="AF59" i="42" s="1"/>
  <c r="Z59" i="42"/>
  <c r="AC69" i="42"/>
  <c r="AE68" i="42"/>
  <c r="S60" i="42"/>
  <c r="R59" i="42"/>
  <c r="V58" i="42"/>
  <c r="W58" i="42" s="1"/>
  <c r="AB60" i="42" l="1"/>
  <c r="AF60" i="42" s="1"/>
  <c r="Z60" i="42"/>
  <c r="AC70" i="42"/>
  <c r="AE69" i="42"/>
  <c r="V59" i="42"/>
  <c r="W59" i="42" s="1"/>
  <c r="S61" i="42"/>
  <c r="R60" i="42"/>
  <c r="AB61" i="42" l="1"/>
  <c r="AF61" i="42" s="1"/>
  <c r="Z61" i="42"/>
  <c r="AC71" i="42"/>
  <c r="AE70" i="42"/>
  <c r="S62" i="42"/>
  <c r="R61" i="42"/>
  <c r="V60" i="42"/>
  <c r="W60" i="42" s="1"/>
  <c r="AB62" i="42" l="1"/>
  <c r="AF62" i="42" s="1"/>
  <c r="Z62" i="42"/>
  <c r="AC72" i="42"/>
  <c r="AE71" i="42"/>
  <c r="V61" i="42"/>
  <c r="W61" i="42" s="1"/>
  <c r="S63" i="42"/>
  <c r="R62" i="42"/>
  <c r="AB63" i="42" l="1"/>
  <c r="AF63" i="42" s="1"/>
  <c r="Z63" i="42"/>
  <c r="AC73" i="42"/>
  <c r="AE72" i="42"/>
  <c r="S64" i="42"/>
  <c r="R63" i="42"/>
  <c r="V62" i="42"/>
  <c r="W62" i="42" s="1"/>
  <c r="AB64" i="42" l="1"/>
  <c r="AF64" i="42" s="1"/>
  <c r="Z64" i="42"/>
  <c r="AC74" i="42"/>
  <c r="AE73" i="42"/>
  <c r="V63" i="42"/>
  <c r="W63" i="42" s="1"/>
  <c r="S65" i="42"/>
  <c r="R64" i="42"/>
  <c r="AB65" i="42" l="1"/>
  <c r="AF65" i="42" s="1"/>
  <c r="Z65" i="42"/>
  <c r="AC75" i="42"/>
  <c r="AE74" i="42"/>
  <c r="S66" i="42"/>
  <c r="R65" i="42"/>
  <c r="V64" i="42"/>
  <c r="W64" i="42" s="1"/>
  <c r="AB66" i="42" l="1"/>
  <c r="AF66" i="42" s="1"/>
  <c r="Z66" i="42"/>
  <c r="AC76" i="42"/>
  <c r="AE75" i="42"/>
  <c r="S67" i="42"/>
  <c r="R66" i="42"/>
  <c r="V65" i="42"/>
  <c r="W65" i="42" s="1"/>
  <c r="AB67" i="42" l="1"/>
  <c r="AF67" i="42" s="1"/>
  <c r="Z67" i="42"/>
  <c r="AC77" i="42"/>
  <c r="AE76" i="42"/>
  <c r="S68" i="42"/>
  <c r="R67" i="42"/>
  <c r="V66" i="42"/>
  <c r="W66" i="42" s="1"/>
  <c r="AB68" i="42" l="1"/>
  <c r="AF68" i="42" s="1"/>
  <c r="Z68" i="42"/>
  <c r="AC78" i="42"/>
  <c r="AE77" i="42"/>
  <c r="V67" i="42"/>
  <c r="W67" i="42" s="1"/>
  <c r="S69" i="42"/>
  <c r="R68" i="42"/>
  <c r="V68" i="42" s="1"/>
  <c r="W68" i="42" s="1"/>
  <c r="AB69" i="42" l="1"/>
  <c r="AF69" i="42" s="1"/>
  <c r="Z69" i="42"/>
  <c r="AC79" i="42"/>
  <c r="AE78" i="42"/>
  <c r="S70" i="42"/>
  <c r="R69" i="42"/>
  <c r="AB70" i="42" l="1"/>
  <c r="AF70" i="42" s="1"/>
  <c r="Z70" i="42"/>
  <c r="AC80" i="42"/>
  <c r="AE79" i="42"/>
  <c r="S71" i="42"/>
  <c r="R70" i="42"/>
  <c r="V70" i="42" s="1"/>
  <c r="W70" i="42" s="1"/>
  <c r="V69" i="42"/>
  <c r="W69" i="42" s="1"/>
  <c r="AB71" i="42" l="1"/>
  <c r="AF71" i="42" s="1"/>
  <c r="Z71" i="42"/>
  <c r="AC81" i="42"/>
  <c r="AE80" i="42"/>
  <c r="S72" i="42"/>
  <c r="R71" i="42"/>
  <c r="AB72" i="42" l="1"/>
  <c r="AF72" i="42" s="1"/>
  <c r="Z72" i="42"/>
  <c r="AC82" i="42"/>
  <c r="AE81" i="42"/>
  <c r="S73" i="42"/>
  <c r="R72" i="42"/>
  <c r="V72" i="42" s="1"/>
  <c r="W72" i="42" s="1"/>
  <c r="V71" i="42"/>
  <c r="W71" i="42" s="1"/>
  <c r="AB73" i="42" l="1"/>
  <c r="AF73" i="42" s="1"/>
  <c r="Z73" i="42"/>
  <c r="AC83" i="42"/>
  <c r="AE82" i="42"/>
  <c r="S74" i="42"/>
  <c r="R73" i="42"/>
  <c r="AB74" i="42" l="1"/>
  <c r="AF74" i="42" s="1"/>
  <c r="Z74" i="42"/>
  <c r="AC84" i="42"/>
  <c r="AE83" i="42"/>
  <c r="S75" i="42"/>
  <c r="R74" i="42"/>
  <c r="V73" i="42"/>
  <c r="W73" i="42" s="1"/>
  <c r="AB75" i="42" l="1"/>
  <c r="AF75" i="42" s="1"/>
  <c r="Z75" i="42"/>
  <c r="AC85" i="42"/>
  <c r="AE84" i="42"/>
  <c r="S76" i="42"/>
  <c r="R75" i="42"/>
  <c r="V75" i="42" s="1"/>
  <c r="W75" i="42" s="1"/>
  <c r="V74" i="42"/>
  <c r="W74" i="42" s="1"/>
  <c r="AB76" i="42" l="1"/>
  <c r="AF76" i="42" s="1"/>
  <c r="Z76" i="42"/>
  <c r="AC86" i="42"/>
  <c r="AE85" i="42"/>
  <c r="S77" i="42"/>
  <c r="R76" i="42"/>
  <c r="AB77" i="42" l="1"/>
  <c r="AF77" i="42" s="1"/>
  <c r="Z77" i="42"/>
  <c r="AC87" i="42"/>
  <c r="AE86" i="42"/>
  <c r="V76" i="42"/>
  <c r="W76" i="42" s="1"/>
  <c r="S78" i="42"/>
  <c r="R77" i="42"/>
  <c r="V77" i="42" s="1"/>
  <c r="W77" i="42" s="1"/>
  <c r="AB78" i="42" l="1"/>
  <c r="AF78" i="42" s="1"/>
  <c r="Z78" i="42"/>
  <c r="AC88" i="42"/>
  <c r="AE87" i="42"/>
  <c r="S79" i="42"/>
  <c r="R78" i="42"/>
  <c r="AB79" i="42" l="1"/>
  <c r="AF79" i="42" s="1"/>
  <c r="Z79" i="42"/>
  <c r="AC89" i="42"/>
  <c r="AE88" i="42"/>
  <c r="V78" i="42"/>
  <c r="W78" i="42" s="1"/>
  <c r="S80" i="42"/>
  <c r="R79" i="42"/>
  <c r="AB80" i="42" l="1"/>
  <c r="AF80" i="42" s="1"/>
  <c r="Z80" i="42"/>
  <c r="AC90" i="42"/>
  <c r="AE89" i="42"/>
  <c r="V79" i="42"/>
  <c r="W79" i="42" s="1"/>
  <c r="S81" i="42"/>
  <c r="R80" i="42"/>
  <c r="V80" i="42" s="1"/>
  <c r="W80" i="42" s="1"/>
  <c r="AB81" i="42" l="1"/>
  <c r="AF81" i="42" s="1"/>
  <c r="Z81" i="42"/>
  <c r="AC91" i="42"/>
  <c r="AE90" i="42"/>
  <c r="S82" i="42"/>
  <c r="R81" i="42"/>
  <c r="AB82" i="42" l="1"/>
  <c r="AF82" i="42" s="1"/>
  <c r="Z82" i="42"/>
  <c r="AC92" i="42"/>
  <c r="AE91" i="42"/>
  <c r="S83" i="42"/>
  <c r="R82" i="42"/>
  <c r="V81" i="42"/>
  <c r="W81" i="42" s="1"/>
  <c r="AB83" i="42" l="1"/>
  <c r="AF83" i="42" s="1"/>
  <c r="Z83" i="42"/>
  <c r="AC93" i="42"/>
  <c r="AE92" i="42"/>
  <c r="V82" i="42"/>
  <c r="W82" i="42" s="1"/>
  <c r="S84" i="42"/>
  <c r="R83" i="42"/>
  <c r="V83" i="42" s="1"/>
  <c r="W83" i="42" s="1"/>
  <c r="AB84" i="42" l="1"/>
  <c r="AF84" i="42" s="1"/>
  <c r="Z84" i="42"/>
  <c r="AC94" i="42"/>
  <c r="AE93" i="42"/>
  <c r="S85" i="42"/>
  <c r="R84" i="42"/>
  <c r="V84" i="42" s="1"/>
  <c r="W84" i="42" s="1"/>
  <c r="AB85" i="42" l="1"/>
  <c r="AF85" i="42" s="1"/>
  <c r="Z85" i="42"/>
  <c r="AC95" i="42"/>
  <c r="AE94" i="42"/>
  <c r="S86" i="42"/>
  <c r="R85" i="42"/>
  <c r="V85" i="42" s="1"/>
  <c r="W85" i="42" s="1"/>
  <c r="AB86" i="42" l="1"/>
  <c r="AF86" i="42" s="1"/>
  <c r="Z86" i="42"/>
  <c r="AC96" i="42"/>
  <c r="AE95" i="42"/>
  <c r="S87" i="42"/>
  <c r="R86" i="42"/>
  <c r="AB87" i="42" l="1"/>
  <c r="AF87" i="42" s="1"/>
  <c r="Z87" i="42"/>
  <c r="AC97" i="42"/>
  <c r="AE96" i="42"/>
  <c r="S88" i="42"/>
  <c r="R87" i="42"/>
  <c r="V87" i="42" s="1"/>
  <c r="W87" i="42" s="1"/>
  <c r="V86" i="42"/>
  <c r="W86" i="42" s="1"/>
  <c r="AB88" i="42" l="1"/>
  <c r="AF88" i="42" s="1"/>
  <c r="Z88" i="42"/>
  <c r="AC98" i="42"/>
  <c r="AE97" i="42"/>
  <c r="S89" i="42"/>
  <c r="R88" i="42"/>
  <c r="V88" i="42" s="1"/>
  <c r="W88" i="42" s="1"/>
  <c r="AB89" i="42" l="1"/>
  <c r="AF89" i="42" s="1"/>
  <c r="Z89" i="42"/>
  <c r="AC99" i="42"/>
  <c r="AE98" i="42"/>
  <c r="S90" i="42"/>
  <c r="R89" i="42"/>
  <c r="AB90" i="42" l="1"/>
  <c r="AF90" i="42" s="1"/>
  <c r="Z90" i="42"/>
  <c r="AC100" i="42"/>
  <c r="AE99" i="42"/>
  <c r="S91" i="42"/>
  <c r="R90" i="42"/>
  <c r="V89" i="42"/>
  <c r="W89" i="42" s="1"/>
  <c r="AB91" i="42" l="1"/>
  <c r="AF91" i="42" s="1"/>
  <c r="Z91" i="42"/>
  <c r="AC101" i="42"/>
  <c r="AE100" i="42"/>
  <c r="V90" i="42"/>
  <c r="W90" i="42" s="1"/>
  <c r="S92" i="42"/>
  <c r="R91" i="42"/>
  <c r="AB92" i="42" l="1"/>
  <c r="AF92" i="42" s="1"/>
  <c r="Z92" i="42"/>
  <c r="AC102" i="42"/>
  <c r="AE101" i="42"/>
  <c r="S93" i="42"/>
  <c r="R92" i="42"/>
  <c r="V91" i="42"/>
  <c r="W91" i="42" s="1"/>
  <c r="AB93" i="42" l="1"/>
  <c r="AF93" i="42" s="1"/>
  <c r="Z93" i="42"/>
  <c r="AC103" i="42"/>
  <c r="AE102" i="42"/>
  <c r="V92" i="42"/>
  <c r="W92" i="42" s="1"/>
  <c r="S94" i="42"/>
  <c r="R93" i="42"/>
  <c r="AB94" i="42" l="1"/>
  <c r="AF94" i="42" s="1"/>
  <c r="Z94" i="42"/>
  <c r="AC104" i="42"/>
  <c r="AE103" i="42"/>
  <c r="S95" i="42"/>
  <c r="R94" i="42"/>
  <c r="V93" i="42"/>
  <c r="W93" i="42" s="1"/>
  <c r="AB95" i="42" l="1"/>
  <c r="AF95" i="42" s="1"/>
  <c r="Z95" i="42"/>
  <c r="AC105" i="42"/>
  <c r="AE104" i="42"/>
  <c r="V94" i="42"/>
  <c r="W94" i="42" s="1"/>
  <c r="S96" i="42"/>
  <c r="R95" i="42"/>
  <c r="AB96" i="42" l="1"/>
  <c r="AF96" i="42" s="1"/>
  <c r="Z96" i="42"/>
  <c r="AC106" i="42"/>
  <c r="AE105" i="42"/>
  <c r="S97" i="42"/>
  <c r="R96" i="42"/>
  <c r="V95" i="42"/>
  <c r="W95" i="42" s="1"/>
  <c r="AB97" i="42" l="1"/>
  <c r="AF97" i="42" s="1"/>
  <c r="Z97" i="42"/>
  <c r="AC107" i="42"/>
  <c r="AE106" i="42"/>
  <c r="S98" i="42"/>
  <c r="R97" i="42"/>
  <c r="V96" i="42"/>
  <c r="W96" i="42" s="1"/>
  <c r="AB98" i="42" l="1"/>
  <c r="AF98" i="42" s="1"/>
  <c r="Z98" i="42"/>
  <c r="AC108" i="42"/>
  <c r="AE107" i="42"/>
  <c r="V97" i="42"/>
  <c r="W97" i="42" s="1"/>
  <c r="S99" i="42"/>
  <c r="R98" i="42"/>
  <c r="AB99" i="42" l="1"/>
  <c r="AF99" i="42" s="1"/>
  <c r="Z99" i="42"/>
  <c r="AC109" i="42"/>
  <c r="AE108" i="42"/>
  <c r="S100" i="42"/>
  <c r="R99" i="42"/>
  <c r="V99" i="42" s="1"/>
  <c r="W99" i="42" s="1"/>
  <c r="V98" i="42"/>
  <c r="W98" i="42" s="1"/>
  <c r="AB100" i="42" l="1"/>
  <c r="AF100" i="42" s="1"/>
  <c r="Z100" i="42"/>
  <c r="AC110" i="42"/>
  <c r="AE109" i="42"/>
  <c r="S101" i="42"/>
  <c r="R100" i="42"/>
  <c r="V100" i="42" s="1"/>
  <c r="W100" i="42" s="1"/>
  <c r="AB101" i="42" l="1"/>
  <c r="AF101" i="42" s="1"/>
  <c r="Z101" i="42"/>
  <c r="AC111" i="42"/>
  <c r="AE110" i="42"/>
  <c r="R101" i="42"/>
  <c r="V101" i="42" s="1"/>
  <c r="W101" i="42" s="1"/>
  <c r="S102" i="42"/>
  <c r="AB102" i="42" l="1"/>
  <c r="AF102" i="42" s="1"/>
  <c r="Z102" i="42"/>
  <c r="AC112" i="42"/>
  <c r="AE111" i="42"/>
  <c r="R102" i="42"/>
  <c r="V102" i="42" s="1"/>
  <c r="W102" i="42" s="1"/>
  <c r="S103" i="42"/>
  <c r="AB103" i="42" l="1"/>
  <c r="AF103" i="42" s="1"/>
  <c r="Z103" i="42"/>
  <c r="AC113" i="42"/>
  <c r="AE112" i="42"/>
  <c r="R103" i="42"/>
  <c r="V103" i="42" s="1"/>
  <c r="W103" i="42" s="1"/>
  <c r="S104" i="42"/>
  <c r="AB104" i="42" l="1"/>
  <c r="AF104" i="42" s="1"/>
  <c r="Z104" i="42"/>
  <c r="AC114" i="42"/>
  <c r="AE113" i="42"/>
  <c r="R104" i="42"/>
  <c r="V104" i="42" s="1"/>
  <c r="W104" i="42" s="1"/>
  <c r="S105" i="42"/>
  <c r="AB105" i="42" l="1"/>
  <c r="AF105" i="42" s="1"/>
  <c r="Z105" i="42"/>
  <c r="AC115" i="42"/>
  <c r="AE114" i="42"/>
  <c r="R105" i="42"/>
  <c r="V105" i="42" s="1"/>
  <c r="W105" i="42" s="1"/>
  <c r="S106" i="42"/>
  <c r="AB106" i="42" l="1"/>
  <c r="AF106" i="42" s="1"/>
  <c r="Z106" i="42"/>
  <c r="AC116" i="42"/>
  <c r="AE115" i="42"/>
  <c r="R106" i="42"/>
  <c r="V106" i="42" s="1"/>
  <c r="W106" i="42" s="1"/>
  <c r="S107" i="42"/>
  <c r="AB107" i="42" l="1"/>
  <c r="AF107" i="42" s="1"/>
  <c r="Z107" i="42"/>
  <c r="AC117" i="42"/>
  <c r="AE116" i="42"/>
  <c r="R107" i="42"/>
  <c r="V107" i="42" s="1"/>
  <c r="W107" i="42" s="1"/>
  <c r="S108" i="42"/>
  <c r="AB108" i="42" l="1"/>
  <c r="AF108" i="42" s="1"/>
  <c r="Z108" i="42"/>
  <c r="AC118" i="42"/>
  <c r="AE117" i="42"/>
  <c r="R108" i="42"/>
  <c r="V108" i="42" s="1"/>
  <c r="W108" i="42" s="1"/>
  <c r="S109" i="42"/>
  <c r="AB109" i="42" l="1"/>
  <c r="AF109" i="42" s="1"/>
  <c r="Z109" i="42"/>
  <c r="AC119" i="42"/>
  <c r="AE118" i="42"/>
  <c r="R109" i="42"/>
  <c r="V109" i="42" s="1"/>
  <c r="W109" i="42" s="1"/>
  <c r="S110" i="42"/>
  <c r="AB110" i="42" l="1"/>
  <c r="AF110" i="42" s="1"/>
  <c r="Z110" i="42"/>
  <c r="AC120" i="42"/>
  <c r="AE119" i="42"/>
  <c r="R110" i="42"/>
  <c r="V110" i="42" s="1"/>
  <c r="W110" i="42" s="1"/>
  <c r="S111" i="42"/>
  <c r="AB111" i="42" l="1"/>
  <c r="AF111" i="42" s="1"/>
  <c r="Z111" i="42"/>
  <c r="AC121" i="42"/>
  <c r="AE120" i="42"/>
  <c r="R111" i="42"/>
  <c r="V111" i="42" s="1"/>
  <c r="W111" i="42" s="1"/>
  <c r="S112" i="42"/>
  <c r="AB112" i="42" l="1"/>
  <c r="AF112" i="42" s="1"/>
  <c r="Z112" i="42"/>
  <c r="AC122" i="42"/>
  <c r="AE121" i="42"/>
  <c r="R112" i="42"/>
  <c r="V112" i="42" s="1"/>
  <c r="W112" i="42" s="1"/>
  <c r="S113" i="42"/>
  <c r="AB113" i="42" l="1"/>
  <c r="AF113" i="42" s="1"/>
  <c r="Z113" i="42"/>
  <c r="AC123" i="42"/>
  <c r="AE122" i="42"/>
  <c r="R113" i="42"/>
  <c r="V113" i="42" s="1"/>
  <c r="W113" i="42" s="1"/>
  <c r="S114" i="42"/>
  <c r="AB114" i="42" l="1"/>
  <c r="AF114" i="42" s="1"/>
  <c r="Z114" i="42"/>
  <c r="AC124" i="42"/>
  <c r="AE123" i="42"/>
  <c r="S115" i="42"/>
  <c r="R114" i="42"/>
  <c r="V114" i="42" s="1"/>
  <c r="W114" i="42" s="1"/>
  <c r="AB115" i="42" l="1"/>
  <c r="AF115" i="42" s="1"/>
  <c r="Z115" i="42"/>
  <c r="AC125" i="42"/>
  <c r="AE124" i="42"/>
  <c r="R115" i="42"/>
  <c r="V115" i="42" s="1"/>
  <c r="W115" i="42" s="1"/>
  <c r="S116" i="42"/>
  <c r="AB116" i="42" l="1"/>
  <c r="AF116" i="42" s="1"/>
  <c r="Z116" i="42"/>
  <c r="AC126" i="42"/>
  <c r="AE125" i="42"/>
  <c r="R116" i="42"/>
  <c r="V116" i="42" s="1"/>
  <c r="W116" i="42" s="1"/>
  <c r="S117" i="42"/>
  <c r="AB117" i="42" l="1"/>
  <c r="AF117" i="42" s="1"/>
  <c r="Z117" i="42"/>
  <c r="AC127" i="42"/>
  <c r="AE126" i="42"/>
  <c r="S118" i="42"/>
  <c r="R117" i="42"/>
  <c r="V117" i="42" s="1"/>
  <c r="W117" i="42" s="1"/>
  <c r="AB118" i="42" l="1"/>
  <c r="AF118" i="42" s="1"/>
  <c r="Z118" i="42"/>
  <c r="AC128" i="42"/>
  <c r="AE127" i="42"/>
  <c r="R118" i="42"/>
  <c r="V118" i="42" s="1"/>
  <c r="W118" i="42" s="1"/>
  <c r="S119" i="42"/>
  <c r="AB119" i="42" l="1"/>
  <c r="AF119" i="42" s="1"/>
  <c r="Z119" i="42"/>
  <c r="AC129" i="42"/>
  <c r="AE128" i="42"/>
  <c r="R119" i="42"/>
  <c r="V119" i="42" s="1"/>
  <c r="W119" i="42" s="1"/>
  <c r="S120" i="42"/>
  <c r="AB120" i="42" l="1"/>
  <c r="AF120" i="42" s="1"/>
  <c r="Z120" i="42"/>
  <c r="AC130" i="42"/>
  <c r="AE129" i="42"/>
  <c r="R120" i="42"/>
  <c r="V120" i="42" s="1"/>
  <c r="W120" i="42" s="1"/>
  <c r="S121" i="42"/>
  <c r="AB121" i="42" l="1"/>
  <c r="AF121" i="42" s="1"/>
  <c r="Z121" i="42"/>
  <c r="AC131" i="42"/>
  <c r="AE130" i="42"/>
  <c r="R121" i="42"/>
  <c r="V121" i="42" s="1"/>
  <c r="W121" i="42" s="1"/>
  <c r="S122" i="42"/>
  <c r="AB122" i="42" l="1"/>
  <c r="AF122" i="42" s="1"/>
  <c r="Z122" i="42"/>
  <c r="AC132" i="42"/>
  <c r="AE131" i="42"/>
  <c r="R122" i="42"/>
  <c r="V122" i="42" s="1"/>
  <c r="W122" i="42" s="1"/>
  <c r="S123" i="42"/>
  <c r="AB123" i="42" l="1"/>
  <c r="AF123" i="42" s="1"/>
  <c r="Z123" i="42"/>
  <c r="AC133" i="42"/>
  <c r="AE132" i="42"/>
  <c r="R123" i="42"/>
  <c r="V123" i="42" s="1"/>
  <c r="W123" i="42" s="1"/>
  <c r="S124" i="42"/>
  <c r="AB124" i="42" l="1"/>
  <c r="AF124" i="42" s="1"/>
  <c r="Z124" i="42"/>
  <c r="AC134" i="42"/>
  <c r="AE133" i="42"/>
  <c r="R124" i="42"/>
  <c r="V124" i="42" s="1"/>
  <c r="W124" i="42" s="1"/>
  <c r="S125" i="42"/>
  <c r="AB125" i="42" l="1"/>
  <c r="AF125" i="42" s="1"/>
  <c r="Z125" i="42"/>
  <c r="AC135" i="42"/>
  <c r="AE134" i="42"/>
  <c r="R125" i="42"/>
  <c r="V125" i="42" s="1"/>
  <c r="W125" i="42" s="1"/>
  <c r="S126" i="42"/>
  <c r="AB126" i="42" l="1"/>
  <c r="AF126" i="42" s="1"/>
  <c r="Z126" i="42"/>
  <c r="AC136" i="42"/>
  <c r="AE135" i="42"/>
  <c r="R126" i="42"/>
  <c r="V126" i="42" s="1"/>
  <c r="W126" i="42" s="1"/>
  <c r="S127" i="42"/>
  <c r="AB127" i="42" l="1"/>
  <c r="AF127" i="42" s="1"/>
  <c r="Z127" i="42"/>
  <c r="AC137" i="42"/>
  <c r="AE136" i="42"/>
  <c r="R127" i="42"/>
  <c r="V127" i="42" s="1"/>
  <c r="W127" i="42" s="1"/>
  <c r="S128" i="42"/>
  <c r="AB128" i="42" l="1"/>
  <c r="AF128" i="42" s="1"/>
  <c r="Z128" i="42"/>
  <c r="AC138" i="42"/>
  <c r="AE137" i="42"/>
  <c r="R128" i="42"/>
  <c r="V128" i="42" s="1"/>
  <c r="W128" i="42" s="1"/>
  <c r="S129" i="42"/>
  <c r="AB129" i="42" l="1"/>
  <c r="AF129" i="42" s="1"/>
  <c r="Z129" i="42"/>
  <c r="AC139" i="42"/>
  <c r="AE138" i="42"/>
  <c r="R129" i="42"/>
  <c r="V129" i="42" s="1"/>
  <c r="W129" i="42" s="1"/>
  <c r="S130" i="42"/>
  <c r="AB130" i="42" l="1"/>
  <c r="AF130" i="42" s="1"/>
  <c r="Z130" i="42"/>
  <c r="AC140" i="42"/>
  <c r="AE139" i="42"/>
  <c r="R130" i="42"/>
  <c r="V130" i="42" s="1"/>
  <c r="W130" i="42" s="1"/>
  <c r="S131" i="42"/>
  <c r="AB131" i="42" l="1"/>
  <c r="AF131" i="42" s="1"/>
  <c r="Z131" i="42"/>
  <c r="AC141" i="42"/>
  <c r="AE140" i="42"/>
  <c r="R131" i="42"/>
  <c r="V131" i="42" s="1"/>
  <c r="W131" i="42" s="1"/>
  <c r="S132" i="42"/>
  <c r="AB132" i="42" l="1"/>
  <c r="AF132" i="42" s="1"/>
  <c r="Z132" i="42"/>
  <c r="AC142" i="42"/>
  <c r="AE141" i="42"/>
  <c r="R132" i="42"/>
  <c r="V132" i="42" s="1"/>
  <c r="W132" i="42" s="1"/>
  <c r="S133" i="42"/>
  <c r="AB133" i="42" l="1"/>
  <c r="AF133" i="42" s="1"/>
  <c r="Z133" i="42"/>
  <c r="AC143" i="42"/>
  <c r="AE142" i="42"/>
  <c r="R133" i="42"/>
  <c r="V133" i="42" s="1"/>
  <c r="W133" i="42" s="1"/>
  <c r="S134" i="42"/>
  <c r="AB134" i="42" l="1"/>
  <c r="AF134" i="42" s="1"/>
  <c r="Z134" i="42"/>
  <c r="AC144" i="42"/>
  <c r="AE143" i="42"/>
  <c r="R134" i="42"/>
  <c r="V134" i="42" s="1"/>
  <c r="W134" i="42" s="1"/>
  <c r="S135" i="42"/>
  <c r="AB135" i="42" l="1"/>
  <c r="AF135" i="42" s="1"/>
  <c r="Z135" i="42"/>
  <c r="AC145" i="42"/>
  <c r="AE144" i="42"/>
  <c r="R135" i="42"/>
  <c r="V135" i="42" s="1"/>
  <c r="W135" i="42" s="1"/>
  <c r="S136" i="42"/>
  <c r="AB136" i="42" l="1"/>
  <c r="AF136" i="42" s="1"/>
  <c r="Z136" i="42"/>
  <c r="AC146" i="42"/>
  <c r="AE145" i="42"/>
  <c r="R136" i="42"/>
  <c r="V136" i="42" s="1"/>
  <c r="W136" i="42" s="1"/>
  <c r="S137" i="42"/>
  <c r="AB137" i="42" l="1"/>
  <c r="AF137" i="42" s="1"/>
  <c r="Z137" i="42"/>
  <c r="AC147" i="42"/>
  <c r="AE146" i="42"/>
  <c r="R137" i="42"/>
  <c r="V137" i="42" s="1"/>
  <c r="W137" i="42" s="1"/>
  <c r="S138" i="42"/>
  <c r="AB138" i="42" l="1"/>
  <c r="AF138" i="42" s="1"/>
  <c r="Z138" i="42"/>
  <c r="AC148" i="42"/>
  <c r="AE147" i="42"/>
  <c r="R138" i="42"/>
  <c r="V138" i="42" s="1"/>
  <c r="W138" i="42" s="1"/>
  <c r="S139" i="42"/>
  <c r="AB139" i="42" l="1"/>
  <c r="AF139" i="42" s="1"/>
  <c r="Z139" i="42"/>
  <c r="AC149" i="42"/>
  <c r="AE148" i="42"/>
  <c r="R139" i="42"/>
  <c r="V139" i="42" s="1"/>
  <c r="W139" i="42" s="1"/>
  <c r="S140" i="42"/>
  <c r="AB140" i="42" l="1"/>
  <c r="AF140" i="42" s="1"/>
  <c r="Z140" i="42"/>
  <c r="AC150" i="42"/>
  <c r="AE149" i="42"/>
  <c r="R140" i="42"/>
  <c r="V140" i="42" s="1"/>
  <c r="W140" i="42" s="1"/>
  <c r="S141" i="42"/>
  <c r="AB141" i="42" l="1"/>
  <c r="AF141" i="42" s="1"/>
  <c r="Z141" i="42"/>
  <c r="AC151" i="42"/>
  <c r="AE150" i="42"/>
  <c r="R141" i="42"/>
  <c r="V141" i="42" s="1"/>
  <c r="W141" i="42" s="1"/>
  <c r="S142" i="42"/>
  <c r="AB142" i="42" l="1"/>
  <c r="AF142" i="42" s="1"/>
  <c r="Z142" i="42"/>
  <c r="AC152" i="42"/>
  <c r="AE151" i="42"/>
  <c r="R142" i="42"/>
  <c r="V142" i="42" s="1"/>
  <c r="W142" i="42" s="1"/>
  <c r="S143" i="42"/>
  <c r="AB143" i="42" l="1"/>
  <c r="AF143" i="42" s="1"/>
  <c r="Z143" i="42"/>
  <c r="AC153" i="42"/>
  <c r="AE152" i="42"/>
  <c r="R143" i="42"/>
  <c r="V143" i="42" s="1"/>
  <c r="W143" i="42" s="1"/>
  <c r="S144" i="42"/>
  <c r="AB144" i="42" l="1"/>
  <c r="AF144" i="42" s="1"/>
  <c r="Z144" i="42"/>
  <c r="AC154" i="42"/>
  <c r="AE153" i="42"/>
  <c r="R144" i="42"/>
  <c r="V144" i="42" s="1"/>
  <c r="W144" i="42" s="1"/>
  <c r="S145" i="42"/>
  <c r="AB145" i="42" l="1"/>
  <c r="AF145" i="42" s="1"/>
  <c r="Z145" i="42"/>
  <c r="AC155" i="42"/>
  <c r="AE154" i="42"/>
  <c r="S146" i="42"/>
  <c r="R145" i="42"/>
  <c r="V145" i="42" s="1"/>
  <c r="W145" i="42" s="1"/>
  <c r="AB146" i="42" l="1"/>
  <c r="AF146" i="42" s="1"/>
  <c r="Z146" i="42"/>
  <c r="AC156" i="42"/>
  <c r="AE155" i="42"/>
  <c r="S147" i="42"/>
  <c r="R146" i="42"/>
  <c r="V146" i="42" s="1"/>
  <c r="W146" i="42" s="1"/>
  <c r="AB147" i="42" l="1"/>
  <c r="AF147" i="42" s="1"/>
  <c r="Z147" i="42"/>
  <c r="AC157" i="42"/>
  <c r="AE156" i="42"/>
  <c r="S148" i="42"/>
  <c r="R147" i="42"/>
  <c r="V147" i="42" s="1"/>
  <c r="W147" i="42" s="1"/>
  <c r="AB148" i="42" l="1"/>
  <c r="AF148" i="42" s="1"/>
  <c r="Z148" i="42"/>
  <c r="AC158" i="42"/>
  <c r="AE157" i="42"/>
  <c r="S149" i="42"/>
  <c r="R148" i="42"/>
  <c r="V148" i="42" s="1"/>
  <c r="W148" i="42" s="1"/>
  <c r="AB149" i="42" l="1"/>
  <c r="AF149" i="42" s="1"/>
  <c r="Z149" i="42"/>
  <c r="AC159" i="42"/>
  <c r="AE158" i="42"/>
  <c r="S150" i="42"/>
  <c r="R149" i="42"/>
  <c r="V149" i="42" s="1"/>
  <c r="W149" i="42" s="1"/>
  <c r="AB150" i="42" l="1"/>
  <c r="AF150" i="42" s="1"/>
  <c r="Z150" i="42"/>
  <c r="AC160" i="42"/>
  <c r="AE159" i="42"/>
  <c r="S151" i="42"/>
  <c r="R150" i="42"/>
  <c r="V150" i="42" s="1"/>
  <c r="W150" i="42" s="1"/>
  <c r="AB151" i="42" l="1"/>
  <c r="AF151" i="42" s="1"/>
  <c r="Z151" i="42"/>
  <c r="AC161" i="42"/>
  <c r="AE160" i="42"/>
  <c r="S152" i="42"/>
  <c r="R151" i="42"/>
  <c r="V151" i="42" s="1"/>
  <c r="W151" i="42" s="1"/>
  <c r="AB152" i="42" l="1"/>
  <c r="AF152" i="42" s="1"/>
  <c r="Z152" i="42"/>
  <c r="AC162" i="42"/>
  <c r="AE161" i="42"/>
  <c r="S153" i="42"/>
  <c r="R152" i="42"/>
  <c r="V152" i="42" s="1"/>
  <c r="W152" i="42" s="1"/>
  <c r="AB153" i="42" l="1"/>
  <c r="AF153" i="42" s="1"/>
  <c r="Z153" i="42"/>
  <c r="AC163" i="42"/>
  <c r="AE162" i="42"/>
  <c r="S154" i="42"/>
  <c r="R153" i="42"/>
  <c r="V153" i="42" s="1"/>
  <c r="W153" i="42" s="1"/>
  <c r="AB154" i="42" l="1"/>
  <c r="AF154" i="42" s="1"/>
  <c r="Z154" i="42"/>
  <c r="AC164" i="42"/>
  <c r="AE163" i="42"/>
  <c r="S155" i="42"/>
  <c r="R154" i="42"/>
  <c r="V154" i="42" s="1"/>
  <c r="W154" i="42" s="1"/>
  <c r="AB155" i="42" l="1"/>
  <c r="AF155" i="42" s="1"/>
  <c r="Z155" i="42"/>
  <c r="AC165" i="42"/>
  <c r="AE164" i="42"/>
  <c r="S156" i="42"/>
  <c r="R155" i="42"/>
  <c r="V155" i="42" s="1"/>
  <c r="W155" i="42" s="1"/>
  <c r="AB156" i="42" l="1"/>
  <c r="AF156" i="42" s="1"/>
  <c r="Z156" i="42"/>
  <c r="AC166" i="42"/>
  <c r="AE165" i="42"/>
  <c r="S157" i="42"/>
  <c r="R156" i="42"/>
  <c r="V156" i="42" s="1"/>
  <c r="W156" i="42" s="1"/>
  <c r="AB157" i="42" l="1"/>
  <c r="AF157" i="42" s="1"/>
  <c r="Z157" i="42"/>
  <c r="AC167" i="42"/>
  <c r="AE166" i="42"/>
  <c r="S158" i="42"/>
  <c r="R157" i="42"/>
  <c r="V157" i="42" s="1"/>
  <c r="W157" i="42" s="1"/>
  <c r="AB158" i="42" l="1"/>
  <c r="AF158" i="42" s="1"/>
  <c r="Z158" i="42"/>
  <c r="AC168" i="42"/>
  <c r="AE167" i="42"/>
  <c r="S159" i="42"/>
  <c r="R158" i="42"/>
  <c r="V158" i="42" s="1"/>
  <c r="W158" i="42" s="1"/>
  <c r="AB159" i="42" l="1"/>
  <c r="AF159" i="42" s="1"/>
  <c r="Z159" i="42"/>
  <c r="AC169" i="42"/>
  <c r="AE168" i="42"/>
  <c r="S160" i="42"/>
  <c r="R159" i="42"/>
  <c r="V159" i="42" s="1"/>
  <c r="W159" i="42" s="1"/>
  <c r="AB160" i="42" l="1"/>
  <c r="AF160" i="42" s="1"/>
  <c r="Z160" i="42"/>
  <c r="AC170" i="42"/>
  <c r="AE169" i="42"/>
  <c r="S161" i="42"/>
  <c r="R160" i="42"/>
  <c r="V160" i="42" s="1"/>
  <c r="W160" i="42" s="1"/>
  <c r="AB161" i="42" l="1"/>
  <c r="AF161" i="42" s="1"/>
  <c r="Z161" i="42"/>
  <c r="AC171" i="42"/>
  <c r="AE170" i="42"/>
  <c r="S162" i="42"/>
  <c r="R161" i="42"/>
  <c r="V161" i="42" s="1"/>
  <c r="W161" i="42" s="1"/>
  <c r="AB162" i="42" l="1"/>
  <c r="AF162" i="42" s="1"/>
  <c r="Z162" i="42"/>
  <c r="AC172" i="42"/>
  <c r="AE171" i="42"/>
  <c r="S163" i="42"/>
  <c r="R162" i="42"/>
  <c r="V162" i="42" s="1"/>
  <c r="W162" i="42" s="1"/>
  <c r="AB163" i="42" l="1"/>
  <c r="AF163" i="42" s="1"/>
  <c r="Z163" i="42"/>
  <c r="AC173" i="42"/>
  <c r="AE172" i="42"/>
  <c r="S164" i="42"/>
  <c r="R163" i="42"/>
  <c r="V163" i="42" s="1"/>
  <c r="W163" i="42" s="1"/>
  <c r="AB164" i="42" l="1"/>
  <c r="AF164" i="42" s="1"/>
  <c r="Z164" i="42"/>
  <c r="AC174" i="42"/>
  <c r="AE173" i="42"/>
  <c r="S165" i="42"/>
  <c r="R164" i="42"/>
  <c r="V164" i="42" s="1"/>
  <c r="W164" i="42" s="1"/>
  <c r="AB165" i="42" l="1"/>
  <c r="AF165" i="42" s="1"/>
  <c r="Z165" i="42"/>
  <c r="AC175" i="42"/>
  <c r="AE174" i="42"/>
  <c r="S166" i="42"/>
  <c r="R165" i="42"/>
  <c r="V165" i="42" s="1"/>
  <c r="W165" i="42" s="1"/>
  <c r="AB166" i="42" l="1"/>
  <c r="AF166" i="42" s="1"/>
  <c r="Z166" i="42"/>
  <c r="AC176" i="42"/>
  <c r="AE175" i="42"/>
  <c r="S167" i="42"/>
  <c r="R166" i="42"/>
  <c r="V166" i="42" s="1"/>
  <c r="W166" i="42" s="1"/>
  <c r="AB167" i="42" l="1"/>
  <c r="AF167" i="42" s="1"/>
  <c r="Z167" i="42"/>
  <c r="AC177" i="42"/>
  <c r="AE176" i="42"/>
  <c r="S168" i="42"/>
  <c r="R167" i="42"/>
  <c r="V167" i="42" s="1"/>
  <c r="W167" i="42" s="1"/>
  <c r="AB168" i="42" l="1"/>
  <c r="AF168" i="42" s="1"/>
  <c r="Z168" i="42"/>
  <c r="AC178" i="42"/>
  <c r="AE177" i="42"/>
  <c r="S169" i="42"/>
  <c r="R168" i="42"/>
  <c r="V168" i="42" s="1"/>
  <c r="W168" i="42" s="1"/>
  <c r="AB169" i="42" l="1"/>
  <c r="AF169" i="42" s="1"/>
  <c r="Z169" i="42"/>
  <c r="AC179" i="42"/>
  <c r="AE178" i="42"/>
  <c r="S170" i="42"/>
  <c r="R169" i="42"/>
  <c r="V169" i="42" s="1"/>
  <c r="W169" i="42" s="1"/>
  <c r="AB170" i="42" l="1"/>
  <c r="AF170" i="42" s="1"/>
  <c r="Z170" i="42"/>
  <c r="AC180" i="42"/>
  <c r="AE179" i="42"/>
  <c r="S171" i="42"/>
  <c r="R170" i="42"/>
  <c r="V170" i="42" s="1"/>
  <c r="W170" i="42" s="1"/>
  <c r="AB171" i="42" l="1"/>
  <c r="AF171" i="42" s="1"/>
  <c r="Z171" i="42"/>
  <c r="AC181" i="42"/>
  <c r="AE180" i="42"/>
  <c r="S172" i="42"/>
  <c r="R171" i="42"/>
  <c r="V171" i="42" s="1"/>
  <c r="W171" i="42" s="1"/>
  <c r="AB172" i="42" l="1"/>
  <c r="AF172" i="42" s="1"/>
  <c r="Z172" i="42"/>
  <c r="AC182" i="42"/>
  <c r="AE181" i="42"/>
  <c r="S173" i="42"/>
  <c r="R172" i="42"/>
  <c r="V172" i="42" s="1"/>
  <c r="W172" i="42" s="1"/>
  <c r="AB173" i="42" l="1"/>
  <c r="AF173" i="42" s="1"/>
  <c r="Z173" i="42"/>
  <c r="AC183" i="42"/>
  <c r="AE182" i="42"/>
  <c r="S174" i="42"/>
  <c r="R173" i="42"/>
  <c r="V173" i="42" s="1"/>
  <c r="W173" i="42" s="1"/>
  <c r="AB174" i="42" l="1"/>
  <c r="AF174" i="42" s="1"/>
  <c r="Z174" i="42"/>
  <c r="AC184" i="42"/>
  <c r="AE183" i="42"/>
  <c r="S175" i="42"/>
  <c r="R174" i="42"/>
  <c r="V174" i="42" s="1"/>
  <c r="W174" i="42" s="1"/>
  <c r="AB175" i="42" l="1"/>
  <c r="AF175" i="42" s="1"/>
  <c r="Z175" i="42"/>
  <c r="AC185" i="42"/>
  <c r="AE184" i="42"/>
  <c r="S176" i="42"/>
  <c r="R175" i="42"/>
  <c r="V175" i="42" s="1"/>
  <c r="W175" i="42" s="1"/>
  <c r="AB176" i="42" l="1"/>
  <c r="AF176" i="42" s="1"/>
  <c r="Z176" i="42"/>
  <c r="AC186" i="42"/>
  <c r="AE185" i="42"/>
  <c r="R176" i="42"/>
  <c r="V176" i="42" s="1"/>
  <c r="W176" i="42" s="1"/>
  <c r="S177" i="42"/>
  <c r="AB177" i="42" l="1"/>
  <c r="AF177" i="42" s="1"/>
  <c r="Z177" i="42"/>
  <c r="AC187" i="42"/>
  <c r="AE186" i="42"/>
  <c r="S178" i="42"/>
  <c r="R177" i="42"/>
  <c r="V177" i="42" s="1"/>
  <c r="W177" i="42" s="1"/>
  <c r="AB178" i="42" l="1"/>
  <c r="AF178" i="42" s="1"/>
  <c r="Z178" i="42"/>
  <c r="AC188" i="42"/>
  <c r="AE187" i="42"/>
  <c r="S179" i="42"/>
  <c r="R178" i="42"/>
  <c r="V178" i="42" s="1"/>
  <c r="W178" i="42" s="1"/>
  <c r="AB179" i="42" l="1"/>
  <c r="AF179" i="42" s="1"/>
  <c r="Z179" i="42"/>
  <c r="AC189" i="42"/>
  <c r="AE188" i="42"/>
  <c r="S180" i="42"/>
  <c r="R179" i="42"/>
  <c r="V179" i="42" s="1"/>
  <c r="W179" i="42" s="1"/>
  <c r="AB180" i="42" l="1"/>
  <c r="AF180" i="42" s="1"/>
  <c r="Z180" i="42"/>
  <c r="AC190" i="42"/>
  <c r="AE189" i="42"/>
  <c r="S181" i="42"/>
  <c r="R180" i="42"/>
  <c r="V180" i="42" s="1"/>
  <c r="W180" i="42" s="1"/>
  <c r="AB181" i="42" l="1"/>
  <c r="AF181" i="42" s="1"/>
  <c r="Z181" i="42"/>
  <c r="AC191" i="42"/>
  <c r="AE190" i="42"/>
  <c r="S182" i="42"/>
  <c r="R181" i="42"/>
  <c r="V181" i="42" s="1"/>
  <c r="W181" i="42" s="1"/>
  <c r="AB182" i="42" l="1"/>
  <c r="AF182" i="42" s="1"/>
  <c r="Z182" i="42"/>
  <c r="AC192" i="42"/>
  <c r="AE191" i="42"/>
  <c r="S183" i="42"/>
  <c r="R182" i="42"/>
  <c r="V182" i="42" s="1"/>
  <c r="W182" i="42" s="1"/>
  <c r="AB183" i="42" l="1"/>
  <c r="AF183" i="42" s="1"/>
  <c r="Z183" i="42"/>
  <c r="AC193" i="42"/>
  <c r="AE192" i="42"/>
  <c r="S184" i="42"/>
  <c r="R183" i="42"/>
  <c r="V183" i="42" s="1"/>
  <c r="W183" i="42" s="1"/>
  <c r="AB184" i="42" l="1"/>
  <c r="AF184" i="42" s="1"/>
  <c r="Z184" i="42"/>
  <c r="AC194" i="42"/>
  <c r="AE193" i="42"/>
  <c r="S185" i="42"/>
  <c r="R184" i="42"/>
  <c r="V184" i="42" s="1"/>
  <c r="W184" i="42" s="1"/>
  <c r="AB185" i="42" l="1"/>
  <c r="AF185" i="42" s="1"/>
  <c r="Z185" i="42"/>
  <c r="AC195" i="42"/>
  <c r="AE194" i="42"/>
  <c r="S186" i="42"/>
  <c r="R185" i="42"/>
  <c r="V185" i="42" s="1"/>
  <c r="W185" i="42" s="1"/>
  <c r="AB186" i="42" l="1"/>
  <c r="AF186" i="42" s="1"/>
  <c r="Z186" i="42"/>
  <c r="AC196" i="42"/>
  <c r="AE195" i="42"/>
  <c r="S187" i="42"/>
  <c r="R186" i="42"/>
  <c r="V186" i="42" s="1"/>
  <c r="W186" i="42" s="1"/>
  <c r="AB187" i="42" l="1"/>
  <c r="AF187" i="42" s="1"/>
  <c r="Z187" i="42"/>
  <c r="AC197" i="42"/>
  <c r="AE196" i="42"/>
  <c r="S188" i="42"/>
  <c r="R187" i="42"/>
  <c r="V187" i="42" s="1"/>
  <c r="W187" i="42" s="1"/>
  <c r="AB188" i="42" l="1"/>
  <c r="AF188" i="42" s="1"/>
  <c r="Z188" i="42"/>
  <c r="AC198" i="42"/>
  <c r="AE197" i="42"/>
  <c r="S189" i="42"/>
  <c r="R188" i="42"/>
  <c r="V188" i="42" s="1"/>
  <c r="W188" i="42" s="1"/>
  <c r="AB189" i="42" l="1"/>
  <c r="AF189" i="42" s="1"/>
  <c r="Z189" i="42"/>
  <c r="AC199" i="42"/>
  <c r="AE198" i="42"/>
  <c r="S190" i="42"/>
  <c r="R189" i="42"/>
  <c r="V189" i="42" s="1"/>
  <c r="W189" i="42" s="1"/>
  <c r="AB190" i="42" l="1"/>
  <c r="AF190" i="42" s="1"/>
  <c r="Z190" i="42"/>
  <c r="AC200" i="42"/>
  <c r="AE199" i="42"/>
  <c r="S191" i="42"/>
  <c r="R190" i="42"/>
  <c r="V190" i="42" s="1"/>
  <c r="W190" i="42" s="1"/>
  <c r="AB191" i="42" l="1"/>
  <c r="AF191" i="42" s="1"/>
  <c r="Z191" i="42"/>
  <c r="AC201" i="42"/>
  <c r="AE201" i="42" s="1"/>
  <c r="AE200" i="42"/>
  <c r="S192" i="42"/>
  <c r="R191" i="42"/>
  <c r="V191" i="42" s="1"/>
  <c r="W191" i="42" s="1"/>
  <c r="AB192" i="42" l="1"/>
  <c r="AF192" i="42" s="1"/>
  <c r="Z192" i="42"/>
  <c r="S193" i="42"/>
  <c r="R192" i="42"/>
  <c r="V192" i="42" s="1"/>
  <c r="W192" i="42" s="1"/>
  <c r="AB193" i="42" l="1"/>
  <c r="AF193" i="42" s="1"/>
  <c r="Z193" i="42"/>
  <c r="S194" i="42"/>
  <c r="R193" i="42"/>
  <c r="V193" i="42" s="1"/>
  <c r="W193" i="42" s="1"/>
  <c r="AB194" i="42" l="1"/>
  <c r="AF194" i="42" s="1"/>
  <c r="Z194" i="42"/>
  <c r="S195" i="42"/>
  <c r="R194" i="42"/>
  <c r="V194" i="42" s="1"/>
  <c r="W194" i="42" s="1"/>
  <c r="AB195" i="42" l="1"/>
  <c r="AF195" i="42" s="1"/>
  <c r="Z195" i="42"/>
  <c r="S196" i="42"/>
  <c r="R195" i="42"/>
  <c r="V195" i="42" s="1"/>
  <c r="W195" i="42" s="1"/>
  <c r="AB196" i="42" l="1"/>
  <c r="AF196" i="42" s="1"/>
  <c r="Z196" i="42"/>
  <c r="S197" i="42"/>
  <c r="R196" i="42"/>
  <c r="V196" i="42" s="1"/>
  <c r="W196" i="42" s="1"/>
  <c r="AB197" i="42" l="1"/>
  <c r="AF197" i="42" s="1"/>
  <c r="Z197" i="42"/>
  <c r="S198" i="42"/>
  <c r="R197" i="42"/>
  <c r="V197" i="42" s="1"/>
  <c r="W197" i="42" s="1"/>
  <c r="AB198" i="42" l="1"/>
  <c r="AF198" i="42" s="1"/>
  <c r="Z198" i="42"/>
  <c r="S199" i="42"/>
  <c r="R198" i="42"/>
  <c r="V198" i="42" s="1"/>
  <c r="W198" i="42" s="1"/>
  <c r="AB199" i="42" l="1"/>
  <c r="AF199" i="42" s="1"/>
  <c r="Z199" i="42"/>
  <c r="S200" i="42"/>
  <c r="R199" i="42"/>
  <c r="V199" i="42" s="1"/>
  <c r="W199" i="42" s="1"/>
  <c r="AB200" i="42" l="1"/>
  <c r="AF200" i="42" s="1"/>
  <c r="Z200" i="42"/>
  <c r="R200" i="42"/>
  <c r="V200" i="42" s="1"/>
  <c r="W200" i="42" s="1"/>
  <c r="S201" i="42"/>
  <c r="Z201" i="42" s="1"/>
  <c r="R201" i="42" l="1"/>
  <c r="V201" i="42" s="1"/>
  <c r="W201" i="42" s="1"/>
  <c r="AB201" i="42"/>
  <c r="AF201" i="42" s="1"/>
</calcChain>
</file>

<file path=xl/sharedStrings.xml><?xml version="1.0" encoding="utf-8"?>
<sst xmlns="http://schemas.openxmlformats.org/spreadsheetml/2006/main" count="3276" uniqueCount="1856">
  <si>
    <t>现价</t>
  </si>
  <si>
    <t>市净率</t>
  </si>
  <si>
    <t>代码</t>
  </si>
  <si>
    <t xml:space="preserve">    名称</t>
  </si>
  <si>
    <t>总市值</t>
  </si>
  <si>
    <t>TTM市盈率</t>
  </si>
  <si>
    <t>所属行业</t>
  </si>
  <si>
    <t>--</t>
  </si>
  <si>
    <t>化学制品</t>
  </si>
  <si>
    <t>负债合计</t>
  </si>
  <si>
    <t>所有者权益合计</t>
  </si>
  <si>
    <t>主营业务收入</t>
  </si>
  <si>
    <t>净利润增长率</t>
  </si>
  <si>
    <t>总股本</t>
  </si>
  <si>
    <t>财务费用</t>
  </si>
  <si>
    <t>投资收益</t>
  </si>
  <si>
    <t>应收账款</t>
  </si>
  <si>
    <t>9.70亿</t>
  </si>
  <si>
    <t>4.65亿</t>
  </si>
  <si>
    <t>2.02亿</t>
  </si>
  <si>
    <t>1.79亿</t>
  </si>
  <si>
    <t>1.25亿</t>
  </si>
  <si>
    <t>1.45亿</t>
  </si>
  <si>
    <t>2.20亿</t>
  </si>
  <si>
    <t>2.51亿</t>
  </si>
  <si>
    <t>1.76亿</t>
  </si>
  <si>
    <t>2.18亿</t>
  </si>
  <si>
    <t>2.59亿</t>
  </si>
  <si>
    <t>2.42亿</t>
  </si>
  <si>
    <t>5.62亿</t>
  </si>
  <si>
    <t>4.70亿</t>
  </si>
  <si>
    <t>1.13亿</t>
  </si>
  <si>
    <t>4.01亿</t>
  </si>
  <si>
    <t>1.16亿</t>
  </si>
  <si>
    <t>1.48亿</t>
  </si>
  <si>
    <t>1.65亿</t>
  </si>
  <si>
    <t>1.69亿</t>
  </si>
  <si>
    <t>4.25亿</t>
  </si>
  <si>
    <t>1.51亿</t>
  </si>
  <si>
    <t>3.45亿</t>
  </si>
  <si>
    <t>2.19亿</t>
  </si>
  <si>
    <t>2.32亿</t>
  </si>
  <si>
    <t>1.50亿</t>
  </si>
  <si>
    <t>3.27亿</t>
  </si>
  <si>
    <t>5.50亿</t>
  </si>
  <si>
    <t>9.61亿</t>
  </si>
  <si>
    <t>2.22亿</t>
  </si>
  <si>
    <t>3.40亿</t>
  </si>
  <si>
    <t>2.83亿</t>
  </si>
  <si>
    <t>5.14亿</t>
  </si>
  <si>
    <t>2.34亿</t>
  </si>
  <si>
    <t>8.32亿</t>
  </si>
  <si>
    <t>5.42亿</t>
  </si>
  <si>
    <t>建筑材料</t>
  </si>
  <si>
    <t>1.28亿</t>
  </si>
  <si>
    <t>3.02亿</t>
  </si>
  <si>
    <t>1.00亿</t>
  </si>
  <si>
    <t>1.20亿</t>
  </si>
  <si>
    <t>1.66亿</t>
  </si>
  <si>
    <t>2.76亿</t>
  </si>
  <si>
    <t>2.03亿</t>
  </si>
  <si>
    <t>1.41亿</t>
  </si>
  <si>
    <t>4.28亿</t>
  </si>
  <si>
    <t>1.90亿</t>
  </si>
  <si>
    <t>1.34亿</t>
  </si>
  <si>
    <t>1.97亿</t>
  </si>
  <si>
    <t>1.81亿</t>
  </si>
  <si>
    <t>1.31亿</t>
  </si>
  <si>
    <t>2.33亿</t>
  </si>
  <si>
    <t>1.59亿</t>
  </si>
  <si>
    <t>2.00亿</t>
  </si>
  <si>
    <t>1.42亿</t>
  </si>
  <si>
    <t>1.78亿</t>
  </si>
  <si>
    <t>10.12亿</t>
  </si>
  <si>
    <t>2.09亿</t>
  </si>
  <si>
    <t>2.54亿</t>
  </si>
  <si>
    <t>4.17亿</t>
  </si>
  <si>
    <t>4.05亿</t>
  </si>
  <si>
    <t>6.70亿</t>
  </si>
  <si>
    <t>2.27亿</t>
  </si>
  <si>
    <t>6.18亿</t>
  </si>
  <si>
    <t>1.11亿</t>
  </si>
  <si>
    <t>1.87亿</t>
  </si>
  <si>
    <t>2.62亿</t>
  </si>
  <si>
    <t>1.73亿</t>
  </si>
  <si>
    <t>4.06亿</t>
  </si>
  <si>
    <t>10.69亿</t>
  </si>
  <si>
    <t>8.08亿</t>
  </si>
  <si>
    <t>1.07亿</t>
  </si>
  <si>
    <t>1.05亿</t>
  </si>
  <si>
    <t>1.98亿</t>
  </si>
  <si>
    <t>4.37亿</t>
  </si>
  <si>
    <t>1.54亿</t>
  </si>
  <si>
    <t>2.24亿</t>
  </si>
  <si>
    <t>3.93亿</t>
  </si>
  <si>
    <t>4.57亿</t>
  </si>
  <si>
    <t>7.74亿</t>
  </si>
  <si>
    <t>18.01亿</t>
  </si>
  <si>
    <t>5.15亿</t>
  </si>
  <si>
    <t>3.71亿</t>
  </si>
  <si>
    <t>2.26亿</t>
  </si>
  <si>
    <t>2.95亿</t>
  </si>
  <si>
    <t>6.08亿</t>
  </si>
  <si>
    <t>4.47亿</t>
  </si>
  <si>
    <t>1.71亿</t>
  </si>
  <si>
    <t>4.26亿</t>
  </si>
  <si>
    <t>1.77亿</t>
  </si>
  <si>
    <t>1.08亿</t>
  </si>
  <si>
    <t>2.74亿</t>
  </si>
  <si>
    <t>4.29亿</t>
  </si>
  <si>
    <t>6.36亿</t>
  </si>
  <si>
    <t>8.87亿</t>
  </si>
  <si>
    <t>4.00亿</t>
  </si>
  <si>
    <t>13.94亿</t>
  </si>
  <si>
    <t>2.10亿</t>
  </si>
  <si>
    <t>2.80亿</t>
  </si>
  <si>
    <t>2.67亿</t>
  </si>
  <si>
    <t>2000.00万</t>
  </si>
  <si>
    <t>4.46亿</t>
  </si>
  <si>
    <t>3.95亿</t>
  </si>
  <si>
    <t>6.43亿</t>
  </si>
  <si>
    <t>1.02亿</t>
  </si>
  <si>
    <t>2.88亿</t>
  </si>
  <si>
    <t>2.85亿</t>
  </si>
  <si>
    <t>7.90亿</t>
  </si>
  <si>
    <t>3.15亿</t>
  </si>
  <si>
    <t>3.96亿</t>
  </si>
  <si>
    <t>3.57亿</t>
  </si>
  <si>
    <t>2.35亿</t>
  </si>
  <si>
    <t>1.04亿</t>
  </si>
  <si>
    <t>3.73亿</t>
  </si>
  <si>
    <t>1.01亿</t>
  </si>
  <si>
    <t>4.63亿</t>
  </si>
  <si>
    <t>2.69亿</t>
  </si>
  <si>
    <t>3.39亿</t>
  </si>
  <si>
    <t>1.72亿</t>
  </si>
  <si>
    <t>2.44亿</t>
  </si>
  <si>
    <t>5.05亿</t>
  </si>
  <si>
    <t>11.85亿</t>
  </si>
  <si>
    <t>9.80亿</t>
  </si>
  <si>
    <t>1.93亿</t>
  </si>
  <si>
    <t>2.14亿</t>
  </si>
  <si>
    <t>3.22亿</t>
  </si>
  <si>
    <t>3.55亿</t>
  </si>
  <si>
    <t>1.10亿</t>
  </si>
  <si>
    <t>15.06亿</t>
  </si>
  <si>
    <t>24.25亿</t>
  </si>
  <si>
    <t>11.29亿</t>
  </si>
  <si>
    <t>5.95亿</t>
  </si>
  <si>
    <t>3.49亿</t>
  </si>
  <si>
    <t>14.77亿</t>
  </si>
  <si>
    <t>9.30亿</t>
  </si>
  <si>
    <t>4.33亿</t>
  </si>
  <si>
    <t>8.23亿</t>
  </si>
  <si>
    <t>5.61亿</t>
  </si>
  <si>
    <t>2.63亿</t>
  </si>
  <si>
    <t>2.05亿</t>
  </si>
  <si>
    <t>3.08亿</t>
  </si>
  <si>
    <t>1.15亿</t>
  </si>
  <si>
    <t>6.92亿</t>
  </si>
  <si>
    <t>2.25亿</t>
  </si>
  <si>
    <t>9.79亿</t>
  </si>
  <si>
    <t>16.87亿</t>
  </si>
  <si>
    <t>1.52亿</t>
  </si>
  <si>
    <t>3.85亿</t>
  </si>
  <si>
    <t>1.37亿</t>
  </si>
  <si>
    <t>1.89亿</t>
  </si>
  <si>
    <t>7.79亿</t>
  </si>
  <si>
    <t>通信设备</t>
  </si>
  <si>
    <t>7.41亿</t>
  </si>
  <si>
    <t>1.55亿</t>
  </si>
  <si>
    <t>2.90亿</t>
  </si>
  <si>
    <t>13.10亿</t>
  </si>
  <si>
    <t>1.19亿</t>
  </si>
  <si>
    <t>2.93亿</t>
  </si>
  <si>
    <t>7.38亿</t>
  </si>
  <si>
    <t>1.74亿</t>
  </si>
  <si>
    <t>1.91亿</t>
  </si>
  <si>
    <t>2.13亿</t>
  </si>
  <si>
    <t>2.61亿</t>
  </si>
  <si>
    <t>4.73亿</t>
  </si>
  <si>
    <t>7.47亿</t>
  </si>
  <si>
    <t>8.06亿</t>
  </si>
  <si>
    <t>4.22亿</t>
  </si>
  <si>
    <t>7.13亿</t>
  </si>
  <si>
    <t>2.17亿</t>
  </si>
  <si>
    <t>4.90亿</t>
  </si>
  <si>
    <t>4.80亿</t>
  </si>
  <si>
    <t>8.28亿</t>
  </si>
  <si>
    <t>1.17亿</t>
  </si>
  <si>
    <t>8.56亿</t>
  </si>
  <si>
    <t>9.43亿</t>
  </si>
  <si>
    <t>13.52亿</t>
  </si>
  <si>
    <t>17.83亿</t>
  </si>
  <si>
    <t>SH601615</t>
  </si>
  <si>
    <t>明阳智能</t>
  </si>
  <si>
    <t>104.93亿</t>
  </si>
  <si>
    <t>11.16亿</t>
  </si>
  <si>
    <t>10.50亿</t>
  </si>
  <si>
    <t>16.51亿</t>
  </si>
  <si>
    <t>4.52亿</t>
  </si>
  <si>
    <t>5.41亿</t>
  </si>
  <si>
    <t>2.81亿</t>
  </si>
  <si>
    <t>2.52亿</t>
  </si>
  <si>
    <t>3.99亿</t>
  </si>
  <si>
    <t>6.71亿</t>
  </si>
  <si>
    <t>3.64亿</t>
  </si>
  <si>
    <t>8.51亿</t>
  </si>
  <si>
    <t>11.24亿</t>
  </si>
  <si>
    <t>33.22亿</t>
  </si>
  <si>
    <t>4.10亿</t>
  </si>
  <si>
    <t>20.62亿</t>
  </si>
  <si>
    <t>13.74亿</t>
  </si>
  <si>
    <t>13.80亿</t>
  </si>
  <si>
    <t>5.22亿</t>
  </si>
  <si>
    <t>年份</t>
    <phoneticPr fontId="1" type="noConversion"/>
  </si>
  <si>
    <t>增速</t>
    <phoneticPr fontId="1" type="noConversion"/>
  </si>
  <si>
    <t>现期负债</t>
    <phoneticPr fontId="1" type="noConversion"/>
  </si>
  <si>
    <t>现期净资产</t>
    <phoneticPr fontId="1" type="noConversion"/>
  </si>
  <si>
    <t>收益基准</t>
    <phoneticPr fontId="1" type="noConversion"/>
  </si>
  <si>
    <t>估计收益</t>
    <phoneticPr fontId="1" type="noConversion"/>
  </si>
  <si>
    <t>现期利润</t>
    <phoneticPr fontId="1" type="noConversion"/>
  </si>
  <si>
    <t>现期利润增速</t>
    <phoneticPr fontId="1" type="noConversion"/>
  </si>
  <si>
    <t>期限时长</t>
    <phoneticPr fontId="1" type="noConversion"/>
  </si>
  <si>
    <t>现期市值</t>
    <phoneticPr fontId="1" type="noConversion"/>
  </si>
  <si>
    <t>现期溢价</t>
    <phoneticPr fontId="1" type="noConversion"/>
  </si>
  <si>
    <t>现期静现金</t>
    <phoneticPr fontId="1" type="noConversion"/>
  </si>
  <si>
    <t>未来静现金流总和</t>
    <phoneticPr fontId="1" type="noConversion"/>
  </si>
  <si>
    <t>折现率</t>
    <phoneticPr fontId="1" type="noConversion"/>
  </si>
  <si>
    <t>倍率</t>
    <phoneticPr fontId="1" type="noConversion"/>
  </si>
  <si>
    <t>回本时长</t>
    <phoneticPr fontId="1" type="noConversion"/>
  </si>
  <si>
    <t>复利公式</t>
    <phoneticPr fontId="1" type="noConversion"/>
  </si>
  <si>
    <t>折现计算</t>
    <phoneticPr fontId="1" type="noConversion"/>
  </si>
  <si>
    <t>未来盈利估算</t>
    <phoneticPr fontId="1" type="noConversion"/>
  </si>
  <si>
    <t>未来盈利增速估计</t>
    <phoneticPr fontId="1" type="noConversion"/>
  </si>
  <si>
    <t>折现率</t>
    <phoneticPr fontId="1" type="noConversion"/>
  </si>
  <si>
    <t>存续年限现金流求和</t>
    <phoneticPr fontId="1" type="noConversion"/>
  </si>
  <si>
    <t>折算溢价回本比例</t>
    <phoneticPr fontId="1" type="noConversion"/>
  </si>
  <si>
    <t>市值</t>
    <phoneticPr fontId="1" type="noConversion"/>
  </si>
  <si>
    <t>净资产含量</t>
    <phoneticPr fontId="1" type="noConversion"/>
  </si>
  <si>
    <t>当期pe</t>
    <phoneticPr fontId="1" type="noConversion"/>
  </si>
  <si>
    <t>净利率估算</t>
    <phoneticPr fontId="1" type="noConversion"/>
  </si>
  <si>
    <t>未来营收估算</t>
    <phoneticPr fontId="1" type="noConversion"/>
  </si>
  <si>
    <t>潜在市场容量</t>
    <phoneticPr fontId="1" type="noConversion"/>
  </si>
  <si>
    <t>市占率</t>
    <phoneticPr fontId="1" type="noConversion"/>
  </si>
  <si>
    <t>对应市场份额</t>
    <phoneticPr fontId="1" type="noConversion"/>
  </si>
  <si>
    <t>市场份额小于营收估算警戒</t>
    <phoneticPr fontId="1" type="noConversion"/>
  </si>
  <si>
    <t>事件触发</t>
    <phoneticPr fontId="1" type="noConversion"/>
  </si>
  <si>
    <t>流动资产</t>
  </si>
  <si>
    <t>营业收入[20191231]</t>
  </si>
  <si>
    <t>营业收入[20181231]</t>
  </si>
  <si>
    <t>营业收入[20171231]</t>
  </si>
  <si>
    <t>营业收入[20161231]</t>
  </si>
  <si>
    <t>净利润[20191231]</t>
  </si>
  <si>
    <t>净利润[20181231]</t>
  </si>
  <si>
    <t>净利润[20171231]</t>
  </si>
  <si>
    <t>净利润[20161231]</t>
  </si>
  <si>
    <t>营业收入[20201231]</t>
  </si>
  <si>
    <t>净利润[20201231]</t>
  </si>
  <si>
    <t>投入资本回报率roic%[20201231]</t>
  </si>
  <si>
    <t>投入资本回报率roic%[20191231]</t>
  </si>
  <si>
    <t>投入资本回报率roic%[20181231]</t>
  </si>
  <si>
    <t>净资产收益率%[20201231]</t>
  </si>
  <si>
    <t>净资产收益率%[20191231]</t>
  </si>
  <si>
    <t>净资产收益率%[20181231]</t>
  </si>
  <si>
    <t>销售毛利率%[20201231]</t>
  </si>
  <si>
    <t>销售毛利率%[20191231]</t>
  </si>
  <si>
    <t>销售净利率%[20201231]</t>
  </si>
  <si>
    <t>销售净利率%[20191231]</t>
  </si>
  <si>
    <t>12.38亿</t>
  </si>
  <si>
    <t>12.78亿</t>
  </si>
  <si>
    <t>14.23亿</t>
  </si>
  <si>
    <t>10.21亿</t>
  </si>
  <si>
    <t>4.96亿</t>
  </si>
  <si>
    <t>4.97亿</t>
  </si>
  <si>
    <t>32.17亿</t>
  </si>
  <si>
    <t>3.56亿</t>
  </si>
  <si>
    <t>28.85亿</t>
  </si>
  <si>
    <t>5.77亿</t>
  </si>
  <si>
    <t>5.96亿</t>
  </si>
  <si>
    <t>8.78亿</t>
  </si>
  <si>
    <t>18.71亿</t>
  </si>
  <si>
    <t>31.34亿</t>
  </si>
  <si>
    <t>23.39亿</t>
  </si>
  <si>
    <t>18.31亿</t>
  </si>
  <si>
    <t>5.28亿</t>
  </si>
  <si>
    <t>3.81亿</t>
  </si>
  <si>
    <t>4.94亿</t>
  </si>
  <si>
    <t>13.49亿</t>
  </si>
  <si>
    <t>1.99亿</t>
  </si>
  <si>
    <t>18.10亿</t>
  </si>
  <si>
    <t>21.04亿</t>
  </si>
  <si>
    <t>6.67亿</t>
  </si>
  <si>
    <t>5.60亿</t>
  </si>
  <si>
    <t>10.53亿</t>
  </si>
  <si>
    <t>9.40亿</t>
  </si>
  <si>
    <t>22.69亿</t>
  </si>
  <si>
    <t>9.62亿</t>
  </si>
  <si>
    <t>5.07亿</t>
  </si>
  <si>
    <t>19.31亿</t>
  </si>
  <si>
    <t>22.19亿</t>
  </si>
  <si>
    <t>4.42亿</t>
  </si>
  <si>
    <t>24.87亿</t>
  </si>
  <si>
    <t>27.37亿</t>
  </si>
  <si>
    <t>20.40亿</t>
  </si>
  <si>
    <t>11.27亿</t>
  </si>
  <si>
    <t>8.19亿</t>
  </si>
  <si>
    <t>16.00亿</t>
  </si>
  <si>
    <t>11.89亿</t>
  </si>
  <si>
    <t>SZ002080</t>
  </si>
  <si>
    <t>中材科技</t>
  </si>
  <si>
    <t>135.90亿</t>
  </si>
  <si>
    <t>114.58亿</t>
  </si>
  <si>
    <t>102.68亿</t>
  </si>
  <si>
    <t>89.69亿</t>
  </si>
  <si>
    <t>7.67亿</t>
  </si>
  <si>
    <t>22.10亿</t>
  </si>
  <si>
    <t>30.03亿</t>
  </si>
  <si>
    <t>SZ002487</t>
  </si>
  <si>
    <t>大金重工</t>
  </si>
  <si>
    <t>33.25亿</t>
  </si>
  <si>
    <t>9.60亿</t>
  </si>
  <si>
    <t>6274.59万</t>
  </si>
  <si>
    <t>4149.95万</t>
  </si>
  <si>
    <t>7138.45万</t>
  </si>
  <si>
    <t>SZ002531</t>
  </si>
  <si>
    <t>天顺风能</t>
  </si>
  <si>
    <t>81.00亿</t>
  </si>
  <si>
    <t>59.67亿</t>
  </si>
  <si>
    <t>37.02亿</t>
  </si>
  <si>
    <t>31.70亿</t>
  </si>
  <si>
    <t>22.63亿</t>
  </si>
  <si>
    <t>SZ300129</t>
  </si>
  <si>
    <t>泰胜风能</t>
  </si>
  <si>
    <t>36.04亿</t>
  </si>
  <si>
    <t>14.73亿</t>
  </si>
  <si>
    <t>15.90亿</t>
  </si>
  <si>
    <t>1053.09万</t>
  </si>
  <si>
    <t>56.88亿</t>
  </si>
  <si>
    <t>SZ300569</t>
  </si>
  <si>
    <t>天能重工</t>
  </si>
  <si>
    <t>34.25亿</t>
  </si>
  <si>
    <t>24.64亿</t>
  </si>
  <si>
    <t>9558.28万</t>
  </si>
  <si>
    <t>SH600458</t>
  </si>
  <si>
    <t>时代新材</t>
  </si>
  <si>
    <t>150.80亿</t>
  </si>
  <si>
    <t>118.72亿</t>
  </si>
  <si>
    <t>119.96亿</t>
  </si>
  <si>
    <t>114.00亿</t>
  </si>
  <si>
    <t>117.39亿</t>
  </si>
  <si>
    <t>9010.51万</t>
  </si>
  <si>
    <t>-4.27亿</t>
  </si>
  <si>
    <t>6922.39万</t>
  </si>
  <si>
    <t>22.75亿</t>
  </si>
  <si>
    <t>21.22亿</t>
  </si>
  <si>
    <t>224.57亿</t>
  </si>
  <si>
    <t>69.02亿</t>
  </si>
  <si>
    <t>52.98亿</t>
  </si>
  <si>
    <t>65.20亿</t>
  </si>
  <si>
    <t>SH603606</t>
  </si>
  <si>
    <t>东方电缆</t>
  </si>
  <si>
    <t>50.52亿</t>
  </si>
  <si>
    <t>36.90亿</t>
  </si>
  <si>
    <t>30.24亿</t>
  </si>
  <si>
    <t>17.42亿</t>
  </si>
  <si>
    <t>5019.36万</t>
  </si>
  <si>
    <t>5185.34万</t>
  </si>
  <si>
    <t>14.31亿</t>
  </si>
  <si>
    <t>权益乘数[20210331]</t>
  </si>
  <si>
    <t>总资产周转率[20210331]</t>
  </si>
  <si>
    <t>净利润／营业总收入%[20210331]</t>
  </si>
  <si>
    <t>营业总成本[20210331]</t>
  </si>
  <si>
    <t>营业成本[20210331]</t>
  </si>
  <si>
    <t>管理费用[20210331]</t>
  </si>
  <si>
    <t>单季营收增速</t>
  </si>
  <si>
    <t>单季利润增速</t>
  </si>
  <si>
    <t>N-1年营收增速</t>
  </si>
  <si>
    <t>N-2年营收增速</t>
  </si>
  <si>
    <t>N-3年营收增速</t>
  </si>
  <si>
    <t>N-4年营收增速</t>
  </si>
  <si>
    <t>N-5年营收增速</t>
  </si>
  <si>
    <t>N-1年利润增速</t>
  </si>
  <si>
    <t>N-2年利润增速</t>
  </si>
  <si>
    <t>N-3年利润增速</t>
  </si>
  <si>
    <t>N-4年利润增速</t>
  </si>
  <si>
    <t>N-5年利润增速</t>
  </si>
  <si>
    <t>过往营收增速均值</t>
    <phoneticPr fontId="1" type="noConversion"/>
  </si>
  <si>
    <t>20增速</t>
  </si>
  <si>
    <t>当期自由现金流估计值</t>
  </si>
  <si>
    <t>自由现金流估计增速</t>
  </si>
  <si>
    <t>原始排序</t>
    <phoneticPr fontId="1" type="noConversion"/>
  </si>
  <si>
    <t>策略1营收单季最佳增速</t>
    <phoneticPr fontId="1" type="noConversion"/>
  </si>
  <si>
    <t>综合策略</t>
    <phoneticPr fontId="1" type="noConversion"/>
  </si>
  <si>
    <t>63.23亿</t>
  </si>
  <si>
    <t>26.15亿</t>
  </si>
  <si>
    <t>28.15亿</t>
  </si>
  <si>
    <t>15.11亿</t>
  </si>
  <si>
    <t>20.53亿</t>
  </si>
  <si>
    <t>SZ002226</t>
  </si>
  <si>
    <t>江南化工</t>
  </si>
  <si>
    <t>39.19亿</t>
  </si>
  <si>
    <t>36.33亿</t>
  </si>
  <si>
    <t>6130.97万</t>
  </si>
  <si>
    <t>电力设备</t>
  </si>
  <si>
    <t>18.59亿</t>
  </si>
  <si>
    <t>32.57亿</t>
  </si>
  <si>
    <t>5.36亿</t>
  </si>
  <si>
    <t>10.02亿</t>
  </si>
  <si>
    <t>5.84亿</t>
  </si>
  <si>
    <t>15.07亿</t>
  </si>
  <si>
    <t>12.35亿</t>
  </si>
  <si>
    <t>1增速</t>
    <phoneticPr fontId="1" type="noConversion"/>
  </si>
  <si>
    <t>6年自由现金流折现</t>
    <phoneticPr fontId="1" type="noConversion"/>
  </si>
  <si>
    <t>10增速</t>
    <phoneticPr fontId="1" type="noConversion"/>
  </si>
  <si>
    <t>清算价格</t>
    <phoneticPr fontId="1" type="noConversion"/>
  </si>
  <si>
    <t>利润成长策略</t>
    <phoneticPr fontId="1" type="noConversion"/>
  </si>
  <si>
    <t>11.81亿</t>
  </si>
  <si>
    <t>420.82亿</t>
  </si>
  <si>
    <t>20.64亿</t>
  </si>
  <si>
    <t>钢铁</t>
  </si>
  <si>
    <t>35.39亿</t>
  </si>
  <si>
    <t>涨幅%</t>
  </si>
  <si>
    <t>LYear营业总收入[20211231]</t>
  </si>
  <si>
    <t>LYear净利润[20211231]</t>
  </si>
  <si>
    <t>流通股本</t>
  </si>
  <si>
    <t>销售费用[20220331]</t>
  </si>
  <si>
    <t>其他收入[20220331]</t>
  </si>
  <si>
    <t>货币资金[20220331]</t>
  </si>
  <si>
    <t>应收票据[20220331]</t>
  </si>
  <si>
    <t>固定资产[20220331]</t>
  </si>
  <si>
    <t>在建工程[20220331]</t>
  </si>
  <si>
    <t>短期借款[20220331]</t>
  </si>
  <si>
    <t>应付票据[20220331]</t>
  </si>
  <si>
    <t>应付账款[20220331]</t>
  </si>
  <si>
    <t>预收款项[20220331]</t>
  </si>
  <si>
    <t>流动负债[20220331]</t>
  </si>
  <si>
    <t>长期借款[20220331]</t>
  </si>
  <si>
    <t>经营活动产生的现金流量净额[20220331]</t>
  </si>
  <si>
    <t>投资活动产生的现金流量净额[20220331]</t>
  </si>
  <si>
    <t>筹资活动产生的现金流量净额[20220331]</t>
  </si>
  <si>
    <t>LYCQ营业收入[20210331]</t>
  </si>
  <si>
    <t>CYLQ净利润[20211231]</t>
  </si>
  <si>
    <t>LYCQ净利润[20210331]</t>
  </si>
  <si>
    <t>LYLQ净利润[20201231]</t>
  </si>
  <si>
    <t>投入资本回报率roic%[20211231]</t>
  </si>
  <si>
    <t>净资产收益率%[20211231]</t>
  </si>
  <si>
    <t>销售毛利率%[20211231]</t>
  </si>
  <si>
    <t>销售净利率%[20211231]</t>
  </si>
  <si>
    <t/>
  </si>
  <si>
    <t>-2-0</t>
  </si>
  <si>
    <t>-1-0</t>
  </si>
  <si>
    <t>预期多</t>
    <phoneticPr fontId="1" type="noConversion"/>
  </si>
  <si>
    <t>预期空</t>
    <phoneticPr fontId="1" type="noConversion"/>
  </si>
  <si>
    <t>已知和基本信息</t>
    <phoneticPr fontId="1" type="noConversion"/>
  </si>
  <si>
    <t>成交量[20220517]</t>
  </si>
  <si>
    <t>营业收入(同比增长率) %[20220331]</t>
  </si>
  <si>
    <t>净利润?</t>
  </si>
  <si>
    <t>研发费用总额[20211231]</t>
  </si>
  <si>
    <t>扣非净利润</t>
  </si>
  <si>
    <t>营业总收入[20201231]</t>
  </si>
  <si>
    <t>营业收入[20220331]</t>
  </si>
  <si>
    <t>区间涨跌幅:前复权%[20220511-20220517]</t>
  </si>
  <si>
    <t>区间涨跌幅:前复权%[20220330-20220517]</t>
  </si>
  <si>
    <t>区间成交量[20220511-20220517]</t>
  </si>
  <si>
    <t>指数@区间成交量[20220330-20220517]</t>
  </si>
  <si>
    <t>市销率</t>
    <phoneticPr fontId="1" type="noConversion"/>
  </si>
  <si>
    <t>扣非对比净利润</t>
    <phoneticPr fontId="1" type="noConversion"/>
  </si>
  <si>
    <t>近期roe</t>
    <phoneticPr fontId="1" type="noConversion"/>
  </si>
  <si>
    <t>过往利润增速均值</t>
    <phoneticPr fontId="1" type="noConversion"/>
  </si>
  <si>
    <t>折现率</t>
    <phoneticPr fontId="1" type="noConversion"/>
  </si>
  <si>
    <t>1年自由现金流折现</t>
    <phoneticPr fontId="1" type="noConversion"/>
  </si>
  <si>
    <t>3年自由现金流折现</t>
    <phoneticPr fontId="1" type="noConversion"/>
  </si>
  <si>
    <t>3增速</t>
    <phoneticPr fontId="1" type="noConversion"/>
  </si>
  <si>
    <t>6增速</t>
    <phoneticPr fontId="1" type="noConversion"/>
  </si>
  <si>
    <t>10年自由现金流折现</t>
    <phoneticPr fontId="1" type="noConversion"/>
  </si>
  <si>
    <t>20年自由现金流折现</t>
    <phoneticPr fontId="1" type="noConversion"/>
  </si>
  <si>
    <t>承担负债现期溢价</t>
    <phoneticPr fontId="1" type="noConversion"/>
  </si>
  <si>
    <t>策略1利润单季最佳增速</t>
    <phoneticPr fontId="1" type="noConversion"/>
  </si>
  <si>
    <t>营收成长策略</t>
    <phoneticPr fontId="1" type="noConversion"/>
  </si>
  <si>
    <t>营收和利润加权</t>
    <phoneticPr fontId="1" type="noConversion"/>
  </si>
  <si>
    <t>价格变动策略</t>
    <phoneticPr fontId="1" type="noConversion"/>
  </si>
  <si>
    <t>成交量综合策略</t>
    <phoneticPr fontId="1" type="noConversion"/>
  </si>
  <si>
    <t>量价齐升策略</t>
    <phoneticPr fontId="1" type="noConversion"/>
  </si>
  <si>
    <t>基本面排序</t>
    <phoneticPr fontId="1" type="noConversion"/>
  </si>
  <si>
    <t>机会区域号</t>
    <phoneticPr fontId="1" type="noConversion"/>
  </si>
  <si>
    <t>5日成交换手率</t>
    <phoneticPr fontId="1" type="noConversion"/>
  </si>
  <si>
    <t>30日成交换手率</t>
    <phoneticPr fontId="1" type="noConversion"/>
  </si>
  <si>
    <t>昨日价格累计指数</t>
    <phoneticPr fontId="1" type="noConversion"/>
  </si>
  <si>
    <t>今日价格累积指数</t>
    <phoneticPr fontId="1" type="noConversion"/>
  </si>
  <si>
    <t>成交量异动策略</t>
    <phoneticPr fontId="1" type="noConversion"/>
  </si>
  <si>
    <t>价格箱体形态过滤</t>
    <phoneticPr fontId="1" type="noConversion"/>
  </si>
  <si>
    <t>价格右侧初期策略</t>
    <phoneticPr fontId="1" type="noConversion"/>
  </si>
  <si>
    <t>23.76亿</t>
  </si>
  <si>
    <t>12.02亿</t>
  </si>
  <si>
    <t>8.71亿</t>
  </si>
  <si>
    <t>31.71亿</t>
  </si>
  <si>
    <t>SZ000507</t>
  </si>
  <si>
    <t>珠海港</t>
  </si>
  <si>
    <t>港口航运</t>
  </si>
  <si>
    <t>SZ002202</t>
  </si>
  <si>
    <t>金风科技</t>
  </si>
  <si>
    <t>SZ300185</t>
  </si>
  <si>
    <t>通裕重工</t>
  </si>
  <si>
    <t>SZ300443</t>
  </si>
  <si>
    <t>金雷股份</t>
  </si>
  <si>
    <t>SZ300690</t>
  </si>
  <si>
    <t>双一科技</t>
  </si>
  <si>
    <t>SZ300772</t>
  </si>
  <si>
    <t>运达股份</t>
  </si>
  <si>
    <t>SZ300850</t>
  </si>
  <si>
    <t>新强联</t>
  </si>
  <si>
    <t>SH600522</t>
  </si>
  <si>
    <t>中天科技</t>
  </si>
  <si>
    <t>SH600956</t>
  </si>
  <si>
    <t>新天绿能</t>
  </si>
  <si>
    <t>电力</t>
  </si>
  <si>
    <t>SH601016</t>
  </si>
  <si>
    <t>节能风电</t>
  </si>
  <si>
    <t>SH601218</t>
  </si>
  <si>
    <t>吉鑫科技</t>
  </si>
  <si>
    <t>SH601619</t>
  </si>
  <si>
    <t>嘉泽新能</t>
  </si>
  <si>
    <t>SH603063</t>
  </si>
  <si>
    <t>禾望电气</t>
  </si>
  <si>
    <t>SH603218</t>
  </si>
  <si>
    <t>日月股份</t>
  </si>
  <si>
    <t>SH603507</t>
  </si>
  <si>
    <t>振江股份</t>
  </si>
  <si>
    <t>SH603985</t>
  </si>
  <si>
    <t>恒润股份</t>
  </si>
  <si>
    <t>SH603988</t>
  </si>
  <si>
    <t>中电电机</t>
  </si>
  <si>
    <t>SH688186</t>
  </si>
  <si>
    <t>广大特材</t>
  </si>
  <si>
    <t>SH688660</t>
  </si>
  <si>
    <t>电气风电</t>
  </si>
  <si>
    <t>63.81亿</t>
  </si>
  <si>
    <t>35.35亿</t>
  </si>
  <si>
    <t>19.60亿</t>
  </si>
  <si>
    <t>505.71亿</t>
  </si>
  <si>
    <t>34.57亿</t>
  </si>
  <si>
    <t>562.65亿</t>
  </si>
  <si>
    <t>382.45亿</t>
  </si>
  <si>
    <t>287.31亿</t>
  </si>
  <si>
    <t>251.29亿</t>
  </si>
  <si>
    <t>263.96亿</t>
  </si>
  <si>
    <t>29.64亿</t>
  </si>
  <si>
    <t>30.55亿</t>
  </si>
  <si>
    <t>1.民爆行业对采矿业、基础设施建设等行业的依赖性较强</t>
    <phoneticPr fontId="1" type="noConversion"/>
  </si>
  <si>
    <t>64.81亿</t>
  </si>
  <si>
    <t>12.23亿</t>
  </si>
  <si>
    <t>57.49亿</t>
  </si>
  <si>
    <t>40.27亿</t>
  </si>
  <si>
    <t>24.30亿</t>
  </si>
  <si>
    <t>13.92亿</t>
  </si>
  <si>
    <t>8788.53万</t>
  </si>
  <si>
    <t>160.41亿</t>
  </si>
  <si>
    <t>114.78亿</t>
  </si>
  <si>
    <t>50.10亿</t>
  </si>
  <si>
    <t>33.12亿</t>
  </si>
  <si>
    <t>9432.29万</t>
  </si>
  <si>
    <t>24.77亿</t>
  </si>
  <si>
    <t>9983.05万</t>
  </si>
  <si>
    <t>5697.58万</t>
  </si>
  <si>
    <t>4085.76万</t>
  </si>
  <si>
    <t>4274.59万</t>
  </si>
  <si>
    <t>14.65亿</t>
  </si>
  <si>
    <t>70.38亿</t>
  </si>
  <si>
    <t>22.55亿</t>
  </si>
  <si>
    <t>扭亏</t>
  </si>
  <si>
    <t>14.15亿</t>
  </si>
  <si>
    <t>461.63亿</t>
  </si>
  <si>
    <t>387.32亿</t>
  </si>
  <si>
    <t>339.24亿</t>
  </si>
  <si>
    <t>270.80亿</t>
  </si>
  <si>
    <t>211.08亿</t>
  </si>
  <si>
    <t>19.69亿</t>
  </si>
  <si>
    <t>15.88亿</t>
  </si>
  <si>
    <t>159.85亿</t>
  </si>
  <si>
    <t>21.60亿</t>
  </si>
  <si>
    <t>125.11亿</t>
  </si>
  <si>
    <t>119.86亿</t>
  </si>
  <si>
    <t>99.92亿</t>
  </si>
  <si>
    <t>70.71亿</t>
  </si>
  <si>
    <t>43.95亿</t>
  </si>
  <si>
    <t>14.21亿</t>
  </si>
  <si>
    <t>12.69亿</t>
  </si>
  <si>
    <t>7.68亿</t>
  </si>
  <si>
    <t>26.67亿</t>
  </si>
  <si>
    <t>20.49亿</t>
  </si>
  <si>
    <t>14.97亿</t>
  </si>
  <si>
    <t>15.57亿</t>
  </si>
  <si>
    <t>6539.65万</t>
  </si>
  <si>
    <t>-5925.88万</t>
  </si>
  <si>
    <t>607.40万</t>
  </si>
  <si>
    <t>7.52亿</t>
  </si>
  <si>
    <t>17.86亿</t>
  </si>
  <si>
    <t>6634.05万</t>
  </si>
  <si>
    <t>5372.24万</t>
  </si>
  <si>
    <t>47.12亿</t>
  </si>
  <si>
    <t>51.11亿</t>
  </si>
  <si>
    <t>34.86亿</t>
  </si>
  <si>
    <t>23.51亿</t>
  </si>
  <si>
    <t>6734.87万</t>
  </si>
  <si>
    <t>3743.20万</t>
  </si>
  <si>
    <t>6074.89万</t>
  </si>
  <si>
    <t>79.32亿</t>
  </si>
  <si>
    <t>22.93亿</t>
  </si>
  <si>
    <t>23.85亿</t>
  </si>
  <si>
    <t>6.29亿</t>
  </si>
  <si>
    <t>8292.33万</t>
  </si>
  <si>
    <t>9069.61万</t>
  </si>
  <si>
    <t>9471.33万</t>
  </si>
  <si>
    <t>3993.81万</t>
  </si>
  <si>
    <t>4822.91万</t>
  </si>
  <si>
    <t>3308.23万</t>
  </si>
  <si>
    <t>2389.08万</t>
  </si>
  <si>
    <t>8650.17万</t>
  </si>
  <si>
    <t>4701.74万</t>
  </si>
  <si>
    <t>239.72亿</t>
  </si>
  <si>
    <t>206.85亿</t>
  </si>
  <si>
    <t>101.35亿</t>
  </si>
  <si>
    <t>61.71亿</t>
  </si>
  <si>
    <t>65.57亿</t>
  </si>
  <si>
    <t>-5230.76万</t>
  </si>
  <si>
    <t>2118.54万</t>
  </si>
  <si>
    <t>81.72亿</t>
  </si>
  <si>
    <t>44.32亿</t>
  </si>
  <si>
    <t>38.53亿</t>
  </si>
  <si>
    <t>40.81亿</t>
  </si>
  <si>
    <t>202.95亿</t>
  </si>
  <si>
    <t>33.73亿</t>
  </si>
  <si>
    <t>188.65亿</t>
  </si>
  <si>
    <t>271.58亿</t>
  </si>
  <si>
    <t>31.01亿</t>
  </si>
  <si>
    <t>13.40亿</t>
  </si>
  <si>
    <t>140.51亿</t>
  </si>
  <si>
    <t>7.14万</t>
  </si>
  <si>
    <t>1.港口货运的业务是重资产和毛利低，需要时刻注意风险；</t>
    <phoneticPr fontId="1" type="noConversion"/>
  </si>
  <si>
    <t>风能类\风能类利基.docx</t>
  </si>
  <si>
    <t>7.10亿</t>
  </si>
  <si>
    <t>12.43亿</t>
  </si>
  <si>
    <t>181.31亿</t>
  </si>
  <si>
    <t>20.41亿</t>
  </si>
  <si>
    <t>风电设备</t>
  </si>
  <si>
    <t>22.25亿</t>
  </si>
  <si>
    <t>事件触发</t>
    <phoneticPr fontId="1" type="noConversion"/>
  </si>
  <si>
    <t>预期空</t>
    <phoneticPr fontId="1" type="noConversion"/>
  </si>
  <si>
    <t>量比</t>
  </si>
  <si>
    <t>当季营业收入(同比增长率) %</t>
  </si>
  <si>
    <t>去年营业总收入</t>
  </si>
  <si>
    <t>净利润？</t>
  </si>
  <si>
    <t>去年净利润</t>
  </si>
  <si>
    <t>销售毛利率同比增长率</t>
  </si>
  <si>
    <t>权益乘数</t>
  </si>
  <si>
    <t>总资产周转率</t>
  </si>
  <si>
    <t>净利润／营业总收入</t>
  </si>
  <si>
    <t>营业总成本</t>
  </si>
  <si>
    <t>营业成本</t>
  </si>
  <si>
    <t>管理费用</t>
  </si>
  <si>
    <t>研发费用总额</t>
  </si>
  <si>
    <t>扣除非经常性损益后的净利润[20220331]</t>
  </si>
  <si>
    <t>营业收入[20151231]</t>
  </si>
  <si>
    <t>净利润[20151231]</t>
  </si>
  <si>
    <t>CYLQ营业收入[20210331]</t>
  </si>
  <si>
    <t>LYCQ营业收入[20200630]</t>
  </si>
  <si>
    <t>LYLQ营业收入[20200331]</t>
  </si>
  <si>
    <t>CYLQ净利润[20210331]</t>
  </si>
  <si>
    <t>LYCQ净利润[20200630]</t>
  </si>
  <si>
    <t>LYLQ净利润[20200331]</t>
  </si>
  <si>
    <t>区间涨跌幅:前复权%[20220613-20220617]</t>
  </si>
  <si>
    <t>区间涨跌幅:前复权%[20220506-20220617]</t>
  </si>
  <si>
    <t>区间成交量[20220613-20220617]</t>
  </si>
  <si>
    <t>指数@区间成交量[20220506-20220617]</t>
  </si>
  <si>
    <t>扣非对比净利润</t>
    <phoneticPr fontId="1" type="noConversion"/>
  </si>
  <si>
    <t>近期roe</t>
    <phoneticPr fontId="1" type="noConversion"/>
  </si>
  <si>
    <t>过往营收增速均值</t>
    <phoneticPr fontId="1" type="noConversion"/>
  </si>
  <si>
    <t>过往利润增速均值</t>
    <phoneticPr fontId="1" type="noConversion"/>
  </si>
  <si>
    <t>折现率</t>
    <phoneticPr fontId="1" type="noConversion"/>
  </si>
  <si>
    <t>1增速</t>
    <phoneticPr fontId="1" type="noConversion"/>
  </si>
  <si>
    <t>3年自由现金流折现</t>
    <phoneticPr fontId="1" type="noConversion"/>
  </si>
  <si>
    <t>3增速</t>
    <phoneticPr fontId="1" type="noConversion"/>
  </si>
  <si>
    <t>6增速</t>
    <phoneticPr fontId="1" type="noConversion"/>
  </si>
  <si>
    <t>10年自由现金流折现</t>
    <phoneticPr fontId="1" type="noConversion"/>
  </si>
  <si>
    <t>20年自由现金流折现</t>
    <phoneticPr fontId="1" type="noConversion"/>
  </si>
  <si>
    <t>清算价格</t>
    <phoneticPr fontId="1" type="noConversion"/>
  </si>
  <si>
    <t>策略1营收单季最佳增速</t>
    <phoneticPr fontId="1" type="noConversion"/>
  </si>
  <si>
    <t>策略1利润单季最佳增速</t>
    <phoneticPr fontId="1" type="noConversion"/>
  </si>
  <si>
    <t>价格变动策略</t>
    <phoneticPr fontId="1" type="noConversion"/>
  </si>
  <si>
    <t>成交量变动策略</t>
    <phoneticPr fontId="1" type="noConversion"/>
  </si>
  <si>
    <t>量价齐升策略</t>
    <phoneticPr fontId="1" type="noConversion"/>
  </si>
  <si>
    <t>基本面排序</t>
    <phoneticPr fontId="1" type="noConversion"/>
  </si>
  <si>
    <t>综合策略</t>
    <phoneticPr fontId="1" type="noConversion"/>
  </si>
  <si>
    <t>机会区域号</t>
    <phoneticPr fontId="1" type="noConversion"/>
  </si>
  <si>
    <t>7.83亿</t>
  </si>
  <si>
    <t>240.53亿</t>
  </si>
  <si>
    <t>2.50亿</t>
  </si>
  <si>
    <t>通信线缆及配套</t>
  </si>
  <si>
    <t>1.26亿</t>
  </si>
  <si>
    <t>33.87亿</t>
  </si>
  <si>
    <t>6.37亿</t>
  </si>
  <si>
    <t>线缆部件及其他</t>
  </si>
  <si>
    <t>SH600487</t>
  </si>
  <si>
    <t>亨通光电</t>
  </si>
  <si>
    <t>412.71亿</t>
  </si>
  <si>
    <t>14.36亿</t>
  </si>
  <si>
    <t>10.71亿</t>
  </si>
  <si>
    <t>323.84亿</t>
  </si>
  <si>
    <t>298.70亿</t>
  </si>
  <si>
    <t>299.95亿</t>
  </si>
  <si>
    <t>245.56亿</t>
  </si>
  <si>
    <t>193.01亿</t>
  </si>
  <si>
    <t>10.62亿</t>
  </si>
  <si>
    <t>13.62亿</t>
  </si>
  <si>
    <t>25.32亿</t>
  </si>
  <si>
    <t>21.05亿</t>
  </si>
  <si>
    <t>13.16亿</t>
  </si>
  <si>
    <t>180.57亿</t>
  </si>
  <si>
    <t>SZ002498</t>
  </si>
  <si>
    <t>汉缆股份</t>
  </si>
  <si>
    <t>89.81亿</t>
  </si>
  <si>
    <t>7.77亿</t>
  </si>
  <si>
    <t>2.29亿</t>
  </si>
  <si>
    <t>4.86亿</t>
  </si>
  <si>
    <t>69.52亿</t>
  </si>
  <si>
    <t>61.80亿</t>
  </si>
  <si>
    <t>55.68亿</t>
  </si>
  <si>
    <t>47.45亿</t>
  </si>
  <si>
    <t>41.38亿</t>
  </si>
  <si>
    <t>5.83亿</t>
  </si>
  <si>
    <t>4.35亿</t>
  </si>
  <si>
    <t>2.21亿</t>
  </si>
  <si>
    <t>37.66亿</t>
  </si>
  <si>
    <t>SH605222</t>
  </si>
  <si>
    <t>起帆电缆</t>
  </si>
  <si>
    <t>188.78亿</t>
  </si>
  <si>
    <t>6.84亿</t>
  </si>
  <si>
    <t>3370.00万</t>
  </si>
  <si>
    <t>1.18亿</t>
  </si>
  <si>
    <t>97.36亿</t>
  </si>
  <si>
    <t>76.47亿</t>
  </si>
  <si>
    <t>45.98亿</t>
  </si>
  <si>
    <t>31.77亿</t>
  </si>
  <si>
    <t>3.33亿</t>
  </si>
  <si>
    <t>74.78亿</t>
  </si>
  <si>
    <t>SH600973</t>
  </si>
  <si>
    <t>宝胜股份</t>
  </si>
  <si>
    <t>428.78亿</t>
  </si>
  <si>
    <t>-7.63亿</t>
  </si>
  <si>
    <t>2.65亿</t>
  </si>
  <si>
    <t>342.84亿</t>
  </si>
  <si>
    <t>332.83亿</t>
  </si>
  <si>
    <t>321.84亿</t>
  </si>
  <si>
    <t>206.91亿</t>
  </si>
  <si>
    <t>151.27亿</t>
  </si>
  <si>
    <t>8623.74万</t>
  </si>
  <si>
    <t>2.66亿</t>
  </si>
  <si>
    <t>206.19亿</t>
  </si>
  <si>
    <t>SZ002300</t>
  </si>
  <si>
    <t>太阳电缆</t>
  </si>
  <si>
    <t>112.25亿</t>
  </si>
  <si>
    <t>920.31万</t>
  </si>
  <si>
    <t>79.41亿</t>
  </si>
  <si>
    <t>69.75亿</t>
  </si>
  <si>
    <t>51.05亿</t>
  </si>
  <si>
    <t>40.95亿</t>
  </si>
  <si>
    <t>34.79亿</t>
  </si>
  <si>
    <t>1.94亿</t>
  </si>
  <si>
    <t>50.51亿</t>
  </si>
  <si>
    <t>5507.28万</t>
  </si>
  <si>
    <t>..\电气设备\电缆线缆利基.docx</t>
  </si>
  <si>
    <t>186.69亿</t>
  </si>
  <si>
    <t>301.46亿</t>
  </si>
  <si>
    <t>29195109000亿</t>
  </si>
  <si>
    <t>260.68亿</t>
  </si>
  <si>
    <t>236.95亿</t>
  </si>
  <si>
    <t>6.23亿</t>
  </si>
  <si>
    <t>87754997亿</t>
  </si>
  <si>
    <t>2512.64万</t>
  </si>
  <si>
    <t>2430795300亿</t>
  </si>
  <si>
    <t>102.38亿</t>
  </si>
  <si>
    <t>13844248000亿</t>
  </si>
  <si>
    <t>3.11亿</t>
  </si>
  <si>
    <t>34373766000亿</t>
  </si>
  <si>
    <t>36.00亿</t>
  </si>
  <si>
    <t>31.26亿</t>
  </si>
  <si>
    <t>55.69亿</t>
  </si>
  <si>
    <t>1044.06万</t>
  </si>
  <si>
    <t>175.38亿</t>
  </si>
  <si>
    <t>2.73亿</t>
  </si>
  <si>
    <t>-16.33亿</t>
  </si>
  <si>
    <t>-2.07亿</t>
  </si>
  <si>
    <t>200.42亿</t>
  </si>
  <si>
    <t>369.25亿</t>
  </si>
  <si>
    <t>18.24亿</t>
  </si>
  <si>
    <t>10派1元(含税)</t>
  </si>
  <si>
    <t>4.18亿</t>
  </si>
  <si>
    <t>34.72亿</t>
  </si>
  <si>
    <t>51.60亿</t>
  </si>
  <si>
    <t>5664690700亿</t>
  </si>
  <si>
    <t>47.37亿</t>
  </si>
  <si>
    <t>43.27亿</t>
  </si>
  <si>
    <t>7708.25万</t>
  </si>
  <si>
    <t>11657643亿</t>
  </si>
  <si>
    <t>441.53万</t>
  </si>
  <si>
    <t>753684090亿</t>
  </si>
  <si>
    <t>11.76亿</t>
  </si>
  <si>
    <t>3098365800亿</t>
  </si>
  <si>
    <t>2780.87万</t>
  </si>
  <si>
    <t>6387250400亿</t>
  </si>
  <si>
    <t>6.52亿</t>
  </si>
  <si>
    <t>20.90亿</t>
  </si>
  <si>
    <t>12.61亿</t>
  </si>
  <si>
    <t>-8.03亿</t>
  </si>
  <si>
    <t>-2.25亿</t>
  </si>
  <si>
    <t>38.59亿</t>
  </si>
  <si>
    <t>57.73亿</t>
  </si>
  <si>
    <t>10派3.5元(含税)</t>
  </si>
  <si>
    <t>315.08亿</t>
  </si>
  <si>
    <t>255.04亿</t>
  </si>
  <si>
    <t>34652471000亿</t>
  </si>
  <si>
    <t>328.90亿</t>
  </si>
  <si>
    <t>290.85亿</t>
  </si>
  <si>
    <t>8.26亿</t>
  </si>
  <si>
    <t>9.65亿</t>
  </si>
  <si>
    <t>66886457亿</t>
  </si>
  <si>
    <t>2066.40万</t>
  </si>
  <si>
    <t>1477019900亿</t>
  </si>
  <si>
    <t>101.45亿</t>
  </si>
  <si>
    <t>16594491000亿</t>
  </si>
  <si>
    <t>20.05亿</t>
  </si>
  <si>
    <t>39203367000亿</t>
  </si>
  <si>
    <t>38.50亿</t>
  </si>
  <si>
    <t>86.42亿</t>
  </si>
  <si>
    <t>63.70亿</t>
  </si>
  <si>
    <t>49.73亿</t>
  </si>
  <si>
    <t>265.71亿</t>
  </si>
  <si>
    <t>27.13亿</t>
  </si>
  <si>
    <t>5.66亿</t>
  </si>
  <si>
    <t>-23.28亿</t>
  </si>
  <si>
    <t>3819.50万</t>
  </si>
  <si>
    <t>221.06亿</t>
  </si>
  <si>
    <t>298.12亿</t>
  </si>
  <si>
    <t>8.60亿</t>
  </si>
  <si>
    <t>10派0.7元(含税)</t>
  </si>
  <si>
    <t>29.66亿</t>
  </si>
  <si>
    <t>69.95亿</t>
  </si>
  <si>
    <t>7157821500亿</t>
  </si>
  <si>
    <t>64.17亿</t>
  </si>
  <si>
    <t>57.16亿</t>
  </si>
  <si>
    <t>1.70亿</t>
  </si>
  <si>
    <t>1.30亿</t>
  </si>
  <si>
    <t>40083361亿</t>
  </si>
  <si>
    <t>120.43万</t>
  </si>
  <si>
    <t>634633600亿</t>
  </si>
  <si>
    <t>3617120300亿</t>
  </si>
  <si>
    <t>7576645100亿</t>
  </si>
  <si>
    <t>5.52亿</t>
  </si>
  <si>
    <t>11.54亿</t>
  </si>
  <si>
    <t>4.34亿</t>
  </si>
  <si>
    <t>27.07亿</t>
  </si>
  <si>
    <t>-4.29亿</t>
  </si>
  <si>
    <t>-2.03亿</t>
  </si>
  <si>
    <t>46.85亿</t>
  </si>
  <si>
    <t>61.56亿</t>
  </si>
  <si>
    <t>5.00亿</t>
  </si>
  <si>
    <t>7.00亿</t>
  </si>
  <si>
    <t>10派0.36元(含税)</t>
  </si>
  <si>
    <t>79.96亿</t>
  </si>
  <si>
    <t>41.02亿</t>
  </si>
  <si>
    <t>14606008000亿</t>
  </si>
  <si>
    <t>139.91亿</t>
  </si>
  <si>
    <t>134.12亿</t>
  </si>
  <si>
    <t>1.24亿</t>
  </si>
  <si>
    <t>1492783亿</t>
  </si>
  <si>
    <t>48.21万</t>
  </si>
  <si>
    <t>297522880亿</t>
  </si>
  <si>
    <t>10.07亿</t>
  </si>
  <si>
    <t>3816393900亿</t>
  </si>
  <si>
    <t>10490086800亿</t>
  </si>
  <si>
    <t>42.63亿</t>
  </si>
  <si>
    <t>6.21亿</t>
  </si>
  <si>
    <t>68.75亿</t>
  </si>
  <si>
    <t>6400.00万</t>
  </si>
  <si>
    <t>-28.55亿</t>
  </si>
  <si>
    <t>524.86万</t>
  </si>
  <si>
    <t>14.82亿</t>
  </si>
  <si>
    <t>81.64亿</t>
  </si>
  <si>
    <t>129.33亿</t>
  </si>
  <si>
    <t>3.04亿</t>
  </si>
  <si>
    <t>5.08亿</t>
  </si>
  <si>
    <t>10派2.45元(含税)</t>
  </si>
  <si>
    <t>171.05亿</t>
  </si>
  <si>
    <t>45.89亿</t>
  </si>
  <si>
    <t>31184672000亿</t>
  </si>
  <si>
    <t>311.67亿</t>
  </si>
  <si>
    <t>296.70亿</t>
  </si>
  <si>
    <t>6612750亿</t>
  </si>
  <si>
    <t>410.75万</t>
  </si>
  <si>
    <t>-19743438亿</t>
  </si>
  <si>
    <t>38.93亿</t>
  </si>
  <si>
    <t>5907974800亿</t>
  </si>
  <si>
    <t>14290320000亿</t>
  </si>
  <si>
    <t>7.24亿</t>
  </si>
  <si>
    <t>98.36亿</t>
  </si>
  <si>
    <t>2.60亿</t>
  </si>
  <si>
    <t>10.55亿</t>
  </si>
  <si>
    <t>40.87万</t>
  </si>
  <si>
    <t>131.03亿</t>
  </si>
  <si>
    <t>30.78亿</t>
  </si>
  <si>
    <t>-4.23亿</t>
  </si>
  <si>
    <t>203.14亿</t>
  </si>
  <si>
    <t>316.65亿</t>
  </si>
  <si>
    <t>-2161.89万</t>
  </si>
  <si>
    <t>2.86亿</t>
  </si>
  <si>
    <t>不分配不转增</t>
  </si>
  <si>
    <t>35.40亿</t>
  </si>
  <si>
    <t>9637308000亿</t>
  </si>
  <si>
    <t>94.43亿</t>
  </si>
  <si>
    <t>92.15亿</t>
  </si>
  <si>
    <t>8294.97万</t>
  </si>
  <si>
    <t>6660.09万</t>
  </si>
  <si>
    <t>20405278亿</t>
  </si>
  <si>
    <t>98.84万</t>
  </si>
  <si>
    <t>129651826亿</t>
  </si>
  <si>
    <t>1862521500亿</t>
  </si>
  <si>
    <t>790.08万</t>
  </si>
  <si>
    <t>3835275200亿</t>
  </si>
  <si>
    <t>17.23亿</t>
  </si>
  <si>
    <t>1.62亿</t>
  </si>
  <si>
    <t>31.42亿</t>
  </si>
  <si>
    <t>-6.72亿</t>
  </si>
  <si>
    <t>-2.70亿</t>
  </si>
  <si>
    <t>10.66亿</t>
  </si>
  <si>
    <t>62.72亿</t>
  </si>
  <si>
    <t>81.16亿</t>
  </si>
  <si>
    <t>9286.42万</t>
  </si>
  <si>
    <t>1.09亿</t>
  </si>
  <si>
    <t>10派1.4元(含税)</t>
  </si>
  <si>
    <t>SZ301155</t>
  </si>
  <si>
    <t>海力风电</t>
  </si>
  <si>
    <t>94.14亿</t>
  </si>
  <si>
    <t>80.90亿</t>
  </si>
  <si>
    <t>3790962200亿</t>
  </si>
  <si>
    <t>33.84亿</t>
  </si>
  <si>
    <t>29.81亿</t>
  </si>
  <si>
    <t>2179.07万</t>
  </si>
  <si>
    <t>1.47亿</t>
  </si>
  <si>
    <t>1935.22万</t>
  </si>
  <si>
    <t>4848872亿</t>
  </si>
  <si>
    <t>655.56万</t>
  </si>
  <si>
    <t>410154580亿</t>
  </si>
  <si>
    <t>10.28亿</t>
  </si>
  <si>
    <t>3867708700亿</t>
  </si>
  <si>
    <t>8044626500亿</t>
  </si>
  <si>
    <t>5.82亿</t>
  </si>
  <si>
    <t>24.85亿</t>
  </si>
  <si>
    <t>12.10亿</t>
  </si>
  <si>
    <t>50.26亿</t>
  </si>
  <si>
    <t>34.87亿</t>
  </si>
  <si>
    <t>5042.67万</t>
  </si>
  <si>
    <t>-10.03亿</t>
  </si>
  <si>
    <t>12.45亿</t>
  </si>
  <si>
    <t>20.42亿</t>
  </si>
  <si>
    <t>52.14亿</t>
  </si>
  <si>
    <t>32.88亿</t>
  </si>
  <si>
    <t>10.31亿</t>
  </si>
  <si>
    <t>7.99亿</t>
  </si>
  <si>
    <t>10派0.8元(含税)</t>
  </si>
  <si>
    <t>60.26亿</t>
  </si>
  <si>
    <t>33.17亿</t>
  </si>
  <si>
    <t>3707265500亿</t>
  </si>
  <si>
    <t>33.20亿</t>
  </si>
  <si>
    <t>30.89亿</t>
  </si>
  <si>
    <t>2342.13万</t>
  </si>
  <si>
    <t>8172.96万</t>
  </si>
  <si>
    <t>2245.58万</t>
  </si>
  <si>
    <t>1816798亿</t>
  </si>
  <si>
    <t>231.77万</t>
  </si>
  <si>
    <t>303783670亿</t>
  </si>
  <si>
    <t>17.37亿</t>
  </si>
  <si>
    <t>1707203200亿</t>
  </si>
  <si>
    <t>7009447800亿</t>
  </si>
  <si>
    <t>8.00亿</t>
  </si>
  <si>
    <t>4.88亿</t>
  </si>
  <si>
    <t>24.76亿</t>
  </si>
  <si>
    <t>5.87亿</t>
  </si>
  <si>
    <t>44.24亿</t>
  </si>
  <si>
    <t>3.98亿</t>
  </si>
  <si>
    <t>-4381.42万</t>
  </si>
  <si>
    <t>-3.41亿</t>
  </si>
  <si>
    <t>22.80亿</t>
  </si>
  <si>
    <t>31.80亿</t>
  </si>
  <si>
    <t>16.73亿</t>
  </si>
  <si>
    <t>2.06亿</t>
  </si>
  <si>
    <t>10派0.22元(含税)</t>
  </si>
  <si>
    <t>12.58亿</t>
  </si>
  <si>
    <t>56.80亿</t>
  </si>
  <si>
    <t>1170144880亿</t>
  </si>
  <si>
    <t>54.58亿</t>
  </si>
  <si>
    <t>11.13亿</t>
  </si>
  <si>
    <t>10.51亿</t>
  </si>
  <si>
    <t>10.05亿</t>
  </si>
  <si>
    <t>730.17万</t>
  </si>
  <si>
    <t>4047.77万</t>
  </si>
  <si>
    <t>4224.61万</t>
  </si>
  <si>
    <t>101796375亿</t>
  </si>
  <si>
    <t>87687002亿</t>
  </si>
  <si>
    <t>13.57亿</t>
  </si>
  <si>
    <t>1642843800亿</t>
  </si>
  <si>
    <t>1451.29万</t>
  </si>
  <si>
    <t>4759410300亿</t>
  </si>
  <si>
    <t>3.94亿</t>
  </si>
  <si>
    <t>2.92亿</t>
  </si>
  <si>
    <t>-3.08亿</t>
  </si>
  <si>
    <t>-14.72亿</t>
  </si>
  <si>
    <t>-5.54亿</t>
  </si>
  <si>
    <t>39.29亿</t>
  </si>
  <si>
    <t>14.48亿</t>
  </si>
  <si>
    <t>8.54亿</t>
  </si>
  <si>
    <t>6.15亿</t>
  </si>
  <si>
    <t>3545.46万</t>
  </si>
  <si>
    <t>3007.62万</t>
  </si>
  <si>
    <t>6.50亿</t>
  </si>
  <si>
    <t>43.73亿</t>
  </si>
  <si>
    <t>28.35亿</t>
  </si>
  <si>
    <t>9.17亿</t>
  </si>
  <si>
    <t>10派9元(含税)</t>
  </si>
  <si>
    <t>28.49亿</t>
  </si>
  <si>
    <t>39.52亿</t>
  </si>
  <si>
    <t>2122634900亿</t>
  </si>
  <si>
    <t>18.65亿</t>
  </si>
  <si>
    <t>17.41亿</t>
  </si>
  <si>
    <t>1091.56万</t>
  </si>
  <si>
    <t>7807.66万</t>
  </si>
  <si>
    <t>6173.99万</t>
  </si>
  <si>
    <t>144186亿</t>
  </si>
  <si>
    <t>171.58万</t>
  </si>
  <si>
    <t>234255910亿</t>
  </si>
  <si>
    <t>2105666100亿</t>
  </si>
  <si>
    <t>3310.03万</t>
  </si>
  <si>
    <t>5487996100亿</t>
  </si>
  <si>
    <t>2956.27万</t>
  </si>
  <si>
    <t>3.90亿</t>
  </si>
  <si>
    <t>26.01亿</t>
  </si>
  <si>
    <t>-5.81亿</t>
  </si>
  <si>
    <t>-2.29亿</t>
  </si>
  <si>
    <t>12.14亿</t>
  </si>
  <si>
    <t>23.44亿</t>
  </si>
  <si>
    <t>10派0.60元(含税)</t>
  </si>
  <si>
    <t>71.09亿</t>
  </si>
  <si>
    <t>39.74亿</t>
  </si>
  <si>
    <t>2609848700亿</t>
  </si>
  <si>
    <t>24.16亿</t>
  </si>
  <si>
    <t>20.75亿</t>
  </si>
  <si>
    <t>1025.56万</t>
  </si>
  <si>
    <t>1.06亿</t>
  </si>
  <si>
    <t>2674.43万</t>
  </si>
  <si>
    <t>-136135亿</t>
  </si>
  <si>
    <t>113.97万</t>
  </si>
  <si>
    <t>149745220亿</t>
  </si>
  <si>
    <t>2753753600亿</t>
  </si>
  <si>
    <t>2187.77万</t>
  </si>
  <si>
    <t>5765189300亿</t>
  </si>
  <si>
    <t>8.44亿</t>
  </si>
  <si>
    <t>10.97亿</t>
  </si>
  <si>
    <t>8.50亿</t>
  </si>
  <si>
    <t>38.97亿</t>
  </si>
  <si>
    <t>15.95亿</t>
  </si>
  <si>
    <t>-5.10亿</t>
  </si>
  <si>
    <t>-5.32亿</t>
  </si>
  <si>
    <t>11.49亿</t>
  </si>
  <si>
    <t>12.18亿</t>
  </si>
  <si>
    <t>10.64亿</t>
  </si>
  <si>
    <t>3.43亿</t>
  </si>
  <si>
    <t>10派1.5元(含税)</t>
  </si>
  <si>
    <t>新能源发电</t>
  </si>
  <si>
    <t>376.01亿</t>
  </si>
  <si>
    <t>282.88亿</t>
  </si>
  <si>
    <t>21663546000亿</t>
  </si>
  <si>
    <t>189.72亿</t>
  </si>
  <si>
    <t>166.35亿</t>
  </si>
  <si>
    <t>1076213880亿</t>
  </si>
  <si>
    <t>2438.34万</t>
  </si>
  <si>
    <t>3291953700亿</t>
  </si>
  <si>
    <t>124.00亿</t>
  </si>
  <si>
    <t>10912591400亿</t>
  </si>
  <si>
    <t>35185439000亿</t>
  </si>
  <si>
    <t>5.47亿</t>
  </si>
  <si>
    <t>79.76亿</t>
  </si>
  <si>
    <t>91.98亿</t>
  </si>
  <si>
    <t>260.72亿</t>
  </si>
  <si>
    <t>44.23亿</t>
  </si>
  <si>
    <t>-52.19亿</t>
  </si>
  <si>
    <t>-37.37亿</t>
  </si>
  <si>
    <t>73.65亿</t>
  </si>
  <si>
    <t>142.38亿</t>
  </si>
  <si>
    <t>184.89亿</t>
  </si>
  <si>
    <t>111.95亿</t>
  </si>
  <si>
    <t>24.48亿</t>
  </si>
  <si>
    <t>10.90亿</t>
  </si>
  <si>
    <t>10派2.2115元(含税)</t>
  </si>
  <si>
    <t>877.19亿</t>
  </si>
  <si>
    <t>390.57亿</t>
  </si>
  <si>
    <t>26163406000亿</t>
  </si>
  <si>
    <t>202.29亿</t>
  </si>
  <si>
    <t>19.23亿</t>
  </si>
  <si>
    <t>14.29亿</t>
  </si>
  <si>
    <t>1705542600亿</t>
  </si>
  <si>
    <t>3429.27万</t>
  </si>
  <si>
    <t>2229545000亿</t>
  </si>
  <si>
    <t>51.29亿</t>
  </si>
  <si>
    <t>24956299000亿</t>
  </si>
  <si>
    <t>51070461000亿</t>
  </si>
  <si>
    <t>106.25亿</t>
  </si>
  <si>
    <t>14.76亿</t>
  </si>
  <si>
    <t>101.86亿</t>
  </si>
  <si>
    <t>216.23亿</t>
  </si>
  <si>
    <t>1493.62万</t>
  </si>
  <si>
    <t>499.81亿</t>
  </si>
  <si>
    <t>287.06亿</t>
  </si>
  <si>
    <t>-50.20亿</t>
  </si>
  <si>
    <t>-51.07亿</t>
  </si>
  <si>
    <t>65.54亿</t>
  </si>
  <si>
    <t>166.63亿</t>
  </si>
  <si>
    <t>338.23亿</t>
  </si>
  <si>
    <t>19.20亿</t>
  </si>
  <si>
    <t>32.42亿</t>
  </si>
  <si>
    <t>10派2.5元(含税)</t>
  </si>
  <si>
    <t>1.截至2022年一季度末，公司在手订单为13419.10MW，是2020年底的2.2倍；2.新能源电站投资运营业务是公司未来发展的重要板块；3.全力进军海上风电市场，将以优异的发电性能、高可靠性、最优性价比助力海上风电机组实现平价。</t>
    <phoneticPr fontId="1" type="noConversion"/>
  </si>
  <si>
    <t>203.01亿</t>
  </si>
  <si>
    <t>33.14亿</t>
  </si>
  <si>
    <t>10621908600亿</t>
  </si>
  <si>
    <t>100.87亿</t>
  </si>
  <si>
    <t>86.87亿</t>
  </si>
  <si>
    <t>10.10亿</t>
  </si>
  <si>
    <t>8486.26万</t>
  </si>
  <si>
    <t>27208367亿</t>
  </si>
  <si>
    <t>380.57万</t>
  </si>
  <si>
    <t>422123070亿</t>
  </si>
  <si>
    <t>19.39亿</t>
  </si>
  <si>
    <t>8151839000亿</t>
  </si>
  <si>
    <t>1982.60万</t>
  </si>
  <si>
    <t>16659311000亿</t>
  </si>
  <si>
    <t>5.32亿</t>
  </si>
  <si>
    <t>59.43亿</t>
  </si>
  <si>
    <t>173.97亿</t>
  </si>
  <si>
    <t>8.65亿</t>
  </si>
  <si>
    <t>-31.70亿</t>
  </si>
  <si>
    <t>-3.51亿</t>
  </si>
  <si>
    <t>67.76亿</t>
  </si>
  <si>
    <t>88.96亿</t>
  </si>
  <si>
    <t>50.99亿</t>
  </si>
  <si>
    <t>10转6股派2.5元(含税)</t>
  </si>
  <si>
    <t>3.31亿</t>
  </si>
  <si>
    <t>197.47亿</t>
  </si>
  <si>
    <t>75.02亿</t>
  </si>
  <si>
    <t>6702499800亿</t>
  </si>
  <si>
    <t>68.34亿</t>
  </si>
  <si>
    <t>54.65亿</t>
  </si>
  <si>
    <t>3.72亿</t>
  </si>
  <si>
    <t>2.77亿</t>
  </si>
  <si>
    <t>83639527亿</t>
  </si>
  <si>
    <t>76.06万</t>
  </si>
  <si>
    <t>-102952140亿</t>
  </si>
  <si>
    <t>19.22亿</t>
  </si>
  <si>
    <t>3320684600亿</t>
  </si>
  <si>
    <t>16529343000亿</t>
  </si>
  <si>
    <t>34.94亿</t>
  </si>
  <si>
    <t>61.16亿</t>
  </si>
  <si>
    <t>149.58亿</t>
  </si>
  <si>
    <t>-45.98亿</t>
  </si>
  <si>
    <t>-14.13亿</t>
  </si>
  <si>
    <t>18.96亿</t>
  </si>
  <si>
    <t>51.78亿</t>
  </si>
  <si>
    <t>195.02亿</t>
  </si>
  <si>
    <t>122.53亿</t>
  </si>
  <si>
    <t>4.83亿</t>
  </si>
  <si>
    <t>3.51亿</t>
  </si>
  <si>
    <t>10派1.15元(含税)</t>
  </si>
  <si>
    <t>13.72亿</t>
  </si>
  <si>
    <t>40.83亿</t>
  </si>
  <si>
    <t>1.49亿</t>
  </si>
  <si>
    <t>1664.00万</t>
  </si>
  <si>
    <t>118.71亿</t>
  </si>
  <si>
    <t>87.06亿</t>
  </si>
  <si>
    <t>4094196600亿</t>
  </si>
  <si>
    <t>37.94亿</t>
  </si>
  <si>
    <t>3756.00万</t>
  </si>
  <si>
    <t>133483919亿</t>
  </si>
  <si>
    <t>556.82万</t>
  </si>
  <si>
    <t>204706580亿</t>
  </si>
  <si>
    <t>32.39亿</t>
  </si>
  <si>
    <t>1609637500亿</t>
  </si>
  <si>
    <t>5879476800亿</t>
  </si>
  <si>
    <t>7.32亿</t>
  </si>
  <si>
    <t>1.46亿</t>
  </si>
  <si>
    <t>1839.18万</t>
  </si>
  <si>
    <t>60.75亿</t>
  </si>
  <si>
    <t>33.97亿</t>
  </si>
  <si>
    <t>8.20亿</t>
  </si>
  <si>
    <t>-18.38亿</t>
  </si>
  <si>
    <t>27.90亿</t>
  </si>
  <si>
    <t>48.13亿</t>
  </si>
  <si>
    <t>30.61亿</t>
  </si>
  <si>
    <t>1.75亿</t>
  </si>
  <si>
    <t>10派1.2元(含税)</t>
  </si>
  <si>
    <t>港口</t>
  </si>
  <si>
    <t>公司在十四五规划期间，将继续推进港口物流和新能源双轮驱动的主业发展格局;港口物流板块方面，公司将持续完善西江物流体系，并延伸至长江流域的桥头堡，实现粤港澳大湾区和长江经济带的业务联动；并大力发展跨境电商、电商服务、保税仓储等新兴物流业务。新能源方面，公司将以自主开发及并购相结合的方式，结合区域新能源政策、项目效益等因素，大力拓展效益稳定的平价光伏、分布式光伏、海上风电、储能等清洁能源投资机会;
物流贸易 12.83亿 36.28%（毛利1.13%，增速6.39%）
物流服务 8.80亿 24.88%（毛利15.54%，增速39.82%）
综合能源 5.58亿 15.77%(毛利35.21%，增速10.87%)
饮料食品 4.04亿 11.43%（毛利26.93%，增速-6.86%）
码头运营服务 2.38亿 6.72%（毛利37.64%，增速201.52%）
物业管理及其他 1.74亿 4.91%（毛利37.39%，增速-5.35%)</t>
  </si>
  <si>
    <t>1765.18万</t>
  </si>
  <si>
    <t>59.99亿</t>
  </si>
  <si>
    <t>103.22亿</t>
  </si>
  <si>
    <t>5524859100亿</t>
  </si>
  <si>
    <t>44.19亿</t>
  </si>
  <si>
    <t>36.12亿</t>
  </si>
  <si>
    <t>8127.65万</t>
  </si>
  <si>
    <t>8949.13万</t>
  </si>
  <si>
    <t>18153827亿</t>
  </si>
  <si>
    <t>212.78万</t>
  </si>
  <si>
    <t>728391130亿</t>
  </si>
  <si>
    <t>17.71亿</t>
  </si>
  <si>
    <t>3393653500亿</t>
  </si>
  <si>
    <t>7551034900亿</t>
  </si>
  <si>
    <t>5.27亿</t>
  </si>
  <si>
    <t>654.91万</t>
  </si>
  <si>
    <t>9.78亿</t>
  </si>
  <si>
    <t>23.93亿</t>
  </si>
  <si>
    <t>30.70亿</t>
  </si>
  <si>
    <t>7.88亿</t>
  </si>
  <si>
    <t>-5.40亿</t>
  </si>
  <si>
    <t>-3.84亿</t>
  </si>
  <si>
    <t>36.46亿</t>
  </si>
  <si>
    <t>47.51亿</t>
  </si>
  <si>
    <t>30.86亿</t>
  </si>
  <si>
    <t>9.99亿</t>
  </si>
  <si>
    <t>7.71亿</t>
  </si>
  <si>
    <t>10派0.6元(含税)</t>
  </si>
  <si>
    <t>民爆用品</t>
  </si>
  <si>
    <t>8596.41万</t>
  </si>
  <si>
    <t>3.32亿</t>
  </si>
  <si>
    <t>公司主要从事工业炸药、工业雷管、工业索类等民用爆炸物品的研发、生产、销售，以及为客户提供工程施工服务；风力发电、光伏发电的项目开发、建设及运营。
市值135.35996亿, 利润10.53亿; PE15.19, PB1.46; ROIC4.6533%; ROE5.2167%; 股利率10.0812%; 毛利37.8133%; 净利15.5533%; 上一年度营收增65.37%, 利润增135.57%; 当季营收增12.84%, 利润增21.32%; 过往5年营收增38.83%, 利润增93.1%
Income profile:
爆破工程服务 32.95亿 50.84% 36.79% 25.17%
民用炸药 15.72亿 24.25% 34.52% 49.52%
风力发电 8.21亿 12.66% 18.98% 52.13%
其他民爆业务 3.90亿 6.02% 4.28% 24.71%
起爆器材 2.12亿 3.27% 3.26% 34.63%
光伏发电 7561.64万 1.17% 2.00% 59.69%</t>
  </si>
  <si>
    <t>SH600905</t>
  </si>
  <si>
    <t>三峡能源</t>
  </si>
  <si>
    <t>7073.17万</t>
  </si>
  <si>
    <t>1676.12亿</t>
  </si>
  <si>
    <t>865.47亿</t>
  </si>
  <si>
    <t>17406286000亿</t>
  </si>
  <si>
    <t>154.84亿</t>
  </si>
  <si>
    <t>56.42亿</t>
  </si>
  <si>
    <t>105.32亿</t>
  </si>
  <si>
    <t>67.24亿</t>
  </si>
  <si>
    <t>368.98万</t>
  </si>
  <si>
    <t>867200430亿</t>
  </si>
  <si>
    <t>9538.55万</t>
  </si>
  <si>
    <t>6157247500亿</t>
  </si>
  <si>
    <t>128.35亿</t>
  </si>
  <si>
    <t>27882173000亿</t>
  </si>
  <si>
    <t>47702706000亿</t>
  </si>
  <si>
    <t>388.99亿</t>
  </si>
  <si>
    <t>22.34亿</t>
  </si>
  <si>
    <t>25.59亿</t>
  </si>
  <si>
    <t>214.26亿</t>
  </si>
  <si>
    <t>169.59万</t>
  </si>
  <si>
    <t>395.60亿</t>
  </si>
  <si>
    <t>1025.32亿</t>
  </si>
  <si>
    <t>95.81亿</t>
  </si>
  <si>
    <t>-186.87亿</t>
  </si>
  <si>
    <t>88.66亿</t>
  </si>
  <si>
    <t>113.15亿</t>
  </si>
  <si>
    <t>89.57亿</t>
  </si>
  <si>
    <t>73.83亿</t>
  </si>
  <si>
    <t>67.81亿</t>
  </si>
  <si>
    <t>51.76亿</t>
  </si>
  <si>
    <t>36.11亿</t>
  </si>
  <si>
    <t>28.40亿</t>
  </si>
  <si>
    <t>27.09亿</t>
  </si>
  <si>
    <t>15.34亿</t>
  </si>
  <si>
    <t>121.29亿</t>
  </si>
  <si>
    <t>117.40亿</t>
  </si>
  <si>
    <t>83.45亿</t>
  </si>
  <si>
    <t>50.37亿</t>
  </si>
  <si>
    <t>45.19亿</t>
  </si>
  <si>
    <t>36.87亿</t>
  </si>
  <si>
    <t>10派0.2122元(含税)</t>
  </si>
  <si>
    <t>5.49亿</t>
  </si>
  <si>
    <t>32.02亿</t>
  </si>
  <si>
    <t>2-0</t>
  </si>
  <si>
    <t>公司主营业务为风能、太阳能的开发、投资和运营。主要产品有海上风电、陆上风电、光伏发电。目前三峡新能源业务已覆盖全国30个省、自治区和直辖市，装机规模、盈利能力等跻身国内新能源企业第一梯队。
市值1826亿，利润56.42亿，pe27.64，pb2.57；毛利60.55%，利率37.77%；2021营收增36.85%，利润增56.24%；2022Q1营收增51.85%，利润增208%；过往5年营收增24.88%，利润增31.62%；
2021：
风力发电 100.68亿 65.02% 67.24% 60.40%
其他业务 33.25亿 21.48% 34.90% 94.91%
光伏发电 19.63亿 12.68% -2.70% -12.44%
水力发电 1.28亿 0.82% 0.56% 39.83%</t>
  </si>
  <si>
    <r>
      <t>1.问：未来公司新能源板块主要围绕哪方面进行布局？关于光伏的布局侧重于哪方面？后续是否考虑收购光伏安装的建筑类企业？答：公司新能源板块未来主要致力于光伏、储能、氢能等新能源制造产业及应用项目的投资开发及运营，通过积极推动收购A股上市公司秀强股份控股权将快速向光伏产业链上游布局和延伸，</t>
    </r>
    <r>
      <rPr>
        <sz val="9"/>
        <color rgb="FFFF0000"/>
        <rFont val="宋体"/>
        <family val="3"/>
        <charset val="134"/>
        <scheme val="minor"/>
      </rPr>
      <t>未来公司在光伏业务主要聚焦于光伏电站运营，光伏玻璃加工及上游原料产业等方面，以上游原材料及后端运营</t>
    </r>
    <r>
      <rPr>
        <sz val="9"/>
        <color theme="1"/>
        <rFont val="宋体"/>
        <family val="2"/>
        <charset val="134"/>
        <scheme val="minor"/>
      </rPr>
      <t>为主要发展方向;2.预计中报业绩：净利润2.059亿元至2.639亿元，</t>
    </r>
    <r>
      <rPr>
        <b/>
        <sz val="9"/>
        <color rgb="FFFF0000"/>
        <rFont val="宋体"/>
        <family val="3"/>
        <charset val="134"/>
        <scheme val="minor"/>
      </rPr>
      <t>增长幅度为60.00%至105.00%</t>
    </r>
    <r>
      <rPr>
        <sz val="9"/>
        <rFont val="宋体"/>
        <family val="3"/>
        <charset val="134"/>
        <scheme val="minor"/>
      </rPr>
      <t>(并表兴华港口及安徽天杨能源科技发展有限公司)；3.公司正积极推动收购 A 股上市公司秀强股份，如成功收购，公司先进制造业务板块将</t>
    </r>
    <r>
      <rPr>
        <sz val="9"/>
        <color rgb="FFFF0000"/>
        <rFont val="宋体"/>
        <family val="3"/>
        <charset val="134"/>
        <scheme val="minor"/>
      </rPr>
      <t>延伸至玻璃深加工领域</t>
    </r>
    <r>
      <rPr>
        <sz val="9"/>
        <rFont val="宋体"/>
        <family val="3"/>
        <charset val="134"/>
        <scheme val="minor"/>
      </rPr>
      <t>，主要生产家电玻璃、汽车玻璃、新能源玻璃等；5.是</t>
    </r>
    <r>
      <rPr>
        <sz val="9"/>
        <color rgb="FFFF0000"/>
        <rFont val="宋体"/>
        <family val="3"/>
        <charset val="134"/>
        <scheme val="minor"/>
      </rPr>
      <t>通裕重工和天能重工</t>
    </r>
    <r>
      <rPr>
        <sz val="9"/>
        <rFont val="宋体"/>
        <family val="3"/>
        <charset val="134"/>
        <scheme val="minor"/>
      </rPr>
      <t>的控股股东，</t>
    </r>
    <phoneticPr fontId="1" type="noConversion"/>
  </si>
  <si>
    <r>
      <t>1.</t>
    </r>
    <r>
      <rPr>
        <sz val="9"/>
        <color rgb="FFFF0000"/>
        <rFont val="宋体"/>
        <family val="3"/>
        <charset val="134"/>
        <scheme val="minor"/>
      </rPr>
      <t>兵器工业集团、北方特能集团首批资产注入</t>
    </r>
    <r>
      <rPr>
        <sz val="9"/>
        <color theme="1"/>
        <rFont val="宋体"/>
        <family val="2"/>
        <charset val="134"/>
        <scheme val="minor"/>
      </rPr>
      <t>；兵器集团带来的资源优势。兵器工业集团是我国民爆工业的源头；目前江南化工炸药许可产能是26.85万吨，北方爆破国内许可产能6.9万吨，金建华许可产能2.2万吨，重组完成后公司许可产能是35.95万吨；2.新增发股票为了继续扩大民爆行业，增发9亿股收购了包括北方爆破等公司，2021/9/30日新股上市；</t>
    </r>
    <phoneticPr fontId="1" type="noConversion"/>
  </si>
  <si>
    <t>1195.87万</t>
  </si>
  <si>
    <t>496.83亿</t>
  </si>
  <si>
    <t>246.01亿</t>
  </si>
  <si>
    <t>13047346900亿</t>
  </si>
  <si>
    <t>108.99亿</t>
  </si>
  <si>
    <t>94.86亿</t>
  </si>
  <si>
    <t>292.74万</t>
  </si>
  <si>
    <t>3788.82万</t>
  </si>
  <si>
    <t>169112990亿</t>
  </si>
  <si>
    <t>1063.83万</t>
  </si>
  <si>
    <t>1652349400亿</t>
  </si>
  <si>
    <t>50.83亿</t>
  </si>
  <si>
    <t>7798796500亿</t>
  </si>
  <si>
    <t>4398.00万</t>
  </si>
  <si>
    <t>15537488000亿</t>
  </si>
  <si>
    <t>156.93亿</t>
  </si>
  <si>
    <t>13.29亿</t>
  </si>
  <si>
    <t>3912.01万</t>
  </si>
  <si>
    <t>178.79亿</t>
  </si>
  <si>
    <t>297.08亿</t>
  </si>
  <si>
    <t>28.28亿</t>
  </si>
  <si>
    <t>-48.39亿</t>
  </si>
  <si>
    <t>-5.72亿</t>
  </si>
  <si>
    <t>102.25亿</t>
  </si>
  <si>
    <t>108.44亿</t>
  </si>
  <si>
    <t>85.45亿</t>
  </si>
  <si>
    <t>16.17亿</t>
  </si>
  <si>
    <t>16.57亿</t>
  </si>
  <si>
    <t>17.07亿</t>
  </si>
  <si>
    <t>10派1.67元(含税)</t>
  </si>
  <si>
    <t>5101.58万</t>
  </si>
  <si>
    <t>3.06亿</t>
  </si>
  <si>
    <t xml:space="preserve">
市值438.80735亿, 利润21.60亿; PE20.23, PB2.33; ROIC6.0767%; ROE13.6333%; 股利率1.5935%; 毛利28.2733%; 净利16.84%; 上一年度营收增27.77%, 利润增42.95%; 当季营收增22.76%, 利润增199.14%; 过往5年营收增30.86%, 利润增33.94%
Income profile:
</t>
  </si>
  <si>
    <t>电机</t>
  </si>
  <si>
    <t>电机</t>
    <phoneticPr fontId="1" type="noConversion"/>
  </si>
  <si>
    <t>叶片</t>
    <phoneticPr fontId="1" type="noConversion"/>
  </si>
  <si>
    <t>机舱罩</t>
    <phoneticPr fontId="1" type="noConversion"/>
  </si>
  <si>
    <t>主轴</t>
    <phoneticPr fontId="1" type="noConversion"/>
  </si>
  <si>
    <t>248.04亿</t>
  </si>
  <si>
    <t>164.14亿</t>
  </si>
  <si>
    <t>14701208000亿</t>
  </si>
  <si>
    <t>126.06亿</t>
  </si>
  <si>
    <t>106.82亿</t>
  </si>
  <si>
    <t>6.79亿</t>
  </si>
  <si>
    <t>5.12亿</t>
  </si>
  <si>
    <t>121732453亿</t>
  </si>
  <si>
    <t>6294.50万</t>
  </si>
  <si>
    <t>1643937600亿</t>
  </si>
  <si>
    <t>21.15亿</t>
  </si>
  <si>
    <t>4592733900亿</t>
  </si>
  <si>
    <t>15659596000亿</t>
  </si>
  <si>
    <t>25.38亿</t>
  </si>
  <si>
    <t>26.61亿</t>
  </si>
  <si>
    <t>32.61亿</t>
  </si>
  <si>
    <t>42.64亿</t>
  </si>
  <si>
    <t>142.21亿</t>
  </si>
  <si>
    <t>50.93亿</t>
  </si>
  <si>
    <t>9.11亿</t>
  </si>
  <si>
    <t>-24.62亿</t>
  </si>
  <si>
    <t>99.20亿</t>
  </si>
  <si>
    <t>146.42亿</t>
  </si>
  <si>
    <t>93.59亿</t>
  </si>
  <si>
    <t>26.47亿</t>
  </si>
  <si>
    <t>18.47亿</t>
  </si>
  <si>
    <t>10派6.35元(含税)</t>
  </si>
  <si>
    <t>玻璃玻纤</t>
  </si>
  <si>
    <t>121.04亿</t>
  </si>
  <si>
    <t>57.50亿</t>
  </si>
  <si>
    <t>10549731400亿</t>
  </si>
  <si>
    <t>103.84亿</t>
  </si>
  <si>
    <t>93.35亿</t>
  </si>
  <si>
    <t>3.60亿</t>
  </si>
  <si>
    <t>-5547043亿</t>
  </si>
  <si>
    <t>2297.68万</t>
  </si>
  <si>
    <t>128713179亿</t>
  </si>
  <si>
    <t>18.29亿</t>
  </si>
  <si>
    <t>3636105000亿</t>
  </si>
  <si>
    <t>12567685100亿</t>
  </si>
  <si>
    <t>17.80亿</t>
  </si>
  <si>
    <t>26.03亿</t>
  </si>
  <si>
    <t>39.00亿</t>
  </si>
  <si>
    <t>96.67亿</t>
  </si>
  <si>
    <t>-14.71亿</t>
  </si>
  <si>
    <t>10.44亿</t>
  </si>
  <si>
    <t>71.34亿</t>
  </si>
  <si>
    <t>107.58亿</t>
  </si>
  <si>
    <t>76.27亿</t>
  </si>
  <si>
    <t>4.12亿</t>
  </si>
  <si>
    <t>4.39亿</t>
  </si>
  <si>
    <t>13.21亿</t>
  </si>
  <si>
    <t>710309830亿</t>
  </si>
  <si>
    <t>6.38亿</t>
  </si>
  <si>
    <t>5.74亿</t>
  </si>
  <si>
    <t>926.19万</t>
  </si>
  <si>
    <t>3707.99万</t>
  </si>
  <si>
    <t>2129.90万</t>
  </si>
  <si>
    <t>-7480354亿</t>
  </si>
  <si>
    <t>65.52万</t>
  </si>
  <si>
    <t>59923426亿</t>
  </si>
  <si>
    <t>359725580亿</t>
  </si>
  <si>
    <t>640.89万</t>
  </si>
  <si>
    <t>1204323530亿</t>
  </si>
  <si>
    <t>7860.33万</t>
  </si>
  <si>
    <t>-3736.92万</t>
  </si>
  <si>
    <t>-8314.96万</t>
  </si>
  <si>
    <t>-3821.32万</t>
  </si>
  <si>
    <t>7.51亿</t>
  </si>
  <si>
    <t>2126.29万</t>
  </si>
  <si>
    <t>10派3元(含税)</t>
  </si>
  <si>
    <t>31.75亿</t>
  </si>
  <si>
    <t>22.58亿</t>
  </si>
  <si>
    <t>2001343200亿</t>
  </si>
  <si>
    <t>17.08亿</t>
  </si>
  <si>
    <t>1867.16万</t>
  </si>
  <si>
    <t>5438.93万</t>
  </si>
  <si>
    <t>2535.54万</t>
  </si>
  <si>
    <t>19948436亿</t>
  </si>
  <si>
    <t>349.05万</t>
  </si>
  <si>
    <t>52220598亿</t>
  </si>
  <si>
    <t>8.92亿</t>
  </si>
  <si>
    <t>352976680亿</t>
  </si>
  <si>
    <t>1043.88万</t>
  </si>
  <si>
    <t>3101875700亿</t>
  </si>
  <si>
    <t>7459.76万</t>
  </si>
  <si>
    <t>9.72亿</t>
  </si>
  <si>
    <t>7021.51万</t>
  </si>
  <si>
    <t>2086.57万</t>
  </si>
  <si>
    <t>24.80亿</t>
  </si>
  <si>
    <t>-1.12亿</t>
  </si>
  <si>
    <t>-9338.50万</t>
  </si>
  <si>
    <t>6.65亿</t>
  </si>
  <si>
    <t>12.86亿</t>
  </si>
  <si>
    <t>18.54亿</t>
  </si>
  <si>
    <t>12.52亿</t>
  </si>
  <si>
    <t>3951.75万</t>
  </si>
  <si>
    <t>8793.51万</t>
  </si>
  <si>
    <t>10派2.9元(含税)</t>
  </si>
  <si>
    <t>7.19亿</t>
  </si>
  <si>
    <t>34.88亿</t>
  </si>
  <si>
    <t>1211916790亿</t>
  </si>
  <si>
    <t>9.50亿</t>
  </si>
  <si>
    <t>8.67亿</t>
  </si>
  <si>
    <t>461.88万</t>
  </si>
  <si>
    <t>4157.72万</t>
  </si>
  <si>
    <t>2611.25万</t>
  </si>
  <si>
    <t>7290247亿</t>
  </si>
  <si>
    <t>188.86万</t>
  </si>
  <si>
    <t>225668840亿</t>
  </si>
  <si>
    <t>4.04亿</t>
  </si>
  <si>
    <t>731286660亿</t>
  </si>
  <si>
    <t>2064351600亿</t>
  </si>
  <si>
    <t>5.37亿</t>
  </si>
  <si>
    <t>1.23亿</t>
  </si>
  <si>
    <t>8.21万</t>
  </si>
  <si>
    <t>-8734.60万</t>
  </si>
  <si>
    <t>-5.93亿</t>
  </si>
  <si>
    <t>4.38亿</t>
  </si>
  <si>
    <t>6.41亿</t>
  </si>
  <si>
    <t>12.62亿</t>
  </si>
  <si>
    <t>4.08亿</t>
  </si>
  <si>
    <t>2.68亿</t>
  </si>
  <si>
    <t>87.58亿</t>
  </si>
  <si>
    <t>68.68亿</t>
  </si>
  <si>
    <t>4360599500亿</t>
  </si>
  <si>
    <t>41.47亿</t>
  </si>
  <si>
    <t>37.13亿</t>
  </si>
  <si>
    <t>2833.98万</t>
  </si>
  <si>
    <t>1.29亿</t>
  </si>
  <si>
    <t>5572.45万</t>
  </si>
  <si>
    <t>-1927028亿</t>
  </si>
  <si>
    <t>183.27万</t>
  </si>
  <si>
    <t>152141820亿</t>
  </si>
  <si>
    <t>2090496900亿</t>
  </si>
  <si>
    <t>9202721400亿</t>
  </si>
  <si>
    <t>5.30亿</t>
  </si>
  <si>
    <t>40.50亿</t>
  </si>
  <si>
    <t>69.40亿</t>
  </si>
  <si>
    <t>4.02亿</t>
  </si>
  <si>
    <t>-5.68亿</t>
  </si>
  <si>
    <t>11.99亿</t>
  </si>
  <si>
    <t>28.77亿</t>
  </si>
  <si>
    <t>42.86亿</t>
  </si>
  <si>
    <t>28.73亿</t>
  </si>
  <si>
    <t>10派0.3元(含税)</t>
  </si>
  <si>
    <t>风电主轴 14.53亿 25.54%（毛利36.83%）
铸件 13.94亿 24.51%（毛利22.94%）
其他锻件 6.30亿 11.08%（毛利30.97%）
其他产品 5.87亿 10.32%（毛利20.86%）
风电装备模块化业务 5.75亿 10.11%（毛利6.51%）
锻件坯料 3.92亿 6.89%（毛利9.33%）
粉末冶金产品 3.39亿 5.96%（毛利11.17%）
管模 1.26亿 2.21%（毛利20.60%）
冶金设备 1.22亿 2.14%(毛利20.10%）
压力容器锻件 4510.16万 0.79%（毛利24.72%）
核电业务 2551.74万 0.45%（毛利26.82%）</t>
  </si>
  <si>
    <t>37.85亿</t>
  </si>
  <si>
    <t>86.19亿</t>
  </si>
  <si>
    <t>3325984400亿</t>
  </si>
  <si>
    <t>32.03亿</t>
  </si>
  <si>
    <t>29.80亿</t>
  </si>
  <si>
    <t>2574.94万</t>
  </si>
  <si>
    <t>1.03亿</t>
  </si>
  <si>
    <t>64016078亿</t>
  </si>
  <si>
    <t>184.85万</t>
  </si>
  <si>
    <t>105512163亿</t>
  </si>
  <si>
    <t>1391733200亿</t>
  </si>
  <si>
    <t>10.91亿</t>
  </si>
  <si>
    <t>7860956900亿</t>
  </si>
  <si>
    <t>3.76亿</t>
  </si>
  <si>
    <t>10.19亿</t>
  </si>
  <si>
    <t>13.26亿</t>
  </si>
  <si>
    <t>34.50亿</t>
  </si>
  <si>
    <t>4.36亿</t>
  </si>
  <si>
    <t>2803.19万</t>
  </si>
  <si>
    <t>24.88亿</t>
  </si>
  <si>
    <t>5.71亿</t>
  </si>
  <si>
    <t>4.69亿</t>
  </si>
  <si>
    <t>27.48亿</t>
  </si>
  <si>
    <t>1253088170亿</t>
  </si>
  <si>
    <t>11.52亿</t>
  </si>
  <si>
    <t>10.35亿</t>
  </si>
  <si>
    <t>893.26万</t>
  </si>
  <si>
    <t>3954.62万</t>
  </si>
  <si>
    <t>2463.93万</t>
  </si>
  <si>
    <t>12008365亿</t>
  </si>
  <si>
    <t>372.81万</t>
  </si>
  <si>
    <t>86205343亿</t>
  </si>
  <si>
    <t>768815580亿</t>
  </si>
  <si>
    <t>2034944900亿</t>
  </si>
  <si>
    <t>5680.96万</t>
  </si>
  <si>
    <t>7006.61万</t>
  </si>
  <si>
    <t>6.12亿</t>
  </si>
  <si>
    <t>-1.34亿</t>
  </si>
  <si>
    <t>7.98亿</t>
  </si>
  <si>
    <t>6915.68万</t>
  </si>
  <si>
    <t>1.32亿</t>
  </si>
  <si>
    <t>8248.02万</t>
  </si>
  <si>
    <t>10派0.52元(含税)</t>
  </si>
  <si>
    <t>57.44亿</t>
  </si>
  <si>
    <t>34.90亿</t>
  </si>
  <si>
    <t>2407049100亿</t>
  </si>
  <si>
    <t>23.33亿</t>
  </si>
  <si>
    <t>20.01亿</t>
  </si>
  <si>
    <t>1532.78万</t>
  </si>
  <si>
    <t>6950.77万</t>
  </si>
  <si>
    <t>3224300亿</t>
  </si>
  <si>
    <t>255.88万</t>
  </si>
  <si>
    <t>65019311亿</t>
  </si>
  <si>
    <t>7.81亿</t>
  </si>
  <si>
    <t>821691950亿</t>
  </si>
  <si>
    <t>4686896600亿</t>
  </si>
  <si>
    <t>22.49亿</t>
  </si>
  <si>
    <t>12.20亿</t>
  </si>
  <si>
    <t>10.14亿</t>
  </si>
  <si>
    <t>15.75亿</t>
  </si>
  <si>
    <t>44.37亿</t>
  </si>
  <si>
    <t>13.07亿</t>
  </si>
  <si>
    <t>-2.18亿</t>
  </si>
  <si>
    <t>-9.75亿</t>
  </si>
  <si>
    <t>13.41亿</t>
  </si>
  <si>
    <t>15.78亿</t>
  </si>
  <si>
    <t>19.75亿</t>
  </si>
  <si>
    <t>5763.63万</t>
  </si>
  <si>
    <t>特钢</t>
  </si>
  <si>
    <t>23.63亿</t>
  </si>
  <si>
    <t>33.78亿</t>
  </si>
  <si>
    <t>1754641600亿</t>
  </si>
  <si>
    <t>16.60亿</t>
  </si>
  <si>
    <t>7886.90万</t>
  </si>
  <si>
    <t>8733.08万</t>
  </si>
  <si>
    <t>6718725亿</t>
  </si>
  <si>
    <t>89.25万</t>
  </si>
  <si>
    <t>136754440亿</t>
  </si>
  <si>
    <t>8.01亿</t>
  </si>
  <si>
    <t>1273094880亿</t>
  </si>
  <si>
    <t>2303.28万</t>
  </si>
  <si>
    <t>4044022000亿</t>
  </si>
  <si>
    <t>9570.15万</t>
  </si>
  <si>
    <t>3818.12万</t>
  </si>
  <si>
    <t>10.03亿</t>
  </si>
  <si>
    <t>4.99亿</t>
  </si>
  <si>
    <t>18.51亿</t>
  </si>
  <si>
    <t>2.37亿</t>
  </si>
  <si>
    <t>-1.81亿</t>
  </si>
  <si>
    <t>2949.90万</t>
  </si>
  <si>
    <t>11.01亿</t>
  </si>
  <si>
    <t>12.83亿</t>
  </si>
  <si>
    <t>9834.66万</t>
  </si>
  <si>
    <t>7.56亿</t>
  </si>
  <si>
    <t>33.60亿</t>
  </si>
  <si>
    <t>1356613900亿</t>
  </si>
  <si>
    <t>13.05亿</t>
  </si>
  <si>
    <t>12.22亿</t>
  </si>
  <si>
    <t>586.71万</t>
  </si>
  <si>
    <t>4228.88万</t>
  </si>
  <si>
    <t>2390.88万</t>
  </si>
  <si>
    <t>14436094亿</t>
  </si>
  <si>
    <t>38.48万</t>
  </si>
  <si>
    <t>44303843亿</t>
  </si>
  <si>
    <t>7.53亿</t>
  </si>
  <si>
    <t>406437430亿</t>
  </si>
  <si>
    <t>481.31万</t>
  </si>
  <si>
    <t>2522086800亿</t>
  </si>
  <si>
    <t>8015.99万</t>
  </si>
  <si>
    <t>29.26万</t>
  </si>
  <si>
    <t>7.25亿</t>
  </si>
  <si>
    <t>-1.08亿</t>
  </si>
  <si>
    <t>-5983.48万</t>
  </si>
  <si>
    <t>5620.59万</t>
  </si>
  <si>
    <t>8.11亿</t>
  </si>
  <si>
    <t>17.30亿</t>
  </si>
  <si>
    <t>11.92亿</t>
  </si>
  <si>
    <t>4251.40万</t>
  </si>
  <si>
    <t>3.37亿</t>
  </si>
  <si>
    <t>2.43亿</t>
  </si>
  <si>
    <t>10转3股派1元(含税)</t>
  </si>
  <si>
    <t>41.26亿</t>
  </si>
  <si>
    <t>37.99亿</t>
  </si>
  <si>
    <t>1952873100亿</t>
  </si>
  <si>
    <t>16.07亿</t>
  </si>
  <si>
    <t>13.85亿</t>
  </si>
  <si>
    <t>535.80万</t>
  </si>
  <si>
    <t>4075.66万</t>
  </si>
  <si>
    <t>5355.39万</t>
  </si>
  <si>
    <t>20250200亿</t>
  </si>
  <si>
    <t>215.03万</t>
  </si>
  <si>
    <t>332356530亿</t>
  </si>
  <si>
    <t>1003132970亿</t>
  </si>
  <si>
    <t>2.70亿</t>
  </si>
  <si>
    <t>3899347900亿</t>
  </si>
  <si>
    <t>17.47亿</t>
  </si>
  <si>
    <t>11.09亿</t>
  </si>
  <si>
    <t>33.64亿</t>
  </si>
  <si>
    <t>-12.19亿</t>
  </si>
  <si>
    <t>5.51亿</t>
  </si>
  <si>
    <t>19.00亿</t>
  </si>
  <si>
    <t>10转7股派2.66元(含税)</t>
  </si>
  <si>
    <t>5.43亿</t>
  </si>
  <si>
    <t>556433870亿</t>
  </si>
  <si>
    <t>4461.43万</t>
  </si>
  <si>
    <t>4396.68万</t>
  </si>
  <si>
    <t>1101.18万</t>
  </si>
  <si>
    <t>6065783亿</t>
  </si>
  <si>
    <t>623.48万</t>
  </si>
  <si>
    <t>30124965亿</t>
  </si>
  <si>
    <t>7617.97万</t>
  </si>
  <si>
    <t>245037980亿</t>
  </si>
  <si>
    <t>71.40万</t>
  </si>
  <si>
    <t>1003404590亿</t>
  </si>
  <si>
    <t>-1781.84万</t>
  </si>
  <si>
    <t>2161.48万</t>
  </si>
  <si>
    <t>-1328.88万</t>
  </si>
  <si>
    <t>5.56亿</t>
  </si>
  <si>
    <t>3514.10万</t>
  </si>
  <si>
    <t>1075.36万</t>
  </si>
  <si>
    <t>4936.50万</t>
  </si>
  <si>
    <t>10派0.565元(含税)</t>
  </si>
  <si>
    <t>1081.16万</t>
  </si>
  <si>
    <t>128.80亿</t>
  </si>
  <si>
    <t>57.98亿</t>
  </si>
  <si>
    <t>1270907600亿</t>
  </si>
  <si>
    <t>8.91亿</t>
  </si>
  <si>
    <t>125652115亿</t>
  </si>
  <si>
    <t>4194.93万</t>
  </si>
  <si>
    <t>460965820亿</t>
  </si>
  <si>
    <t>5.55亿</t>
  </si>
  <si>
    <t>2698704400亿</t>
  </si>
  <si>
    <t>3721272100亿</t>
  </si>
  <si>
    <t>24.44亿</t>
  </si>
  <si>
    <t>14.49亿</t>
  </si>
  <si>
    <t>21.65万</t>
  </si>
  <si>
    <t>30.47亿</t>
  </si>
  <si>
    <t>27.88亿</t>
  </si>
  <si>
    <t>-6.81亿</t>
  </si>
  <si>
    <t>7.54亿</t>
  </si>
  <si>
    <t>10.87亿</t>
  </si>
  <si>
    <t>7.12亿</t>
  </si>
  <si>
    <t>2.53亿</t>
  </si>
  <si>
    <t>4626.48万</t>
  </si>
  <si>
    <t xml:space="preserve">
市值97.617476亿, 利润7.52亿; PE11.67, PB1.7; ROIC5.9867%; ROE11.2067%; 股利率2.4938%; 毛利56.99%; 净利30.61%; 上一年度营收增40.61%, 利润增279.8%; 当季营收增37.84%, 利润增-1.35%; 过往5年营收增16.88%, 利润增67.95%
Income profile:
</t>
  </si>
  <si>
    <t>3763.95万</t>
  </si>
  <si>
    <t>275.08亿</t>
  </si>
  <si>
    <t>129.37亿</t>
  </si>
  <si>
    <t>3855819400亿</t>
  </si>
  <si>
    <t>23.64亿</t>
  </si>
  <si>
    <t>15.51亿</t>
  </si>
  <si>
    <t>924.81万</t>
  </si>
  <si>
    <t>50674亿</t>
  </si>
  <si>
    <t>3361.02万</t>
  </si>
  <si>
    <t>1273993580亿</t>
  </si>
  <si>
    <t>17.59亿</t>
  </si>
  <si>
    <t>5975744700亿</t>
  </si>
  <si>
    <t>8985.55万</t>
  </si>
  <si>
    <t>8463791900亿</t>
  </si>
  <si>
    <t>10.04亿</t>
  </si>
  <si>
    <t>27.18亿</t>
  </si>
  <si>
    <t>324.82万</t>
  </si>
  <si>
    <t>67.36亿</t>
  </si>
  <si>
    <t>169.79亿</t>
  </si>
  <si>
    <t>24.03亿</t>
  </si>
  <si>
    <t>-13.11亿</t>
  </si>
  <si>
    <t>-9.99亿</t>
  </si>
  <si>
    <t>26.79亿</t>
  </si>
  <si>
    <t>29.30亿</t>
  </si>
  <si>
    <t>20.30亿</t>
  </si>
  <si>
    <t>9.90亿</t>
  </si>
  <si>
    <t>7.59亿</t>
  </si>
  <si>
    <t>10派0.55元(含税)</t>
  </si>
  <si>
    <t>13.46亿</t>
  </si>
  <si>
    <t xml:space="preserve">
市值260.9456亿, 利润7.68亿; PE24.01, PB1.72; ROIC3.9333%; ROE7.7333%; 股利率1.3648%; 毛利55.7833%; 净利30.4%; 上一年度营收增32.7%, 利润增24.27%; 当季营收增30.76%, 利润增30.8%; 过往5年营收增20.76%, 利润增36.74%
Income profile:
</t>
  </si>
  <si>
    <t>2.82亿</t>
  </si>
  <si>
    <r>
      <t>1.漂浮式基础目前处于试验阶段，“十四五”期间海上风电施工仍</t>
    </r>
    <r>
      <rPr>
        <b/>
        <sz val="9"/>
        <color rgb="FFFF0000"/>
        <rFont val="宋体"/>
        <family val="3"/>
        <charset val="134"/>
        <scheme val="minor"/>
      </rPr>
      <t>将以管桩为主</t>
    </r>
    <r>
      <rPr>
        <sz val="9"/>
        <color theme="1"/>
        <rFont val="宋体"/>
        <family val="2"/>
        <charset val="134"/>
        <scheme val="minor"/>
      </rPr>
      <t>；且漂浮式基础也属于钢结构件，公司未来亦可基于现有技术储备</t>
    </r>
    <r>
      <rPr>
        <sz val="9"/>
        <color rgb="FFFF0000"/>
        <rFont val="宋体"/>
        <family val="3"/>
        <charset val="134"/>
        <scheme val="minor"/>
      </rPr>
      <t>向漂浮式海上风电等领域延伸</t>
    </r>
    <r>
      <rPr>
        <sz val="9"/>
        <color theme="1"/>
        <rFont val="宋体"/>
        <family val="2"/>
        <charset val="134"/>
        <scheme val="minor"/>
      </rPr>
      <t>。</t>
    </r>
    <phoneticPr fontId="1" type="noConversion"/>
  </si>
  <si>
    <t>SH688349</t>
  </si>
  <si>
    <t>三一重能</t>
  </si>
  <si>
    <r>
      <t>1.2020年，通裕重工迈出了发展史上极为重要的一步，成为</t>
    </r>
    <r>
      <rPr>
        <b/>
        <sz val="9"/>
        <color rgb="FFFF0000"/>
        <rFont val="宋体"/>
        <family val="3"/>
        <charset val="134"/>
        <scheme val="minor"/>
      </rPr>
      <t>珠海港</t>
    </r>
    <r>
      <rPr>
        <sz val="9"/>
        <color theme="1"/>
        <rFont val="宋体"/>
        <family val="2"/>
        <charset val="134"/>
        <scheme val="minor"/>
      </rPr>
      <t>集团的控股子公司；</t>
    </r>
    <phoneticPr fontId="1" type="noConversion"/>
  </si>
  <si>
    <t>151.51亿</t>
  </si>
  <si>
    <t>106.06亿</t>
  </si>
  <si>
    <t>6345405900亿</t>
  </si>
  <si>
    <t>101.75亿</t>
  </si>
  <si>
    <t>15.91亿</t>
  </si>
  <si>
    <t>59.79亿</t>
  </si>
  <si>
    <t>46.87亿</t>
  </si>
  <si>
    <t>4.78亿</t>
  </si>
  <si>
    <t>769149260亿</t>
  </si>
  <si>
    <t>495.35万</t>
  </si>
  <si>
    <t>974182510亿</t>
  </si>
  <si>
    <t>84.52亿</t>
  </si>
  <si>
    <t>1160078460亿</t>
  </si>
  <si>
    <t>8.42亿</t>
  </si>
  <si>
    <t>18150223000亿</t>
  </si>
  <si>
    <t>13.45亿</t>
  </si>
  <si>
    <t>33.46亿</t>
  </si>
  <si>
    <t>20.45亿</t>
  </si>
  <si>
    <t>28.37亿</t>
  </si>
  <si>
    <t>4.93亿</t>
  </si>
  <si>
    <t>142.15亿</t>
  </si>
  <si>
    <t>7.85亿</t>
  </si>
  <si>
    <t>1136.24万</t>
  </si>
  <si>
    <t>-28.33亿</t>
  </si>
  <si>
    <t>73.12亿</t>
  </si>
  <si>
    <t>93.11亿</t>
  </si>
  <si>
    <t>14.81亿</t>
  </si>
  <si>
    <t>15.65亿</t>
  </si>
  <si>
    <t>-3.38亿</t>
  </si>
  <si>
    <t>-2.49亿</t>
  </si>
  <si>
    <t>56.28亿</t>
  </si>
  <si>
    <t>39.63亿</t>
  </si>
  <si>
    <t>10.89亿</t>
  </si>
  <si>
    <t>923.57万</t>
  </si>
  <si>
    <t>5363.05万</t>
  </si>
  <si>
    <t>3.65亿</t>
  </si>
  <si>
    <t>中材科技股份有限公司从事风电叶片的研发、制造、销售及服务，公司的主要产品是风电叶片、玻璃纤维及制品、锂电池隔膜
市值395.36592亿, 利润33.73亿; PE12.58, PB2.61; ROIC11.21%; ROE18.0633%; 股利率2.6952%; 毛利27.51%; 净利13.6367%; 上一年度营收增7.58%, 利润增65.34%; 当季营收增-9.5%, 利润增-31.65%; 过往5年营收增18.22%, 利润增54.82%
Income profile:
玻璃纤维及制品 87.51亿 43.12% 利润占比77.28% 42.73% 增速27.75%
风电叶片 69.76亿 34.37% 利润占比22.72% 15.76%  增速-22.29%
其他 14.18亿 6.99%
锂电池隔膜 11.26亿 5.55% 增速95.41%
技术与装备 10.05亿 4.95%
先进复合材料 9.47亿 4.67%
高压气瓶 5.78亿 2.85%
高温过滤材料 3.41亿 1.68%
玻璃微纤维纸 3.38亿 1.66%</t>
  </si>
  <si>
    <t>1326.44万</t>
  </si>
  <si>
    <t>7857.89万</t>
  </si>
  <si>
    <t>公司致力于从事轨道交通、风力发电、汽车、高性能高分子材料等产业领域系列产品的研制、生产与销售。公司的主要产品为轨道交通、风力发电、汽车、高分子新材料、特种装备及其它。
市值81.885412亿, 利润1.81亿; PE34.38, PB1.63; ROIC4.3267%; ROE3.9567%; 股利率0.7843%; 毛利15.04%; 净利1.3767%; 上一年度营收增-6.82%, 利润增-44.65%; 当季营收增9.09%, 利润增292.58%; 过往5年营收增4.3%, 利润增-89.82%
Income profile:
汽车零部件 40.73亿 38.61%
风电叶片 34.24亿 32.46%
轨道交通、工业与工程零部件 26.48亿 25.10%</t>
  </si>
  <si>
    <t>147.93万</t>
  </si>
  <si>
    <t>1022.09万</t>
  </si>
  <si>
    <t>6368.98万</t>
  </si>
  <si>
    <t>438.58万</t>
  </si>
  <si>
    <t>2476.10万</t>
  </si>
  <si>
    <t>372.40万</t>
  </si>
  <si>
    <t>2543.83万</t>
  </si>
  <si>
    <t>1146.84万</t>
  </si>
  <si>
    <t>7692.84万</t>
  </si>
  <si>
    <t>5.86亿</t>
  </si>
  <si>
    <t>638.23万</t>
  </si>
  <si>
    <t>4593.61万</t>
  </si>
  <si>
    <t>613.33万</t>
  </si>
  <si>
    <t>3636.48万</t>
  </si>
  <si>
    <t>447.13万</t>
  </si>
  <si>
    <t>4170.08万</t>
  </si>
  <si>
    <t>449.04万</t>
  </si>
  <si>
    <t>2933.26万</t>
  </si>
  <si>
    <t>1842.06万</t>
  </si>
  <si>
    <t>149.62万</t>
  </si>
  <si>
    <t>1087.49万</t>
  </si>
  <si>
    <t>5087.24万</t>
  </si>
  <si>
    <t>314.69万</t>
  </si>
  <si>
    <t>2269.96万</t>
  </si>
  <si>
    <t>9883.07万</t>
  </si>
  <si>
    <t>公司的主营业务为风电机组的研发、制造与销售，风电场设计、建设、运营管理以及光伏电站运营管理业务。公司主要产品及服务为风机产品及运维服务、新能源电站业务。
市值392.17295亿, 利润15.91亿; PE25.37, PB3.7; ROIC23.2133%; ROE53.58%; 股利率0%; 毛利30.39%; 净利14.2867%; 上一年度营收增9.28%, 利润增15.96%; 当季营收增35.88%, 利润增-0.73%; 过往5年营收增136.8%, 利润增276.6%
Income profile:
风机及配件收入 88.61亿 87.09% 79.84% 26.18%
发电收入 6.17亿 6.06% 15.85% 74.65%
风电建设服务 5.59亿 5.50% 3.86% 20.02%</t>
  </si>
  <si>
    <r>
      <t>1.问：</t>
    </r>
    <r>
      <rPr>
        <sz val="9"/>
        <color rgb="FFFF0000"/>
        <rFont val="宋体"/>
        <family val="3"/>
        <charset val="134"/>
        <scheme val="minor"/>
      </rPr>
      <t>海上叶片是风电主要业务增长点</t>
    </r>
    <r>
      <rPr>
        <sz val="9"/>
        <color theme="1"/>
        <rFont val="宋体"/>
        <family val="2"/>
        <charset val="134"/>
        <scheme val="minor"/>
      </rPr>
      <t>，目前大型号海上叶片净利率如何？先进的拉挤工艺在产品应用比例如何？是否会因为绑定客户金风科技在海上风电处于弱势，导致我们未来在叶片份额上受压制？答：1）公司海风领域未来增量主要布局在广东阳江基地，配套该区域海风项目以及满足部分出口需求，整体规划产能在200套，十四五期间逐年落地，风电叶片长度在120米以上，配套约14MW海上风电机型；2）公司大叶型叶片全面切换拉挤工艺，下属子公司北玻、泰玻等都在进行拉挤板产能建设；3）金风科技是最重要战略合作伙伴之一，两海战略是两家公司一直以来在践行的核心战略，公司与金风科技长期以来战略合作，联合开发出优秀的产品推动行业进步和发展;</t>
    </r>
    <phoneticPr fontId="1" type="noConversion"/>
  </si>
  <si>
    <r>
      <t>1.十四五期间，公司玻纤产业战略还是会延续“高端化、多元化和国际化”路径。在规模方面，已经具备了110万吨的产能（含中材金晶）。未来5年，在传统的领域基本维持相同水平，不会再过多扩张。但在一些高端的需求培育领域会做进一步扩张，包括低介电、扁平玻纤等产品;2.问：海外的话我们竞争对手有哪些呢？答：</t>
    </r>
    <r>
      <rPr>
        <sz val="9"/>
        <color rgb="FFFF0000"/>
        <rFont val="宋体"/>
        <family val="3"/>
        <charset val="134"/>
        <scheme val="minor"/>
      </rPr>
      <t>主流的就是TPI，然后就是GE下面的LM</t>
    </r>
    <r>
      <rPr>
        <sz val="9"/>
        <color theme="1"/>
        <rFont val="宋体"/>
        <family val="2"/>
        <charset val="134"/>
        <scheme val="minor"/>
      </rPr>
      <t>，是海外两个主流。</t>
    </r>
    <r>
      <rPr>
        <sz val="9"/>
        <color rgb="FFFF0000"/>
        <rFont val="宋体"/>
        <family val="3"/>
        <charset val="134"/>
        <scheme val="minor"/>
      </rPr>
      <t>国内</t>
    </r>
    <r>
      <rPr>
        <sz val="9"/>
        <color theme="1"/>
        <rFont val="宋体"/>
        <family val="2"/>
        <charset val="134"/>
        <scheme val="minor"/>
      </rPr>
      <t>做叶片的比较多，但是从规模、成本、技术都</t>
    </r>
    <r>
      <rPr>
        <sz val="9"/>
        <color rgb="FFFF0000"/>
        <rFont val="宋体"/>
        <family val="3"/>
        <charset val="134"/>
        <scheme val="minor"/>
      </rPr>
      <t>和我们差距比较大</t>
    </r>
    <r>
      <rPr>
        <sz val="9"/>
        <color theme="1"/>
        <rFont val="宋体"/>
        <family val="2"/>
        <charset val="134"/>
        <scheme val="minor"/>
      </rPr>
      <t>。</t>
    </r>
    <r>
      <rPr>
        <sz val="9"/>
        <color theme="1"/>
        <rFont val="宋体"/>
        <family val="3"/>
        <charset val="134"/>
        <scheme val="minor"/>
      </rPr>
      <t>3.有传言说中国建设会整合中国巨石和中材科技，把玻纤都拨给中国巨石，可能让中材更关注于风叶和锂电池隔膜（暂时没更多进一步信息）；4.我们判断下半年可能会有好转。这个判断主要是基于需求在恢复，产品的供应释放没有那么快。所以在今年某一个时间可能会出现产品价格恢复的契机。但总体来看，今年的压力确实比去年要大一些</t>
    </r>
    <phoneticPr fontId="1" type="noConversion"/>
  </si>
  <si>
    <r>
      <t>1.公司目前在全球</t>
    </r>
    <r>
      <rPr>
        <sz val="9"/>
        <color rgb="FFFF0000"/>
        <rFont val="宋体"/>
        <family val="3"/>
        <charset val="134"/>
        <scheme val="minor"/>
      </rPr>
      <t>轨道交通弹性元</t>
    </r>
    <r>
      <rPr>
        <sz val="9"/>
        <color theme="1"/>
        <rFont val="宋体"/>
        <family val="2"/>
        <charset val="134"/>
        <scheme val="minor"/>
      </rPr>
      <t>件产品领域规模第一;在风力发电领域成为风电叶片规模国内第二的风电叶片制造商,率先研发生产了海陆两用</t>
    </r>
    <r>
      <rPr>
        <sz val="9"/>
        <color rgb="FFFF0000"/>
        <rFont val="宋体"/>
        <family val="3"/>
        <charset val="134"/>
        <scheme val="minor"/>
      </rPr>
      <t>风力发电叶片</t>
    </r>
    <r>
      <rPr>
        <sz val="9"/>
        <color theme="1"/>
        <rFont val="宋体"/>
        <family val="2"/>
        <charset val="134"/>
        <scheme val="minor"/>
      </rPr>
      <t>;在全球</t>
    </r>
    <r>
      <rPr>
        <sz val="9"/>
        <color rgb="FFFF0000"/>
        <rFont val="宋体"/>
        <family val="3"/>
        <charset val="134"/>
        <scheme val="minor"/>
      </rPr>
      <t>汽车减振</t>
    </r>
    <r>
      <rPr>
        <sz val="9"/>
        <color theme="1"/>
        <rFont val="宋体"/>
        <family val="2"/>
        <charset val="134"/>
        <scheme val="minor"/>
      </rPr>
      <t>领域规模排名第三,主动减振和塑料踏板箱业务是全球第一个批量装车推广应用企业。</t>
    </r>
    <phoneticPr fontId="1" type="noConversion"/>
  </si>
  <si>
    <t xml:space="preserve">1.锻造是指利用锻压机械对金属坯料施加压力，使其产生塑性成形以获得具有一定机械性能、一定形状和尺寸锻件的加工方法；
</t>
    <phoneticPr fontId="1" type="noConversion"/>
  </si>
  <si>
    <t>公司是主要从事辗制环形锻件、锻制法兰及其他自由锻件等产品的研发、生产和销售，产品主要应用于风电行业、石化行业、金属压力容器行业、机械行业、船舶、核电等多种行业。 公司是辗制环形锻件和锻制法兰行业重要供应商，在国内同行业中具备较强装备工艺优势及研发优势。
市值121.720895亿, 利润4.42亿; PE75.43, PB3.62; ROIC14.5033%; ROE21.0967%; 股利率0.3622%; 毛利22.6167%; 净利9.4433%; 上一年度营收增-3.86%, 利润增-4.54%; 当季营收增1.42%, 利润增-84.97%; 过往5年营收增32.26%, 利润增90.75%
Income profile:
辗制法兰 7.24亿 60.73% 利润占比71.87% 39.82%
其他业务 2.40亿 20.14% 利润占比14.24% 23.78%
锻制法兰 1.51亿 12.71% 利润占比8.97% 23.76%
真空腔体及其配件 6135.40万 5.15% 利润占比3.38% 22.06%
其他自由锻件 1393.88万 1.17% 利润占比1.52% 43.59%
其他辗制锻件 123.58万 0.10% 利润占比0.03% 9.90%</t>
  </si>
  <si>
    <t>公司主营业务为从事大型回转支承和工业锻件的研发、生产和销售。公司的主要产品包括风电主轴轴承、偏航轴承、变桨轴承,盾构机轴承及关键零部件,海工装备起重机回转支承和锻件等。
市值195.58326亿, 利润5.14亿; PE43.65, PB5.26; ROIC22.8167%; ROE26.9%; 股利率0.4484%; 毛利30.94%; 净利18.6233%; 上一年度营收增20.01%, 利润增20.94%; 当季营收增8.12%, 利润增-59.24%; 过往5年营收增61.88%, 利润增91.38%
Income profile:
回转支承 10.54亿 83.50% 99.38% 33.72%
锁紧盘 1.26亿 9.97%
锻件 5730.90万 4.54%</t>
  </si>
  <si>
    <t>锻件/法兰</t>
    <phoneticPr fontId="1" type="noConversion"/>
  </si>
  <si>
    <t>锻件/轴承</t>
    <phoneticPr fontId="1" type="noConversion"/>
  </si>
  <si>
    <r>
      <t>1.公司把控核心部件的设计研发能力，如齿轮箱、发电机、叶片、电控系统等；目前公司叶片主要为自己生产，齿轮箱与发电机为外采，电控系统部分外采，部分自制。2.公司利用半直驱技术前瞻性进</t>
    </r>
    <r>
      <rPr>
        <sz val="9"/>
        <color rgb="FFFF0000"/>
        <rFont val="宋体"/>
        <family val="3"/>
        <charset val="134"/>
        <scheme val="minor"/>
      </rPr>
      <t>入海上风电大机组时代</t>
    </r>
    <r>
      <rPr>
        <sz val="9"/>
        <color theme="1"/>
        <rFont val="宋体"/>
        <family val="2"/>
        <charset val="134"/>
        <scheme val="minor"/>
      </rPr>
      <t>。3.2020 年，公司在中国风电新增装机市场占有率为 10%，连续六年位居国内前三；在全球风电新增装机量排名中位居第六位。</t>
    </r>
    <phoneticPr fontId="1" type="noConversion"/>
  </si>
  <si>
    <r>
      <t>1.</t>
    </r>
    <r>
      <rPr>
        <sz val="9"/>
        <color rgb="FFFF0000"/>
        <rFont val="宋体"/>
        <family val="3"/>
        <charset val="134"/>
        <scheme val="minor"/>
      </rPr>
      <t>2021年是海上风能补贴的最后一年；因此需要注意2022Q1的营收下降问题</t>
    </r>
    <phoneticPr fontId="1" type="noConversion"/>
  </si>
  <si>
    <t>1988.57万</t>
  </si>
  <si>
    <t>8.33亿</t>
  </si>
  <si>
    <t>公司主要从事新能源高端装备制造，新能源电站投资运营及智能管理业务。公司主要产品为风电机组制造、风电运营及风机运维、光伏高效电池片及组件、建筑光伏一体化、新能源电站EPC、配售电。
市值600.73946亿, 利润31.01亿; PE13.51, PB2.13; ROIC7.9933%; ROE15.3867%; 股利率0.8364%; 毛利22.2933%; 净利9.7567%; 上一年度营收增20.93%, 利润增125.69%; 当季营收增1.8%, 利润增-1.06%; 过往5年营收增39.7%, 利润增63.69%
Income profile:
风机及配件收入 252.47亿 92.96% 83.09% 19.16%
风电场发电 14.10亿 5.19% 15.85% 65.41%
其他业务 3.61亿 1.33% 1.01% 16.23%</t>
  </si>
  <si>
    <t>1448.81万</t>
  </si>
  <si>
    <t>9787.65万</t>
  </si>
  <si>
    <t>6.64亿</t>
  </si>
  <si>
    <t>公司主要从事风机制造、风电服务、风电场投资与开发三大主要业务以及水务等其他业务。主要产品有MSPM、GW6S/8S、GW3S/4S、GW2S、1.5MW、风机零部件销售、风电服务、风电场开发。
市值473.63008亿, 利润34.57亿; PE18.36, PB1.35; ROIC5.6567%; ROE9.39%; 股利率2.2302%; 毛利20.6267%; 净利7.6433%; 上一年度营收增-10.12%, 利润增16.63%; 当季营收增-39.46%, 利润增-62.96%; 过往5年营收增15.93%, 利润增5.3%
Income profile:
风机及零部件销售 108.29亿 64.99% 32.55% 12.59%
风电场开发 32.94亿 19.77% 53.71% 68.29%
风电服务 19.34亿 11.61% 9.15% 19.81%
其他 6.05亿 3.63% 4.59% 31.78%</t>
  </si>
  <si>
    <t>1082.55万</t>
  </si>
  <si>
    <t>7843.05万</t>
  </si>
  <si>
    <t>4.19亿</t>
  </si>
  <si>
    <t>公司的主营业务为大型风力发电机组的研发、生产和销售。公司产品主要为1.5MW、2.0MW和2.5MW系列风电机组。
市值110.29651亿, 利润4.90亿; PE18.55, PB2.35; ROIC6.6833%; ROE13.8033%; 股利率1.5913%; 毛利16.6667%; 净利2.66%; 上一年度营收增39.75%, 利润增183.24%; 当季营收增1.29%, 利润增8.37%; 过往5年营收增45.15%, 利润增50.4%
Income profile:
风电机组 65.24亿 96.28% 93.40% 18.44%
风力发电 1.31亿 1.93% 4.05% 39.84%
其他业务 1.21亿 1.79% 2.55% 27.14%</t>
  </si>
  <si>
    <t>422.07万</t>
  </si>
  <si>
    <t>2621.36万</t>
  </si>
  <si>
    <t>公司主营业务为风力发电设备设计、研发、制造和销售以及后市场配套服务。公司主要产品包括2.0MW陆上风电机组、2.1MW陆上风电机组、2.5MW陆上风电机组、3.45MW陆上风电机组、3.6MW海上风电机组、4.0MW海上风电机组、6.X/7.X海上风电机组、8.0MW海上风电机组。
市值83.333338亿, 利润5.07亿; PE241.7, PB1.11; ROIC5.68%; ROE9.16%; 股利率1.84%; 毛利17.3067%; 净利2.4033%; 上一年度营收增15.89%, 利润增21.58%; 当季营收增-78.97%, 利润增-198.59%; 过往5年营收增44.58%, 利润增80.48%
Income profile:
风机及零部件销售 235.76亿 98.35% 97.55% 16.31%
提供服务 1.71亿 0.71% 1.05% 24.29%
其他业务-销售材料 8819.87万 0.37% 0.67% 29.76%</t>
  </si>
  <si>
    <t>变流器</t>
    <phoneticPr fontId="1" type="noConversion"/>
  </si>
  <si>
    <t>公司的主营业务是大型重工装备铸件的研发、生产及销售，主要从事大型重工装备铸件的研发、生产及销售，产品包括风电铸件、塑料机械铸件和柴油机铸件、加工中心铸件等其他铸件。
市值222.65342亿, 利润6.67亿; PE83.38, PB2.37; ROIC11.2967%; ROE15.07%; 股利率1.1515%; 毛利21.0433%; 净利12.88%; 上一年度营收增-7.81%, 利润增-31.87%; 当季营收增28.73%, 利润增-33.03%; 过往5年营收增25.98%, 利润增26.49%
Income profile:
风电行业 37.40亿 79.36% 29.83亿 79.41% 79.17% 20.24%
塑机行业 8.21亿 17.42% 6.59亿 17.55% 16.87% 19.66%
其他 1.26亿 2.68% 9202.69万 2.45% 3.58% 27.11%</t>
  </si>
  <si>
    <t>公司的主营业务是研发和生产大型风力发电机组用零部件及对风电场投资与开发，主要产品包括风力发电机组用轮毂、底座、轴、轴承座。公司在风电铸造领域的生产技术及工艺水平居世界领先地位
市值39.876288亿, 利润2.09亿; PE23.09, PB1.45; ROIC5.42%; ROE6.4567%; 股利率1.2745%; 毛利22.5067%; 净利8.3833%; 上一年度营收增-9.27%, 利润增-10.68%; 当季营收增-3.86%, 利润增-45.89%; 过往5年营收增5.26%, 利润增-142.59%
Income profile:
轮毂、底座等主产品 16.30亿 87.68% 59.10% 14.79%
风力发电 1.96亿 10.54% 35.40% 73.71%
其他业务 3309.01万 1.78% 5.50% 67.81%</t>
  </si>
  <si>
    <t>173.91万</t>
  </si>
  <si>
    <t>1390.05万</t>
  </si>
  <si>
    <t>6491.87万</t>
  </si>
  <si>
    <t>公司主要从事高端装备特钢材料和新能源风电零部件的研发,生产,销售，核心产品包括齿轮钢,模具钢,高温合金,特种不锈钢,风电铸件,风电主轴,风电精密机械部件及其他类零部件等。
市值58.3804亿, 利润1.76亿; PE88.83, PB1.85; ROIC7.98%; ROE11.1033%; 股利率0.9174%; 毛利20.0133%; 净利7.4867%; 上一年度营收增51.22%, 利润增1.73%; 当季营收增76.77%, 利润增-44.93%; 过往5年营收增26.74%, 利润增33.68%
Income profile:
新能源风电 14.39亿 52.55% 59.41% 21.21%
能源装备 4.61亿 16.85% 6.21% 6.91%
机械装备 3.07亿 11.22% 12.22% 20.43%
精密模具 1.34亿 4.91% 3.68% 14.06%
军工核电 1.19亿 4.35% 4.89% 21.07%
海洋石化装备 8696.46万 3.18% 4.22% 24.93%</t>
  </si>
  <si>
    <t>1.国资的山东财金取得公司控制权后，将从功能定位、业务3布局和其所拥有的资源禀赋等有效赋能金雷股份；2.未来，将持续关注和探索新能源领域高增长潜力产业，充分发挥公司在锻件、铸件领域积累的技术优势和客户优势，通过并购优质企业获得更多先进理念、技术、经验以及市场，争取在新能源相关领域取得新的突破，实现公司做优做强做大</t>
    <phoneticPr fontId="1" type="noConversion"/>
  </si>
  <si>
    <t>公司主营业务为研发、生产和销售风力发电机主轴及各类大型铸锻件。公司主导产品为1.5MW至8MW的风电主轴，作为全球最大、最专业的风电主轴制造商之一，公司已与维斯塔斯、西门子歌美飒、GE、恩德安信能、远景能源、运达股份、上海电气、海装风电、东方电气、国电联合动力、山东中车等全球高端风电整机制造商建立了良好的战略合作关系
市值112.030491亿, 利润4.96亿; PE34.61, PB3.21; ROIC15.53%; ROE16.8967%; 股利率0%; 毛利33.6567%; 净利24.01%; 上一年度营收增11.78%, 利润增-4.98%; 当季营收增23.58%, 利润增-16.28%; 过往5年营收增22.35%, 利润增35.03%
Income profile:
风机锻造主轴 5.23亿 81.60% 88.53% 28.54%
其他精密轴类 7050.97万 10.99% 11.47% 27.45%</t>
  </si>
  <si>
    <t>公司主营业务为大型锻件、铸件、结构件的研发、制造及销售。公司主要产品包括风电主轴、管模、压力容器锻件、其他锻件、锻件坯料(钢锭)、冶金设备、粉末冶金产品、铸件、核电业务、风电装备模块化业务。
市值95.471828亿, 利润2.85亿; PE49.14, PB1.45; ROIC5.1033%; ROE5.35%; 股利率1.2245%; 毛利21.2267%; 净利5.7567%; 上一年度营收增1.07%, 利润增-25.2%; 当季营收增5%, 利润增1.78%; 过往5年营收增19.64%, 利润增15.11%
Income profile:
其他锻件 5.58亿 19.40% 32.76% 23.62%
其他业务 4.88亿 16.96% 14.26% 11.76%
风电装备模块化业务 4.44亿 15.43% 4.39% 3.98%
风电主轴（含锻造、铸造主轴） 4.17亿 14.51% 25.17% 24.26%
铸件 3.30亿 11.46% 6.83% 8.33%
锻件坯料 2.48亿 8.61% 5.04% 8.18%</t>
  </si>
  <si>
    <t>公司是一家集复合材料产品研发、设计、生产、销售和服务于一体的现代化高新技术企业。主要产品涵盖大型非金属模具加工领域、风电领域、工程和农用机械领域、游艇及船舶领域、轨道交通及公共交通领域等。公司主要产品为风电机舱罩类产品（产品规格涵盖750KW-7MW级别）、大型非金属模具、工程及农用机械设备覆盖件
市值28.671503亿, 利润1.50亿; PE43.13, PB2.19; ROIC18.0267%; ROE18.6067%; 股利率1.7301%; 毛利33.7233%; 净利15.5%; 上一年度营收增-28.02%, 利润增-53.42%; 当季营收增65.24%, 利润增1.35%; 过往5年营收增21.72%, 利润增22.67%
Income profile:
风电配套类 1.86亿 46.86% 58.70% 23.29%
非金属模具类 1.59亿 39.99% 41.30% 19.20%</t>
  </si>
  <si>
    <t>1.机舱罩业务不是很大利润占比</t>
    <phoneticPr fontId="1" type="noConversion"/>
  </si>
  <si>
    <t>公司主营业务为风电设备、光伏/光热设备零部件；紧固件的设计、加工与销售；海上风电安装及运维服务。公司主要产品包括机舱罩、转子房、定子段、塔筒等风电设备产品，固定/可调式光伏支架、追踪式光伏支架等光伏设备产品以及光热设备产品；紧固件主要为汽车、风电光伏、铁路、工程机械、电子等行业提供具有防松性能的高品质紧固件。
市值46.4246亿, 利润1.79亿; PE42.8, PB2.1; ROIC4.9067%; ROE6.4033%; 股利率0.8909%; 毛利17.6067%; 净利2.8533%; 上一年度营收增25.58%, 利润增165.78%; 当季营收增18.83%, 利润增-52.42%; 过往5年营收增26.89%, 利润增27.94%
Income profile:
其他业务 7.89亿 32.54% 25.99% 18.01%
转子类 3.89亿 16.05% 25.17% 35.35%
塔筒 2.84亿 11.71% 13.31% 25.63%
光伏支架 2.48亿 10.21% 2.96% 6.54%
定子类 2.37亿 9.79% 8.36% 19.25%
紧固件 1.78亿 7.33% 10.19% 31.38%
机舱罩 1.24亿 5.11% -0.96% -4.25%
风电租赁服务 1.05亿 4.31% 14.19% 74.19%</t>
  </si>
  <si>
    <t>公司主要业务包括风电变流器、太阳能光伏逆变器、通用型和工程型变频器等电力电子设备的研发、制造、销售和服务，以技术平台为基础，公司根据产品类别的不同，建立了以中小功率变流器,兆瓦级低压变流器,IGCT中压变流器和级联中压变流器为核心的四大产品平台
市值139.84746亿, 利润2.80亿; PE51.22, PB4.14; ROIC6.6467%; ROE7.49%; 股利率0.2211%; 毛利33.8433%; 净利8.6633%; 上一年度营收增-10.05%, 利润增4.87%; 当季营收增34.77%, 利润增-27.3%; 过往5年营收增23.06%, 利润增48.56%
Income profile:
新能源电控业务 13.73亿 78.25% 66.32% 24.98%
其他 1.78亿 10.13% 13.65% 39.71%
工程传动业务 1.66亿 9.44% 13.65% 42.61%
其他业务 3828.89万 2.18% 6.37% 86.06%</t>
  </si>
  <si>
    <t>公司所从事的主要业务是研发、生产和销售大中型直流电动机、中高压交流电动机、发电机、电机试验站电源系统和开关试验站电源系统等成套设备。公司主要产品是直流电动机、交流电动机、发电机、电机试验站电源系统、开关试验站电源系统。
市值23.26128亿, 利润3993.81万; PE33.71, PB3.76; ROIC15.0533%; ROE15.3967%; 股利率0.5713%; 毛利28.7933%; 净利15.8867%; 上一年度营收增-4.32%, 利润增-76.64%; 当季营收增-19.6%, 利润增112.12%; 过往5年营收增29.82%, 利润增38.65%
Income profile:
发电机 3.54亿 43.23% 19.61% 11.99%
交流电机 3.29亿 40.13% 58.37% 38.45%
直流电机 9823.68万 11.99% 11.91% 26.26%</t>
  </si>
  <si>
    <t>公司是一家从事电线电缆研发、生产、销售和服务的专业制造商。公司的主要产品为电力电缆、电气装备用电线电缆。
市值111.349191亿, 利润6.84亿; PE23.06, PB2.87; ROIC14.7367%; ROE21.48%; 股利率.92%; 毛利10.1267%; 净利4.09%; 上一年度营收增93.9%, 利润增66.83%; 当季营收增18.09%, 利润增-97.93%; 过往5年营收增44.88%, 利润增28.78%
Income profile:
电力电缆 52.96亿 64.88% 50.91% 7.63%
电气装备用电线电缆 26.25亿 32.16% 49.24% 14.89%
其他业务 2.42亿 2.97% -0.15% -0.48%</t>
  </si>
  <si>
    <t>7.11亿</t>
  </si>
  <si>
    <t>30.38亿</t>
  </si>
  <si>
    <t>公司是国内光电缆品种最齐全的专业企业,主营光纤通信和电力传输。其主要产品包括光通信及网络、电力传输、海洋系列、新能源、铜产品、商品贸易。
市值524.22907亿, 利润1.72亿; PE24.4, PB1.81; ROIC6.0567%; ROE6.8567%; 股利率.651%; 毛利15.2867%; 净利6.6567%; 上一年度营收增9.7%, 利润增-92.44%; 当季营收增-28.89%, 利润增443.44%; 过往5年营收增17.22%, 利润增-10.56%
Income profile:
电网建设 111.60亿 24.17% 20.82% 13.79%
商品贸易 101.42亿 21.97% 1.52% 1.10%
海洋系列 94.19亿 20.40% 45.30% 35.55%
光通信及网络 74.76亿 16.20% 22.73% 22.47%
铜产品 48.52亿 10.51% 2.81% 4.28%
新能源 20.88亿 4.52% 4.27% 15.13%</t>
  </si>
  <si>
    <t xml:space="preserve">
</t>
    <phoneticPr fontId="1" type="noConversion"/>
  </si>
  <si>
    <t>4856.43万</t>
  </si>
  <si>
    <t>公司现拥有陆缆系统、海缆系统、海洋工程三大产品领域。拥有 500kV 及以下交流海缆、陆缆，±535kV 及以下直流海缆、陆缆的系统研发生产能力
市值398.73737亿, 利润11.89亿; PE41.38, PB7.73; ROIC23.1767%; ROE29.9667%; 股利率.6037%; 毛利26.36%; 净利14.4467%; 上一年度营收增57.01%, 利润增34.05%; 当季营收增-24.32%, 利润增-33.87%; 过往5年营收增36.19%, 利润增106.42%
Income profile:
陆缆系统 38.41亿 48.43% 18.15% 9.49%
海缆系统 32.73亿 41.26% 71.48% 43.90%
海洋工程 8.09亿 10.20% 10.12% 25.14%</t>
  </si>
  <si>
    <t>17.21亿</t>
  </si>
  <si>
    <t>公司专注于在通信和能源两大领域为客户创造价值，提供行业领先的海上风电、海洋通信、光通信、智能电网、智慧城市、储能等产品与解决方案，具备集“设计、研发、制造、销售与服务”一体化的综合能力，并通过全球化产业与营销网络布局，致力于成为全球领先的通信和能源两大领域的系统解决方案服务商。
市值357.9232亿, 利润14.36亿; PE23.24, PB1.59; ROIC5.6833%; ROE8.24%; 股利率.4824%; 毛利16.8633%; 净利4.0833%; 上一年度营收增27.44%, 利润增35.22%; 当季营收增6.73%, 利润增-13.24%; 过往5年营收增16.96%, 利润增9.44%
Income profile:
智能电网 169.95亿 41.18% 34.42% 13.34%
铜导体 68.46亿 16.59% 1.09% 1.05%
光网络与系统集成 62.52亿 15.15% 14.44% 15.21%
海洋能源与通信 57.52亿 13.94% 41.16% 47.11%
工业智能 30.23亿 7.32% 6.73% 14.65%</t>
  </si>
  <si>
    <t>828.01万</t>
  </si>
  <si>
    <t>3008.94万</t>
  </si>
  <si>
    <t>8491.94万</t>
  </si>
  <si>
    <t>2021.03万</t>
  </si>
  <si>
    <t>9437.57万</t>
  </si>
  <si>
    <t>4.64亿</t>
  </si>
  <si>
    <t>公司是一家主营电线电缆及电缆附件的研发、生产、销售与安装服务,致力于为客户提供电缆及附件的全套解决方案的公司。
市值141.38883亿, 利润7.77亿; PE19.01, PB2.06; ROIC10.0733%; ROE10.9267%; 股利率.8471%; 毛利20.9933%; 净利8.67%; 上一年度营收增29.19%, 利润增33.28%; 当季营收增3.47%, 利润增-22.16%; 过往5年营收增16.94%, 利润增22.5%
Income profile:
电力电缆 30.71亿 65.55% 90.85% 23.38%
裸电线 7.98亿 17.04% 9.15% 9.05%</t>
  </si>
  <si>
    <t>3799.88万</t>
  </si>
  <si>
    <t>10.41亿</t>
  </si>
  <si>
    <t>公司是一家主要从事电线电缆及电缆附件开发、制造、销售及相关的生产技术开发的公司.公司产品覆盖裸导体、电气装备用电缆、电力电缆、通信电缆及光缆。
市值72.408138亿, 利润-7.63亿; PE, PB2.1; ROIC2.3367%; ROE-3%; 股利率0%; 毛利5.99%; 净利.41%; 上一年度营收增25.07%, 利润增-436.12%; 当季营收增-1.59%, 利润增1.2%; 过往5年营收增24.76%, 利润增-77.79%
Income profile:
裸导体及其制品 242.34亿 56.52% 8.20% 0.93%
电力电缆 139.76亿 32.59% 55.24% 10.82%
电气装备用电缆 19.75亿 4.61% 12.65% 17.54%
海上风电 15.09亿 3.52% 21.30% 38.66%</t>
  </si>
  <si>
    <t>674.56万</t>
  </si>
  <si>
    <t>4688.49万</t>
  </si>
  <si>
    <t>公司是一家综合性电线电缆生产企业，主要产品电力电缆、特种电缆、建筑用线、装备用线、数据电缆、架空线。
市值54.831695亿, 利润1.59亿; PE27.7, PB3.18; ROIC8.09%; ROE11.9167%; 股利率1.6766%; 毛利6.58%; 净利2.4667%; 上一年度营收增41.35%, 利润增-16.32%; 当季营收增9.8%, 利润增3.41%; 过往5年营收增26.84%, 利润增5.98%
Income profile:
铜加工 32.59亿 51.96% 6.74% 0.52%
特种电缆 18.48亿 29.47% 48.16% 6.55%
电力电缆 5.16亿 8.23% 11.51% 5.61%
建筑用线 4.08亿 6.51% 32.01% 19.73%</t>
  </si>
  <si>
    <t>1.预计年报业绩：净利润30.00亿元至33.00亿元，增长幅度为15.47倍至17.11倍.原因：（一）聚焦主营业务，提升可持续发展能力报告期内，公司践行“绿色驱动，合规稳进”的经营方针，顺应“清洁低碳”新经济秩序，制胜高质量发展。 2022年，得益于数字经济驱动下5G、千兆宽带、“东数西算”工程等“新基建”提速带来的发展机遇，公司精准识别客户需求，通信产业向高端延伸、布局绿色能源产品提升盈利能力；海洋产业从系统设计、海缆结构设计、材料选型等多个方向以创新助力海上风电“平价上网”；公司布局新型电力系统的技术新需求，研发新一代输配电产品，提供传输损耗更低的解决方案，成为特高压输电线路节能建设的主力军；公司紧抓国家大力推广新能源配储应用的契机，积极扩充产能、壮大产业优势，海内外订单持续放量，加速了储能业务的拓展。 此外，公司进一步加强成本管控，深挖内部潜能，多措并举降本增效，不断强化生产过程精细化管理，增强核心竞争力，提升整体可持续发展能力。 （二）上年同期计提资产减值准备2021年，公司基于谨慎性原则，100%计提高端通信业务相关资产减值准备共36.19亿元，导致上年比较基数较没有重叠，其风险未影响公司其他主营业务的整体运营。2022年，公司聚焦主业高质量发展，经营业绩增长比例较大。</t>
    <phoneticPr fontId="1" type="noConversion"/>
  </si>
  <si>
    <t>1.报告期内，公司主要会计数据和财务指标较上年同期大幅提升，主要系海洋产品毛利持续释放、光通信产品毛利大幅提升及上年同期受大额资产减值准备计提影响所致。</t>
    <phoneticPr fontId="1" type="noConversion"/>
  </si>
  <si>
    <r>
      <t>1.公司专注于在能源和通信两大领域为客户创造价值，提供行业领先的</t>
    </r>
    <r>
      <rPr>
        <sz val="9"/>
        <color rgb="FFFF0000"/>
        <rFont val="宋体"/>
        <family val="3"/>
        <charset val="134"/>
        <scheme val="minor"/>
      </rPr>
      <t>海上风电、海洋通信、智慧城市、光通信</t>
    </r>
    <r>
      <rPr>
        <sz val="9"/>
        <color theme="1"/>
        <rFont val="宋体"/>
        <family val="2"/>
        <charset val="134"/>
        <scheme val="minor"/>
      </rPr>
      <t>等产品与解决方案。2.截至 2022 年 7 月末，公司拥有海底电缆、海洋工程及陆缆产品等</t>
    </r>
    <r>
      <rPr>
        <sz val="9"/>
        <color rgb="FFFF0000"/>
        <rFont val="宋体"/>
        <family val="3"/>
        <charset val="134"/>
        <scheme val="minor"/>
      </rPr>
      <t>能源互联领域在手订单 135.36 亿元</t>
    </r>
    <r>
      <rPr>
        <sz val="9"/>
        <color theme="1"/>
        <rFont val="宋体"/>
        <family val="2"/>
        <charset val="134"/>
        <scheme val="minor"/>
      </rPr>
      <t>。2022 年，公司持续中标国内外海上风电项目，体现了公司在海洋能源领域的综合技术实力</t>
    </r>
    <phoneticPr fontId="1" type="noConversion"/>
  </si>
  <si>
    <r>
      <t>1.公司有</t>
    </r>
    <r>
      <rPr>
        <b/>
        <sz val="9"/>
        <color rgb="FFFF0000"/>
        <rFont val="宋体"/>
        <family val="3"/>
        <charset val="134"/>
        <scheme val="minor"/>
      </rPr>
      <t>军用水密封电缆（耐水压10 兆帕）</t>
    </r>
    <r>
      <rPr>
        <sz val="9"/>
        <color theme="1"/>
        <rFont val="宋体"/>
        <family val="2"/>
        <charset val="134"/>
        <scheme val="minor"/>
      </rPr>
      <t>产品，并具有相关的军工服务资质；2.公司线缆产品有运用于风电项目，如中标亿联科技启东海上风电项目</t>
    </r>
    <r>
      <rPr>
        <b/>
        <sz val="9"/>
        <color rgb="FFFF0000"/>
        <rFont val="宋体"/>
        <family val="3"/>
        <charset val="134"/>
        <scheme val="minor"/>
      </rPr>
      <t>35kV海缆；</t>
    </r>
    <r>
      <rPr>
        <sz val="9"/>
        <rFont val="宋体"/>
        <family val="3"/>
        <charset val="134"/>
        <scheme val="minor"/>
      </rPr>
      <t>2.公司海缆业务发展势头较好，主要包括海底电缆、海底光电复合缆等产品，公司现有2条海缆生产线，其中高压海缆立式成缆-铠装生产线预计今年六月底完成调试，全部投产后预计实现年产能超13亿元，现有海缆生产线处于满产状态，且能生产的海缆最高电压等级为330KV。3.，起帆电缆的高柔性机器人电缆（耐弯折达2000万次）、军用水密封电缆（耐水压10兆帕）、耐寒电缆（零下80摄氏度）等高端特种电缆达到国内领先水平；</t>
    </r>
    <phoneticPr fontId="1" type="noConversion"/>
  </si>
  <si>
    <r>
      <t>1.问：与中天科技、东方电缆等头部企业相比，公司在海缆上的研发投入、产品竞争力有哪些提升？（比如东方电缆的脐带缆）答：公司注重科研投入，在即墨女岛投资扩大海缆产能。公司</t>
    </r>
    <r>
      <rPr>
        <sz val="9"/>
        <color rgb="FFFF0000"/>
        <rFont val="宋体"/>
        <family val="3"/>
        <charset val="134"/>
        <scheme val="minor"/>
      </rPr>
      <t>在高压、超高压、交联电缆领域技术优势明显</t>
    </r>
    <r>
      <rPr>
        <sz val="9"/>
        <color theme="1"/>
        <rFont val="宋体"/>
        <family val="3"/>
        <charset val="134"/>
        <scheme val="minor"/>
      </rPr>
      <t>，其中110Kv-500Kv交联电缆、110kv-220kv电缆附件等产品在行业内有绝对的技术领先优势，公司是国内少数提供高压及超高压电缆、附件生产、安装、竣工检验的供应商之一。</t>
    </r>
    <phoneticPr fontId="1" type="noConversion"/>
  </si>
  <si>
    <r>
      <t>1.海缆市场</t>
    </r>
    <r>
      <rPr>
        <sz val="9"/>
        <color rgb="FFFF0000"/>
        <rFont val="宋体"/>
        <family val="3"/>
        <charset val="134"/>
        <scheme val="minor"/>
      </rPr>
      <t>竞争一直很激烈</t>
    </r>
    <r>
      <rPr>
        <sz val="9"/>
        <color theme="1"/>
        <rFont val="宋体"/>
        <family val="3"/>
        <charset val="134"/>
        <scheme val="minor"/>
      </rPr>
      <t>。海缆产品目前整体毛利较高，但产品结构设计、工艺路线制定、产品制造和发运、施工等过程都有较高的专业要求，占用公司各项服务和资源也较高。而且由于交货周期较长，期间的材料价格波动、施工环境变化等也影响了不同工程项目的海缆产品毛利水平有所波动;</t>
    </r>
    <phoneticPr fontId="1" type="noConversion"/>
  </si>
  <si>
    <t>1.2020 年，纳入行业投资统计体系的主要电力企业合计完成投资 9944 亿，同比增长 9.6%。电源工程建设完成投资 5244 亿元，同比增长29.2%，其中风电、太阳能发电、水电投资分别增长 70.6%、66.4%、19.0%</t>
    <phoneticPr fontId="1" type="noConversion"/>
  </si>
  <si>
    <t>1.问：2、塔筒未来的变化趋势？答：在陆上风电已进入平价时代，海上风电补贴退潮的影响下，风电机组趋向大型化成为发展的主旋律，风电整机商不断推出的大风机导致塔筒的承重能力要求增大，塔筒高度、直径、厚度将明显增长，另外海上风电除了塔筒之外，还带来了海工的需求，随着未来海上风电实现平价，未来塔筒企业的市场空间会越来越广阔。</t>
    <phoneticPr fontId="1" type="noConversion"/>
  </si>
  <si>
    <t>1.塔筒的定价模式是成本加成，塔筒订单的价格是根据市场中厚板钢材的走势确定的，在今年初到现在原材料上涨的背景下，塔筒的招标价也是一路上涨的。塔筒价格随着原材料波动而波动，可以传导至下游客户。2.公司切入叶片行业较晚，截止目前，还处于叶片行业第二梯队</t>
    <phoneticPr fontId="1" type="noConversion"/>
  </si>
  <si>
    <t>2089.65万</t>
  </si>
  <si>
    <t>7.84亿</t>
  </si>
  <si>
    <t>1-1</t>
  </si>
  <si>
    <t>公司业务主要分为三部分，一部分为塔筒业务，今年产能60万吨，从未来五年来看，公司希望通过现有的陆上及海上风电的布局，成为世界塔筒龙头制造企业。第二部分为叶片业务，2020年底共有14条叶片生产线和4条模具生产线；2021年初濮阳将新投产6条叶片生产线，明年商都新建6条生产线，同时太仓基地还会增加2条模具生产线。第三部分为风电场运营，目前总并网容量860WM左右，公司目前储备资源接近3GW；
市值292.90772亿, 利润13.10亿; PE44.23, PB3.65; ROIC9.3567%; ROE16.1267%; 股利率0.4923%; 毛利24.57%; 净利12.95%; 上一年度营收增0.89%, 利润增24.76%; 当季营收增-9.19%, 利润增55.6%; 过往5年营收增30.94%, 利润增28%
Income profile:
风塔及相关产品 9.53亿 46.66% 17.34% 8.87%
发电 5.23亿 25.61% 73.91% 68.92%
叶片 5.03亿 24.62% 6.91% 6.70%</t>
  </si>
  <si>
    <t>1.A股做塔筒的只有天顺风能、天能重工、泰胜风能、大金重工四家；</t>
    <phoneticPr fontId="1" type="noConversion"/>
  </si>
  <si>
    <t>834.63万</t>
  </si>
  <si>
    <t>5126.44万</t>
  </si>
  <si>
    <t>4.13亿</t>
  </si>
  <si>
    <t>公司主营业务为风力发电设备制造。公司主要产品是常规陆塔、大直径分片式陆塔、低风速柔性高塔、海塔、单桩、群桩、导管架、海上升压站等风电设备及相关零部件。
市值274.93374亿, 利润5.77亿; PE58.08, PB4.31; ROIC15.9333%; ROE17.18%; 股利率0.051%; 毛利20.3133%; 净利10.7%; 上一年度营收增33.29%, 利润增24.09%; 当季营收增-5.29%, 利润增-32.83%; 过往5年营收增41.13%, 利润增75.62%
Income profile:
风电塔筒 22.32亿 97.92% 86.65% 11.18%
其他 4739.32万 2.08% 13.35% 81.14%</t>
  </si>
  <si>
    <t>1.2021年的“抢装潮”，受电价补贴政策及供需关系影响，海上风电建设施工持续高涨，产品售价上升，同时因项目抢装影响，公司出货量大幅提升，进而导致去年基数相对较大；而本报告期，因海上风电平价、供需关系、产能结构变化、施工窗口期、新冠疫情、台风天气等多重因素影响，项目建设速度明显放缓，产品售价下降，产品需求量相应降低，进而导致经营业绩下滑明显</t>
    <phoneticPr fontId="1" type="noConversion"/>
  </si>
  <si>
    <t>196.33万</t>
  </si>
  <si>
    <t>886.54万</t>
  </si>
  <si>
    <t>7338.66万</t>
  </si>
  <si>
    <t>公司主营业务是风电设备零部件的研发、生产和销售。主要产品包括风电塔筒、桩基及导管架等，产品涵盖2MW至5MW等市场主流规格产品以及6.45MW、8MW等大功率等级产品。
市值198.78277亿, 利润11.13亿; PE45.54, PB3.65; ROIC38.21%; ROE68.085%; 股利率0.9843%; 毛利20.1167%; 净利20.4533%; 上一年度营收增38.92%, 利润增80.98%; 当季营收增-66.18%, 利润增-95.39%; 过往5年营收增69.62%, 利润增185.57%
Income profile:
桩基 5.33亿 82.00% 66.11% 9.56%
风电塔筒 7802.01万 12.00% 10.99% 10.85%
其他业务 3904.50万 6.00% 22.90% 45.22%</t>
  </si>
  <si>
    <t>1.公司在手订单比较丰富，尤其是海上风电订单在手约23.74亿元，将以国内陆上风电业务为基础，持续推进“双海战略”，并将海上风电业务发展作为重中之重；2.广州开发区国资拟入主风机塔架制造龙头泰胜风能</t>
    <phoneticPr fontId="1" type="noConversion"/>
  </si>
  <si>
    <t>1214.82万</t>
  </si>
  <si>
    <t>5.11亿</t>
  </si>
  <si>
    <t>1-0</t>
  </si>
  <si>
    <t>公司的主营业务为风力发电设备、辅件、零件及各类海洋工程设备的生产、销售。公司主要产品为自主品牌的陆上风电塔架和海上风电塔架、导管架、管桩、升压站平台及相关辅件、零件。
市值86.478179亿, 利润2.59亿; PE39.36, PB2.2; ROIC10.1733%; ROE10.23%; 股利率0.6486%; 毛利19.6667%; 净利8.1833%; 上一年度营收增6.91%, 利润增-25.79%; 当季营收增-11.09%, 利润增155.76%; 过往5年营收增23.64%, 利润增268.07%
Income profile:
陆上风电装备 11.45亿 89.62% 75.42% 13.65%
海上风电装备 9723.54万 7.61% 13.94% 29.71%
其他业务 2137.61万 1.67% 7.49% 72.57%
风力发电 1402.29万 1.10% 3.15% 46.56%</t>
  </si>
  <si>
    <t>1.问：公司后期发展的重点是塔筒还是能源？答：目前是在营收方面是制造业占比更高，资产方面能源已超过制造，但是随着能源不断增加，未来二者都会兼顾，总体上讲会由传统制造企业变成能源企业。</t>
    <phoneticPr fontId="1" type="noConversion"/>
  </si>
  <si>
    <t>953.08万</t>
  </si>
  <si>
    <t>5515.95万</t>
  </si>
  <si>
    <t>3.34亿</t>
  </si>
  <si>
    <t>公司主营业务为风机塔架及其相关产品的制造和销售，新能源(风力，光伏)发电项目的开发投资，建设和运营业务等。核心产品主要为风机塔架、光伏发电、风力发电。公司是国内风机塔架生产的龙头企业之一。
市值73.078937亿, 利润3.95亿; PE34.51, PB1.92; ROIC10.5167%; ROE15.4567%; 股利率1.6611%; 毛利27.87%; 净利11.6867%; 上一年度营收增19.15%, 利润增-7.71%; 当季营收增16.86%, 利润增-66.95%; 过往5年营收增40.12%, 利润增35.55%
Income profile:
塔筒等风电设备制造 9.16亿 75.26% 34.06% 12.15%
新能源发电 2.84亿 23.34% 60.91% 70.09%
其他业务 1701.06万 1.40% 5.03% 96.61%</t>
  </si>
</sst>
</file>

<file path=xl/styles.xml><?xml version="1.0" encoding="utf-8"?>
<styleSheet xmlns="http://schemas.openxmlformats.org/spreadsheetml/2006/main" xmlns:mc="http://schemas.openxmlformats.org/markup-compatibility/2006" xmlns:x14ac="http://schemas.microsoft.com/office/spreadsheetml/2009/9/ac" mc:Ignorable="x14ac">
  <fonts count="14" x14ac:knownFonts="1">
    <font>
      <sz val="11"/>
      <color theme="1"/>
      <name val="宋体"/>
      <family val="2"/>
      <charset val="134"/>
      <scheme val="minor"/>
    </font>
    <font>
      <sz val="9"/>
      <name val="宋体"/>
      <family val="2"/>
      <charset val="134"/>
      <scheme val="minor"/>
    </font>
    <font>
      <sz val="11"/>
      <color indexed="8"/>
      <name val="Calibri"/>
      <family val="2"/>
    </font>
    <font>
      <sz val="11"/>
      <color rgb="FFFF0000"/>
      <name val="宋体"/>
      <family val="2"/>
      <charset val="134"/>
      <scheme val="minor"/>
    </font>
    <font>
      <sz val="11"/>
      <name val="宋体"/>
      <family val="2"/>
      <charset val="134"/>
      <scheme val="minor"/>
    </font>
    <font>
      <u/>
      <sz val="11"/>
      <color theme="10"/>
      <name val="宋体"/>
      <family val="2"/>
      <charset val="134"/>
      <scheme val="minor"/>
    </font>
    <font>
      <sz val="9"/>
      <color theme="1"/>
      <name val="宋体"/>
      <family val="2"/>
      <charset val="134"/>
      <scheme val="minor"/>
    </font>
    <font>
      <b/>
      <sz val="11"/>
      <color theme="1"/>
      <name val="宋体"/>
      <family val="3"/>
      <charset val="134"/>
      <scheme val="minor"/>
    </font>
    <font>
      <b/>
      <sz val="11"/>
      <color rgb="FFFF0000"/>
      <name val="宋体"/>
      <family val="3"/>
      <charset val="134"/>
      <scheme val="minor"/>
    </font>
    <font>
      <sz val="9"/>
      <color rgb="FFFF0000"/>
      <name val="宋体"/>
      <family val="3"/>
      <charset val="134"/>
      <scheme val="minor"/>
    </font>
    <font>
      <sz val="9"/>
      <color theme="1"/>
      <name val="宋体"/>
      <family val="3"/>
      <charset val="134"/>
      <scheme val="minor"/>
    </font>
    <font>
      <b/>
      <sz val="9"/>
      <color rgb="FFFF0000"/>
      <name val="宋体"/>
      <family val="3"/>
      <charset val="134"/>
      <scheme val="minor"/>
    </font>
    <font>
      <b/>
      <i/>
      <sz val="11"/>
      <color rgb="FFFF0000"/>
      <name val="宋体"/>
      <family val="3"/>
      <charset val="134"/>
    </font>
    <font>
      <sz val="9"/>
      <name val="宋体"/>
      <family val="3"/>
      <charset val="134"/>
      <scheme val="minor"/>
    </font>
  </fonts>
  <fills count="8">
    <fill>
      <patternFill patternType="none"/>
    </fill>
    <fill>
      <patternFill patternType="gray125"/>
    </fill>
    <fill>
      <patternFill patternType="solid">
        <fgColor rgb="FFFFFF00"/>
        <bgColor indexed="64"/>
      </patternFill>
    </fill>
    <fill>
      <patternFill patternType="solid">
        <fgColor theme="9" tint="0.59999389629810485"/>
        <bgColor indexed="64"/>
      </patternFill>
    </fill>
    <fill>
      <patternFill patternType="solid">
        <fgColor rgb="FFFF0000"/>
        <bgColor indexed="64"/>
      </patternFill>
    </fill>
    <fill>
      <patternFill patternType="solid">
        <fgColor theme="5" tint="0.39997558519241921"/>
        <bgColor indexed="64"/>
      </patternFill>
    </fill>
    <fill>
      <patternFill patternType="solid">
        <fgColor theme="9" tint="0.79998168889431442"/>
        <bgColor indexed="64"/>
      </patternFill>
    </fill>
    <fill>
      <patternFill patternType="solid">
        <fgColor theme="5" tint="0.7999816888943144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3">
    <xf numFmtId="0" fontId="0" fillId="0" borderId="0">
      <alignment vertical="center"/>
    </xf>
    <xf numFmtId="0" fontId="2" fillId="0" borderId="0" applyFill="0" applyProtection="0"/>
    <xf numFmtId="0" fontId="5" fillId="0" borderId="0" applyNumberFormat="0" applyFill="0" applyBorder="0" applyAlignment="0" applyProtection="0">
      <alignment vertical="center"/>
    </xf>
  </cellStyleXfs>
  <cellXfs count="37">
    <xf numFmtId="0" fontId="0" fillId="0" borderId="0" xfId="0">
      <alignment vertical="center"/>
    </xf>
    <xf numFmtId="0" fontId="0" fillId="0" borderId="0" xfId="0" applyFill="1">
      <alignment vertical="center"/>
    </xf>
    <xf numFmtId="0" fontId="0" fillId="2" borderId="0" xfId="0" applyFill="1">
      <alignment vertical="center"/>
    </xf>
    <xf numFmtId="0" fontId="6" fillId="0" borderId="0" xfId="0" applyFont="1" applyAlignment="1">
      <alignment vertical="center" wrapText="1"/>
    </xf>
    <xf numFmtId="10" fontId="0" fillId="0" borderId="0" xfId="0" applyNumberFormat="1">
      <alignment vertical="center"/>
    </xf>
    <xf numFmtId="9" fontId="0" fillId="0" borderId="0" xfId="0" applyNumberFormat="1">
      <alignment vertical="center"/>
    </xf>
    <xf numFmtId="0" fontId="7" fillId="0" borderId="0" xfId="0" applyFont="1" applyFill="1" applyAlignment="1">
      <alignment vertical="center" wrapText="1"/>
    </xf>
    <xf numFmtId="0" fontId="7" fillId="0" borderId="0" xfId="0" applyFont="1" applyAlignment="1">
      <alignment vertical="center" wrapText="1"/>
    </xf>
    <xf numFmtId="0" fontId="8" fillId="2" borderId="0" xfId="0" applyFont="1" applyFill="1" applyAlignment="1">
      <alignment vertical="center" wrapText="1"/>
    </xf>
    <xf numFmtId="0" fontId="0" fillId="0" borderId="0" xfId="0" applyAlignment="1">
      <alignment vertical="center"/>
    </xf>
    <xf numFmtId="9" fontId="0" fillId="0" borderId="0" xfId="0" applyNumberFormat="1" applyAlignment="1">
      <alignment vertical="center"/>
    </xf>
    <xf numFmtId="0" fontId="8" fillId="5" borderId="0" xfId="0" applyFont="1" applyFill="1" applyAlignment="1">
      <alignment vertical="center" wrapText="1"/>
    </xf>
    <xf numFmtId="0" fontId="3" fillId="2" borderId="0" xfId="0" applyFont="1" applyFill="1">
      <alignment vertical="center"/>
    </xf>
    <xf numFmtId="0" fontId="4" fillId="0" borderId="0" xfId="0" applyFont="1" applyFill="1">
      <alignment vertical="center"/>
    </xf>
    <xf numFmtId="0" fontId="3" fillId="3" borderId="0" xfId="0" applyFont="1" applyFill="1">
      <alignment vertical="center"/>
    </xf>
    <xf numFmtId="9" fontId="7" fillId="0" borderId="0" xfId="0" applyNumberFormat="1" applyFont="1" applyAlignment="1">
      <alignment vertical="center" wrapText="1"/>
    </xf>
    <xf numFmtId="0" fontId="0" fillId="0" borderId="0" xfId="0" applyBorder="1">
      <alignment vertical="center"/>
    </xf>
    <xf numFmtId="0" fontId="0" fillId="0" borderId="0" xfId="0" applyBorder="1" applyAlignment="1">
      <alignment vertical="center" wrapText="1"/>
    </xf>
    <xf numFmtId="0" fontId="0" fillId="0" borderId="0" xfId="0" applyFill="1" applyBorder="1">
      <alignment vertical="center"/>
    </xf>
    <xf numFmtId="0" fontId="0" fillId="0" borderId="0" xfId="0" applyFill="1" applyBorder="1" applyAlignment="1" applyProtection="1">
      <alignment horizontal="left"/>
    </xf>
    <xf numFmtId="0" fontId="0" fillId="0" borderId="1" xfId="0" applyNumberFormat="1" applyFill="1" applyBorder="1" applyAlignment="1">
      <alignment vertical="center" wrapText="1"/>
    </xf>
    <xf numFmtId="0" fontId="0" fillId="4" borderId="1" xfId="0" applyNumberFormat="1" applyFill="1" applyBorder="1" applyAlignment="1">
      <alignment vertical="center" wrapText="1"/>
    </xf>
    <xf numFmtId="0" fontId="3" fillId="0" borderId="0" xfId="0" applyFont="1">
      <alignment vertical="center"/>
    </xf>
    <xf numFmtId="0" fontId="0" fillId="6" borderId="0" xfId="0" applyFill="1">
      <alignment vertical="center"/>
    </xf>
    <xf numFmtId="0" fontId="0" fillId="7" borderId="0" xfId="0" applyFill="1">
      <alignment vertical="center"/>
    </xf>
    <xf numFmtId="0" fontId="4" fillId="0" borderId="0" xfId="0" applyFont="1">
      <alignment vertical="center"/>
    </xf>
    <xf numFmtId="0" fontId="10" fillId="0" borderId="0" xfId="0" applyFont="1" applyAlignment="1">
      <alignment vertical="center" wrapText="1"/>
    </xf>
    <xf numFmtId="14" fontId="4" fillId="2" borderId="0" xfId="0" applyNumberFormat="1" applyFont="1" applyFill="1" applyBorder="1">
      <alignment vertical="center"/>
    </xf>
    <xf numFmtId="0" fontId="0" fillId="2" borderId="0" xfId="0" applyFill="1" applyBorder="1">
      <alignment vertical="center"/>
    </xf>
    <xf numFmtId="14" fontId="5" fillId="0" borderId="0" xfId="2" applyNumberFormat="1" applyBorder="1" applyAlignment="1">
      <alignment vertical="center" wrapText="1"/>
    </xf>
    <xf numFmtId="0" fontId="5" fillId="0" borderId="0" xfId="2" applyBorder="1" applyAlignment="1">
      <alignment vertical="center" wrapText="1"/>
    </xf>
    <xf numFmtId="0" fontId="0" fillId="2" borderId="0" xfId="0" applyNumberFormat="1" applyFill="1" applyBorder="1" applyAlignment="1">
      <alignment vertical="center" wrapText="1"/>
    </xf>
    <xf numFmtId="14" fontId="0" fillId="0" borderId="0" xfId="0" applyNumberFormat="1">
      <alignment vertical="center"/>
    </xf>
    <xf numFmtId="0" fontId="0" fillId="0" borderId="0" xfId="0" applyNumberFormat="1">
      <alignment vertical="center"/>
    </xf>
    <xf numFmtId="0" fontId="5" fillId="0" borderId="0" xfId="2" applyAlignment="1">
      <alignment vertical="center" wrapText="1"/>
    </xf>
    <xf numFmtId="14" fontId="5" fillId="0" borderId="0" xfId="2" applyNumberFormat="1" applyFill="1" applyBorder="1" applyAlignment="1">
      <alignment vertical="center" wrapText="1"/>
    </xf>
    <xf numFmtId="0" fontId="0" fillId="0" borderId="0" xfId="0" applyAlignment="1">
      <alignment horizontal="center" vertical="center"/>
    </xf>
  </cellXfs>
  <cellStyles count="3">
    <cellStyle name="常规" xfId="0" builtinId="0"/>
    <cellStyle name="常规 2" xfId="1"/>
    <cellStyle name="超链接" xfId="2" builtinId="8"/>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5.png"/></Relationships>
</file>

<file path=xl/drawings/_rels/vmlDrawing9.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3.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2</xdr:row>
      <xdr:rowOff>0</xdr:rowOff>
    </xdr:from>
    <xdr:to>
      <xdr:col>2</xdr:col>
      <xdr:colOff>1993469</xdr:colOff>
      <xdr:row>38</xdr:row>
      <xdr:rowOff>162093</xdr:rowOff>
    </xdr:to>
    <xdr:pic>
      <xdr:nvPicPr>
        <xdr:cNvPr id="4" name="图片 3"/>
        <xdr:cNvPicPr>
          <a:picLocks noChangeAspect="1"/>
        </xdr:cNvPicPr>
      </xdr:nvPicPr>
      <xdr:blipFill>
        <a:blip xmlns:r="http://schemas.openxmlformats.org/officeDocument/2006/relationships" r:embed="rId1"/>
        <a:stretch>
          <a:fillRect/>
        </a:stretch>
      </xdr:blipFill>
      <xdr:spPr>
        <a:xfrm>
          <a:off x="0" y="1076325"/>
          <a:ext cx="5279594" cy="633429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83820</xdr:colOff>
          <xdr:row>1</xdr:row>
          <xdr:rowOff>91440</xdr:rowOff>
        </xdr:from>
        <xdr:to>
          <xdr:col>1</xdr:col>
          <xdr:colOff>1112520</xdr:colOff>
          <xdr:row>1</xdr:row>
          <xdr:rowOff>312420</xdr:rowOff>
        </xdr:to>
        <xdr:sp macro="" textlink="">
          <xdr:nvSpPr>
            <xdr:cNvPr id="44033" name="Button 1" hidden="1">
              <a:extLst>
                <a:ext uri="{63B3BB69-23CF-44E3-9099-C40C66FF867C}">
                  <a14:compatExt spid="_x0000_s44033"/>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60960</xdr:colOff>
          <xdr:row>1</xdr:row>
          <xdr:rowOff>259080</xdr:rowOff>
        </xdr:from>
        <xdr:to>
          <xdr:col>1</xdr:col>
          <xdr:colOff>1089660</xdr:colOff>
          <xdr:row>1</xdr:row>
          <xdr:rowOff>708660</xdr:rowOff>
        </xdr:to>
        <xdr:sp macro="" textlink="">
          <xdr:nvSpPr>
            <xdr:cNvPr id="46081" name="Button 1" hidden="1">
              <a:extLst>
                <a:ext uri="{63B3BB69-23CF-44E3-9099-C40C66FF867C}">
                  <a14:compatExt spid="_x0000_s46081"/>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60960</xdr:colOff>
          <xdr:row>1</xdr:row>
          <xdr:rowOff>259080</xdr:rowOff>
        </xdr:from>
        <xdr:to>
          <xdr:col>1</xdr:col>
          <xdr:colOff>1089660</xdr:colOff>
          <xdr:row>1</xdr:row>
          <xdr:rowOff>708660</xdr:rowOff>
        </xdr:to>
        <xdr:sp macro="" textlink="">
          <xdr:nvSpPr>
            <xdr:cNvPr id="48129" name="Button 1" hidden="1">
              <a:extLst>
                <a:ext uri="{63B3BB69-23CF-44E3-9099-C40C66FF867C}">
                  <a14:compatExt spid="_x0000_s4812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60960</xdr:colOff>
          <xdr:row>1</xdr:row>
          <xdr:rowOff>259080</xdr:rowOff>
        </xdr:from>
        <xdr:to>
          <xdr:col>1</xdr:col>
          <xdr:colOff>1089660</xdr:colOff>
          <xdr:row>1</xdr:row>
          <xdr:rowOff>708660</xdr:rowOff>
        </xdr:to>
        <xdr:sp macro="" textlink="">
          <xdr:nvSpPr>
            <xdr:cNvPr id="41985" name="Button 1" hidden="1">
              <a:extLst>
                <a:ext uri="{63B3BB69-23CF-44E3-9099-C40C66FF867C}">
                  <a14:compatExt spid="_x0000_s4198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60960</xdr:colOff>
          <xdr:row>1</xdr:row>
          <xdr:rowOff>259080</xdr:rowOff>
        </xdr:from>
        <xdr:to>
          <xdr:col>1</xdr:col>
          <xdr:colOff>1089660</xdr:colOff>
          <xdr:row>1</xdr:row>
          <xdr:rowOff>708660</xdr:rowOff>
        </xdr:to>
        <xdr:sp macro="" textlink="">
          <xdr:nvSpPr>
            <xdr:cNvPr id="54273" name="Button 1" hidden="1">
              <a:extLst>
                <a:ext uri="{63B3BB69-23CF-44E3-9099-C40C66FF867C}">
                  <a14:compatExt spid="_x0000_s54273"/>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60960</xdr:colOff>
          <xdr:row>1</xdr:row>
          <xdr:rowOff>259080</xdr:rowOff>
        </xdr:from>
        <xdr:to>
          <xdr:col>1</xdr:col>
          <xdr:colOff>1089660</xdr:colOff>
          <xdr:row>1</xdr:row>
          <xdr:rowOff>708660</xdr:rowOff>
        </xdr:to>
        <xdr:sp macro="" textlink="">
          <xdr:nvSpPr>
            <xdr:cNvPr id="55297" name="Button 1" hidden="1">
              <a:extLst>
                <a:ext uri="{63B3BB69-23CF-44E3-9099-C40C66FF867C}">
                  <a14:compatExt spid="_x0000_s5529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60960</xdr:colOff>
          <xdr:row>1</xdr:row>
          <xdr:rowOff>259080</xdr:rowOff>
        </xdr:from>
        <xdr:to>
          <xdr:col>1</xdr:col>
          <xdr:colOff>1089660</xdr:colOff>
          <xdr:row>1</xdr:row>
          <xdr:rowOff>708660</xdr:rowOff>
        </xdr:to>
        <xdr:sp macro="" textlink="">
          <xdr:nvSpPr>
            <xdr:cNvPr id="56321" name="Button 1" hidden="1">
              <a:extLst>
                <a:ext uri="{63B3BB69-23CF-44E3-9099-C40C66FF867C}">
                  <a14:compatExt spid="_x0000_s56321"/>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60960</xdr:colOff>
          <xdr:row>1</xdr:row>
          <xdr:rowOff>259080</xdr:rowOff>
        </xdr:from>
        <xdr:to>
          <xdr:col>1</xdr:col>
          <xdr:colOff>1089660</xdr:colOff>
          <xdr:row>1</xdr:row>
          <xdr:rowOff>708660</xdr:rowOff>
        </xdr:to>
        <xdr:sp macro="" textlink="">
          <xdr:nvSpPr>
            <xdr:cNvPr id="50177" name="Button 1" hidden="1">
              <a:extLst>
                <a:ext uri="{63B3BB69-23CF-44E3-9099-C40C66FF867C}">
                  <a14:compatExt spid="_x0000_s5017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60960</xdr:colOff>
          <xdr:row>1</xdr:row>
          <xdr:rowOff>259080</xdr:rowOff>
        </xdr:from>
        <xdr:to>
          <xdr:col>1</xdr:col>
          <xdr:colOff>1089660</xdr:colOff>
          <xdr:row>1</xdr:row>
          <xdr:rowOff>708660</xdr:rowOff>
        </xdr:to>
        <xdr:sp macro="" textlink="">
          <xdr:nvSpPr>
            <xdr:cNvPr id="50178" name="Button 2" hidden="1">
              <a:extLst>
                <a:ext uri="{63B3BB69-23CF-44E3-9099-C40C66FF867C}">
                  <a14:compatExt spid="_x0000_s50178"/>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17</xdr:col>
      <xdr:colOff>12700</xdr:colOff>
      <xdr:row>40</xdr:row>
      <xdr:rowOff>25400</xdr:rowOff>
    </xdr:from>
    <xdr:to>
      <xdr:col>25</xdr:col>
      <xdr:colOff>412090</xdr:colOff>
      <xdr:row>55</xdr:row>
      <xdr:rowOff>101257</xdr:rowOff>
    </xdr:to>
    <xdr:pic>
      <xdr:nvPicPr>
        <xdr:cNvPr id="3" name="图片 2"/>
        <xdr:cNvPicPr>
          <a:picLocks noChangeAspect="1"/>
        </xdr:cNvPicPr>
      </xdr:nvPicPr>
      <xdr:blipFill>
        <a:blip xmlns:r="http://schemas.openxmlformats.org/officeDocument/2006/relationships" r:embed="rId1"/>
        <a:stretch>
          <a:fillRect/>
        </a:stretch>
      </xdr:blipFill>
      <xdr:spPr>
        <a:xfrm>
          <a:off x="10375900" y="7137400"/>
          <a:ext cx="5276190" cy="2742857"/>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53340</xdr:colOff>
          <xdr:row>37</xdr:row>
          <xdr:rowOff>53340</xdr:rowOff>
        </xdr:from>
        <xdr:to>
          <xdr:col>15</xdr:col>
          <xdr:colOff>548640</xdr:colOff>
          <xdr:row>59</xdr:row>
          <xdr:rowOff>91440</xdr:rowOff>
        </xdr:to>
        <xdr:sp macro="" textlink="">
          <xdr:nvSpPr>
            <xdr:cNvPr id="8205" name="Object 13" hidden="1">
              <a:extLst>
                <a:ext uri="{63B3BB69-23CF-44E3-9099-C40C66FF867C}">
                  <a14:compatExt spid="_x0000_s8205"/>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99060</xdr:colOff>
          <xdr:row>1</xdr:row>
          <xdr:rowOff>38100</xdr:rowOff>
        </xdr:from>
        <xdr:to>
          <xdr:col>25</xdr:col>
          <xdr:colOff>464820</xdr:colOff>
          <xdr:row>36</xdr:row>
          <xdr:rowOff>99060</xdr:rowOff>
        </xdr:to>
        <xdr:sp macro="" textlink="">
          <xdr:nvSpPr>
            <xdr:cNvPr id="8206" name="Object 14" hidden="1">
              <a:extLst>
                <a:ext uri="{63B3BB69-23CF-44E3-9099-C40C66FF867C}">
                  <a14:compatExt spid="_x0000_s8206"/>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62</xdr:row>
          <xdr:rowOff>0</xdr:rowOff>
        </xdr:from>
        <xdr:to>
          <xdr:col>14</xdr:col>
          <xdr:colOff>167640</xdr:colOff>
          <xdr:row>86</xdr:row>
          <xdr:rowOff>0</xdr:rowOff>
        </xdr:to>
        <xdr:sp macro="" textlink="">
          <xdr:nvSpPr>
            <xdr:cNvPr id="8207" name="Object 15" hidden="1">
              <a:extLst>
                <a:ext uri="{63B3BB69-23CF-44E3-9099-C40C66FF867C}">
                  <a14:compatExt spid="_x0000_s8207"/>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39118;&#33021;&#31867;\&#39118;&#33021;&#31867;&#21033;&#22522;.docx" TargetMode="Externa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1.bin"/><Relationship Id="rId1" Type="http://schemas.openxmlformats.org/officeDocument/2006/relationships/hyperlink" Target="..\&#30005;&#27668;&#35774;&#22791;\&#30005;&#32518;&#32447;&#32518;&#21033;&#22522;.docx" TargetMode="Externa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2.bin"/><Relationship Id="rId4" Type="http://schemas.openxmlformats.org/officeDocument/2006/relationships/ctrlProp" Target="../ctrlProps/ctrlProp4.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5.vml"/><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6.vml"/><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7.vml"/><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8.vml"/><Relationship Id="rId1" Type="http://schemas.openxmlformats.org/officeDocument/2006/relationships/drawing" Target="../drawings/drawing9.xml"/><Relationship Id="rId4" Type="http://schemas.openxmlformats.org/officeDocument/2006/relationships/ctrlProp" Target="../ctrlProps/ctrlProp9.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1.xml.rels><?xml version="1.0" encoding="UTF-8" standalone="yes"?>
<Relationships xmlns="http://schemas.openxmlformats.org/package/2006/relationships"><Relationship Id="rId8" Type="http://schemas.openxmlformats.org/officeDocument/2006/relationships/oleObject" Target="../embeddings/oleObject3.bin"/><Relationship Id="rId3" Type="http://schemas.openxmlformats.org/officeDocument/2006/relationships/vmlDrawing" Target="../drawings/vmlDrawing9.vml"/><Relationship Id="rId7" Type="http://schemas.openxmlformats.org/officeDocument/2006/relationships/image" Target="../media/image3.emf"/><Relationship Id="rId2" Type="http://schemas.openxmlformats.org/officeDocument/2006/relationships/drawing" Target="../drawings/drawing10.xml"/><Relationship Id="rId1" Type="http://schemas.openxmlformats.org/officeDocument/2006/relationships/printerSettings" Target="../printerSettings/printerSettings4.bin"/><Relationship Id="rId6" Type="http://schemas.openxmlformats.org/officeDocument/2006/relationships/oleObject" Target="../embeddings/oleObject2.bin"/><Relationship Id="rId5" Type="http://schemas.openxmlformats.org/officeDocument/2006/relationships/image" Target="../media/image2.emf"/><Relationship Id="rId4" Type="http://schemas.openxmlformats.org/officeDocument/2006/relationships/oleObject" Target="../embeddings/oleObject1.bin"/><Relationship Id="rId9" Type="http://schemas.openxmlformats.org/officeDocument/2006/relationships/image" Target="../media/image4.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EK2"/>
  <sheetViews>
    <sheetView workbookViewId="0">
      <selection activeCell="D2" sqref="D2"/>
    </sheetView>
  </sheetViews>
  <sheetFormatPr defaultRowHeight="14.4" x14ac:dyDescent="0.25"/>
  <cols>
    <col min="2" max="2" width="36.88671875" customWidth="1"/>
    <col min="3" max="3" width="36" customWidth="1"/>
    <col min="4" max="4" width="38.109375" customWidth="1"/>
  </cols>
  <sheetData>
    <row r="1" spans="1:141" s="16" customFormat="1" x14ac:dyDescent="0.25">
      <c r="A1" s="17" t="s">
        <v>247</v>
      </c>
      <c r="B1" s="20" t="s">
        <v>452</v>
      </c>
      <c r="C1" s="21" t="s">
        <v>453</v>
      </c>
      <c r="D1" s="20" t="s">
        <v>454</v>
      </c>
      <c r="E1" t="s">
        <v>2</v>
      </c>
      <c r="F1" t="s">
        <v>3</v>
      </c>
      <c r="G1" t="s">
        <v>0</v>
      </c>
      <c r="H1" t="s">
        <v>422</v>
      </c>
      <c r="I1" t="s">
        <v>455</v>
      </c>
      <c r="J1" t="s">
        <v>4</v>
      </c>
      <c r="K1" t="s">
        <v>5</v>
      </c>
      <c r="L1" t="s">
        <v>1</v>
      </c>
      <c r="M1" t="s">
        <v>6</v>
      </c>
      <c r="N1" t="s">
        <v>9</v>
      </c>
      <c r="O1" t="s">
        <v>10</v>
      </c>
      <c r="P1" t="s">
        <v>11</v>
      </c>
      <c r="Q1" t="s">
        <v>456</v>
      </c>
      <c r="R1" t="s">
        <v>423</v>
      </c>
      <c r="S1" t="s">
        <v>457</v>
      </c>
      <c r="T1" t="s">
        <v>12</v>
      </c>
      <c r="U1" t="s">
        <v>424</v>
      </c>
      <c r="V1" t="s">
        <v>425</v>
      </c>
      <c r="W1" t="s">
        <v>13</v>
      </c>
      <c r="X1" t="s">
        <v>369</v>
      </c>
      <c r="Y1" t="s">
        <v>370</v>
      </c>
      <c r="Z1" t="s">
        <v>371</v>
      </c>
      <c r="AA1" t="s">
        <v>372</v>
      </c>
      <c r="AB1" t="s">
        <v>373</v>
      </c>
      <c r="AC1" t="s">
        <v>426</v>
      </c>
      <c r="AD1" t="s">
        <v>374</v>
      </c>
      <c r="AE1" t="s">
        <v>458</v>
      </c>
      <c r="AF1" t="s">
        <v>14</v>
      </c>
      <c r="AG1" t="s">
        <v>15</v>
      </c>
      <c r="AH1" t="s">
        <v>427</v>
      </c>
      <c r="AI1" t="s">
        <v>459</v>
      </c>
      <c r="AJ1" t="s">
        <v>428</v>
      </c>
      <c r="AK1" t="s">
        <v>16</v>
      </c>
      <c r="AL1" t="s">
        <v>429</v>
      </c>
      <c r="AM1" t="s">
        <v>248</v>
      </c>
      <c r="AN1" t="s">
        <v>430</v>
      </c>
      <c r="AO1" t="s">
        <v>431</v>
      </c>
      <c r="AP1" t="s">
        <v>432</v>
      </c>
      <c r="AQ1" t="s">
        <v>433</v>
      </c>
      <c r="AR1" t="s">
        <v>434</v>
      </c>
      <c r="AS1" t="s">
        <v>435</v>
      </c>
      <c r="AT1" t="s">
        <v>436</v>
      </c>
      <c r="AU1" t="s">
        <v>437</v>
      </c>
      <c r="AV1" t="s">
        <v>438</v>
      </c>
      <c r="AW1" t="s">
        <v>439</v>
      </c>
      <c r="AX1" t="s">
        <v>440</v>
      </c>
      <c r="AY1" t="s">
        <v>460</v>
      </c>
      <c r="AZ1" t="s">
        <v>249</v>
      </c>
      <c r="BA1" t="s">
        <v>250</v>
      </c>
      <c r="BB1" t="s">
        <v>251</v>
      </c>
      <c r="BC1" t="s">
        <v>252</v>
      </c>
      <c r="BD1" t="s">
        <v>258</v>
      </c>
      <c r="BE1" t="s">
        <v>253</v>
      </c>
      <c r="BF1" t="s">
        <v>254</v>
      </c>
      <c r="BG1" t="s">
        <v>255</v>
      </c>
      <c r="BH1" t="s">
        <v>256</v>
      </c>
      <c r="BI1" t="s">
        <v>461</v>
      </c>
      <c r="BJ1" t="s">
        <v>441</v>
      </c>
      <c r="BK1" t="s">
        <v>257</v>
      </c>
      <c r="BL1" t="s">
        <v>442</v>
      </c>
      <c r="BM1" t="s">
        <v>443</v>
      </c>
      <c r="BN1" t="s">
        <v>444</v>
      </c>
      <c r="BO1" t="s">
        <v>445</v>
      </c>
      <c r="BP1" t="s">
        <v>259</v>
      </c>
      <c r="BQ1" t="s">
        <v>260</v>
      </c>
      <c r="BR1" t="s">
        <v>261</v>
      </c>
      <c r="BS1" t="s">
        <v>446</v>
      </c>
      <c r="BT1" t="s">
        <v>262</v>
      </c>
      <c r="BU1" t="s">
        <v>263</v>
      </c>
      <c r="BV1" t="s">
        <v>264</v>
      </c>
      <c r="BW1" t="s">
        <v>447</v>
      </c>
      <c r="BX1" t="s">
        <v>265</v>
      </c>
      <c r="BY1" t="s">
        <v>266</v>
      </c>
      <c r="BZ1" t="s">
        <v>448</v>
      </c>
      <c r="CA1" t="s">
        <v>267</v>
      </c>
      <c r="CB1" t="s">
        <v>268</v>
      </c>
      <c r="CC1" t="s">
        <v>462</v>
      </c>
      <c r="CD1" t="s">
        <v>463</v>
      </c>
      <c r="CE1" t="s">
        <v>464</v>
      </c>
      <c r="CF1" t="s">
        <v>465</v>
      </c>
      <c r="CG1" s="1" t="s">
        <v>375</v>
      </c>
      <c r="CH1" s="1" t="s">
        <v>376</v>
      </c>
      <c r="CI1" s="1" t="s">
        <v>377</v>
      </c>
      <c r="CJ1" s="1" t="s">
        <v>378</v>
      </c>
      <c r="CK1" s="1" t="s">
        <v>379</v>
      </c>
      <c r="CL1" s="1" t="s">
        <v>380</v>
      </c>
      <c r="CM1" s="1" t="s">
        <v>381</v>
      </c>
      <c r="CN1" s="1" t="s">
        <v>382</v>
      </c>
      <c r="CO1" s="1" t="s">
        <v>383</v>
      </c>
      <c r="CP1" s="1" t="s">
        <v>384</v>
      </c>
      <c r="CQ1" s="1" t="s">
        <v>385</v>
      </c>
      <c r="CR1" s="1" t="s">
        <v>386</v>
      </c>
      <c r="CS1" s="1" t="s">
        <v>466</v>
      </c>
      <c r="CT1" s="1" t="s">
        <v>467</v>
      </c>
      <c r="CU1" s="1" t="s">
        <v>468</v>
      </c>
      <c r="CV1" s="1" t="s">
        <v>387</v>
      </c>
      <c r="CW1" s="1" t="s">
        <v>469</v>
      </c>
      <c r="CX1" s="1" t="s">
        <v>228</v>
      </c>
      <c r="CY1">
        <v>1</v>
      </c>
      <c r="CZ1" t="s">
        <v>471</v>
      </c>
      <c r="DA1" t="s">
        <v>412</v>
      </c>
      <c r="DB1">
        <v>3</v>
      </c>
      <c r="DC1" t="s">
        <v>472</v>
      </c>
      <c r="DD1" t="s">
        <v>473</v>
      </c>
      <c r="DE1">
        <v>6</v>
      </c>
      <c r="DF1" t="s">
        <v>413</v>
      </c>
      <c r="DG1" t="s">
        <v>474</v>
      </c>
      <c r="DH1">
        <v>10</v>
      </c>
      <c r="DI1" t="s">
        <v>475</v>
      </c>
      <c r="DJ1" t="s">
        <v>414</v>
      </c>
      <c r="DK1">
        <v>20</v>
      </c>
      <c r="DL1" t="s">
        <v>476</v>
      </c>
      <c r="DM1" t="s">
        <v>388</v>
      </c>
      <c r="DN1" t="s">
        <v>389</v>
      </c>
      <c r="DO1" s="2" t="s">
        <v>390</v>
      </c>
      <c r="DP1" t="s">
        <v>477</v>
      </c>
      <c r="DQ1" t="s">
        <v>415</v>
      </c>
      <c r="DR1" s="1" t="s">
        <v>391</v>
      </c>
      <c r="DS1" s="1" t="s">
        <v>392</v>
      </c>
      <c r="DT1" s="1" t="s">
        <v>478</v>
      </c>
      <c r="DU1" t="s">
        <v>479</v>
      </c>
      <c r="DV1" t="s">
        <v>416</v>
      </c>
      <c r="DW1" t="s">
        <v>480</v>
      </c>
      <c r="DX1" t="s">
        <v>481</v>
      </c>
      <c r="DY1" t="s">
        <v>482</v>
      </c>
      <c r="DZ1" t="s">
        <v>483</v>
      </c>
      <c r="EA1" t="s">
        <v>484</v>
      </c>
      <c r="EB1" t="s">
        <v>393</v>
      </c>
      <c r="EC1" t="s">
        <v>485</v>
      </c>
      <c r="ED1" t="s">
        <v>486</v>
      </c>
      <c r="EE1" t="s">
        <v>487</v>
      </c>
      <c r="EF1" t="s">
        <v>488</v>
      </c>
      <c r="EG1" t="s">
        <v>489</v>
      </c>
      <c r="EH1" t="s">
        <v>490</v>
      </c>
      <c r="EI1" t="s">
        <v>491</v>
      </c>
      <c r="EJ1" t="s">
        <v>492</v>
      </c>
      <c r="EK1"/>
    </row>
    <row r="2" spans="1:141" s="16" customFormat="1" ht="71.55" customHeight="1" x14ac:dyDescent="0.25">
      <c r="A2" s="29" t="s">
        <v>640</v>
      </c>
      <c r="B2" s="27"/>
      <c r="C2" s="28">
        <v>0</v>
      </c>
      <c r="D2" s="28">
        <v>0</v>
      </c>
      <c r="T2" s="18"/>
      <c r="U2" s="18"/>
      <c r="V2" s="18"/>
      <c r="AB2" s="19"/>
    </row>
  </sheetData>
  <phoneticPr fontId="1" type="noConversion"/>
  <hyperlinks>
    <hyperlink ref="A2" r:id="rId1"/>
  </hyperlinks>
  <pageMargins left="0.7" right="0.7" top="0.75" bottom="0.75" header="0.3" footer="0.3"/>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EQ9"/>
  <sheetViews>
    <sheetView topLeftCell="A6" zoomScaleNormal="100" workbookViewId="0">
      <selection activeCell="D9" sqref="D9"/>
    </sheetView>
  </sheetViews>
  <sheetFormatPr defaultRowHeight="14.4" x14ac:dyDescent="0.25"/>
  <cols>
    <col min="1" max="1" width="20.5546875" customWidth="1"/>
    <col min="2" max="2" width="38.77734375" customWidth="1"/>
    <col min="3" max="3" width="35.21875" customWidth="1"/>
    <col min="4" max="4" width="52.5546875" customWidth="1"/>
    <col min="10" max="10" width="10.5546875" customWidth="1"/>
  </cols>
  <sheetData>
    <row r="1" spans="1:147" x14ac:dyDescent="0.25">
      <c r="A1" s="17" t="s">
        <v>647</v>
      </c>
      <c r="B1" s="20" t="s">
        <v>452</v>
      </c>
      <c r="C1" s="21" t="s">
        <v>648</v>
      </c>
      <c r="D1" s="20" t="s">
        <v>454</v>
      </c>
      <c r="E1" t="s">
        <v>2</v>
      </c>
      <c r="F1" t="s">
        <v>3</v>
      </c>
      <c r="G1" t="s">
        <v>0</v>
      </c>
      <c r="H1" t="s">
        <v>422</v>
      </c>
      <c r="I1" t="s">
        <v>649</v>
      </c>
      <c r="J1" t="s">
        <v>4</v>
      </c>
      <c r="K1" t="s">
        <v>5</v>
      </c>
      <c r="L1" t="s">
        <v>1</v>
      </c>
      <c r="M1" t="s">
        <v>6</v>
      </c>
      <c r="N1" t="s">
        <v>9</v>
      </c>
      <c r="O1" t="s">
        <v>10</v>
      </c>
      <c r="P1" t="s">
        <v>11</v>
      </c>
      <c r="Q1" t="s">
        <v>650</v>
      </c>
      <c r="R1" t="s">
        <v>651</v>
      </c>
      <c r="S1" t="s">
        <v>652</v>
      </c>
      <c r="T1" t="s">
        <v>12</v>
      </c>
      <c r="U1" t="s">
        <v>653</v>
      </c>
      <c r="V1" t="s">
        <v>654</v>
      </c>
      <c r="W1" t="s">
        <v>13</v>
      </c>
      <c r="X1" t="s">
        <v>655</v>
      </c>
      <c r="Y1" t="s">
        <v>656</v>
      </c>
      <c r="Z1" t="s">
        <v>657</v>
      </c>
      <c r="AA1" t="s">
        <v>658</v>
      </c>
      <c r="AB1" t="s">
        <v>659</v>
      </c>
      <c r="AC1" t="s">
        <v>426</v>
      </c>
      <c r="AD1" t="s">
        <v>660</v>
      </c>
      <c r="AE1" t="s">
        <v>661</v>
      </c>
      <c r="AF1" t="s">
        <v>14</v>
      </c>
      <c r="AG1" t="s">
        <v>15</v>
      </c>
      <c r="AH1" t="s">
        <v>427</v>
      </c>
      <c r="AI1" t="s">
        <v>662</v>
      </c>
      <c r="AJ1" t="s">
        <v>428</v>
      </c>
      <c r="AK1" t="s">
        <v>16</v>
      </c>
      <c r="AL1" t="s">
        <v>429</v>
      </c>
      <c r="AM1" t="s">
        <v>248</v>
      </c>
      <c r="AN1" t="s">
        <v>430</v>
      </c>
      <c r="AO1" t="s">
        <v>431</v>
      </c>
      <c r="AP1" t="s">
        <v>432</v>
      </c>
      <c r="AQ1" t="s">
        <v>433</v>
      </c>
      <c r="AR1" t="s">
        <v>434</v>
      </c>
      <c r="AS1" t="s">
        <v>435</v>
      </c>
      <c r="AT1" t="s">
        <v>436</v>
      </c>
      <c r="AU1" t="s">
        <v>437</v>
      </c>
      <c r="AV1" t="s">
        <v>438</v>
      </c>
      <c r="AW1" t="s">
        <v>439</v>
      </c>
      <c r="AX1" t="s">
        <v>440</v>
      </c>
      <c r="AY1" t="s">
        <v>249</v>
      </c>
      <c r="AZ1" t="s">
        <v>250</v>
      </c>
      <c r="BA1" t="s">
        <v>251</v>
      </c>
      <c r="BB1" t="s">
        <v>252</v>
      </c>
      <c r="BC1" t="s">
        <v>663</v>
      </c>
      <c r="BD1" t="s">
        <v>253</v>
      </c>
      <c r="BE1" t="s">
        <v>254</v>
      </c>
      <c r="BF1" t="s">
        <v>255</v>
      </c>
      <c r="BG1" t="s">
        <v>256</v>
      </c>
      <c r="BH1" t="s">
        <v>664</v>
      </c>
      <c r="BI1" t="s">
        <v>665</v>
      </c>
      <c r="BJ1" t="s">
        <v>666</v>
      </c>
      <c r="BK1" t="s">
        <v>667</v>
      </c>
      <c r="BL1" t="s">
        <v>668</v>
      </c>
      <c r="BM1" t="s">
        <v>669</v>
      </c>
      <c r="BN1" t="s">
        <v>670</v>
      </c>
      <c r="BO1" t="s">
        <v>445</v>
      </c>
      <c r="BP1" t="s">
        <v>259</v>
      </c>
      <c r="BQ1" t="s">
        <v>260</v>
      </c>
      <c r="BR1" t="s">
        <v>261</v>
      </c>
      <c r="BS1" t="s">
        <v>446</v>
      </c>
      <c r="BT1" t="s">
        <v>262</v>
      </c>
      <c r="BU1" t="s">
        <v>263</v>
      </c>
      <c r="BV1" t="s">
        <v>264</v>
      </c>
      <c r="BW1" t="s">
        <v>265</v>
      </c>
      <c r="BX1" t="s">
        <v>265</v>
      </c>
      <c r="BY1" t="s">
        <v>266</v>
      </c>
      <c r="BZ1" t="s">
        <v>267</v>
      </c>
      <c r="CA1" t="s">
        <v>267</v>
      </c>
      <c r="CB1" t="s">
        <v>268</v>
      </c>
      <c r="CC1" t="s">
        <v>671</v>
      </c>
      <c r="CD1" t="s">
        <v>672</v>
      </c>
      <c r="CE1" t="s">
        <v>673</v>
      </c>
      <c r="CF1" t="s">
        <v>674</v>
      </c>
      <c r="CG1" s="1" t="s">
        <v>377</v>
      </c>
      <c r="CH1" s="1" t="s">
        <v>378</v>
      </c>
      <c r="CI1" s="1" t="s">
        <v>379</v>
      </c>
      <c r="CJ1" s="1" t="s">
        <v>380</v>
      </c>
      <c r="CK1" s="1" t="s">
        <v>381</v>
      </c>
      <c r="CL1" s="1" t="s">
        <v>382</v>
      </c>
      <c r="CM1" s="1" t="s">
        <v>383</v>
      </c>
      <c r="CN1" s="1" t="s">
        <v>384</v>
      </c>
      <c r="CO1" s="1" t="s">
        <v>385</v>
      </c>
      <c r="CP1" s="1" t="s">
        <v>386</v>
      </c>
      <c r="CQ1" s="1" t="s">
        <v>466</v>
      </c>
      <c r="CR1" s="1" t="s">
        <v>675</v>
      </c>
      <c r="CS1" s="1" t="s">
        <v>676</v>
      </c>
      <c r="CT1" s="1" t="s">
        <v>677</v>
      </c>
      <c r="CU1" s="1" t="s">
        <v>678</v>
      </c>
      <c r="CV1" s="1" t="s">
        <v>679</v>
      </c>
      <c r="CW1">
        <v>1</v>
      </c>
      <c r="CX1" t="s">
        <v>471</v>
      </c>
      <c r="CY1" t="s">
        <v>680</v>
      </c>
      <c r="CZ1">
        <v>3</v>
      </c>
      <c r="DA1" t="s">
        <v>681</v>
      </c>
      <c r="DB1" t="s">
        <v>682</v>
      </c>
      <c r="DC1">
        <v>6</v>
      </c>
      <c r="DD1" t="s">
        <v>413</v>
      </c>
      <c r="DE1" t="s">
        <v>683</v>
      </c>
      <c r="DF1">
        <v>10</v>
      </c>
      <c r="DG1" t="s">
        <v>684</v>
      </c>
      <c r="DH1" t="s">
        <v>414</v>
      </c>
      <c r="DI1">
        <v>20</v>
      </c>
      <c r="DJ1" t="s">
        <v>685</v>
      </c>
      <c r="DK1" t="s">
        <v>388</v>
      </c>
      <c r="DL1" t="s">
        <v>389</v>
      </c>
      <c r="DM1" s="2" t="s">
        <v>390</v>
      </c>
      <c r="DN1" t="s">
        <v>477</v>
      </c>
      <c r="DO1" t="s">
        <v>686</v>
      </c>
      <c r="DP1" s="1" t="s">
        <v>391</v>
      </c>
      <c r="DQ1" s="1" t="s">
        <v>687</v>
      </c>
      <c r="DR1" s="1" t="s">
        <v>688</v>
      </c>
      <c r="DS1" t="s">
        <v>479</v>
      </c>
      <c r="DT1" t="s">
        <v>416</v>
      </c>
      <c r="DU1" t="s">
        <v>480</v>
      </c>
      <c r="DV1" t="s">
        <v>689</v>
      </c>
      <c r="DW1" t="s">
        <v>690</v>
      </c>
      <c r="DX1" t="s">
        <v>691</v>
      </c>
      <c r="DY1" t="s">
        <v>692</v>
      </c>
      <c r="DZ1" t="s">
        <v>693</v>
      </c>
      <c r="EA1" t="s">
        <v>694</v>
      </c>
    </row>
    <row r="2" spans="1:147" ht="28.8" x14ac:dyDescent="0.25">
      <c r="A2" s="30" t="s">
        <v>771</v>
      </c>
      <c r="B2" s="27"/>
      <c r="C2" s="31">
        <v>3</v>
      </c>
      <c r="D2" s="31">
        <v>9</v>
      </c>
      <c r="T2" s="4"/>
      <c r="CG2" s="1"/>
      <c r="CH2" s="1"/>
      <c r="CI2" s="1"/>
      <c r="CJ2" s="1"/>
      <c r="CK2" s="1"/>
      <c r="CL2" s="1"/>
      <c r="CM2" s="1"/>
      <c r="CN2" s="1"/>
      <c r="CO2" s="1"/>
      <c r="CP2" s="1"/>
      <c r="CQ2" s="1"/>
      <c r="CR2" s="1"/>
      <c r="CS2" s="1"/>
      <c r="CT2" s="1"/>
      <c r="CU2" s="1"/>
      <c r="CV2" s="1"/>
      <c r="DM2" s="1"/>
      <c r="DP2" s="1"/>
      <c r="DQ2" s="1"/>
      <c r="DR2" s="1"/>
    </row>
    <row r="3" spans="1:147" ht="259.2" x14ac:dyDescent="0.25">
      <c r="B3" s="3" t="s">
        <v>1823</v>
      </c>
      <c r="C3" s="3" t="s">
        <v>1824</v>
      </c>
      <c r="D3" s="3" t="s">
        <v>1804</v>
      </c>
      <c r="E3" t="s">
        <v>512</v>
      </c>
      <c r="F3" t="s">
        <v>513</v>
      </c>
      <c r="G3">
        <v>15.36</v>
      </c>
      <c r="H3">
        <v>-4.24</v>
      </c>
      <c r="I3" t="s">
        <v>156</v>
      </c>
      <c r="J3">
        <v>52422907000</v>
      </c>
      <c r="K3">
        <v>24.4</v>
      </c>
      <c r="L3">
        <v>1.81</v>
      </c>
      <c r="M3" t="s">
        <v>168</v>
      </c>
      <c r="N3" t="s">
        <v>772</v>
      </c>
      <c r="O3" t="s">
        <v>773</v>
      </c>
      <c r="P3" t="s">
        <v>774</v>
      </c>
      <c r="Q3">
        <v>-20.93</v>
      </c>
      <c r="R3" t="s">
        <v>572</v>
      </c>
      <c r="S3">
        <v>3150000000</v>
      </c>
      <c r="T3" s="4">
        <v>4</v>
      </c>
      <c r="U3" t="s">
        <v>135</v>
      </c>
      <c r="V3">
        <v>3412949700</v>
      </c>
      <c r="W3">
        <v>3412949700</v>
      </c>
      <c r="X3">
        <v>1.62</v>
      </c>
      <c r="Y3">
        <v>0.62</v>
      </c>
      <c r="Z3">
        <v>8.68</v>
      </c>
      <c r="AA3" t="s">
        <v>775</v>
      </c>
      <c r="AB3" t="s">
        <v>776</v>
      </c>
      <c r="AC3" t="s">
        <v>777</v>
      </c>
      <c r="AD3" t="s">
        <v>274</v>
      </c>
      <c r="AE3" t="s">
        <v>695</v>
      </c>
      <c r="AF3">
        <v>-76035800</v>
      </c>
      <c r="AG3" t="s">
        <v>778</v>
      </c>
      <c r="AH3" t="s">
        <v>779</v>
      </c>
      <c r="AI3" t="s">
        <v>780</v>
      </c>
      <c r="AJ3" t="s">
        <v>781</v>
      </c>
      <c r="AK3" t="s">
        <v>782</v>
      </c>
      <c r="AL3" t="s">
        <v>783</v>
      </c>
      <c r="AM3" t="s">
        <v>784</v>
      </c>
      <c r="AN3" t="s">
        <v>7</v>
      </c>
      <c r="AO3" t="s">
        <v>411</v>
      </c>
      <c r="AP3" t="s">
        <v>785</v>
      </c>
      <c r="AQ3" t="s">
        <v>786</v>
      </c>
      <c r="AR3" t="s">
        <v>787</v>
      </c>
      <c r="AS3" t="s">
        <v>788</v>
      </c>
      <c r="AT3" t="s">
        <v>789</v>
      </c>
      <c r="AU3" t="s">
        <v>790</v>
      </c>
      <c r="AV3" t="s">
        <v>177</v>
      </c>
      <c r="AW3" t="s">
        <v>791</v>
      </c>
      <c r="AX3" t="s">
        <v>792</v>
      </c>
      <c r="AY3" t="s">
        <v>418</v>
      </c>
      <c r="AZ3" t="s">
        <v>573</v>
      </c>
      <c r="BA3" t="s">
        <v>574</v>
      </c>
      <c r="BB3" t="s">
        <v>575</v>
      </c>
      <c r="BC3" t="s">
        <v>576</v>
      </c>
      <c r="BD3" t="s">
        <v>354</v>
      </c>
      <c r="BE3" t="s">
        <v>577</v>
      </c>
      <c r="BF3" t="s">
        <v>355</v>
      </c>
      <c r="BG3" t="s">
        <v>193</v>
      </c>
      <c r="BH3" t="s">
        <v>578</v>
      </c>
      <c r="BI3" t="s">
        <v>793</v>
      </c>
      <c r="BJ3" t="s">
        <v>794</v>
      </c>
      <c r="BK3" t="s">
        <v>696</v>
      </c>
      <c r="BL3" t="s">
        <v>795</v>
      </c>
      <c r="BM3" t="s">
        <v>287</v>
      </c>
      <c r="BN3" t="s">
        <v>697</v>
      </c>
      <c r="BO3">
        <v>1.37</v>
      </c>
      <c r="BP3">
        <v>8.5500000000000007</v>
      </c>
      <c r="BQ3">
        <v>8.25</v>
      </c>
      <c r="BR3">
        <v>0.73</v>
      </c>
      <c r="BS3">
        <v>10.14</v>
      </c>
      <c r="BT3">
        <v>9.6999999999999993</v>
      </c>
      <c r="BU3" t="s">
        <v>796</v>
      </c>
      <c r="BV3" t="s">
        <v>698</v>
      </c>
      <c r="BW3">
        <v>19.13</v>
      </c>
      <c r="BX3">
        <v>13.9</v>
      </c>
      <c r="BY3">
        <v>12.83</v>
      </c>
      <c r="BZ3">
        <v>9.26</v>
      </c>
      <c r="CA3">
        <v>5.63</v>
      </c>
      <c r="CB3">
        <v>5.08</v>
      </c>
      <c r="CC3">
        <v>-0.65</v>
      </c>
      <c r="CD3">
        <v>7.0000000000000007E-2</v>
      </c>
      <c r="CE3" t="s">
        <v>1802</v>
      </c>
      <c r="CF3" t="s">
        <v>1803</v>
      </c>
      <c r="CG3" s="23">
        <v>-0.28891322249844625</v>
      </c>
      <c r="CH3" s="24">
        <v>4.4344262295081966</v>
      </c>
      <c r="CI3" s="23">
        <v>9.6977338194847107E-2</v>
      </c>
      <c r="CJ3" s="23">
        <v>8.6491778492927551E-2</v>
      </c>
      <c r="CK3" s="23">
        <v>0.14172860980033875</v>
      </c>
      <c r="CL3" s="23">
        <v>0.25273266434669495</v>
      </c>
      <c r="CM3" s="23">
        <v>0.28292584419250488</v>
      </c>
      <c r="CN3" s="24">
        <v>-0.92439562082290649</v>
      </c>
      <c r="CO3" s="24">
        <v>0.1554088294506073</v>
      </c>
      <c r="CP3" s="24">
        <v>-7.2101756930351257E-2</v>
      </c>
      <c r="CQ3" s="24">
        <v>0.19012904167175293</v>
      </c>
      <c r="CR3" s="24">
        <v>0.12279593199491501</v>
      </c>
      <c r="CS3">
        <v>1.1356044234560145</v>
      </c>
      <c r="CT3">
        <v>1413253081.3953488</v>
      </c>
      <c r="CU3">
        <v>0.65104166666666674</v>
      </c>
      <c r="CV3" s="23">
        <v>0.17217124700546266</v>
      </c>
      <c r="CW3" s="24">
        <v>-0.1056327149271965</v>
      </c>
      <c r="CX3">
        <v>0.06</v>
      </c>
      <c r="CY3">
        <v>215.27661202413535</v>
      </c>
      <c r="CZ3">
        <v>190201372.15560335</v>
      </c>
      <c r="DA3">
        <v>0.17217124700546266</v>
      </c>
      <c r="DB3">
        <v>65.665298896826968</v>
      </c>
      <c r="DC3">
        <v>623554718.97469056</v>
      </c>
      <c r="DD3">
        <v>0.16356268465518953</v>
      </c>
      <c r="DE3">
        <v>29.398814843538435</v>
      </c>
      <c r="DF3">
        <v>1392774069.9043689</v>
      </c>
      <c r="DG3">
        <v>0.15151069736480713</v>
      </c>
      <c r="DH3">
        <v>15.801508572728562</v>
      </c>
      <c r="DI3">
        <v>2591265689.0663934</v>
      </c>
      <c r="DJ3">
        <v>0.13773699760437014</v>
      </c>
      <c r="DK3">
        <v>6.3157391185531679</v>
      </c>
      <c r="DL3">
        <v>6483153631.1746893</v>
      </c>
      <c r="DM3">
        <v>0.12051987290382385</v>
      </c>
      <c r="DN3">
        <v>172000000</v>
      </c>
      <c r="DO3">
        <v>0.17217124700546266</v>
      </c>
      <c r="DP3">
        <v>40945907000</v>
      </c>
      <c r="DQ3">
        <v>16835766000</v>
      </c>
      <c r="DR3">
        <v>3151</v>
      </c>
      <c r="DS3">
        <v>-0.46108446950390891</v>
      </c>
      <c r="DT3">
        <v>4.5400589444353932</v>
      </c>
      <c r="DU3" s="25">
        <v>-3.3333333333333726E-3</v>
      </c>
      <c r="DV3">
        <v>0.53333333333333333</v>
      </c>
      <c r="DW3">
        <v>0.52999999999999992</v>
      </c>
      <c r="DX3">
        <v>7.000000000000001E-4</v>
      </c>
      <c r="DY3">
        <v>0.63403553984313421</v>
      </c>
      <c r="DZ3">
        <v>1.6382487789019608E-4</v>
      </c>
      <c r="EA3">
        <v>2753</v>
      </c>
      <c r="EB3">
        <v>7.2267856202881873E-5</v>
      </c>
      <c r="EC3">
        <v>0</v>
      </c>
      <c r="ED3">
        <v>0.20832419534340046</v>
      </c>
      <c r="EE3">
        <v>0.89013910752918513</v>
      </c>
      <c r="EF3" s="22">
        <v>7.6300000000000007E-2</v>
      </c>
      <c r="EG3">
        <v>3.3900000000000007E-2</v>
      </c>
      <c r="EH3">
        <v>40.234035539843134</v>
      </c>
      <c r="EI3" t="s">
        <v>449</v>
      </c>
      <c r="EJ3">
        <v>0</v>
      </c>
      <c r="EK3">
        <v>0</v>
      </c>
      <c r="EL3" s="32">
        <v>44960</v>
      </c>
      <c r="EM3" s="33">
        <v>1.1000000000000001</v>
      </c>
      <c r="EN3" s="33">
        <v>4.6100000000000003</v>
      </c>
      <c r="EO3" s="33">
        <v>1.28</v>
      </c>
      <c r="EP3" s="33">
        <v>-3.14</v>
      </c>
      <c r="EQ3" s="33">
        <v>-4.24</v>
      </c>
    </row>
    <row r="4" spans="1:147" ht="118.8" x14ac:dyDescent="0.25">
      <c r="B4" s="3"/>
      <c r="C4" s="3" t="s">
        <v>1805</v>
      </c>
      <c r="D4" s="3" t="s">
        <v>1807</v>
      </c>
      <c r="E4" t="s">
        <v>360</v>
      </c>
      <c r="F4" t="s">
        <v>361</v>
      </c>
      <c r="G4">
        <v>57.98</v>
      </c>
      <c r="H4">
        <v>-5.28</v>
      </c>
      <c r="I4" t="s">
        <v>1806</v>
      </c>
      <c r="J4">
        <v>39873737000</v>
      </c>
      <c r="K4">
        <v>41.38</v>
      </c>
      <c r="L4">
        <v>7.73</v>
      </c>
      <c r="M4" t="s">
        <v>404</v>
      </c>
      <c r="N4" t="s">
        <v>798</v>
      </c>
      <c r="O4" t="s">
        <v>799</v>
      </c>
      <c r="P4" t="s">
        <v>800</v>
      </c>
      <c r="Q4">
        <v>-1.88</v>
      </c>
      <c r="R4" t="s">
        <v>607</v>
      </c>
      <c r="S4">
        <v>736249470</v>
      </c>
      <c r="T4" s="4">
        <v>-0.23430000000000001</v>
      </c>
      <c r="U4" t="s">
        <v>308</v>
      </c>
      <c r="V4">
        <v>687715370</v>
      </c>
      <c r="W4">
        <v>687715370</v>
      </c>
      <c r="X4">
        <v>1.67</v>
      </c>
      <c r="Y4">
        <v>0.67</v>
      </c>
      <c r="Z4">
        <v>13</v>
      </c>
      <c r="AA4" t="s">
        <v>801</v>
      </c>
      <c r="AB4" t="s">
        <v>802</v>
      </c>
      <c r="AC4" t="s">
        <v>173</v>
      </c>
      <c r="AD4" t="s">
        <v>803</v>
      </c>
      <c r="AE4" t="s">
        <v>699</v>
      </c>
      <c r="AF4">
        <v>9865453</v>
      </c>
      <c r="AG4" t="s">
        <v>804</v>
      </c>
      <c r="AH4" t="s">
        <v>805</v>
      </c>
      <c r="AI4" t="s">
        <v>806</v>
      </c>
      <c r="AJ4" t="s">
        <v>807</v>
      </c>
      <c r="AK4" t="s">
        <v>808</v>
      </c>
      <c r="AL4" t="s">
        <v>809</v>
      </c>
      <c r="AM4" t="s">
        <v>810</v>
      </c>
      <c r="AN4" t="s">
        <v>7</v>
      </c>
      <c r="AO4" t="s">
        <v>21</v>
      </c>
      <c r="AP4" t="s">
        <v>7</v>
      </c>
      <c r="AQ4" t="s">
        <v>811</v>
      </c>
      <c r="AR4" t="s">
        <v>96</v>
      </c>
      <c r="AS4" t="s">
        <v>7</v>
      </c>
      <c r="AT4" t="s">
        <v>812</v>
      </c>
      <c r="AU4" t="s">
        <v>813</v>
      </c>
      <c r="AV4" t="s">
        <v>814</v>
      </c>
      <c r="AW4" t="s">
        <v>815</v>
      </c>
      <c r="AX4" t="s">
        <v>126</v>
      </c>
      <c r="AY4" t="s">
        <v>362</v>
      </c>
      <c r="AZ4" t="s">
        <v>363</v>
      </c>
      <c r="BA4" t="s">
        <v>364</v>
      </c>
      <c r="BB4" t="s">
        <v>211</v>
      </c>
      <c r="BC4" t="s">
        <v>365</v>
      </c>
      <c r="BD4" t="s">
        <v>111</v>
      </c>
      <c r="BE4" t="s">
        <v>200</v>
      </c>
      <c r="BF4" t="s">
        <v>104</v>
      </c>
      <c r="BG4" t="s">
        <v>366</v>
      </c>
      <c r="BH4" t="s">
        <v>367</v>
      </c>
      <c r="BI4" t="s">
        <v>816</v>
      </c>
      <c r="BJ4" t="s">
        <v>817</v>
      </c>
      <c r="BK4" t="s">
        <v>700</v>
      </c>
      <c r="BL4" t="s">
        <v>214</v>
      </c>
      <c r="BM4" t="s">
        <v>45</v>
      </c>
      <c r="BN4" t="s">
        <v>701</v>
      </c>
      <c r="BO4">
        <v>25.13</v>
      </c>
      <c r="BP4">
        <v>27.18</v>
      </c>
      <c r="BQ4">
        <v>17.22</v>
      </c>
      <c r="BR4">
        <v>32.18</v>
      </c>
      <c r="BS4">
        <v>34.24</v>
      </c>
      <c r="BT4">
        <v>23.48</v>
      </c>
      <c r="BU4" t="s">
        <v>818</v>
      </c>
      <c r="BV4" t="s">
        <v>702</v>
      </c>
      <c r="BW4">
        <v>23.66</v>
      </c>
      <c r="BX4">
        <v>30.55</v>
      </c>
      <c r="BY4">
        <v>24.87</v>
      </c>
      <c r="BZ4">
        <v>13.53</v>
      </c>
      <c r="CA4">
        <v>17.559999999999999</v>
      </c>
      <c r="CB4">
        <v>12.25</v>
      </c>
      <c r="CC4">
        <v>-9.69</v>
      </c>
      <c r="CD4">
        <v>-10</v>
      </c>
      <c r="CE4" t="s">
        <v>874</v>
      </c>
      <c r="CF4" t="s">
        <v>1731</v>
      </c>
      <c r="CG4" s="23">
        <v>-0.24321429170159298</v>
      </c>
      <c r="CH4" s="24">
        <v>-0.33873620370370372</v>
      </c>
      <c r="CI4" s="23">
        <v>0.57007110118865967</v>
      </c>
      <c r="CJ4" s="23">
        <v>0.36910581588745117</v>
      </c>
      <c r="CK4" s="23">
        <v>0.22023805975914001</v>
      </c>
      <c r="CL4" s="23">
        <v>0.46653735637664795</v>
      </c>
      <c r="CM4" s="23">
        <v>0.18369689583778381</v>
      </c>
      <c r="CN4" s="24">
        <v>0.34047344326972961</v>
      </c>
      <c r="CO4" s="24">
        <v>0.96238940954208374</v>
      </c>
      <c r="CP4" s="24">
        <v>1.6432749032974243</v>
      </c>
      <c r="CQ4" s="24">
        <v>2.4068088531494141</v>
      </c>
      <c r="CR4" s="24">
        <v>-3.2009471207857132E-2</v>
      </c>
      <c r="CS4">
        <v>5.0269461674230973</v>
      </c>
      <c r="CT4">
        <v>63388064.760302775</v>
      </c>
      <c r="CU4">
        <v>0.60365643325284579</v>
      </c>
      <c r="CV4" s="23">
        <v>0.36192984580993653</v>
      </c>
      <c r="CW4" s="24">
        <v>1.0641874276101588</v>
      </c>
      <c r="CX4">
        <v>0.06</v>
      </c>
      <c r="CY4">
        <v>24.995996227861902</v>
      </c>
      <c r="CZ4">
        <v>1527674138.3660514</v>
      </c>
      <c r="DA4">
        <v>0.36192984580993653</v>
      </c>
      <c r="DB4">
        <v>6.5374430956191167</v>
      </c>
      <c r="DC4">
        <v>5841081358.7944031</v>
      </c>
      <c r="DD4">
        <v>0.34383335351943967</v>
      </c>
      <c r="DE4">
        <v>2.3287890414027022</v>
      </c>
      <c r="DF4">
        <v>16397250382.541967</v>
      </c>
      <c r="DG4">
        <v>0.31849826431274414</v>
      </c>
      <c r="DH4">
        <v>0.93706041155984621</v>
      </c>
      <c r="DI4">
        <v>40750560507.01725</v>
      </c>
      <c r="DJ4">
        <v>0.28954387664794923</v>
      </c>
      <c r="DK4">
        <v>0.17994962847334006</v>
      </c>
      <c r="DL4">
        <v>212202366428.65479</v>
      </c>
      <c r="DM4">
        <v>0.25335089206695555</v>
      </c>
      <c r="DN4">
        <v>1189000000</v>
      </c>
      <c r="DO4">
        <v>0.36192984580993653</v>
      </c>
      <c r="DP4">
        <v>38185737000</v>
      </c>
      <c r="DQ4">
        <v>4297250400</v>
      </c>
      <c r="DR4">
        <v>4088</v>
      </c>
      <c r="DS4">
        <v>-0.60514413751152951</v>
      </c>
      <c r="DT4">
        <v>-1.4029236313138624</v>
      </c>
      <c r="DU4" s="25">
        <v>0.66666666666666663</v>
      </c>
      <c r="DV4">
        <v>1.0366666666666668</v>
      </c>
      <c r="DW4">
        <v>1.7033333333333336</v>
      </c>
      <c r="DX4">
        <v>-9.9689999999999994</v>
      </c>
      <c r="DY4">
        <v>0.979726027397262</v>
      </c>
      <c r="DZ4">
        <v>-9.3291945205479454</v>
      </c>
      <c r="EA4">
        <v>1474</v>
      </c>
      <c r="EB4">
        <v>-9.2306901106235291</v>
      </c>
      <c r="EC4">
        <v>9</v>
      </c>
      <c r="ED4">
        <v>0.180307152361594</v>
      </c>
      <c r="EE4">
        <v>0.53074282751598234</v>
      </c>
      <c r="EF4" s="22">
        <v>1.4909999999999996E-2</v>
      </c>
      <c r="EG4">
        <v>6.7709999999999992E-2</v>
      </c>
      <c r="EH4">
        <v>64.339726027397262</v>
      </c>
      <c r="EI4">
        <v>-1</v>
      </c>
      <c r="EJ4">
        <v>0</v>
      </c>
      <c r="EK4">
        <v>1</v>
      </c>
      <c r="EL4" s="32">
        <v>44960</v>
      </c>
      <c r="EM4" s="33">
        <v>-0.95</v>
      </c>
      <c r="EN4" s="33">
        <v>0.88</v>
      </c>
      <c r="EO4" s="33">
        <v>-1.43</v>
      </c>
      <c r="EP4" s="33">
        <v>-3.19</v>
      </c>
      <c r="EQ4" s="33">
        <v>-5.28</v>
      </c>
    </row>
    <row r="5" spans="1:147" ht="162" x14ac:dyDescent="0.25">
      <c r="B5" s="3" t="s">
        <v>1825</v>
      </c>
      <c r="C5" s="3"/>
      <c r="D5" s="3" t="s">
        <v>1809</v>
      </c>
      <c r="E5" t="s">
        <v>703</v>
      </c>
      <c r="F5" t="s">
        <v>704</v>
      </c>
      <c r="G5">
        <v>14.51</v>
      </c>
      <c r="H5">
        <v>-4.5999999999999996</v>
      </c>
      <c r="I5" t="s">
        <v>173</v>
      </c>
      <c r="J5">
        <v>35792320000</v>
      </c>
      <c r="K5">
        <v>23.24</v>
      </c>
      <c r="L5">
        <v>1.59</v>
      </c>
      <c r="M5" t="s">
        <v>168</v>
      </c>
      <c r="N5" t="s">
        <v>819</v>
      </c>
      <c r="O5" t="s">
        <v>820</v>
      </c>
      <c r="P5" t="s">
        <v>821</v>
      </c>
      <c r="Q5">
        <v>16.239999999999998</v>
      </c>
      <c r="R5" t="s">
        <v>705</v>
      </c>
      <c r="S5">
        <v>1419589900</v>
      </c>
      <c r="T5" s="4">
        <v>7.9000000000000001E-2</v>
      </c>
      <c r="U5" t="s">
        <v>706</v>
      </c>
      <c r="V5">
        <v>2466734700</v>
      </c>
      <c r="W5">
        <v>2466734700</v>
      </c>
      <c r="X5">
        <v>2.2400000000000002</v>
      </c>
      <c r="Y5">
        <v>0.63</v>
      </c>
      <c r="Z5">
        <v>4.41</v>
      </c>
      <c r="AA5" t="s">
        <v>822</v>
      </c>
      <c r="AB5" t="s">
        <v>823</v>
      </c>
      <c r="AC5" t="s">
        <v>824</v>
      </c>
      <c r="AD5" t="s">
        <v>825</v>
      </c>
      <c r="AE5" t="s">
        <v>707</v>
      </c>
      <c r="AF5">
        <v>320250490</v>
      </c>
      <c r="AG5" t="s">
        <v>826</v>
      </c>
      <c r="AH5" t="s">
        <v>827</v>
      </c>
      <c r="AI5" t="s">
        <v>828</v>
      </c>
      <c r="AJ5" t="s">
        <v>829</v>
      </c>
      <c r="AK5" t="s">
        <v>830</v>
      </c>
      <c r="AL5" t="s">
        <v>831</v>
      </c>
      <c r="AM5" t="s">
        <v>832</v>
      </c>
      <c r="AN5" t="s">
        <v>7</v>
      </c>
      <c r="AO5" t="s">
        <v>833</v>
      </c>
      <c r="AP5" t="s">
        <v>834</v>
      </c>
      <c r="AQ5" t="s">
        <v>835</v>
      </c>
      <c r="AR5" t="s">
        <v>836</v>
      </c>
      <c r="AS5" t="s">
        <v>7</v>
      </c>
      <c r="AT5" t="s">
        <v>837</v>
      </c>
      <c r="AU5" t="s">
        <v>838</v>
      </c>
      <c r="AV5" t="s">
        <v>839</v>
      </c>
      <c r="AW5" t="s">
        <v>840</v>
      </c>
      <c r="AX5" t="s">
        <v>841</v>
      </c>
      <c r="AY5" t="s">
        <v>708</v>
      </c>
      <c r="AZ5" t="s">
        <v>709</v>
      </c>
      <c r="BA5" t="s">
        <v>710</v>
      </c>
      <c r="BB5" t="s">
        <v>711</v>
      </c>
      <c r="BC5" t="s">
        <v>712</v>
      </c>
      <c r="BD5" t="s">
        <v>713</v>
      </c>
      <c r="BE5" t="s">
        <v>714</v>
      </c>
      <c r="BF5" t="s">
        <v>715</v>
      </c>
      <c r="BG5" t="s">
        <v>716</v>
      </c>
      <c r="BH5" t="s">
        <v>717</v>
      </c>
      <c r="BI5" t="s">
        <v>842</v>
      </c>
      <c r="BJ5" t="s">
        <v>843</v>
      </c>
      <c r="BK5" t="s">
        <v>718</v>
      </c>
      <c r="BL5" t="s">
        <v>844</v>
      </c>
      <c r="BM5" t="s">
        <v>717</v>
      </c>
      <c r="BN5" t="s">
        <v>205</v>
      </c>
      <c r="BO5">
        <v>5.07</v>
      </c>
      <c r="BP5">
        <v>4.9800000000000004</v>
      </c>
      <c r="BQ5">
        <v>7</v>
      </c>
      <c r="BR5">
        <v>7.02</v>
      </c>
      <c r="BS5">
        <v>7.36</v>
      </c>
      <c r="BT5">
        <v>10.34</v>
      </c>
      <c r="BU5" t="s">
        <v>845</v>
      </c>
      <c r="BV5" t="s">
        <v>698</v>
      </c>
      <c r="BW5">
        <v>16.23</v>
      </c>
      <c r="BX5">
        <v>16.399999999999999</v>
      </c>
      <c r="BY5">
        <v>17.96</v>
      </c>
      <c r="BZ5">
        <v>4.1900000000000004</v>
      </c>
      <c r="CA5">
        <v>3.58</v>
      </c>
      <c r="CB5">
        <v>4.4800000000000004</v>
      </c>
      <c r="CC5">
        <v>-3.91</v>
      </c>
      <c r="CD5">
        <v>-2.5499999999999998</v>
      </c>
      <c r="CE5" t="s">
        <v>130</v>
      </c>
      <c r="CF5" t="s">
        <v>1808</v>
      </c>
      <c r="CG5" s="23">
        <v>6.7330582730752875E-2</v>
      </c>
      <c r="CH5" s="24">
        <v>-0.13241875968992248</v>
      </c>
      <c r="CI5" s="23">
        <v>0.2744256854057312</v>
      </c>
      <c r="CJ5" s="23">
        <v>8.4164708852767944E-2</v>
      </c>
      <c r="CK5" s="23">
        <v>-4.1673504747450352E-3</v>
      </c>
      <c r="CL5" s="23">
        <v>0.22149376571178436</v>
      </c>
      <c r="CM5" s="23">
        <v>0.27226570248603821</v>
      </c>
      <c r="CN5" s="24">
        <v>0.35216572880744934</v>
      </c>
      <c r="CO5" s="24">
        <v>-0.22026431560516357</v>
      </c>
      <c r="CP5" s="24">
        <v>-0.4620853066444397</v>
      </c>
      <c r="CQ5" s="24">
        <v>0.20285038650035858</v>
      </c>
      <c r="CR5" s="24">
        <v>0.59954404830932617</v>
      </c>
      <c r="CS5">
        <v>0.86725109641152387</v>
      </c>
      <c r="CT5">
        <v>102856538.99721448</v>
      </c>
      <c r="CU5">
        <v>0.48242591316333561</v>
      </c>
      <c r="CV5" s="23">
        <v>0.16963650239631534</v>
      </c>
      <c r="CW5" s="24">
        <v>9.4442108273506159E-2</v>
      </c>
      <c r="CX5">
        <v>0.06</v>
      </c>
      <c r="CY5">
        <v>26.377799175720583</v>
      </c>
      <c r="CZ5">
        <v>1584526431.5482156</v>
      </c>
      <c r="DA5">
        <v>0.16963650239631534</v>
      </c>
      <c r="DB5">
        <v>8.0629155963394687</v>
      </c>
      <c r="DC5">
        <v>5183772482.8690214</v>
      </c>
      <c r="DD5">
        <v>0.16115467727649957</v>
      </c>
      <c r="DE5">
        <v>3.6205857349645796</v>
      </c>
      <c r="DF5">
        <v>11544076859.267881</v>
      </c>
      <c r="DG5">
        <v>0.14928012210875749</v>
      </c>
      <c r="DH5">
        <v>1.9530086799772448</v>
      </c>
      <c r="DI5">
        <v>21400990394.209095</v>
      </c>
      <c r="DJ5">
        <v>0.13570920191705227</v>
      </c>
      <c r="DK5">
        <v>0.7873727330794581</v>
      </c>
      <c r="DL5">
        <v>53083270786.54641</v>
      </c>
      <c r="DM5">
        <v>0.11874555167742072</v>
      </c>
      <c r="DN5">
        <v>1436000000</v>
      </c>
      <c r="DO5">
        <v>0.16963650239631534</v>
      </c>
      <c r="DP5">
        <v>41796320000</v>
      </c>
      <c r="DQ5">
        <v>12632367000.000004</v>
      </c>
      <c r="DR5">
        <v>3120</v>
      </c>
      <c r="DS5">
        <v>-0.10230591966556246</v>
      </c>
      <c r="DT5">
        <v>-0.22686086796342864</v>
      </c>
      <c r="DU5" s="25">
        <v>0.60333333333333328</v>
      </c>
      <c r="DV5">
        <v>9.9999999999999964E-2</v>
      </c>
      <c r="DW5">
        <v>0.70333333333333325</v>
      </c>
      <c r="DX5">
        <v>-4.6521739130434785</v>
      </c>
      <c r="DY5">
        <v>0.67673446477106491</v>
      </c>
      <c r="DZ5">
        <v>-4.14134856398113</v>
      </c>
      <c r="EA5">
        <v>2093</v>
      </c>
      <c r="EB5">
        <v>-4.0812912062035203</v>
      </c>
      <c r="EC5">
        <v>4</v>
      </c>
      <c r="ED5">
        <v>0.15121204562452542</v>
      </c>
      <c r="EE5">
        <v>0.69768345983862801</v>
      </c>
      <c r="EF5" s="22">
        <v>5.3799999999999994E-2</v>
      </c>
      <c r="EG5">
        <v>7.8000000000000014E-3</v>
      </c>
      <c r="EH5">
        <v>46.216734464771065</v>
      </c>
      <c r="EI5" t="s">
        <v>449</v>
      </c>
      <c r="EJ5">
        <v>0</v>
      </c>
      <c r="EK5">
        <v>0</v>
      </c>
      <c r="EL5" s="32">
        <v>44960</v>
      </c>
      <c r="EM5" s="33">
        <v>0.6</v>
      </c>
      <c r="EN5" s="33">
        <v>2.04</v>
      </c>
      <c r="EO5" s="33">
        <v>1.55</v>
      </c>
      <c r="EP5" s="33">
        <v>-3.37</v>
      </c>
      <c r="EQ5" s="33">
        <v>-4.5999999999999996</v>
      </c>
    </row>
    <row r="6" spans="1:147" ht="140.4" x14ac:dyDescent="0.25">
      <c r="B6" s="3" t="s">
        <v>1826</v>
      </c>
      <c r="C6" s="3"/>
      <c r="D6" s="3" t="s">
        <v>1801</v>
      </c>
      <c r="E6" t="s">
        <v>734</v>
      </c>
      <c r="F6" t="s">
        <v>735</v>
      </c>
      <c r="G6">
        <v>27.71</v>
      </c>
      <c r="H6">
        <v>-5.72</v>
      </c>
      <c r="I6" t="s">
        <v>1810</v>
      </c>
      <c r="J6">
        <v>11586504300</v>
      </c>
      <c r="K6">
        <v>23.99</v>
      </c>
      <c r="L6">
        <v>2.99</v>
      </c>
      <c r="M6" t="s">
        <v>404</v>
      </c>
      <c r="N6" t="s">
        <v>869</v>
      </c>
      <c r="O6" t="s">
        <v>870</v>
      </c>
      <c r="P6" t="s">
        <v>871</v>
      </c>
      <c r="Q6">
        <v>12.94</v>
      </c>
      <c r="R6" t="s">
        <v>736</v>
      </c>
      <c r="S6">
        <v>307504450</v>
      </c>
      <c r="T6" s="4">
        <v>-0.39529999999999998</v>
      </c>
      <c r="U6" t="s">
        <v>737</v>
      </c>
      <c r="V6">
        <v>107081351</v>
      </c>
      <c r="W6">
        <v>418134350</v>
      </c>
      <c r="X6">
        <v>2.95</v>
      </c>
      <c r="Y6">
        <v>1.37</v>
      </c>
      <c r="Z6">
        <v>2.12</v>
      </c>
      <c r="AA6" t="s">
        <v>872</v>
      </c>
      <c r="AB6" t="s">
        <v>873</v>
      </c>
      <c r="AC6" t="s">
        <v>75</v>
      </c>
      <c r="AD6" t="s">
        <v>874</v>
      </c>
      <c r="AE6" t="s">
        <v>738</v>
      </c>
      <c r="AF6">
        <v>126829243</v>
      </c>
      <c r="AG6" t="s">
        <v>875</v>
      </c>
      <c r="AH6" t="s">
        <v>876</v>
      </c>
      <c r="AI6" t="s">
        <v>877</v>
      </c>
      <c r="AJ6" t="s">
        <v>878</v>
      </c>
      <c r="AK6" t="s">
        <v>879</v>
      </c>
      <c r="AL6" t="s">
        <v>176</v>
      </c>
      <c r="AM6" t="s">
        <v>880</v>
      </c>
      <c r="AN6" t="s">
        <v>7</v>
      </c>
      <c r="AO6" t="s">
        <v>69</v>
      </c>
      <c r="AP6" t="s">
        <v>881</v>
      </c>
      <c r="AQ6" t="s">
        <v>882</v>
      </c>
      <c r="AR6" t="s">
        <v>825</v>
      </c>
      <c r="AS6" t="s">
        <v>7</v>
      </c>
      <c r="AT6" t="s">
        <v>883</v>
      </c>
      <c r="AU6" t="s">
        <v>884</v>
      </c>
      <c r="AV6" t="s">
        <v>885</v>
      </c>
      <c r="AW6" t="s">
        <v>886</v>
      </c>
      <c r="AX6" t="s">
        <v>887</v>
      </c>
      <c r="AY6" t="s">
        <v>740</v>
      </c>
      <c r="AZ6" t="s">
        <v>741</v>
      </c>
      <c r="BA6" t="s">
        <v>394</v>
      </c>
      <c r="BB6" t="s">
        <v>742</v>
      </c>
      <c r="BC6" t="s">
        <v>743</v>
      </c>
      <c r="BD6" t="s">
        <v>210</v>
      </c>
      <c r="BE6" t="s">
        <v>744</v>
      </c>
      <c r="BF6" t="s">
        <v>24</v>
      </c>
      <c r="BG6" t="s">
        <v>155</v>
      </c>
      <c r="BH6" t="s">
        <v>74</v>
      </c>
      <c r="BI6" t="s">
        <v>888</v>
      </c>
      <c r="BJ6" t="s">
        <v>889</v>
      </c>
      <c r="BK6" t="s">
        <v>745</v>
      </c>
      <c r="BL6" t="s">
        <v>890</v>
      </c>
      <c r="BM6" t="s">
        <v>891</v>
      </c>
      <c r="BN6" t="s">
        <v>134</v>
      </c>
      <c r="BO6">
        <v>14.16</v>
      </c>
      <c r="BP6">
        <v>13.4</v>
      </c>
      <c r="BQ6">
        <v>16.649999999999999</v>
      </c>
      <c r="BR6">
        <v>21.13</v>
      </c>
      <c r="BS6">
        <v>19.37</v>
      </c>
      <c r="BT6">
        <v>23.94</v>
      </c>
      <c r="BU6" t="s">
        <v>892</v>
      </c>
      <c r="BV6" t="s">
        <v>702</v>
      </c>
      <c r="BW6">
        <v>9.73</v>
      </c>
      <c r="BX6">
        <v>9.85</v>
      </c>
      <c r="BY6">
        <v>10.8</v>
      </c>
      <c r="BZ6">
        <v>3.7</v>
      </c>
      <c r="CA6">
        <v>4.21</v>
      </c>
      <c r="CB6">
        <v>4.3600000000000003</v>
      </c>
      <c r="CC6">
        <v>0.95</v>
      </c>
      <c r="CD6">
        <v>8.07</v>
      </c>
      <c r="CE6" t="s">
        <v>1811</v>
      </c>
      <c r="CF6" t="s">
        <v>1812</v>
      </c>
      <c r="CG6" s="23">
        <v>0.18093638863428008</v>
      </c>
      <c r="CH6" s="24">
        <v>-0.97926360946745561</v>
      </c>
      <c r="CI6" s="23">
        <v>0.93898934125900269</v>
      </c>
      <c r="CJ6" s="23">
        <v>0.27317893505096436</v>
      </c>
      <c r="CK6" s="23">
        <v>0.20939432084560394</v>
      </c>
      <c r="CL6" s="23">
        <v>0.37516304850578308</v>
      </c>
      <c r="CM6" s="23">
        <v>0.44727736711502075</v>
      </c>
      <c r="CN6" s="24">
        <v>0.66829270124435425</v>
      </c>
      <c r="CO6" s="24">
        <v>0.23123122751712799</v>
      </c>
      <c r="CP6" s="24">
        <v>0.32669323682785034</v>
      </c>
      <c r="CQ6" s="24">
        <v>-4.5627377927303314E-2</v>
      </c>
      <c r="CR6" s="24">
        <v>0.2583732008934021</v>
      </c>
      <c r="CS6">
        <v>0.61375698167178727</v>
      </c>
      <c r="CT6">
        <v>43497497.076023392</v>
      </c>
      <c r="CU6">
        <v>0.88415734391916279</v>
      </c>
      <c r="CV6" s="23">
        <v>0.44880060255527499</v>
      </c>
      <c r="CW6" s="24">
        <v>0.28779259771108628</v>
      </c>
      <c r="CX6">
        <v>0.06</v>
      </c>
      <c r="CY6">
        <v>16.558700458463612</v>
      </c>
      <c r="CZ6">
        <v>934886426.55453575</v>
      </c>
      <c r="DA6">
        <v>0.44880060255527499</v>
      </c>
      <c r="DB6">
        <v>4.0466537930236193</v>
      </c>
      <c r="DC6">
        <v>3825507466.61061</v>
      </c>
      <c r="DD6">
        <v>0.42636057242751124</v>
      </c>
      <c r="DE6">
        <v>1.2957194083361312</v>
      </c>
      <c r="DF6">
        <v>11947420251.950182</v>
      </c>
      <c r="DG6">
        <v>0.39494453024864201</v>
      </c>
      <c r="DH6">
        <v>0.45262885290049903</v>
      </c>
      <c r="DI6">
        <v>34201320134.14325</v>
      </c>
      <c r="DJ6">
        <v>0.35904048204422001</v>
      </c>
      <c r="DK6">
        <v>6.0294784631756207E-2</v>
      </c>
      <c r="DL6">
        <v>256746987231.90546</v>
      </c>
      <c r="DM6">
        <v>0.31416042178869247</v>
      </c>
      <c r="DN6">
        <v>684000000</v>
      </c>
      <c r="DO6">
        <v>0.44880060255527499</v>
      </c>
      <c r="DP6">
        <v>15480504300</v>
      </c>
      <c r="DQ6">
        <v>3615086800</v>
      </c>
      <c r="DR6">
        <v>4370</v>
      </c>
      <c r="DS6">
        <v>-0.26786421392099491</v>
      </c>
      <c r="DT6">
        <v>-1.2670562071785418</v>
      </c>
      <c r="DU6" s="25">
        <v>0.83333333333333337</v>
      </c>
      <c r="DV6">
        <v>0.49666666666666665</v>
      </c>
      <c r="DW6">
        <v>1.33</v>
      </c>
      <c r="DX6">
        <v>2.0807000000000002</v>
      </c>
      <c r="DY6">
        <v>0.72432892837207674</v>
      </c>
      <c r="DZ6">
        <v>2.0285943445196271</v>
      </c>
      <c r="EA6">
        <v>1385</v>
      </c>
      <c r="EB6">
        <v>2.0205547247145756</v>
      </c>
      <c r="EC6">
        <v>2</v>
      </c>
      <c r="ED6">
        <v>7.1961081408403779E-2</v>
      </c>
      <c r="EE6">
        <v>0.20309118349162178</v>
      </c>
      <c r="EF6" s="22">
        <v>0.13780000000000001</v>
      </c>
      <c r="EG6">
        <v>8.0600000000000005E-2</v>
      </c>
      <c r="EH6">
        <v>37.354328928372077</v>
      </c>
      <c r="EI6" t="s">
        <v>449</v>
      </c>
      <c r="EJ6">
        <v>1</v>
      </c>
      <c r="EK6">
        <v>1</v>
      </c>
      <c r="EL6" s="32">
        <v>44960</v>
      </c>
      <c r="EM6" s="33">
        <v>-0.69</v>
      </c>
      <c r="EN6" s="33">
        <v>2.86</v>
      </c>
      <c r="EO6" s="33">
        <v>3.03</v>
      </c>
      <c r="EP6" s="33">
        <v>1.73</v>
      </c>
      <c r="EQ6" s="33">
        <v>-5.72</v>
      </c>
    </row>
    <row r="7" spans="1:147" ht="97.2" x14ac:dyDescent="0.25">
      <c r="B7" s="26" t="s">
        <v>1827</v>
      </c>
      <c r="C7" s="26" t="s">
        <v>1828</v>
      </c>
      <c r="D7" s="26" t="s">
        <v>1816</v>
      </c>
      <c r="E7" t="s">
        <v>719</v>
      </c>
      <c r="F7" t="s">
        <v>720</v>
      </c>
      <c r="G7">
        <v>4.25</v>
      </c>
      <c r="H7">
        <v>-0.93</v>
      </c>
      <c r="I7" t="s">
        <v>1813</v>
      </c>
      <c r="J7">
        <v>14138883000</v>
      </c>
      <c r="K7">
        <v>19.010000000000002</v>
      </c>
      <c r="L7">
        <v>2.06</v>
      </c>
      <c r="M7" t="s">
        <v>404</v>
      </c>
      <c r="N7" t="s">
        <v>846</v>
      </c>
      <c r="O7" t="s">
        <v>847</v>
      </c>
      <c r="P7" t="s">
        <v>848</v>
      </c>
      <c r="Q7">
        <v>16.28</v>
      </c>
      <c r="R7" t="s">
        <v>721</v>
      </c>
      <c r="S7">
        <v>666580560</v>
      </c>
      <c r="T7" s="4">
        <v>-4.7600000000000003E-2</v>
      </c>
      <c r="U7" t="s">
        <v>722</v>
      </c>
      <c r="V7">
        <v>3326796000</v>
      </c>
      <c r="W7">
        <v>3326796000</v>
      </c>
      <c r="X7">
        <v>1.42</v>
      </c>
      <c r="Y7">
        <v>0.74</v>
      </c>
      <c r="Z7">
        <v>9.2200000000000006</v>
      </c>
      <c r="AA7" t="s">
        <v>849</v>
      </c>
      <c r="AB7" t="s">
        <v>850</v>
      </c>
      <c r="AC7" t="s">
        <v>851</v>
      </c>
      <c r="AD7" t="s">
        <v>852</v>
      </c>
      <c r="AE7" t="s">
        <v>723</v>
      </c>
      <c r="AF7">
        <v>5933860</v>
      </c>
      <c r="AG7" t="s">
        <v>853</v>
      </c>
      <c r="AH7" t="s">
        <v>854</v>
      </c>
      <c r="AI7" t="s">
        <v>855</v>
      </c>
      <c r="AJ7" t="s">
        <v>182</v>
      </c>
      <c r="AK7" t="s">
        <v>856</v>
      </c>
      <c r="AL7" t="s">
        <v>133</v>
      </c>
      <c r="AM7" t="s">
        <v>857</v>
      </c>
      <c r="AN7" t="s">
        <v>7</v>
      </c>
      <c r="AO7" t="s">
        <v>858</v>
      </c>
      <c r="AP7" t="s">
        <v>859</v>
      </c>
      <c r="AQ7" t="s">
        <v>54</v>
      </c>
      <c r="AR7" t="s">
        <v>860</v>
      </c>
      <c r="AS7" t="s">
        <v>7</v>
      </c>
      <c r="AT7" t="s">
        <v>861</v>
      </c>
      <c r="AU7" t="s">
        <v>7</v>
      </c>
      <c r="AV7" t="s">
        <v>862</v>
      </c>
      <c r="AW7" t="s">
        <v>863</v>
      </c>
      <c r="AX7" t="s">
        <v>91</v>
      </c>
      <c r="AY7" t="s">
        <v>725</v>
      </c>
      <c r="AZ7" t="s">
        <v>726</v>
      </c>
      <c r="BA7" t="s">
        <v>727</v>
      </c>
      <c r="BB7" t="s">
        <v>728</v>
      </c>
      <c r="BC7" t="s">
        <v>729</v>
      </c>
      <c r="BD7" t="s">
        <v>730</v>
      </c>
      <c r="BE7" t="s">
        <v>731</v>
      </c>
      <c r="BF7" t="s">
        <v>732</v>
      </c>
      <c r="BG7" t="s">
        <v>697</v>
      </c>
      <c r="BH7" t="s">
        <v>76</v>
      </c>
      <c r="BI7" t="s">
        <v>864</v>
      </c>
      <c r="BJ7" t="s">
        <v>865</v>
      </c>
      <c r="BK7" t="s">
        <v>733</v>
      </c>
      <c r="BL7" t="s">
        <v>866</v>
      </c>
      <c r="BM7" t="s">
        <v>867</v>
      </c>
      <c r="BN7" t="s">
        <v>724</v>
      </c>
      <c r="BO7">
        <v>11.62</v>
      </c>
      <c r="BP7">
        <v>10.15</v>
      </c>
      <c r="BQ7">
        <v>8.4499999999999993</v>
      </c>
      <c r="BR7">
        <v>12.9</v>
      </c>
      <c r="BS7">
        <v>10.91</v>
      </c>
      <c r="BT7">
        <v>8.9700000000000006</v>
      </c>
      <c r="BU7" t="s">
        <v>868</v>
      </c>
      <c r="BV7" t="s">
        <v>702</v>
      </c>
      <c r="BW7">
        <v>21.27</v>
      </c>
      <c r="BX7">
        <v>22.28</v>
      </c>
      <c r="BY7">
        <v>19.43</v>
      </c>
      <c r="BZ7">
        <v>10.57</v>
      </c>
      <c r="CA7">
        <v>8.39</v>
      </c>
      <c r="CB7">
        <v>7.05</v>
      </c>
      <c r="CC7">
        <v>0.47</v>
      </c>
      <c r="CD7">
        <v>0.47</v>
      </c>
      <c r="CE7" t="s">
        <v>1814</v>
      </c>
      <c r="CF7" t="s">
        <v>1815</v>
      </c>
      <c r="CG7" s="23">
        <v>3.465334728033452E-2</v>
      </c>
      <c r="CH7" s="24">
        <v>-0.22158616822429886</v>
      </c>
      <c r="CI7" s="23">
        <v>0.2918584942817688</v>
      </c>
      <c r="CJ7" s="23">
        <v>0.12491913884878159</v>
      </c>
      <c r="CK7" s="23">
        <v>0.10991374403238297</v>
      </c>
      <c r="CL7" s="23">
        <v>0.17344574630260468</v>
      </c>
      <c r="CM7" s="23">
        <v>0.14668917655944824</v>
      </c>
      <c r="CN7" s="24">
        <v>0.33276158571243286</v>
      </c>
      <c r="CO7" s="24">
        <v>0.34022989869117737</v>
      </c>
      <c r="CP7" s="24">
        <v>0.96832579374313354</v>
      </c>
      <c r="CQ7" s="24">
        <v>-0.11599999666213989</v>
      </c>
      <c r="CR7" s="24">
        <v>-0.40047961473464966</v>
      </c>
      <c r="CS7">
        <v>1.5743105444827969</v>
      </c>
      <c r="CT7">
        <v>81677425.997426003</v>
      </c>
      <c r="CU7">
        <v>0.84705882352941175</v>
      </c>
      <c r="CV7" s="23">
        <v>0.16936526000499724</v>
      </c>
      <c r="CW7" s="24">
        <v>0.22496753334999084</v>
      </c>
      <c r="CX7">
        <v>0.06</v>
      </c>
      <c r="CY7">
        <v>11.794534052020186</v>
      </c>
      <c r="CZ7">
        <v>857166799.0791347</v>
      </c>
      <c r="DA7">
        <v>0.16936526000499724</v>
      </c>
      <c r="DB7">
        <v>3.6060540898601712</v>
      </c>
      <c r="DC7">
        <v>2803586066.1180549</v>
      </c>
      <c r="DD7">
        <v>0.16089699700474738</v>
      </c>
      <c r="DE7">
        <v>1.6197844761132882</v>
      </c>
      <c r="DF7">
        <v>6241498884.0113516</v>
      </c>
      <c r="DG7">
        <v>0.14904142880439758</v>
      </c>
      <c r="DH7">
        <v>0.87407539881641694</v>
      </c>
      <c r="DI7">
        <v>11566374037.857334</v>
      </c>
      <c r="DJ7">
        <v>0.1354922080039978</v>
      </c>
      <c r="DK7">
        <v>0.35271617004430461</v>
      </c>
      <c r="DL7">
        <v>28662941647.189297</v>
      </c>
      <c r="DM7">
        <v>0.11855568200349806</v>
      </c>
      <c r="DN7">
        <v>777000000</v>
      </c>
      <c r="DO7">
        <v>0.16936526000499724</v>
      </c>
      <c r="DP7">
        <v>10109883000</v>
      </c>
      <c r="DQ7">
        <v>4869645100</v>
      </c>
      <c r="DR7">
        <v>997</v>
      </c>
      <c r="DS7">
        <v>-0.13471191272466271</v>
      </c>
      <c r="DT7">
        <v>-0.4465537015742897</v>
      </c>
      <c r="DU7" s="25">
        <v>0.5033333333333333</v>
      </c>
      <c r="DV7">
        <v>0.48333333333333334</v>
      </c>
      <c r="DW7">
        <v>0.98666666666666658</v>
      </c>
      <c r="DX7">
        <v>4.6999999999999993E-3</v>
      </c>
      <c r="DY7">
        <v>0.47339589655172576</v>
      </c>
      <c r="DZ7">
        <v>9.5596071379310324E-4</v>
      </c>
      <c r="EA7">
        <v>1402</v>
      </c>
      <c r="EB7">
        <v>6.8388257316420937E-4</v>
      </c>
      <c r="EC7">
        <v>0</v>
      </c>
      <c r="ED7">
        <v>2.8368346000175543E-2</v>
      </c>
      <c r="EE7">
        <v>0.1394735354978183</v>
      </c>
      <c r="EF7" s="22">
        <v>5.1410000000000004E-2</v>
      </c>
      <c r="EG7">
        <v>6.0710000000000007E-2</v>
      </c>
      <c r="EH7">
        <v>27.203395896551726</v>
      </c>
      <c r="EI7">
        <v>-1</v>
      </c>
      <c r="EJ7">
        <v>0</v>
      </c>
      <c r="EK7">
        <v>1</v>
      </c>
      <c r="EL7" s="32">
        <v>44960</v>
      </c>
      <c r="EM7" s="33">
        <v>0.71</v>
      </c>
      <c r="EN7" s="33">
        <v>0.47</v>
      </c>
      <c r="EO7" s="33">
        <v>1.17</v>
      </c>
      <c r="EP7" s="33">
        <v>-0.92</v>
      </c>
      <c r="EQ7" s="33">
        <v>-0.93</v>
      </c>
    </row>
    <row r="8" spans="1:147" ht="129.6" x14ac:dyDescent="0.25">
      <c r="B8" s="3" t="s">
        <v>1829</v>
      </c>
      <c r="C8" s="3"/>
      <c r="D8" s="3" t="s">
        <v>1819</v>
      </c>
      <c r="E8" t="s">
        <v>746</v>
      </c>
      <c r="F8" t="s">
        <v>747</v>
      </c>
      <c r="G8">
        <v>5.28</v>
      </c>
      <c r="H8">
        <v>-0.75</v>
      </c>
      <c r="I8" t="s">
        <v>1817</v>
      </c>
      <c r="J8">
        <v>7240813800</v>
      </c>
      <c r="L8">
        <v>2.1</v>
      </c>
      <c r="M8" t="s">
        <v>404</v>
      </c>
      <c r="N8" t="s">
        <v>893</v>
      </c>
      <c r="O8" t="s">
        <v>894</v>
      </c>
      <c r="P8" t="s">
        <v>895</v>
      </c>
      <c r="Q8">
        <v>-1.52</v>
      </c>
      <c r="R8" t="s">
        <v>748</v>
      </c>
      <c r="S8">
        <v>72500000</v>
      </c>
      <c r="T8" s="4">
        <v>-0.95940000000000003</v>
      </c>
      <c r="U8" t="s">
        <v>749</v>
      </c>
      <c r="V8">
        <v>1251963260</v>
      </c>
      <c r="W8">
        <v>1371366200</v>
      </c>
      <c r="X8">
        <v>4.7300000000000004</v>
      </c>
      <c r="Y8">
        <v>1.47</v>
      </c>
      <c r="Z8">
        <v>0.05</v>
      </c>
      <c r="AA8" t="s">
        <v>896</v>
      </c>
      <c r="AB8" t="s">
        <v>897</v>
      </c>
      <c r="AC8" t="s">
        <v>48</v>
      </c>
      <c r="AD8" t="s">
        <v>206</v>
      </c>
      <c r="AE8" t="s">
        <v>750</v>
      </c>
      <c r="AF8">
        <v>318192840</v>
      </c>
      <c r="AG8" t="s">
        <v>898</v>
      </c>
      <c r="AH8" t="s">
        <v>899</v>
      </c>
      <c r="AI8" t="s">
        <v>900</v>
      </c>
      <c r="AJ8" t="s">
        <v>901</v>
      </c>
      <c r="AK8" t="s">
        <v>902</v>
      </c>
      <c r="AL8" t="s">
        <v>32</v>
      </c>
      <c r="AM8" t="s">
        <v>903</v>
      </c>
      <c r="AN8" t="s">
        <v>7</v>
      </c>
      <c r="AO8" t="s">
        <v>904</v>
      </c>
      <c r="AP8" t="s">
        <v>905</v>
      </c>
      <c r="AQ8" t="s">
        <v>906</v>
      </c>
      <c r="AR8" t="s">
        <v>907</v>
      </c>
      <c r="AS8" t="s">
        <v>908</v>
      </c>
      <c r="AT8" t="s">
        <v>909</v>
      </c>
      <c r="AU8" t="s">
        <v>910</v>
      </c>
      <c r="AV8" t="s">
        <v>74</v>
      </c>
      <c r="AW8" t="s">
        <v>911</v>
      </c>
      <c r="AX8" t="s">
        <v>44</v>
      </c>
      <c r="AY8" t="s">
        <v>751</v>
      </c>
      <c r="AZ8" t="s">
        <v>752</v>
      </c>
      <c r="BA8" t="s">
        <v>753</v>
      </c>
      <c r="BB8" t="s">
        <v>754</v>
      </c>
      <c r="BC8" t="s">
        <v>755</v>
      </c>
      <c r="BD8" t="s">
        <v>79</v>
      </c>
      <c r="BE8" t="s">
        <v>92</v>
      </c>
      <c r="BF8" t="s">
        <v>739</v>
      </c>
      <c r="BG8" t="s">
        <v>756</v>
      </c>
      <c r="BH8" t="s">
        <v>757</v>
      </c>
      <c r="BI8" t="s">
        <v>912</v>
      </c>
      <c r="BJ8" t="s">
        <v>913</v>
      </c>
      <c r="BK8" t="s">
        <v>758</v>
      </c>
      <c r="BL8" t="s">
        <v>914</v>
      </c>
      <c r="BM8" t="s">
        <v>915</v>
      </c>
      <c r="BN8" t="s">
        <v>140</v>
      </c>
      <c r="BO8">
        <v>-1.05</v>
      </c>
      <c r="BP8">
        <v>3.89</v>
      </c>
      <c r="BQ8">
        <v>4.17</v>
      </c>
      <c r="BR8">
        <v>-17.829999999999998</v>
      </c>
      <c r="BS8">
        <v>4.6900000000000004</v>
      </c>
      <c r="BT8">
        <v>4.1399999999999997</v>
      </c>
      <c r="BU8" t="s">
        <v>916</v>
      </c>
      <c r="BV8" t="s">
        <v>702</v>
      </c>
      <c r="BW8">
        <v>4.59</v>
      </c>
      <c r="BX8">
        <v>6.86</v>
      </c>
      <c r="BY8">
        <v>6.52</v>
      </c>
      <c r="BZ8">
        <v>-0.09</v>
      </c>
      <c r="CA8">
        <v>0.75</v>
      </c>
      <c r="CB8">
        <v>0.56999999999999995</v>
      </c>
      <c r="CC8">
        <v>-1.1200000000000001</v>
      </c>
      <c r="CD8">
        <v>10.92</v>
      </c>
      <c r="CE8" t="s">
        <v>160</v>
      </c>
      <c r="CF8" t="s">
        <v>1818</v>
      </c>
      <c r="CG8" s="23">
        <v>-1.5872533043635364E-2</v>
      </c>
      <c r="CH8" s="24">
        <v>1.2031182795698925E-2</v>
      </c>
      <c r="CI8" s="23">
        <v>0.25067093968391418</v>
      </c>
      <c r="CJ8" s="23">
        <v>3.0075380578637123E-2</v>
      </c>
      <c r="CK8" s="23">
        <v>3.4147396683692932E-2</v>
      </c>
      <c r="CL8" s="23">
        <v>0.55545896291732788</v>
      </c>
      <c r="CM8" s="23">
        <v>0.36781907081604004</v>
      </c>
      <c r="CN8" s="24">
        <v>-4.3612337112426758</v>
      </c>
      <c r="CO8" s="24">
        <v>0.47402596473693848</v>
      </c>
      <c r="CP8" s="24">
        <v>0.30508473515510559</v>
      </c>
      <c r="CQ8" s="24">
        <v>0.36831584572792053</v>
      </c>
      <c r="CR8" s="24">
        <v>-0.67579919099807739</v>
      </c>
      <c r="CS8">
        <v>0.16887013853258082</v>
      </c>
      <c r="CT8">
        <v>2587606.5530799474</v>
      </c>
      <c r="CU8">
        <v>0</v>
      </c>
      <c r="CV8" s="23">
        <v>0.24763435013592244</v>
      </c>
      <c r="CW8" s="24">
        <v>-0.77792127132415767</v>
      </c>
      <c r="CX8">
        <v>0.06</v>
      </c>
      <c r="CY8" t="e">
        <v>#VALUE!</v>
      </c>
      <c r="CZ8" t="s">
        <v>570</v>
      </c>
      <c r="DA8">
        <v>0.24763435013592244</v>
      </c>
      <c r="DB8" t="e">
        <v>#VALUE!</v>
      </c>
      <c r="DC8" t="s">
        <v>570</v>
      </c>
      <c r="DD8">
        <v>0.23525263262912632</v>
      </c>
      <c r="DE8" t="e">
        <v>#VALUE!</v>
      </c>
      <c r="DF8" t="s">
        <v>570</v>
      </c>
      <c r="DG8">
        <v>0.21791822811961176</v>
      </c>
      <c r="DH8" t="e">
        <v>#VALUE!</v>
      </c>
      <c r="DI8" t="s">
        <v>570</v>
      </c>
      <c r="DJ8">
        <v>0.19810748010873797</v>
      </c>
      <c r="DK8" t="e">
        <v>#VALUE!</v>
      </c>
      <c r="DL8" t="s">
        <v>570</v>
      </c>
      <c r="DM8">
        <v>0.1733440450951457</v>
      </c>
      <c r="DN8">
        <v>-763000000</v>
      </c>
      <c r="DO8">
        <v>0.24763435013592244</v>
      </c>
      <c r="DP8">
        <v>19756813800</v>
      </c>
      <c r="DQ8">
        <v>1187320000</v>
      </c>
      <c r="DR8">
        <v>3511</v>
      </c>
      <c r="DS8">
        <v>-0.26350688317955778</v>
      </c>
      <c r="DT8">
        <v>0.7899524541198566</v>
      </c>
      <c r="DU8" s="25">
        <v>0.3833333333333333</v>
      </c>
      <c r="DV8">
        <v>-0.98999999999999988</v>
      </c>
      <c r="DW8">
        <v>-0.60666666666666658</v>
      </c>
      <c r="DX8">
        <v>2.1092</v>
      </c>
      <c r="DY8">
        <v>0.41613832853025984</v>
      </c>
      <c r="DZ8">
        <v>2.0236023054755043</v>
      </c>
      <c r="EA8">
        <v>4086</v>
      </c>
      <c r="EB8">
        <v>2.0040247536742637</v>
      </c>
      <c r="EC8">
        <v>2</v>
      </c>
      <c r="ED8">
        <v>0.16406996176513611</v>
      </c>
      <c r="EE8">
        <v>0.75909702310002969</v>
      </c>
      <c r="EF8" s="22">
        <v>4.9599999999999998E-2</v>
      </c>
      <c r="EG8">
        <v>4.2099999999999999E-2</v>
      </c>
      <c r="EH8">
        <v>20.21613832853026</v>
      </c>
      <c r="EI8" t="s">
        <v>449</v>
      </c>
      <c r="EJ8">
        <v>1</v>
      </c>
      <c r="EK8">
        <v>0</v>
      </c>
      <c r="EL8" s="32">
        <v>44960</v>
      </c>
      <c r="EM8" s="33">
        <v>1.69</v>
      </c>
      <c r="EN8" s="33">
        <v>-0.74</v>
      </c>
      <c r="EO8" s="33">
        <v>2.6</v>
      </c>
      <c r="EP8" s="33">
        <v>-3.8</v>
      </c>
      <c r="EQ8" s="33">
        <v>-0.75</v>
      </c>
    </row>
    <row r="9" spans="1:147" ht="118.8" x14ac:dyDescent="0.25">
      <c r="B9" s="26"/>
      <c r="C9" s="26"/>
      <c r="D9" s="26" t="s">
        <v>1822</v>
      </c>
      <c r="E9" t="s">
        <v>759</v>
      </c>
      <c r="F9" t="s">
        <v>760</v>
      </c>
      <c r="G9">
        <v>8.35</v>
      </c>
      <c r="H9">
        <v>-1.53</v>
      </c>
      <c r="I9" t="s">
        <v>1820</v>
      </c>
      <c r="J9">
        <v>5483169500</v>
      </c>
      <c r="K9">
        <v>27.7</v>
      </c>
      <c r="L9">
        <v>3.18</v>
      </c>
      <c r="M9" t="s">
        <v>404</v>
      </c>
      <c r="N9" t="s">
        <v>917</v>
      </c>
      <c r="O9" t="s">
        <v>398</v>
      </c>
      <c r="P9" t="s">
        <v>918</v>
      </c>
      <c r="Q9">
        <v>18.75</v>
      </c>
      <c r="R9" t="s">
        <v>761</v>
      </c>
      <c r="S9">
        <v>148628710</v>
      </c>
      <c r="T9" s="4">
        <v>0.36059999999999998</v>
      </c>
      <c r="U9" t="s">
        <v>69</v>
      </c>
      <c r="V9">
        <v>656616550</v>
      </c>
      <c r="W9">
        <v>656667000</v>
      </c>
      <c r="X9">
        <v>2.72</v>
      </c>
      <c r="Y9">
        <v>1.93</v>
      </c>
      <c r="Z9">
        <v>1.66</v>
      </c>
      <c r="AA9" t="s">
        <v>919</v>
      </c>
      <c r="AB9" t="s">
        <v>920</v>
      </c>
      <c r="AC9" t="s">
        <v>921</v>
      </c>
      <c r="AD9" t="s">
        <v>922</v>
      </c>
      <c r="AE9" t="s">
        <v>762</v>
      </c>
      <c r="AF9">
        <v>40467545</v>
      </c>
      <c r="AG9" t="s">
        <v>923</v>
      </c>
      <c r="AH9" t="s">
        <v>924</v>
      </c>
      <c r="AI9" t="s">
        <v>925</v>
      </c>
      <c r="AJ9" t="s">
        <v>207</v>
      </c>
      <c r="AK9" t="s">
        <v>926</v>
      </c>
      <c r="AL9" t="s">
        <v>927</v>
      </c>
      <c r="AM9" t="s">
        <v>928</v>
      </c>
      <c r="AN9" t="s">
        <v>7</v>
      </c>
      <c r="AO9" t="s">
        <v>82</v>
      </c>
      <c r="AP9" t="s">
        <v>929</v>
      </c>
      <c r="AQ9" t="s">
        <v>164</v>
      </c>
      <c r="AR9" t="s">
        <v>930</v>
      </c>
      <c r="AS9" t="s">
        <v>7</v>
      </c>
      <c r="AT9" t="s">
        <v>931</v>
      </c>
      <c r="AU9" t="s">
        <v>101</v>
      </c>
      <c r="AV9" t="s">
        <v>932</v>
      </c>
      <c r="AW9" t="s">
        <v>933</v>
      </c>
      <c r="AX9" t="s">
        <v>934</v>
      </c>
      <c r="AY9" t="s">
        <v>763</v>
      </c>
      <c r="AZ9" t="s">
        <v>764</v>
      </c>
      <c r="BA9" t="s">
        <v>765</v>
      </c>
      <c r="BB9" t="s">
        <v>766</v>
      </c>
      <c r="BC9" t="s">
        <v>767</v>
      </c>
      <c r="BD9" t="s">
        <v>63</v>
      </c>
      <c r="BE9" t="s">
        <v>768</v>
      </c>
      <c r="BF9" t="s">
        <v>31</v>
      </c>
      <c r="BG9" t="s">
        <v>121</v>
      </c>
      <c r="BH9" t="s">
        <v>170</v>
      </c>
      <c r="BI9" t="s">
        <v>935</v>
      </c>
      <c r="BJ9" t="s">
        <v>936</v>
      </c>
      <c r="BK9" t="s">
        <v>769</v>
      </c>
      <c r="BL9" t="s">
        <v>937</v>
      </c>
      <c r="BM9" t="s">
        <v>938</v>
      </c>
      <c r="BN9" t="s">
        <v>770</v>
      </c>
      <c r="BO9">
        <v>7.14</v>
      </c>
      <c r="BP9">
        <v>8.57</v>
      </c>
      <c r="BQ9">
        <v>8.56</v>
      </c>
      <c r="BR9">
        <v>9.67</v>
      </c>
      <c r="BS9">
        <v>12.33</v>
      </c>
      <c r="BT9">
        <v>13.75</v>
      </c>
      <c r="BU9" t="s">
        <v>939</v>
      </c>
      <c r="BV9" t="s">
        <v>702</v>
      </c>
      <c r="BW9">
        <v>4.43</v>
      </c>
      <c r="BX9">
        <v>6.73</v>
      </c>
      <c r="BY9">
        <v>8.58</v>
      </c>
      <c r="BZ9">
        <v>1.64</v>
      </c>
      <c r="CA9">
        <v>2.79</v>
      </c>
      <c r="CB9">
        <v>2.97</v>
      </c>
      <c r="CC9">
        <v>2.71</v>
      </c>
      <c r="CD9">
        <v>8.3000000000000007</v>
      </c>
      <c r="CE9" t="s">
        <v>1821</v>
      </c>
      <c r="CF9" t="s">
        <v>58</v>
      </c>
      <c r="CG9" s="23">
        <v>9.7979771615008163E-2</v>
      </c>
      <c r="CH9" s="24">
        <v>3.4070190924060301E-2</v>
      </c>
      <c r="CI9" s="23">
        <v>0.41354990005493164</v>
      </c>
      <c r="CJ9" s="23">
        <v>0.13849464058876038</v>
      </c>
      <c r="CK9" s="23">
        <v>0.36630755662918091</v>
      </c>
      <c r="CL9" s="23">
        <v>0.24664221704006195</v>
      </c>
      <c r="CM9" s="23">
        <v>0.17706237733364105</v>
      </c>
      <c r="CN9" s="24">
        <v>-0.16315789520740509</v>
      </c>
      <c r="CO9" s="24">
        <v>-2.0618556067347527E-2</v>
      </c>
      <c r="CP9" s="24">
        <v>0.71681416034698486</v>
      </c>
      <c r="CQ9" s="24">
        <v>0.10784313827753067</v>
      </c>
      <c r="CR9" s="24">
        <v>-0.34193548560142517</v>
      </c>
      <c r="CS9">
        <v>0.48847835189309574</v>
      </c>
      <c r="CT9">
        <v>81542028.930817604</v>
      </c>
      <c r="CU9">
        <v>1.6766467065868262</v>
      </c>
      <c r="CV9" s="23">
        <v>0.26841133832931519</v>
      </c>
      <c r="CW9" s="24">
        <v>5.9789072349667551E-2</v>
      </c>
      <c r="CX9">
        <v>0.06</v>
      </c>
      <c r="CY9">
        <v>36.634643086580738</v>
      </c>
      <c r="CZ9">
        <v>190261700.74939728</v>
      </c>
      <c r="DA9">
        <v>0.26841133832931519</v>
      </c>
      <c r="DB9">
        <v>10.326131398760994</v>
      </c>
      <c r="DC9">
        <v>675002983.28920472</v>
      </c>
      <c r="DD9">
        <v>0.25499077141284943</v>
      </c>
      <c r="DE9">
        <v>4.1217691744856468</v>
      </c>
      <c r="DF9">
        <v>1691062552.2521658</v>
      </c>
      <c r="DG9">
        <v>0.23620197772979737</v>
      </c>
      <c r="DH9">
        <v>1.9214920066428334</v>
      </c>
      <c r="DI9">
        <v>3627477749.5317545</v>
      </c>
      <c r="DJ9">
        <v>0.21472907066345215</v>
      </c>
      <c r="DK9">
        <v>0.53884081642529125</v>
      </c>
      <c r="DL9">
        <v>12935489086.072964</v>
      </c>
      <c r="DM9">
        <v>0.18788793683052063</v>
      </c>
      <c r="DN9">
        <v>159000000</v>
      </c>
      <c r="DO9">
        <v>0.26841133832931519</v>
      </c>
      <c r="DP9">
        <v>6970169500</v>
      </c>
      <c r="DQ9">
        <v>693275200</v>
      </c>
      <c r="DR9">
        <v>805</v>
      </c>
      <c r="DS9">
        <v>-0.17043156671430704</v>
      </c>
      <c r="DT9">
        <v>-2.571888142560725E-2</v>
      </c>
      <c r="DU9" s="25">
        <v>0.73666666666666669</v>
      </c>
      <c r="DV9">
        <v>0.6</v>
      </c>
      <c r="DW9">
        <v>1.3366666666666667</v>
      </c>
      <c r="DX9">
        <v>8.3265060240963855</v>
      </c>
      <c r="DY9">
        <v>0.44243915662650568</v>
      </c>
      <c r="DZ9">
        <v>8.0922180860792565</v>
      </c>
      <c r="EA9">
        <v>1155</v>
      </c>
      <c r="EB9">
        <v>8.0705956968341201</v>
      </c>
      <c r="EC9">
        <v>8</v>
      </c>
      <c r="ED9">
        <v>7.1398288630310336E-2</v>
      </c>
      <c r="EE9">
        <v>0.25279174985190361</v>
      </c>
      <c r="EF9" s="22">
        <v>0.104</v>
      </c>
      <c r="EG9">
        <v>8.8700000000000001E-2</v>
      </c>
      <c r="EH9">
        <v>16.282439156626506</v>
      </c>
      <c r="EI9" t="s">
        <v>449</v>
      </c>
      <c r="EJ9">
        <v>0</v>
      </c>
      <c r="EK9">
        <v>1</v>
      </c>
      <c r="EL9" s="32">
        <v>44960</v>
      </c>
      <c r="EM9" s="33">
        <v>3.2</v>
      </c>
      <c r="EN9" s="33">
        <v>0.95</v>
      </c>
      <c r="EO9" s="33">
        <v>1.3</v>
      </c>
      <c r="EP9" s="33">
        <v>-1.17</v>
      </c>
      <c r="EQ9" s="33">
        <v>-1.53</v>
      </c>
    </row>
  </sheetData>
  <phoneticPr fontId="1" type="noConversion"/>
  <hyperlinks>
    <hyperlink ref="A2" r:id="rId1"/>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44033" r:id="rId5" name="Button 1">
              <controlPr defaultSize="0" print="0" autoFill="0" autoPict="0" macro="[0]!'Industry_copy_call_buttom [c2],[d2]'">
                <anchor moveWithCells="1" sizeWithCells="1">
                  <from>
                    <xdr:col>1</xdr:col>
                    <xdr:colOff>83820</xdr:colOff>
                    <xdr:row>1</xdr:row>
                    <xdr:rowOff>91440</xdr:rowOff>
                  </from>
                  <to>
                    <xdr:col>1</xdr:col>
                    <xdr:colOff>1112520</xdr:colOff>
                    <xdr:row>1</xdr:row>
                    <xdr:rowOff>312420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EQ7"/>
  <sheetViews>
    <sheetView tabSelected="1" topLeftCell="A4" workbookViewId="0">
      <selection activeCell="D5" sqref="D5"/>
    </sheetView>
  </sheetViews>
  <sheetFormatPr defaultRowHeight="14.4" x14ac:dyDescent="0.25"/>
  <cols>
    <col min="2" max="2" width="36.88671875" customWidth="1"/>
    <col min="3" max="3" width="36" customWidth="1"/>
    <col min="4" max="4" width="38.109375" customWidth="1"/>
  </cols>
  <sheetData>
    <row r="1" spans="1:147" s="16" customFormat="1" x14ac:dyDescent="0.25">
      <c r="A1" s="17" t="s">
        <v>247</v>
      </c>
      <c r="B1" s="20" t="s">
        <v>452</v>
      </c>
      <c r="C1" s="21" t="s">
        <v>453</v>
      </c>
      <c r="D1" s="20" t="s">
        <v>454</v>
      </c>
      <c r="E1" t="s">
        <v>2</v>
      </c>
      <c r="F1" t="s">
        <v>3</v>
      </c>
      <c r="G1" t="s">
        <v>0</v>
      </c>
      <c r="H1" t="s">
        <v>422</v>
      </c>
      <c r="I1" t="s">
        <v>455</v>
      </c>
      <c r="J1" t="s">
        <v>4</v>
      </c>
      <c r="K1" t="s">
        <v>5</v>
      </c>
      <c r="L1" t="s">
        <v>1</v>
      </c>
      <c r="M1" t="s">
        <v>6</v>
      </c>
      <c r="N1" t="s">
        <v>9</v>
      </c>
      <c r="O1" t="s">
        <v>10</v>
      </c>
      <c r="P1" t="s">
        <v>11</v>
      </c>
      <c r="Q1" t="s">
        <v>456</v>
      </c>
      <c r="R1" t="s">
        <v>423</v>
      </c>
      <c r="S1" t="s">
        <v>457</v>
      </c>
      <c r="T1" t="s">
        <v>12</v>
      </c>
      <c r="U1" t="s">
        <v>424</v>
      </c>
      <c r="V1" t="s">
        <v>425</v>
      </c>
      <c r="W1" t="s">
        <v>13</v>
      </c>
      <c r="X1" t="s">
        <v>369</v>
      </c>
      <c r="Y1" t="s">
        <v>370</v>
      </c>
      <c r="Z1" t="s">
        <v>371</v>
      </c>
      <c r="AA1" t="s">
        <v>372</v>
      </c>
      <c r="AB1" t="s">
        <v>373</v>
      </c>
      <c r="AC1" t="s">
        <v>426</v>
      </c>
      <c r="AD1" t="s">
        <v>374</v>
      </c>
      <c r="AE1" t="s">
        <v>458</v>
      </c>
      <c r="AF1" t="s">
        <v>14</v>
      </c>
      <c r="AG1" t="s">
        <v>15</v>
      </c>
      <c r="AH1" t="s">
        <v>427</v>
      </c>
      <c r="AI1" t="s">
        <v>459</v>
      </c>
      <c r="AJ1" t="s">
        <v>428</v>
      </c>
      <c r="AK1" t="s">
        <v>16</v>
      </c>
      <c r="AL1" t="s">
        <v>429</v>
      </c>
      <c r="AM1" t="s">
        <v>248</v>
      </c>
      <c r="AN1" t="s">
        <v>430</v>
      </c>
      <c r="AO1" t="s">
        <v>431</v>
      </c>
      <c r="AP1" t="s">
        <v>432</v>
      </c>
      <c r="AQ1" t="s">
        <v>433</v>
      </c>
      <c r="AR1" t="s">
        <v>434</v>
      </c>
      <c r="AS1" t="s">
        <v>435</v>
      </c>
      <c r="AT1" t="s">
        <v>436</v>
      </c>
      <c r="AU1" t="s">
        <v>437</v>
      </c>
      <c r="AV1" t="s">
        <v>438</v>
      </c>
      <c r="AW1" t="s">
        <v>439</v>
      </c>
      <c r="AX1" t="s">
        <v>440</v>
      </c>
      <c r="AY1" t="s">
        <v>460</v>
      </c>
      <c r="AZ1" t="s">
        <v>249</v>
      </c>
      <c r="BA1" t="s">
        <v>250</v>
      </c>
      <c r="BB1" t="s">
        <v>251</v>
      </c>
      <c r="BC1" t="s">
        <v>252</v>
      </c>
      <c r="BD1" t="s">
        <v>258</v>
      </c>
      <c r="BE1" t="s">
        <v>253</v>
      </c>
      <c r="BF1" t="s">
        <v>254</v>
      </c>
      <c r="BG1" t="s">
        <v>255</v>
      </c>
      <c r="BH1" t="s">
        <v>256</v>
      </c>
      <c r="BI1" t="s">
        <v>461</v>
      </c>
      <c r="BJ1" t="s">
        <v>441</v>
      </c>
      <c r="BK1" t="s">
        <v>257</v>
      </c>
      <c r="BL1" t="s">
        <v>442</v>
      </c>
      <c r="BM1" t="s">
        <v>443</v>
      </c>
      <c r="BN1" t="s">
        <v>444</v>
      </c>
      <c r="BO1" t="s">
        <v>445</v>
      </c>
      <c r="BP1" t="s">
        <v>259</v>
      </c>
      <c r="BQ1" t="s">
        <v>260</v>
      </c>
      <c r="BR1" t="s">
        <v>261</v>
      </c>
      <c r="BS1" t="s">
        <v>446</v>
      </c>
      <c r="BT1" t="s">
        <v>262</v>
      </c>
      <c r="BU1" t="s">
        <v>263</v>
      </c>
      <c r="BV1" t="s">
        <v>264</v>
      </c>
      <c r="BW1" t="s">
        <v>447</v>
      </c>
      <c r="BX1" t="s">
        <v>265</v>
      </c>
      <c r="BY1" t="s">
        <v>266</v>
      </c>
      <c r="BZ1" t="s">
        <v>448</v>
      </c>
      <c r="CA1" t="s">
        <v>267</v>
      </c>
      <c r="CB1" t="s">
        <v>268</v>
      </c>
      <c r="CC1" t="s">
        <v>462</v>
      </c>
      <c r="CD1" t="s">
        <v>463</v>
      </c>
      <c r="CE1" t="s">
        <v>464</v>
      </c>
      <c r="CF1" t="s">
        <v>465</v>
      </c>
      <c r="CG1" s="1" t="s">
        <v>375</v>
      </c>
      <c r="CH1" s="1" t="s">
        <v>376</v>
      </c>
      <c r="CI1" s="1" t="s">
        <v>377</v>
      </c>
      <c r="CJ1" s="1" t="s">
        <v>378</v>
      </c>
      <c r="CK1" s="1" t="s">
        <v>379</v>
      </c>
      <c r="CL1" s="1" t="s">
        <v>380</v>
      </c>
      <c r="CM1" s="1" t="s">
        <v>381</v>
      </c>
      <c r="CN1" s="1" t="s">
        <v>382</v>
      </c>
      <c r="CO1" s="1" t="s">
        <v>383</v>
      </c>
      <c r="CP1" s="1" t="s">
        <v>384</v>
      </c>
      <c r="CQ1" s="1" t="s">
        <v>385</v>
      </c>
      <c r="CR1" s="1" t="s">
        <v>386</v>
      </c>
      <c r="CS1" s="1" t="s">
        <v>466</v>
      </c>
      <c r="CT1" s="1" t="s">
        <v>467</v>
      </c>
      <c r="CU1" s="1" t="s">
        <v>468</v>
      </c>
      <c r="CV1" s="1" t="s">
        <v>387</v>
      </c>
      <c r="CW1" s="1" t="s">
        <v>469</v>
      </c>
      <c r="CX1" s="1" t="s">
        <v>228</v>
      </c>
      <c r="CY1">
        <v>1</v>
      </c>
      <c r="CZ1" t="s">
        <v>471</v>
      </c>
      <c r="DA1" t="s">
        <v>412</v>
      </c>
      <c r="DB1">
        <v>3</v>
      </c>
      <c r="DC1" t="s">
        <v>472</v>
      </c>
      <c r="DD1" t="s">
        <v>473</v>
      </c>
      <c r="DE1">
        <v>6</v>
      </c>
      <c r="DF1" t="s">
        <v>413</v>
      </c>
      <c r="DG1" t="s">
        <v>474</v>
      </c>
      <c r="DH1">
        <v>10</v>
      </c>
      <c r="DI1" t="s">
        <v>475</v>
      </c>
      <c r="DJ1" t="s">
        <v>414</v>
      </c>
      <c r="DK1">
        <v>20</v>
      </c>
      <c r="DL1" t="s">
        <v>476</v>
      </c>
      <c r="DM1" t="s">
        <v>388</v>
      </c>
      <c r="DN1" t="s">
        <v>389</v>
      </c>
      <c r="DO1" s="2" t="s">
        <v>390</v>
      </c>
      <c r="DP1" t="s">
        <v>477</v>
      </c>
      <c r="DQ1" t="s">
        <v>415</v>
      </c>
      <c r="DR1" s="1" t="s">
        <v>391</v>
      </c>
      <c r="DS1" s="1" t="s">
        <v>392</v>
      </c>
      <c r="DT1" s="1" t="s">
        <v>478</v>
      </c>
      <c r="DU1" t="s">
        <v>479</v>
      </c>
      <c r="DV1" t="s">
        <v>416</v>
      </c>
      <c r="DW1" t="s">
        <v>480</v>
      </c>
      <c r="DX1" t="s">
        <v>481</v>
      </c>
      <c r="DY1" t="s">
        <v>482</v>
      </c>
      <c r="DZ1" t="s">
        <v>483</v>
      </c>
      <c r="EA1" t="s">
        <v>484</v>
      </c>
      <c r="EB1" t="s">
        <v>393</v>
      </c>
      <c r="EC1" t="s">
        <v>485</v>
      </c>
      <c r="ED1" t="s">
        <v>486</v>
      </c>
      <c r="EE1" t="s">
        <v>487</v>
      </c>
      <c r="EF1" t="s">
        <v>488</v>
      </c>
      <c r="EG1" t="s">
        <v>489</v>
      </c>
      <c r="EH1" t="s">
        <v>490</v>
      </c>
      <c r="EI1" t="s">
        <v>491</v>
      </c>
      <c r="EJ1" t="s">
        <v>492</v>
      </c>
      <c r="EK1"/>
    </row>
    <row r="2" spans="1:147" s="16" customFormat="1" ht="71.55" customHeight="1" x14ac:dyDescent="0.25">
      <c r="A2" s="29"/>
      <c r="B2" s="27"/>
      <c r="C2" s="28">
        <v>3</v>
      </c>
      <c r="D2" s="28">
        <v>7</v>
      </c>
      <c r="T2" s="18"/>
      <c r="U2" s="18"/>
      <c r="V2" s="18"/>
      <c r="AB2" s="19"/>
    </row>
    <row r="3" spans="1:147" ht="194.4" x14ac:dyDescent="0.25">
      <c r="B3" s="3" t="s">
        <v>1830</v>
      </c>
      <c r="C3" s="3" t="s">
        <v>1831</v>
      </c>
      <c r="D3" s="3" t="s">
        <v>1835</v>
      </c>
      <c r="E3" t="s">
        <v>325</v>
      </c>
      <c r="F3" t="s">
        <v>326</v>
      </c>
      <c r="G3">
        <v>16.25</v>
      </c>
      <c r="H3">
        <v>-2.1100000000000001E-2</v>
      </c>
      <c r="I3" t="s">
        <v>1832</v>
      </c>
      <c r="J3">
        <v>29290772000</v>
      </c>
      <c r="K3">
        <v>44.23</v>
      </c>
      <c r="L3">
        <v>3.65</v>
      </c>
      <c r="M3" t="s">
        <v>404</v>
      </c>
      <c r="N3" t="s">
        <v>942</v>
      </c>
      <c r="O3" t="s">
        <v>943</v>
      </c>
      <c r="P3" t="s">
        <v>944</v>
      </c>
      <c r="Q3">
        <v>-27.3</v>
      </c>
      <c r="R3" t="s">
        <v>627</v>
      </c>
      <c r="S3">
        <v>615000000</v>
      </c>
      <c r="T3" s="4">
        <v>-0.62749999999999995</v>
      </c>
      <c r="U3" t="s">
        <v>172</v>
      </c>
      <c r="V3">
        <v>1780746300</v>
      </c>
      <c r="W3">
        <v>1802509100</v>
      </c>
      <c r="X3">
        <v>2.16</v>
      </c>
      <c r="Y3">
        <v>0.23</v>
      </c>
      <c r="Z3">
        <v>10.01</v>
      </c>
      <c r="AA3" t="s">
        <v>945</v>
      </c>
      <c r="AB3" t="s">
        <v>946</v>
      </c>
      <c r="AC3" t="s">
        <v>947</v>
      </c>
      <c r="AD3" t="s">
        <v>948</v>
      </c>
      <c r="AE3" t="s">
        <v>949</v>
      </c>
      <c r="AF3">
        <v>186511100</v>
      </c>
      <c r="AG3" t="s">
        <v>950</v>
      </c>
      <c r="AH3" t="s">
        <v>951</v>
      </c>
      <c r="AI3" t="s">
        <v>952</v>
      </c>
      <c r="AJ3" t="s">
        <v>953</v>
      </c>
      <c r="AK3" t="s">
        <v>954</v>
      </c>
      <c r="AL3" t="s">
        <v>67</v>
      </c>
      <c r="AM3" t="s">
        <v>955</v>
      </c>
      <c r="AN3" t="s">
        <v>7</v>
      </c>
      <c r="AO3" t="s">
        <v>956</v>
      </c>
      <c r="AP3" t="s">
        <v>957</v>
      </c>
      <c r="AQ3" t="s">
        <v>171</v>
      </c>
      <c r="AR3" t="s">
        <v>958</v>
      </c>
      <c r="AS3" t="s">
        <v>7</v>
      </c>
      <c r="AT3" t="s">
        <v>959</v>
      </c>
      <c r="AU3" t="s">
        <v>960</v>
      </c>
      <c r="AV3" t="s">
        <v>961</v>
      </c>
      <c r="AW3" t="s">
        <v>962</v>
      </c>
      <c r="AX3" t="s">
        <v>963</v>
      </c>
      <c r="AY3" t="s">
        <v>327</v>
      </c>
      <c r="AZ3" t="s">
        <v>328</v>
      </c>
      <c r="BA3" t="s">
        <v>329</v>
      </c>
      <c r="BB3" t="s">
        <v>330</v>
      </c>
      <c r="BC3" t="s">
        <v>331</v>
      </c>
      <c r="BD3" t="s">
        <v>198</v>
      </c>
      <c r="BE3" t="s">
        <v>181</v>
      </c>
      <c r="BF3" t="s">
        <v>30</v>
      </c>
      <c r="BG3" t="s">
        <v>30</v>
      </c>
      <c r="BH3" t="s">
        <v>85</v>
      </c>
      <c r="BI3" t="s">
        <v>964</v>
      </c>
      <c r="BJ3" t="s">
        <v>965</v>
      </c>
      <c r="BK3" t="s">
        <v>966</v>
      </c>
      <c r="BL3" t="s">
        <v>75</v>
      </c>
      <c r="BM3" t="s">
        <v>967</v>
      </c>
      <c r="BN3" t="s">
        <v>968</v>
      </c>
      <c r="BO3">
        <v>10.08</v>
      </c>
      <c r="BP3">
        <v>10.130000000000001</v>
      </c>
      <c r="BQ3">
        <v>7.86</v>
      </c>
      <c r="BR3">
        <v>18.07</v>
      </c>
      <c r="BS3">
        <v>16.8</v>
      </c>
      <c r="BT3">
        <v>13.51</v>
      </c>
      <c r="BU3" t="s">
        <v>969</v>
      </c>
      <c r="BV3" t="s">
        <v>645</v>
      </c>
      <c r="BW3">
        <v>23.88</v>
      </c>
      <c r="BX3">
        <v>23.49</v>
      </c>
      <c r="BY3">
        <v>26.34</v>
      </c>
      <c r="BZ3">
        <v>12.32</v>
      </c>
      <c r="CA3">
        <v>13.72</v>
      </c>
      <c r="CB3">
        <v>12.81</v>
      </c>
      <c r="CC3">
        <v>0.99</v>
      </c>
      <c r="CD3">
        <v>23.57</v>
      </c>
      <c r="CE3" t="s">
        <v>121</v>
      </c>
      <c r="CF3" t="s">
        <v>1833</v>
      </c>
      <c r="CG3" s="23">
        <v>-9.1919937694703954E-2</v>
      </c>
      <c r="CH3" s="24">
        <v>0.55603448275862066</v>
      </c>
      <c r="CI3" s="23">
        <v>8.8889524340629578E-3</v>
      </c>
      <c r="CJ3" s="23">
        <v>0.35746601223945618</v>
      </c>
      <c r="CK3" s="23">
        <v>0.6118314266204834</v>
      </c>
      <c r="CL3" s="23">
        <v>0.1678234338760376</v>
      </c>
      <c r="CM3" s="23">
        <v>0.40079531073570251</v>
      </c>
      <c r="CN3" s="24">
        <v>0.24761904776096344</v>
      </c>
      <c r="CO3" s="24">
        <v>0.40562248229980469</v>
      </c>
      <c r="CP3" s="24">
        <v>0.58936172723770142</v>
      </c>
      <c r="CQ3" s="24">
        <v>0</v>
      </c>
      <c r="CR3" s="24">
        <v>0.15763546526432037</v>
      </c>
      <c r="CS3">
        <v>3.584284385707293</v>
      </c>
      <c r="CT3">
        <v>31309509.923664123</v>
      </c>
      <c r="CU3">
        <v>0.49230769230769234</v>
      </c>
      <c r="CV3" s="23">
        <v>0.30936102718114855</v>
      </c>
      <c r="CW3" s="24">
        <v>0.28004774451255798</v>
      </c>
      <c r="CX3">
        <v>0.06</v>
      </c>
      <c r="CY3">
        <v>18.919349014742572</v>
      </c>
      <c r="CZ3">
        <v>1618172590.1955702</v>
      </c>
      <c r="DA3">
        <v>0.30936102718114855</v>
      </c>
      <c r="DB3">
        <v>5.1596153955083253</v>
      </c>
      <c r="DC3">
        <v>5933537609.5380135</v>
      </c>
      <c r="DD3">
        <v>0.29389297582209112</v>
      </c>
      <c r="DE3">
        <v>1.9597758237059455</v>
      </c>
      <c r="DF3">
        <v>15621568359.848076</v>
      </c>
      <c r="DG3">
        <v>0.27223770391941071</v>
      </c>
      <c r="DH3">
        <v>0.8573156873278589</v>
      </c>
      <c r="DI3">
        <v>35710033599.667641</v>
      </c>
      <c r="DJ3">
        <v>0.24748882174491885</v>
      </c>
      <c r="DK3">
        <v>0.20428169870357918</v>
      </c>
      <c r="DL3">
        <v>149865466139.59406</v>
      </c>
      <c r="DM3">
        <v>0.21655271902680398</v>
      </c>
      <c r="DN3">
        <v>1310000000</v>
      </c>
      <c r="DO3">
        <v>0.30936102718114855</v>
      </c>
      <c r="DP3">
        <v>30614772000</v>
      </c>
      <c r="DQ3">
        <v>3018626500</v>
      </c>
      <c r="DR3">
        <v>1031</v>
      </c>
      <c r="DS3">
        <v>-0.40128096487585252</v>
      </c>
      <c r="DT3">
        <v>0.27598673824606268</v>
      </c>
      <c r="DU3" s="25">
        <v>0.41333333333333333</v>
      </c>
      <c r="DV3">
        <v>0.32999999999999996</v>
      </c>
      <c r="DW3">
        <v>0.74333333333333329</v>
      </c>
      <c r="DX3">
        <v>3.0856130952380951</v>
      </c>
      <c r="DY3">
        <v>0.38010204081632537</v>
      </c>
      <c r="DZ3">
        <v>3.0111384384110789</v>
      </c>
      <c r="EA3">
        <v>2115</v>
      </c>
      <c r="EB3">
        <v>3.0063628865685019</v>
      </c>
      <c r="EC3">
        <v>3</v>
      </c>
      <c r="ED3">
        <v>5.6587786436140597E-2</v>
      </c>
      <c r="EE3">
        <v>0.43494926045033561</v>
      </c>
      <c r="EF3" s="22">
        <v>1.12331</v>
      </c>
      <c r="EG3">
        <v>1.123521</v>
      </c>
      <c r="EH3">
        <v>25.130102040816325</v>
      </c>
      <c r="EI3" t="s">
        <v>1834</v>
      </c>
      <c r="EJ3">
        <v>0</v>
      </c>
      <c r="EK3">
        <v>0</v>
      </c>
      <c r="EL3" s="32">
        <v>44970</v>
      </c>
      <c r="EM3" s="33">
        <v>1.68</v>
      </c>
      <c r="EN3" s="33">
        <v>1.04</v>
      </c>
      <c r="EO3" s="33">
        <v>1.21E-2</v>
      </c>
      <c r="EP3" s="33">
        <v>-0.78</v>
      </c>
      <c r="EQ3" s="33">
        <v>-2.1100000000000001E-2</v>
      </c>
    </row>
    <row r="4" spans="1:147" ht="140.4" x14ac:dyDescent="0.25">
      <c r="B4" s="3"/>
      <c r="C4" s="3" t="s">
        <v>1836</v>
      </c>
      <c r="D4" s="26" t="s">
        <v>1840</v>
      </c>
      <c r="E4" t="s">
        <v>318</v>
      </c>
      <c r="F4" t="s">
        <v>319</v>
      </c>
      <c r="G4">
        <v>43.11</v>
      </c>
      <c r="H4">
        <v>3.0000000000000001E-3</v>
      </c>
      <c r="I4" t="s">
        <v>1837</v>
      </c>
      <c r="J4">
        <v>27493374000</v>
      </c>
      <c r="K4">
        <v>58.08</v>
      </c>
      <c r="L4">
        <v>4.3099999999999996</v>
      </c>
      <c r="M4" t="s">
        <v>404</v>
      </c>
      <c r="N4" t="s">
        <v>970</v>
      </c>
      <c r="O4" t="s">
        <v>971</v>
      </c>
      <c r="P4" t="s">
        <v>972</v>
      </c>
      <c r="Q4">
        <v>16.57</v>
      </c>
      <c r="R4" t="s">
        <v>628</v>
      </c>
      <c r="S4">
        <v>328483420</v>
      </c>
      <c r="T4" s="4">
        <v>-0.24060000000000001</v>
      </c>
      <c r="U4" t="s">
        <v>278</v>
      </c>
      <c r="V4">
        <v>547280750</v>
      </c>
      <c r="W4">
        <v>555661000</v>
      </c>
      <c r="X4">
        <v>2.82</v>
      </c>
      <c r="Y4">
        <v>0.46</v>
      </c>
      <c r="Z4">
        <v>8.86</v>
      </c>
      <c r="AA4" t="s">
        <v>973</v>
      </c>
      <c r="AB4" t="s">
        <v>974</v>
      </c>
      <c r="AC4" t="s">
        <v>975</v>
      </c>
      <c r="AD4" t="s">
        <v>976</v>
      </c>
      <c r="AE4" t="s">
        <v>977</v>
      </c>
      <c r="AF4">
        <v>-611335</v>
      </c>
      <c r="AG4" t="s">
        <v>978</v>
      </c>
      <c r="AH4" t="s">
        <v>979</v>
      </c>
      <c r="AI4" t="s">
        <v>980</v>
      </c>
      <c r="AJ4" t="s">
        <v>981</v>
      </c>
      <c r="AK4" t="s">
        <v>982</v>
      </c>
      <c r="AL4" t="s">
        <v>7</v>
      </c>
      <c r="AM4" t="s">
        <v>983</v>
      </c>
      <c r="AN4" t="s">
        <v>7</v>
      </c>
      <c r="AO4" t="s">
        <v>984</v>
      </c>
      <c r="AP4" t="s">
        <v>985</v>
      </c>
      <c r="AQ4" t="s">
        <v>986</v>
      </c>
      <c r="AR4" t="s">
        <v>987</v>
      </c>
      <c r="AS4" t="s">
        <v>7</v>
      </c>
      <c r="AT4" t="s">
        <v>988</v>
      </c>
      <c r="AU4" t="s">
        <v>989</v>
      </c>
      <c r="AV4" t="s">
        <v>990</v>
      </c>
      <c r="AW4" t="s">
        <v>991</v>
      </c>
      <c r="AX4" t="s">
        <v>882</v>
      </c>
      <c r="AY4" t="s">
        <v>320</v>
      </c>
      <c r="AZ4" t="s">
        <v>162</v>
      </c>
      <c r="BA4" t="s">
        <v>17</v>
      </c>
      <c r="BB4" t="s">
        <v>272</v>
      </c>
      <c r="BC4" t="s">
        <v>321</v>
      </c>
      <c r="BD4" t="s">
        <v>18</v>
      </c>
      <c r="BE4" t="s">
        <v>25</v>
      </c>
      <c r="BF4" t="s">
        <v>322</v>
      </c>
      <c r="BG4" t="s">
        <v>323</v>
      </c>
      <c r="BH4" t="s">
        <v>324</v>
      </c>
      <c r="BI4" t="s">
        <v>992</v>
      </c>
      <c r="BJ4" t="s">
        <v>993</v>
      </c>
      <c r="BK4" t="s">
        <v>994</v>
      </c>
      <c r="BL4" t="s">
        <v>25</v>
      </c>
      <c r="BM4" t="s">
        <v>152</v>
      </c>
      <c r="BN4" t="s">
        <v>995</v>
      </c>
      <c r="BO4">
        <v>18.97</v>
      </c>
      <c r="BP4">
        <v>20.23</v>
      </c>
      <c r="BQ4">
        <v>8.6</v>
      </c>
      <c r="BR4">
        <v>21.44</v>
      </c>
      <c r="BS4">
        <v>20.85</v>
      </c>
      <c r="BT4">
        <v>9.25</v>
      </c>
      <c r="BU4" t="s">
        <v>996</v>
      </c>
      <c r="BV4" t="s">
        <v>645</v>
      </c>
      <c r="BW4">
        <v>12.64</v>
      </c>
      <c r="BX4">
        <v>25.45</v>
      </c>
      <c r="BY4">
        <v>22.85</v>
      </c>
      <c r="BZ4">
        <v>7.71</v>
      </c>
      <c r="CA4">
        <v>13.98</v>
      </c>
      <c r="CB4">
        <v>10.41</v>
      </c>
      <c r="CC4">
        <v>-3.58</v>
      </c>
      <c r="CD4">
        <v>14.44</v>
      </c>
      <c r="CE4" t="s">
        <v>1838</v>
      </c>
      <c r="CF4" t="s">
        <v>1839</v>
      </c>
      <c r="CG4" s="23">
        <v>-5.2909422694094224E-2</v>
      </c>
      <c r="CH4" s="24">
        <v>-0.32826687224669604</v>
      </c>
      <c r="CI4" s="23">
        <v>0.33293235301971436</v>
      </c>
      <c r="CJ4" s="23">
        <v>0.97095423936843872</v>
      </c>
      <c r="CK4" s="23">
        <v>0.73917531967163086</v>
      </c>
      <c r="CL4" s="23">
        <v>-4.9951028078794479E-2</v>
      </c>
      <c r="CM4" s="23">
        <v>6.354166567325592E-2</v>
      </c>
      <c r="CN4" s="24">
        <v>0.24086020886898041</v>
      </c>
      <c r="CO4" s="24">
        <v>1.6420454978942871</v>
      </c>
      <c r="CP4" s="24">
        <v>1.8049640655517578</v>
      </c>
      <c r="CQ4" s="24">
        <v>0.51196759939193726</v>
      </c>
      <c r="CR4" s="24">
        <v>-0.41864827275276184</v>
      </c>
      <c r="CS4">
        <v>6.2033786101083033</v>
      </c>
      <c r="CT4">
        <v>52648816.29116118</v>
      </c>
      <c r="CU4">
        <v>5.1032243099048948E-2</v>
      </c>
      <c r="CV4" s="23">
        <v>0.41133050993084908</v>
      </c>
      <c r="CW4" s="24">
        <v>0.75623781979084015</v>
      </c>
      <c r="CX4">
        <v>0.06</v>
      </c>
      <c r="CY4">
        <v>39.313562756212448</v>
      </c>
      <c r="CZ4">
        <v>768243117.19820738</v>
      </c>
      <c r="DA4">
        <v>0.41133050993084908</v>
      </c>
      <c r="DB4">
        <v>9.8909098085629772</v>
      </c>
      <c r="DC4">
        <v>3053548620.3556857</v>
      </c>
      <c r="DD4">
        <v>0.3907639844343066</v>
      </c>
      <c r="DE4">
        <v>3.3162474628811593</v>
      </c>
      <c r="DF4">
        <v>9107394528.9234066</v>
      </c>
      <c r="DG4">
        <v>0.3619708487391472</v>
      </c>
      <c r="DH4">
        <v>1.2317752950755847</v>
      </c>
      <c r="DI4">
        <v>24519386060.707371</v>
      </c>
      <c r="DJ4">
        <v>0.32906440794467928</v>
      </c>
      <c r="DK4">
        <v>0.19229251961783941</v>
      </c>
      <c r="DL4">
        <v>157064736891.60635</v>
      </c>
      <c r="DM4">
        <v>0.28793135695159433</v>
      </c>
      <c r="DN4">
        <v>577000000</v>
      </c>
      <c r="DO4">
        <v>0.41133050993084908</v>
      </c>
      <c r="DP4">
        <v>30202374000</v>
      </c>
      <c r="DQ4">
        <v>2585447800</v>
      </c>
      <c r="DR4">
        <v>989</v>
      </c>
      <c r="DS4">
        <v>-0.46423993262494329</v>
      </c>
      <c r="DT4">
        <v>-1.0845046920375361</v>
      </c>
      <c r="DU4" s="25">
        <v>0.95333333333333348</v>
      </c>
      <c r="DV4">
        <v>0.71</v>
      </c>
      <c r="DW4">
        <v>1.6633333333333336</v>
      </c>
      <c r="DX4">
        <v>-6.1986681465038842</v>
      </c>
      <c r="DY4">
        <v>0.31412687651331567</v>
      </c>
      <c r="DZ4">
        <v>-6.0246600564882176</v>
      </c>
      <c r="EA4">
        <v>619</v>
      </c>
      <c r="EB4">
        <v>-6.021565676807251</v>
      </c>
      <c r="EC4">
        <v>6</v>
      </c>
      <c r="ED4">
        <v>9.2258409353904614E-2</v>
      </c>
      <c r="EE4">
        <v>0.74325892945518945</v>
      </c>
      <c r="EF4" s="22">
        <v>2.0310100000000002</v>
      </c>
      <c r="EG4">
        <v>2.03098</v>
      </c>
      <c r="EH4">
        <v>19.124126876513316</v>
      </c>
      <c r="EI4" t="s">
        <v>1287</v>
      </c>
      <c r="EJ4">
        <v>0</v>
      </c>
      <c r="EK4">
        <v>1</v>
      </c>
      <c r="EL4" s="32">
        <v>44970</v>
      </c>
      <c r="EM4" s="33">
        <v>-0.69</v>
      </c>
      <c r="EN4" s="33">
        <v>-1.55</v>
      </c>
      <c r="EO4" s="33">
        <v>1.9199999999999998E-2</v>
      </c>
      <c r="EP4" s="33">
        <v>-3.52</v>
      </c>
      <c r="EQ4" s="33">
        <v>3.0000000000000001E-3</v>
      </c>
    </row>
    <row r="5" spans="1:147" ht="151.19999999999999" x14ac:dyDescent="0.25">
      <c r="B5" s="3" t="s">
        <v>1692</v>
      </c>
      <c r="C5" s="3" t="s">
        <v>1841</v>
      </c>
      <c r="D5" s="3" t="s">
        <v>1845</v>
      </c>
      <c r="E5" t="s">
        <v>940</v>
      </c>
      <c r="F5" t="s">
        <v>941</v>
      </c>
      <c r="G5">
        <v>91.44</v>
      </c>
      <c r="H5">
        <v>-7.4999999999999997E-3</v>
      </c>
      <c r="I5" t="s">
        <v>1842</v>
      </c>
      <c r="J5">
        <v>19878277000</v>
      </c>
      <c r="K5">
        <v>45.54</v>
      </c>
      <c r="L5">
        <v>3.65</v>
      </c>
      <c r="M5" t="s">
        <v>404</v>
      </c>
      <c r="N5" t="s">
        <v>997</v>
      </c>
      <c r="O5" t="s">
        <v>998</v>
      </c>
      <c r="P5" t="s">
        <v>999</v>
      </c>
      <c r="Q5">
        <v>-73.239999999999995</v>
      </c>
      <c r="R5" t="s">
        <v>1000</v>
      </c>
      <c r="S5">
        <v>205402300</v>
      </c>
      <c r="T5" s="4">
        <v>-0.73750000000000004</v>
      </c>
      <c r="U5" t="s">
        <v>1001</v>
      </c>
      <c r="V5">
        <v>88809204</v>
      </c>
      <c r="W5">
        <v>217391480</v>
      </c>
      <c r="X5">
        <v>1.22</v>
      </c>
      <c r="Y5">
        <v>0.17</v>
      </c>
      <c r="Z5">
        <v>20.92</v>
      </c>
      <c r="AA5" t="s">
        <v>1002</v>
      </c>
      <c r="AB5" t="s">
        <v>1003</v>
      </c>
      <c r="AC5" t="s">
        <v>1004</v>
      </c>
      <c r="AD5" t="s">
        <v>1005</v>
      </c>
      <c r="AE5" t="s">
        <v>1006</v>
      </c>
      <c r="AF5">
        <v>-21879028</v>
      </c>
      <c r="AG5" t="s">
        <v>1007</v>
      </c>
      <c r="AH5" t="s">
        <v>7</v>
      </c>
      <c r="AI5" t="s">
        <v>1008</v>
      </c>
      <c r="AJ5" t="s">
        <v>1009</v>
      </c>
      <c r="AK5" t="s">
        <v>1010</v>
      </c>
      <c r="AL5" t="s">
        <v>1011</v>
      </c>
      <c r="AM5" t="s">
        <v>1012</v>
      </c>
      <c r="AN5" t="s">
        <v>7</v>
      </c>
      <c r="AO5" t="s">
        <v>1013</v>
      </c>
      <c r="AP5" t="s">
        <v>70</v>
      </c>
      <c r="AQ5" t="s">
        <v>1014</v>
      </c>
      <c r="AR5" t="s">
        <v>956</v>
      </c>
      <c r="AS5" t="s">
        <v>7</v>
      </c>
      <c r="AT5" t="s">
        <v>494</v>
      </c>
      <c r="AU5" t="s">
        <v>7</v>
      </c>
      <c r="AV5" t="s">
        <v>1015</v>
      </c>
      <c r="AW5" t="s">
        <v>1016</v>
      </c>
      <c r="AX5" t="s">
        <v>1017</v>
      </c>
      <c r="AY5" t="s">
        <v>1018</v>
      </c>
      <c r="AZ5" t="s">
        <v>1019</v>
      </c>
      <c r="BA5" t="s">
        <v>495</v>
      </c>
      <c r="BB5" t="s">
        <v>1020</v>
      </c>
      <c r="BC5" t="s">
        <v>7</v>
      </c>
      <c r="BD5" t="s">
        <v>1021</v>
      </c>
      <c r="BE5" t="s">
        <v>84</v>
      </c>
      <c r="BF5" t="s">
        <v>1022</v>
      </c>
      <c r="BG5" t="s">
        <v>1023</v>
      </c>
      <c r="BH5" t="s">
        <v>7</v>
      </c>
      <c r="BI5" t="s">
        <v>1024</v>
      </c>
      <c r="BJ5" t="s">
        <v>1025</v>
      </c>
      <c r="BK5" t="s">
        <v>1026</v>
      </c>
      <c r="BL5" t="s">
        <v>63</v>
      </c>
      <c r="BM5" t="s">
        <v>1027</v>
      </c>
      <c r="BN5" t="s">
        <v>730</v>
      </c>
      <c r="BO5">
        <v>31.84</v>
      </c>
      <c r="BP5">
        <v>54.1</v>
      </c>
      <c r="BQ5">
        <v>28.69</v>
      </c>
      <c r="BR5">
        <v>58.19</v>
      </c>
      <c r="BS5">
        <v>77.98</v>
      </c>
      <c r="BT5" t="s">
        <v>7</v>
      </c>
      <c r="BU5" t="s">
        <v>1028</v>
      </c>
      <c r="BV5" t="s">
        <v>645</v>
      </c>
      <c r="BW5">
        <v>11.86</v>
      </c>
      <c r="BX5">
        <v>24.48</v>
      </c>
      <c r="BY5">
        <v>24.01</v>
      </c>
      <c r="BZ5">
        <v>29.63</v>
      </c>
      <c r="CA5">
        <v>17.27</v>
      </c>
      <c r="CB5">
        <v>14.46</v>
      </c>
      <c r="CC5">
        <v>-3.84</v>
      </c>
      <c r="CD5">
        <v>7.58</v>
      </c>
      <c r="CE5" t="s">
        <v>1843</v>
      </c>
      <c r="CF5" t="s">
        <v>1844</v>
      </c>
      <c r="CG5" s="23">
        <v>-0.66180436931079323</v>
      </c>
      <c r="CH5" s="24">
        <v>-0.95388532934131731</v>
      </c>
      <c r="CI5" s="23">
        <v>0.38915753364562988</v>
      </c>
      <c r="CJ5" s="23">
        <v>1.713397741317749</v>
      </c>
      <c r="CK5" s="23">
        <v>0.6624569296836853</v>
      </c>
      <c r="CL5" s="23">
        <v>1.9906323403120041E-2</v>
      </c>
      <c r="CM5" s="23" t="s">
        <v>7</v>
      </c>
      <c r="CN5" s="24">
        <v>0.80975598096847534</v>
      </c>
      <c r="CO5" s="24">
        <v>2.5549132823944092</v>
      </c>
      <c r="CP5" s="24">
        <v>3.8794798851013184</v>
      </c>
      <c r="CQ5" s="24">
        <v>0.17882578074932098</v>
      </c>
      <c r="CR5" s="24" t="s">
        <v>7</v>
      </c>
      <c r="CS5">
        <v>3.642044155368267</v>
      </c>
      <c r="CT5">
        <v>7878436.8373764604</v>
      </c>
      <c r="CU5">
        <v>0.98425196850393704</v>
      </c>
      <c r="CV5" s="23">
        <v>0.69622963201254606</v>
      </c>
      <c r="CW5" s="24">
        <v>1.855743732303381</v>
      </c>
      <c r="CX5">
        <v>0.06</v>
      </c>
      <c r="CY5">
        <v>8.6782258319933252</v>
      </c>
      <c r="CZ5">
        <v>1781041113.6131732</v>
      </c>
      <c r="DA5">
        <v>0.69622963201254606</v>
      </c>
      <c r="DB5">
        <v>1.7635321745487056</v>
      </c>
      <c r="DC5">
        <v>8764386169.4529724</v>
      </c>
      <c r="DD5">
        <v>0.66141815041191876</v>
      </c>
      <c r="DE5">
        <v>0.41743868208219426</v>
      </c>
      <c r="DF5">
        <v>37026460803.545364</v>
      </c>
      <c r="DG5">
        <v>0.61268207617104053</v>
      </c>
      <c r="DH5">
        <v>9.6889406474852696E-2</v>
      </c>
      <c r="DI5">
        <v>159524942533.44016</v>
      </c>
      <c r="DJ5">
        <v>0.55698370561003685</v>
      </c>
      <c r="DK5">
        <v>4.5632624246698238E-3</v>
      </c>
      <c r="DL5">
        <v>3387111141458.9189</v>
      </c>
      <c r="DM5">
        <v>0.48736074240878219</v>
      </c>
      <c r="DN5">
        <v>1113000000</v>
      </c>
      <c r="DO5">
        <v>0.69622963201254606</v>
      </c>
      <c r="DP5">
        <v>15456277000</v>
      </c>
      <c r="DQ5">
        <v>3557410300</v>
      </c>
      <c r="DR5">
        <v>2603</v>
      </c>
      <c r="DS5">
        <v>-1.3580340013233392</v>
      </c>
      <c r="DT5">
        <v>-2.8096290616446984</v>
      </c>
      <c r="DU5" s="25">
        <v>0.35200000000000004</v>
      </c>
      <c r="DV5">
        <v>0.99600000000000022</v>
      </c>
      <c r="DW5">
        <v>1.3480000000000003</v>
      </c>
      <c r="DX5">
        <v>-6.336252189141856</v>
      </c>
      <c r="DY5">
        <v>0.4008040704978828</v>
      </c>
      <c r="DZ5">
        <v>-6.0406206331621606</v>
      </c>
      <c r="EA5">
        <v>1075</v>
      </c>
      <c r="EB5">
        <v>-6.0317685795134031</v>
      </c>
      <c r="EC5">
        <v>6</v>
      </c>
      <c r="ED5">
        <v>4.0780807049107907E-2</v>
      </c>
      <c r="EE5">
        <v>0.33757808723690552</v>
      </c>
      <c r="EF5" s="22">
        <v>5.1999999999999998E-2</v>
      </c>
      <c r="EG5">
        <v>5.1924999999999999E-2</v>
      </c>
      <c r="EH5">
        <v>28.120804070497883</v>
      </c>
      <c r="EI5">
        <v>-1</v>
      </c>
      <c r="EJ5">
        <v>0</v>
      </c>
      <c r="EK5">
        <v>1</v>
      </c>
      <c r="EL5" s="32">
        <v>44970</v>
      </c>
      <c r="EM5" s="33">
        <v>0.64</v>
      </c>
      <c r="EN5" s="33">
        <v>-1.27</v>
      </c>
      <c r="EO5" s="33">
        <v>1.01E-2</v>
      </c>
      <c r="EP5" s="33">
        <v>-3.46</v>
      </c>
      <c r="EQ5" s="33">
        <v>-7.4999999999999997E-3</v>
      </c>
    </row>
    <row r="6" spans="1:147" ht="162" x14ac:dyDescent="0.25">
      <c r="B6" s="3" t="s">
        <v>1846</v>
      </c>
      <c r="C6" s="3"/>
      <c r="D6" s="3" t="s">
        <v>1850</v>
      </c>
      <c r="E6" t="s">
        <v>332</v>
      </c>
      <c r="F6" t="s">
        <v>333</v>
      </c>
      <c r="G6">
        <v>9.25</v>
      </c>
      <c r="H6">
        <v>-1.6E-2</v>
      </c>
      <c r="I6" t="s">
        <v>1847</v>
      </c>
      <c r="J6">
        <v>8647817900</v>
      </c>
      <c r="K6">
        <v>39.36</v>
      </c>
      <c r="L6">
        <v>2.2000000000000002</v>
      </c>
      <c r="M6" t="s">
        <v>404</v>
      </c>
      <c r="N6" t="s">
        <v>1029</v>
      </c>
      <c r="O6" t="s">
        <v>1030</v>
      </c>
      <c r="P6" t="s">
        <v>1031</v>
      </c>
      <c r="Q6">
        <v>-9.4499999999999993</v>
      </c>
      <c r="R6" t="s">
        <v>629</v>
      </c>
      <c r="S6">
        <v>166498370</v>
      </c>
      <c r="T6" s="4">
        <v>-0.18909999999999999</v>
      </c>
      <c r="U6" t="s">
        <v>27</v>
      </c>
      <c r="V6">
        <v>579374640</v>
      </c>
      <c r="W6">
        <v>934899230</v>
      </c>
      <c r="X6">
        <v>1.72</v>
      </c>
      <c r="Y6">
        <v>0.34</v>
      </c>
      <c r="Z6">
        <v>7.8</v>
      </c>
      <c r="AA6" t="s">
        <v>1032</v>
      </c>
      <c r="AB6" t="s">
        <v>1033</v>
      </c>
      <c r="AC6" t="s">
        <v>1034</v>
      </c>
      <c r="AD6" t="s">
        <v>1035</v>
      </c>
      <c r="AE6" t="s">
        <v>1036</v>
      </c>
      <c r="AF6">
        <v>-75149907</v>
      </c>
      <c r="AG6" t="s">
        <v>1037</v>
      </c>
      <c r="AH6" t="s">
        <v>1038</v>
      </c>
      <c r="AI6" t="s">
        <v>1039</v>
      </c>
      <c r="AJ6" t="s">
        <v>551</v>
      </c>
      <c r="AK6" t="s">
        <v>1040</v>
      </c>
      <c r="AL6" t="s">
        <v>1041</v>
      </c>
      <c r="AM6" t="s">
        <v>1042</v>
      </c>
      <c r="AN6" t="s">
        <v>7</v>
      </c>
      <c r="AO6" t="s">
        <v>1043</v>
      </c>
      <c r="AP6" t="s">
        <v>178</v>
      </c>
      <c r="AQ6" t="s">
        <v>567</v>
      </c>
      <c r="AR6" t="s">
        <v>1044</v>
      </c>
      <c r="AS6" t="s">
        <v>7</v>
      </c>
      <c r="AT6" t="s">
        <v>1045</v>
      </c>
      <c r="AU6" t="s">
        <v>7</v>
      </c>
      <c r="AV6" t="s">
        <v>1046</v>
      </c>
      <c r="AW6" t="s">
        <v>1047</v>
      </c>
      <c r="AX6" t="s">
        <v>1048</v>
      </c>
      <c r="AY6" t="s">
        <v>334</v>
      </c>
      <c r="AZ6" t="s">
        <v>300</v>
      </c>
      <c r="BA6" t="s">
        <v>335</v>
      </c>
      <c r="BB6" t="s">
        <v>336</v>
      </c>
      <c r="BC6" t="s">
        <v>145</v>
      </c>
      <c r="BD6" t="s">
        <v>149</v>
      </c>
      <c r="BE6" t="s">
        <v>92</v>
      </c>
      <c r="BF6" t="s">
        <v>337</v>
      </c>
      <c r="BG6" t="s">
        <v>92</v>
      </c>
      <c r="BH6" t="s">
        <v>40</v>
      </c>
      <c r="BI6" t="s">
        <v>270</v>
      </c>
      <c r="BJ6" t="s">
        <v>1049</v>
      </c>
      <c r="BK6" t="s">
        <v>113</v>
      </c>
      <c r="BL6" t="s">
        <v>56</v>
      </c>
      <c r="BM6" t="s">
        <v>156</v>
      </c>
      <c r="BN6" t="s">
        <v>20</v>
      </c>
      <c r="BO6">
        <v>9.1199999999999992</v>
      </c>
      <c r="BP6">
        <v>14.73</v>
      </c>
      <c r="BQ6">
        <v>6.67</v>
      </c>
      <c r="BR6">
        <v>9.64</v>
      </c>
      <c r="BS6">
        <v>14.25</v>
      </c>
      <c r="BT6">
        <v>6.8</v>
      </c>
      <c r="BU6" t="s">
        <v>1050</v>
      </c>
      <c r="BV6" t="s">
        <v>645</v>
      </c>
      <c r="BW6">
        <v>16.21</v>
      </c>
      <c r="BX6">
        <v>21.48</v>
      </c>
      <c r="BY6">
        <v>21.31</v>
      </c>
      <c r="BZ6">
        <v>7.73</v>
      </c>
      <c r="CA6">
        <v>9.8800000000000008</v>
      </c>
      <c r="CB6">
        <v>6.94</v>
      </c>
      <c r="CC6">
        <v>0.98</v>
      </c>
      <c r="CD6">
        <v>38.270000000000003</v>
      </c>
      <c r="CE6" t="s">
        <v>107</v>
      </c>
      <c r="CF6" t="s">
        <v>1848</v>
      </c>
      <c r="CG6" s="23">
        <v>-0.11091063157894737</v>
      </c>
      <c r="CH6" s="24">
        <v>1.5576296153846183</v>
      </c>
      <c r="CI6" s="23">
        <v>6.9089882075786591E-2</v>
      </c>
      <c r="CJ6" s="23">
        <v>0.62415498495101929</v>
      </c>
      <c r="CK6" s="23">
        <v>0.50644952058792114</v>
      </c>
      <c r="CL6" s="23">
        <v>-7.3584944009780884E-2</v>
      </c>
      <c r="CM6" s="23">
        <v>5.5776894092559814E-2</v>
      </c>
      <c r="CN6" s="24">
        <v>-0.25787964463233948</v>
      </c>
      <c r="CO6" s="24">
        <v>1.2662338018417358</v>
      </c>
      <c r="CP6" s="24">
        <v>13.623631477355957</v>
      </c>
      <c r="CQ6" s="24">
        <v>-0.93161755800247192</v>
      </c>
      <c r="CR6" s="24">
        <v>-0.29680365324020386</v>
      </c>
      <c r="CS6">
        <v>2.2444375551518299</v>
      </c>
      <c r="CT6">
        <v>90446297.297297299</v>
      </c>
      <c r="CU6">
        <v>0.64864864864864857</v>
      </c>
      <c r="CV6" s="23">
        <v>0.2363772675395012</v>
      </c>
      <c r="CW6" s="24">
        <v>2.6807128846645356</v>
      </c>
      <c r="CX6">
        <v>0.06</v>
      </c>
      <c r="CY6">
        <v>24.974905407691644</v>
      </c>
      <c r="CZ6">
        <v>302095954.99314225</v>
      </c>
      <c r="DA6">
        <v>0.2363772675395012</v>
      </c>
      <c r="DB6">
        <v>7.2255488941620074</v>
      </c>
      <c r="DC6">
        <v>1044186124.890242</v>
      </c>
      <c r="DD6">
        <v>0.22455840416252612</v>
      </c>
      <c r="DE6">
        <v>2.9974714269436542</v>
      </c>
      <c r="DF6">
        <v>2517060824.0603008</v>
      </c>
      <c r="DG6">
        <v>0.20801199543476107</v>
      </c>
      <c r="DH6">
        <v>1.4669698951806813</v>
      </c>
      <c r="DI6">
        <v>5143130697.3554029</v>
      </c>
      <c r="DJ6">
        <v>0.18910181403160098</v>
      </c>
      <c r="DK6">
        <v>0.46524708599386577</v>
      </c>
      <c r="DL6">
        <v>16216797755.718727</v>
      </c>
      <c r="DM6">
        <v>0.16546408727765083</v>
      </c>
      <c r="DN6">
        <v>259000000</v>
      </c>
      <c r="DO6">
        <v>0.2363772675395012</v>
      </c>
      <c r="DP6">
        <v>7544817900</v>
      </c>
      <c r="DQ6">
        <v>2886996100</v>
      </c>
      <c r="DR6">
        <v>1632</v>
      </c>
      <c r="DS6">
        <v>-0.3472878991184486</v>
      </c>
      <c r="DT6">
        <v>-1.1230832692799173</v>
      </c>
      <c r="DU6" s="25">
        <v>0.43333333333333335</v>
      </c>
      <c r="DV6">
        <v>-6.6666666666666341E-3</v>
      </c>
      <c r="DW6">
        <v>0.42666666666666669</v>
      </c>
      <c r="DX6">
        <v>3.2518630952380954</v>
      </c>
      <c r="DY6">
        <v>0.33135029354207368</v>
      </c>
      <c r="DZ6">
        <v>3.0532313391109867</v>
      </c>
      <c r="EA6">
        <v>2699</v>
      </c>
      <c r="EB6">
        <v>3.02410679334562</v>
      </c>
      <c r="EC6">
        <v>3</v>
      </c>
      <c r="ED6">
        <v>0.11552047165553875</v>
      </c>
      <c r="EE6">
        <v>0.54658297237018805</v>
      </c>
      <c r="EF6" s="22">
        <v>1.0563100000000001</v>
      </c>
      <c r="EG6">
        <v>1.05647</v>
      </c>
      <c r="EH6">
        <v>12.211350293542074</v>
      </c>
      <c r="EI6" t="s">
        <v>1849</v>
      </c>
      <c r="EJ6">
        <v>0</v>
      </c>
      <c r="EK6">
        <v>0</v>
      </c>
      <c r="EL6" s="32">
        <v>44970</v>
      </c>
      <c r="EM6" s="33">
        <v>1.53</v>
      </c>
      <c r="EN6" s="33">
        <v>0.11</v>
      </c>
      <c r="EO6" s="33">
        <v>1.9300000000000001E-2</v>
      </c>
      <c r="EP6" s="33">
        <v>-0.95</v>
      </c>
      <c r="EQ6" s="33">
        <v>-1.6E-2</v>
      </c>
    </row>
    <row r="7" spans="1:147" ht="172.8" x14ac:dyDescent="0.25">
      <c r="B7" s="3"/>
      <c r="C7" s="3" t="s">
        <v>1851</v>
      </c>
      <c r="D7" s="3" t="s">
        <v>1855</v>
      </c>
      <c r="E7" t="s">
        <v>339</v>
      </c>
      <c r="F7" t="s">
        <v>340</v>
      </c>
      <c r="G7">
        <v>9.0299999999999994</v>
      </c>
      <c r="H7">
        <v>2.2000000000000001E-3</v>
      </c>
      <c r="I7" t="s">
        <v>1852</v>
      </c>
      <c r="J7">
        <v>7307893700</v>
      </c>
      <c r="K7">
        <v>34.51</v>
      </c>
      <c r="L7">
        <v>1.92</v>
      </c>
      <c r="M7" t="s">
        <v>404</v>
      </c>
      <c r="N7" t="s">
        <v>1051</v>
      </c>
      <c r="O7" t="s">
        <v>1052</v>
      </c>
      <c r="P7" t="s">
        <v>1053</v>
      </c>
      <c r="Q7">
        <v>15.73</v>
      </c>
      <c r="R7" t="s">
        <v>630</v>
      </c>
      <c r="S7">
        <v>159313180</v>
      </c>
      <c r="T7" s="4">
        <v>-0.53539999999999999</v>
      </c>
      <c r="U7" t="s">
        <v>119</v>
      </c>
      <c r="V7">
        <v>609212670</v>
      </c>
      <c r="W7">
        <v>809089020</v>
      </c>
      <c r="X7">
        <v>2.79</v>
      </c>
      <c r="Y7">
        <v>0.25</v>
      </c>
      <c r="Z7">
        <v>6.27</v>
      </c>
      <c r="AA7" t="s">
        <v>1054</v>
      </c>
      <c r="AB7" t="s">
        <v>1055</v>
      </c>
      <c r="AC7" t="s">
        <v>1056</v>
      </c>
      <c r="AD7" t="s">
        <v>1057</v>
      </c>
      <c r="AE7" t="s">
        <v>1058</v>
      </c>
      <c r="AF7">
        <v>135192570</v>
      </c>
      <c r="AG7" t="s">
        <v>1059</v>
      </c>
      <c r="AH7" t="s">
        <v>1060</v>
      </c>
      <c r="AI7" t="s">
        <v>1061</v>
      </c>
      <c r="AJ7" t="s">
        <v>73</v>
      </c>
      <c r="AK7" t="s">
        <v>1062</v>
      </c>
      <c r="AL7" t="s">
        <v>1063</v>
      </c>
      <c r="AM7" t="s">
        <v>1064</v>
      </c>
      <c r="AN7" t="s">
        <v>7</v>
      </c>
      <c r="AO7" t="s">
        <v>1065</v>
      </c>
      <c r="AP7" t="s">
        <v>198</v>
      </c>
      <c r="AQ7" t="s">
        <v>1066</v>
      </c>
      <c r="AR7" t="s">
        <v>1067</v>
      </c>
      <c r="AS7" t="s">
        <v>7</v>
      </c>
      <c r="AT7" t="s">
        <v>1068</v>
      </c>
      <c r="AU7" t="s">
        <v>1069</v>
      </c>
      <c r="AV7" t="s">
        <v>1070</v>
      </c>
      <c r="AW7" t="s">
        <v>1071</v>
      </c>
      <c r="AX7" t="s">
        <v>1072</v>
      </c>
      <c r="AY7" t="s">
        <v>341</v>
      </c>
      <c r="AZ7" t="s">
        <v>342</v>
      </c>
      <c r="BA7" t="s">
        <v>113</v>
      </c>
      <c r="BB7" t="s">
        <v>175</v>
      </c>
      <c r="BC7" t="s">
        <v>45</v>
      </c>
      <c r="BD7" t="s">
        <v>62</v>
      </c>
      <c r="BE7" t="s">
        <v>133</v>
      </c>
      <c r="BF7" t="s">
        <v>121</v>
      </c>
      <c r="BG7" t="s">
        <v>343</v>
      </c>
      <c r="BH7" t="s">
        <v>104</v>
      </c>
      <c r="BI7" t="s">
        <v>1073</v>
      </c>
      <c r="BJ7" t="s">
        <v>569</v>
      </c>
      <c r="BK7" t="s">
        <v>1074</v>
      </c>
      <c r="BL7" t="s">
        <v>739</v>
      </c>
      <c r="BM7" t="s">
        <v>1075</v>
      </c>
      <c r="BN7" t="s">
        <v>26</v>
      </c>
      <c r="BO7">
        <v>8.51</v>
      </c>
      <c r="BP7">
        <v>12.51</v>
      </c>
      <c r="BQ7">
        <v>10.53</v>
      </c>
      <c r="BR7">
        <v>13.15</v>
      </c>
      <c r="BS7">
        <v>19.05</v>
      </c>
      <c r="BT7">
        <v>14.17</v>
      </c>
      <c r="BU7" t="s">
        <v>1076</v>
      </c>
      <c r="BV7" t="s">
        <v>645</v>
      </c>
      <c r="BW7">
        <v>26.85</v>
      </c>
      <c r="BX7">
        <v>28.72</v>
      </c>
      <c r="BY7">
        <v>28.04</v>
      </c>
      <c r="BZ7">
        <v>9.9600000000000009</v>
      </c>
      <c r="CA7">
        <v>13.56</v>
      </c>
      <c r="CB7">
        <v>11.54</v>
      </c>
      <c r="CC7">
        <v>1.23</v>
      </c>
      <c r="CD7">
        <v>17.73</v>
      </c>
      <c r="CE7" t="s">
        <v>1853</v>
      </c>
      <c r="CF7" t="s">
        <v>1854</v>
      </c>
      <c r="CG7" s="23">
        <v>0.16863870696893368</v>
      </c>
      <c r="CH7" s="24">
        <v>-0.66949455999999996</v>
      </c>
      <c r="CI7" s="23">
        <v>0.19153285026550293</v>
      </c>
      <c r="CJ7" s="23">
        <v>0.39001619815826416</v>
      </c>
      <c r="CK7" s="23">
        <v>0.76757532358169556</v>
      </c>
      <c r="CL7" s="23">
        <v>0.8888888955116272</v>
      </c>
      <c r="CM7" s="23">
        <v>-0.23204994201660156</v>
      </c>
      <c r="CN7" s="24">
        <v>-7.7102802693843842E-2</v>
      </c>
      <c r="CO7" s="24">
        <v>0.59107804298400879</v>
      </c>
      <c r="CP7" s="24">
        <v>1.6372549533843994</v>
      </c>
      <c r="CQ7" s="24">
        <v>6.7137598991394043E-2</v>
      </c>
      <c r="CR7" s="24">
        <v>-0.44103625416755676</v>
      </c>
      <c r="CS7">
        <v>1.7907115167851018</v>
      </c>
      <c r="CT7">
        <v>37910182.278481014</v>
      </c>
      <c r="CU7">
        <v>1.6611295681063125</v>
      </c>
      <c r="CV7" s="23">
        <v>0.40119266510009766</v>
      </c>
      <c r="CW7" s="24">
        <v>0.35546630769968035</v>
      </c>
      <c r="CX7">
        <v>0.06</v>
      </c>
      <c r="CY7">
        <v>20.000081788749235</v>
      </c>
      <c r="CZ7">
        <v>522142549.73069674</v>
      </c>
      <c r="DA7">
        <v>0.40119266510009766</v>
      </c>
      <c r="DB7">
        <v>5.0718177674455491</v>
      </c>
      <c r="DC7">
        <v>2059004124.1287787</v>
      </c>
      <c r="DD7">
        <v>0.38113303184509273</v>
      </c>
      <c r="DE7">
        <v>1.7217903010349858</v>
      </c>
      <c r="DF7">
        <v>6065136790.306386</v>
      </c>
      <c r="DG7">
        <v>0.35304954528808596</v>
      </c>
      <c r="DH7">
        <v>0.65018564165647708</v>
      </c>
      <c r="DI7">
        <v>16061403130.027069</v>
      </c>
      <c r="DJ7">
        <v>0.32095413208007817</v>
      </c>
      <c r="DK7">
        <v>0.10593272896431716</v>
      </c>
      <c r="DL7">
        <v>98580427428.784821</v>
      </c>
      <c r="DM7">
        <v>0.28083486557006831</v>
      </c>
      <c r="DN7">
        <v>395000000</v>
      </c>
      <c r="DO7">
        <v>0.40119266510009766</v>
      </c>
      <c r="DP7">
        <v>10442893700</v>
      </c>
      <c r="DQ7">
        <v>1868189300</v>
      </c>
      <c r="DR7">
        <v>2058</v>
      </c>
      <c r="DS7">
        <v>-0.23255395813116397</v>
      </c>
      <c r="DT7">
        <v>-1.0249608676996802</v>
      </c>
      <c r="DU7" s="25">
        <v>0.93666666666666665</v>
      </c>
      <c r="DV7">
        <v>9.6666666666666637E-2</v>
      </c>
      <c r="DW7">
        <v>1.0333333333333332</v>
      </c>
      <c r="DX7">
        <v>3.019565476190476</v>
      </c>
      <c r="DY7">
        <v>0.36514820359281402</v>
      </c>
      <c r="DZ7">
        <v>3.0032312032452952</v>
      </c>
      <c r="EA7">
        <v>1597</v>
      </c>
      <c r="EB7">
        <v>3.0021851396769317</v>
      </c>
      <c r="EC7">
        <v>3</v>
      </c>
      <c r="ED7">
        <v>6.8174822098067772E-2</v>
      </c>
      <c r="EE7">
        <v>0.41280995260570957</v>
      </c>
      <c r="EF7" s="22">
        <v>0.11801</v>
      </c>
      <c r="EG7">
        <v>0.117988</v>
      </c>
      <c r="EH7">
        <v>20.165148203592814</v>
      </c>
      <c r="EI7" t="s">
        <v>449</v>
      </c>
      <c r="EJ7">
        <v>0</v>
      </c>
      <c r="EK7">
        <v>0</v>
      </c>
      <c r="EL7" s="32">
        <v>44970</v>
      </c>
      <c r="EM7" s="33">
        <v>0.34</v>
      </c>
      <c r="EN7" s="33">
        <v>-0.89</v>
      </c>
      <c r="EO7" s="33">
        <v>2.0299999999999999E-2</v>
      </c>
      <c r="EP7" s="33">
        <v>-0.44</v>
      </c>
      <c r="EQ7" s="33">
        <v>2.2000000000000001E-3</v>
      </c>
    </row>
  </sheetData>
  <phoneticPr fontId="1"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6081" r:id="rId3" name="Button 1">
              <controlPr defaultSize="0" print="0" autoFill="0" autoPict="0" macro="[0]!'Industry_copy_call_buttom [c2],[d2]'">
                <anchor moveWithCells="1" sizeWithCells="1">
                  <from>
                    <xdr:col>1</xdr:col>
                    <xdr:colOff>60960</xdr:colOff>
                    <xdr:row>1</xdr:row>
                    <xdr:rowOff>259080</xdr:rowOff>
                  </from>
                  <to>
                    <xdr:col>1</xdr:col>
                    <xdr:colOff>1089660</xdr:colOff>
                    <xdr:row>1</xdr:row>
                    <xdr:rowOff>708660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EQ7"/>
  <sheetViews>
    <sheetView workbookViewId="0">
      <selection activeCell="A5" sqref="A5:XFD5"/>
    </sheetView>
  </sheetViews>
  <sheetFormatPr defaultRowHeight="14.4" x14ac:dyDescent="0.25"/>
  <cols>
    <col min="2" max="2" width="36.88671875" customWidth="1"/>
    <col min="3" max="3" width="36" customWidth="1"/>
    <col min="4" max="4" width="38.109375" customWidth="1"/>
  </cols>
  <sheetData>
    <row r="1" spans="1:147" s="16" customFormat="1" x14ac:dyDescent="0.25">
      <c r="A1" s="17" t="s">
        <v>247</v>
      </c>
      <c r="B1" s="20" t="s">
        <v>452</v>
      </c>
      <c r="C1" s="21" t="s">
        <v>453</v>
      </c>
      <c r="D1" s="20" t="s">
        <v>454</v>
      </c>
      <c r="E1" t="s">
        <v>2</v>
      </c>
      <c r="F1" t="s">
        <v>3</v>
      </c>
      <c r="G1" t="s">
        <v>0</v>
      </c>
      <c r="H1" t="s">
        <v>422</v>
      </c>
      <c r="I1" t="s">
        <v>455</v>
      </c>
      <c r="J1" t="s">
        <v>4</v>
      </c>
      <c r="K1" t="s">
        <v>5</v>
      </c>
      <c r="L1" t="s">
        <v>1</v>
      </c>
      <c r="M1" t="s">
        <v>6</v>
      </c>
      <c r="N1" t="s">
        <v>9</v>
      </c>
      <c r="O1" t="s">
        <v>10</v>
      </c>
      <c r="P1" t="s">
        <v>11</v>
      </c>
      <c r="Q1" t="s">
        <v>456</v>
      </c>
      <c r="R1" t="s">
        <v>423</v>
      </c>
      <c r="S1" t="s">
        <v>457</v>
      </c>
      <c r="T1" t="s">
        <v>12</v>
      </c>
      <c r="U1" t="s">
        <v>424</v>
      </c>
      <c r="V1" t="s">
        <v>425</v>
      </c>
      <c r="W1" t="s">
        <v>13</v>
      </c>
      <c r="X1" t="s">
        <v>369</v>
      </c>
      <c r="Y1" t="s">
        <v>370</v>
      </c>
      <c r="Z1" t="s">
        <v>371</v>
      </c>
      <c r="AA1" t="s">
        <v>372</v>
      </c>
      <c r="AB1" t="s">
        <v>373</v>
      </c>
      <c r="AC1" t="s">
        <v>426</v>
      </c>
      <c r="AD1" t="s">
        <v>374</v>
      </c>
      <c r="AE1" t="s">
        <v>458</v>
      </c>
      <c r="AF1" t="s">
        <v>14</v>
      </c>
      <c r="AG1" t="s">
        <v>15</v>
      </c>
      <c r="AH1" t="s">
        <v>427</v>
      </c>
      <c r="AI1" t="s">
        <v>459</v>
      </c>
      <c r="AJ1" t="s">
        <v>428</v>
      </c>
      <c r="AK1" t="s">
        <v>16</v>
      </c>
      <c r="AL1" t="s">
        <v>429</v>
      </c>
      <c r="AM1" t="s">
        <v>248</v>
      </c>
      <c r="AN1" t="s">
        <v>430</v>
      </c>
      <c r="AO1" t="s">
        <v>431</v>
      </c>
      <c r="AP1" t="s">
        <v>432</v>
      </c>
      <c r="AQ1" t="s">
        <v>433</v>
      </c>
      <c r="AR1" t="s">
        <v>434</v>
      </c>
      <c r="AS1" t="s">
        <v>435</v>
      </c>
      <c r="AT1" t="s">
        <v>436</v>
      </c>
      <c r="AU1" t="s">
        <v>437</v>
      </c>
      <c r="AV1" t="s">
        <v>438</v>
      </c>
      <c r="AW1" t="s">
        <v>439</v>
      </c>
      <c r="AX1" t="s">
        <v>440</v>
      </c>
      <c r="AY1" t="s">
        <v>460</v>
      </c>
      <c r="AZ1" t="s">
        <v>249</v>
      </c>
      <c r="BA1" t="s">
        <v>250</v>
      </c>
      <c r="BB1" t="s">
        <v>251</v>
      </c>
      <c r="BC1" t="s">
        <v>252</v>
      </c>
      <c r="BD1" t="s">
        <v>258</v>
      </c>
      <c r="BE1" t="s">
        <v>253</v>
      </c>
      <c r="BF1" t="s">
        <v>254</v>
      </c>
      <c r="BG1" t="s">
        <v>255</v>
      </c>
      <c r="BH1" t="s">
        <v>256</v>
      </c>
      <c r="BI1" t="s">
        <v>461</v>
      </c>
      <c r="BJ1" t="s">
        <v>441</v>
      </c>
      <c r="BK1" t="s">
        <v>257</v>
      </c>
      <c r="BL1" t="s">
        <v>442</v>
      </c>
      <c r="BM1" t="s">
        <v>443</v>
      </c>
      <c r="BN1" t="s">
        <v>444</v>
      </c>
      <c r="BO1" t="s">
        <v>445</v>
      </c>
      <c r="BP1" t="s">
        <v>259</v>
      </c>
      <c r="BQ1" t="s">
        <v>260</v>
      </c>
      <c r="BR1" t="s">
        <v>261</v>
      </c>
      <c r="BS1" t="s">
        <v>446</v>
      </c>
      <c r="BT1" t="s">
        <v>262</v>
      </c>
      <c r="BU1" t="s">
        <v>263</v>
      </c>
      <c r="BV1" t="s">
        <v>264</v>
      </c>
      <c r="BW1" t="s">
        <v>447</v>
      </c>
      <c r="BX1" t="s">
        <v>265</v>
      </c>
      <c r="BY1" t="s">
        <v>266</v>
      </c>
      <c r="BZ1" t="s">
        <v>448</v>
      </c>
      <c r="CA1" t="s">
        <v>267</v>
      </c>
      <c r="CB1" t="s">
        <v>268</v>
      </c>
      <c r="CC1" t="s">
        <v>462</v>
      </c>
      <c r="CD1" t="s">
        <v>463</v>
      </c>
      <c r="CE1" t="s">
        <v>464</v>
      </c>
      <c r="CF1" t="s">
        <v>465</v>
      </c>
      <c r="CG1" s="1" t="s">
        <v>375</v>
      </c>
      <c r="CH1" s="1" t="s">
        <v>376</v>
      </c>
      <c r="CI1" s="1" t="s">
        <v>377</v>
      </c>
      <c r="CJ1" s="1" t="s">
        <v>378</v>
      </c>
      <c r="CK1" s="1" t="s">
        <v>379</v>
      </c>
      <c r="CL1" s="1" t="s">
        <v>380</v>
      </c>
      <c r="CM1" s="1" t="s">
        <v>381</v>
      </c>
      <c r="CN1" s="1" t="s">
        <v>382</v>
      </c>
      <c r="CO1" s="1" t="s">
        <v>383</v>
      </c>
      <c r="CP1" s="1" t="s">
        <v>384</v>
      </c>
      <c r="CQ1" s="1" t="s">
        <v>385</v>
      </c>
      <c r="CR1" s="1" t="s">
        <v>386</v>
      </c>
      <c r="CS1" s="1" t="s">
        <v>466</v>
      </c>
      <c r="CT1" s="1" t="s">
        <v>467</v>
      </c>
      <c r="CU1" s="1" t="s">
        <v>468</v>
      </c>
      <c r="CV1" s="1" t="s">
        <v>387</v>
      </c>
      <c r="CW1" s="1" t="s">
        <v>469</v>
      </c>
      <c r="CX1" s="1" t="s">
        <v>228</v>
      </c>
      <c r="CY1">
        <v>1</v>
      </c>
      <c r="CZ1" t="s">
        <v>471</v>
      </c>
      <c r="DA1" t="s">
        <v>412</v>
      </c>
      <c r="DB1">
        <v>3</v>
      </c>
      <c r="DC1" t="s">
        <v>472</v>
      </c>
      <c r="DD1" t="s">
        <v>473</v>
      </c>
      <c r="DE1">
        <v>6</v>
      </c>
      <c r="DF1" t="s">
        <v>413</v>
      </c>
      <c r="DG1" t="s">
        <v>474</v>
      </c>
      <c r="DH1">
        <v>10</v>
      </c>
      <c r="DI1" t="s">
        <v>475</v>
      </c>
      <c r="DJ1" t="s">
        <v>414</v>
      </c>
      <c r="DK1">
        <v>20</v>
      </c>
      <c r="DL1" t="s">
        <v>476</v>
      </c>
      <c r="DM1" t="s">
        <v>388</v>
      </c>
      <c r="DN1" t="s">
        <v>389</v>
      </c>
      <c r="DO1" s="2" t="s">
        <v>390</v>
      </c>
      <c r="DP1" t="s">
        <v>477</v>
      </c>
      <c r="DQ1" t="s">
        <v>415</v>
      </c>
      <c r="DR1" s="1" t="s">
        <v>391</v>
      </c>
      <c r="DS1" s="1" t="s">
        <v>392</v>
      </c>
      <c r="DT1" s="1" t="s">
        <v>478</v>
      </c>
      <c r="DU1" t="s">
        <v>479</v>
      </c>
      <c r="DV1" t="s">
        <v>416</v>
      </c>
      <c r="DW1" t="s">
        <v>480</v>
      </c>
      <c r="DX1" t="s">
        <v>481</v>
      </c>
      <c r="DY1" t="s">
        <v>482</v>
      </c>
      <c r="DZ1" t="s">
        <v>483</v>
      </c>
      <c r="EA1" t="s">
        <v>484</v>
      </c>
      <c r="EB1" t="s">
        <v>393</v>
      </c>
      <c r="EC1" t="s">
        <v>485</v>
      </c>
      <c r="ED1" t="s">
        <v>486</v>
      </c>
      <c r="EE1" t="s">
        <v>487</v>
      </c>
      <c r="EF1" t="s">
        <v>488</v>
      </c>
      <c r="EG1" t="s">
        <v>489</v>
      </c>
      <c r="EH1" t="s">
        <v>490</v>
      </c>
      <c r="EI1" t="s">
        <v>491</v>
      </c>
      <c r="EJ1" t="s">
        <v>492</v>
      </c>
      <c r="EK1"/>
    </row>
    <row r="2" spans="1:147" s="16" customFormat="1" ht="71.55" customHeight="1" x14ac:dyDescent="0.25">
      <c r="A2" s="29"/>
      <c r="B2" s="27"/>
      <c r="C2" s="28">
        <v>3</v>
      </c>
      <c r="D2" s="28">
        <v>7</v>
      </c>
      <c r="T2" s="18"/>
      <c r="U2" s="18"/>
      <c r="V2" s="18"/>
      <c r="AB2" s="19"/>
    </row>
    <row r="3" spans="1:147" ht="162" x14ac:dyDescent="0.25">
      <c r="B3" s="3" t="s">
        <v>1770</v>
      </c>
      <c r="C3" s="3" t="s">
        <v>1771</v>
      </c>
      <c r="D3" s="3" t="s">
        <v>1774</v>
      </c>
      <c r="E3" t="s">
        <v>194</v>
      </c>
      <c r="F3" t="s">
        <v>195</v>
      </c>
      <c r="G3">
        <v>26.44</v>
      </c>
      <c r="H3">
        <v>-5.5999999999999999E-3</v>
      </c>
      <c r="I3" t="s">
        <v>1772</v>
      </c>
      <c r="J3">
        <v>60073946000</v>
      </c>
      <c r="K3">
        <v>13.51</v>
      </c>
      <c r="L3">
        <v>2.13</v>
      </c>
      <c r="M3" t="s">
        <v>404</v>
      </c>
      <c r="N3" t="s">
        <v>1078</v>
      </c>
      <c r="O3" t="s">
        <v>1079</v>
      </c>
      <c r="P3" t="s">
        <v>1080</v>
      </c>
      <c r="Q3">
        <v>17.170000000000002</v>
      </c>
      <c r="R3" t="s">
        <v>634</v>
      </c>
      <c r="S3">
        <v>3564979500</v>
      </c>
      <c r="T3" s="4">
        <v>0.60650000000000004</v>
      </c>
      <c r="U3" t="s">
        <v>635</v>
      </c>
      <c r="V3">
        <v>2108996900</v>
      </c>
      <c r="W3">
        <v>2272085700</v>
      </c>
      <c r="X3">
        <v>2.33</v>
      </c>
      <c r="Y3">
        <v>0.34</v>
      </c>
      <c r="Z3">
        <v>16.41</v>
      </c>
      <c r="AA3" t="s">
        <v>1081</v>
      </c>
      <c r="AB3" t="s">
        <v>1082</v>
      </c>
      <c r="AC3" t="s">
        <v>825</v>
      </c>
      <c r="AD3" t="s">
        <v>293</v>
      </c>
      <c r="AE3" t="s">
        <v>201</v>
      </c>
      <c r="AF3">
        <v>-127926113</v>
      </c>
      <c r="AG3" t="s">
        <v>1083</v>
      </c>
      <c r="AH3" t="s">
        <v>1084</v>
      </c>
      <c r="AI3" t="s">
        <v>1085</v>
      </c>
      <c r="AJ3" t="s">
        <v>1086</v>
      </c>
      <c r="AK3" t="s">
        <v>1087</v>
      </c>
      <c r="AL3" t="s">
        <v>7</v>
      </c>
      <c r="AM3" t="s">
        <v>1088</v>
      </c>
      <c r="AN3" t="s">
        <v>7</v>
      </c>
      <c r="AO3" t="s">
        <v>396</v>
      </c>
      <c r="AP3" t="s">
        <v>1089</v>
      </c>
      <c r="AQ3" t="s">
        <v>1090</v>
      </c>
      <c r="AR3" t="s">
        <v>1091</v>
      </c>
      <c r="AS3" t="s">
        <v>7</v>
      </c>
      <c r="AT3" t="s">
        <v>1092</v>
      </c>
      <c r="AU3" t="s">
        <v>1093</v>
      </c>
      <c r="AV3" t="s">
        <v>1094</v>
      </c>
      <c r="AW3" t="s">
        <v>1095</v>
      </c>
      <c r="AX3" t="s">
        <v>1096</v>
      </c>
      <c r="AY3" t="s">
        <v>356</v>
      </c>
      <c r="AZ3" t="s">
        <v>196</v>
      </c>
      <c r="BA3" t="s">
        <v>357</v>
      </c>
      <c r="BB3" t="s">
        <v>358</v>
      </c>
      <c r="BC3" t="s">
        <v>359</v>
      </c>
      <c r="BD3" t="s">
        <v>212</v>
      </c>
      <c r="BE3" t="s">
        <v>184</v>
      </c>
      <c r="BF3" t="s">
        <v>105</v>
      </c>
      <c r="BG3" t="s">
        <v>276</v>
      </c>
      <c r="BH3" t="s">
        <v>125</v>
      </c>
      <c r="BI3" t="s">
        <v>1097</v>
      </c>
      <c r="BJ3" t="s">
        <v>1098</v>
      </c>
      <c r="BK3" t="s">
        <v>1099</v>
      </c>
      <c r="BL3" t="s">
        <v>1100</v>
      </c>
      <c r="BM3" t="s">
        <v>300</v>
      </c>
      <c r="BN3" t="s">
        <v>1101</v>
      </c>
      <c r="BO3">
        <v>12.13</v>
      </c>
      <c r="BP3">
        <v>6.75</v>
      </c>
      <c r="BQ3">
        <v>5.0999999999999996</v>
      </c>
      <c r="BR3">
        <v>18.399999999999999</v>
      </c>
      <c r="BS3">
        <v>15.71</v>
      </c>
      <c r="BT3">
        <v>12.05</v>
      </c>
      <c r="BU3" t="s">
        <v>1102</v>
      </c>
      <c r="BV3" t="s">
        <v>645</v>
      </c>
      <c r="BW3">
        <v>25.65</v>
      </c>
      <c r="BX3">
        <v>18.57</v>
      </c>
      <c r="BY3">
        <v>22.66</v>
      </c>
      <c r="BZ3">
        <v>17.16</v>
      </c>
      <c r="CA3">
        <v>5.81</v>
      </c>
      <c r="CB3">
        <v>6.3</v>
      </c>
      <c r="CC3">
        <v>-0.6</v>
      </c>
      <c r="CD3">
        <v>-1.78</v>
      </c>
      <c r="CE3" t="s">
        <v>173</v>
      </c>
      <c r="CF3" t="s">
        <v>1773</v>
      </c>
      <c r="CG3" s="23">
        <v>1.8034823142308747E-2</v>
      </c>
      <c r="CH3" s="24">
        <v>-1.0647032772364924E-2</v>
      </c>
      <c r="CI3" s="23">
        <v>0.20933337509632111</v>
      </c>
      <c r="CJ3" s="23">
        <v>1.1401888132095337</v>
      </c>
      <c r="CK3" s="23">
        <v>0.52028387784957886</v>
      </c>
      <c r="CL3" s="23">
        <v>0.30275580286979675</v>
      </c>
      <c r="CM3" s="23">
        <v>-0.18742333352565765</v>
      </c>
      <c r="CN3" s="24">
        <v>1.2569140195846558</v>
      </c>
      <c r="CO3" s="24">
        <v>0.92706871032714844</v>
      </c>
      <c r="CP3" s="24">
        <v>0.67370891571044922</v>
      </c>
      <c r="CQ3" s="24">
        <v>0.19662921130657196</v>
      </c>
      <c r="CR3" s="24">
        <v>0.13015873730182648</v>
      </c>
      <c r="CS3">
        <v>2.2120165697032181</v>
      </c>
      <c r="CT3">
        <v>106157810.38374718</v>
      </c>
      <c r="CU3">
        <v>0.83642208774583959</v>
      </c>
      <c r="CV3" s="23">
        <v>0.39702770709991453</v>
      </c>
      <c r="CW3" s="24">
        <v>0.63689591884613039</v>
      </c>
      <c r="CX3">
        <v>0.06</v>
      </c>
      <c r="CY3">
        <v>16.977621703196103</v>
      </c>
      <c r="CZ3">
        <v>4086965018.6007876</v>
      </c>
      <c r="DA3">
        <v>0.39702770709991453</v>
      </c>
      <c r="DB3">
        <v>4.3194052808687715</v>
      </c>
      <c r="DC3">
        <v>16064004530.282015</v>
      </c>
      <c r="DD3">
        <v>0.37717632174491877</v>
      </c>
      <c r="DE3">
        <v>1.4738752895083056</v>
      </c>
      <c r="DF3">
        <v>47077894916.840584</v>
      </c>
      <c r="DG3">
        <v>0.34938438224792479</v>
      </c>
      <c r="DH3">
        <v>0.56034956191111518</v>
      </c>
      <c r="DI3">
        <v>123827965106.90666</v>
      </c>
      <c r="DJ3">
        <v>0.31762216567993162</v>
      </c>
      <c r="DK3">
        <v>9.2910503995640478E-2</v>
      </c>
      <c r="DL3">
        <v>746814870396.73962</v>
      </c>
      <c r="DM3">
        <v>0.27791939496994017</v>
      </c>
      <c r="DN3">
        <v>3101000000</v>
      </c>
      <c r="DO3">
        <v>0.39702770709991453</v>
      </c>
      <c r="DP3">
        <v>69386946000</v>
      </c>
      <c r="DQ3">
        <v>9113438999.9999962</v>
      </c>
      <c r="DR3">
        <v>3655</v>
      </c>
      <c r="DS3">
        <v>-0.37899288395760578</v>
      </c>
      <c r="DT3">
        <v>-0.64754295161849529</v>
      </c>
      <c r="DU3" s="25">
        <v>0.6</v>
      </c>
      <c r="DV3">
        <v>0.6</v>
      </c>
      <c r="DW3">
        <v>1.2</v>
      </c>
      <c r="DX3">
        <v>-1.78E-2</v>
      </c>
      <c r="DY3">
        <v>0.34285714285714236</v>
      </c>
      <c r="DZ3">
        <v>-2.5428571428571427E-3</v>
      </c>
      <c r="EA3">
        <v>169</v>
      </c>
      <c r="EB3">
        <v>-2.4554577413637814E-3</v>
      </c>
      <c r="EC3">
        <v>0</v>
      </c>
      <c r="ED3">
        <v>5.2374784982802368E-2</v>
      </c>
      <c r="EE3">
        <v>0.36662349487961654</v>
      </c>
      <c r="EF3" s="22">
        <v>8.1758999999999998E-2</v>
      </c>
      <c r="EG3">
        <v>8.1743999999999997E-2</v>
      </c>
      <c r="EH3">
        <v>20.142857142857142</v>
      </c>
      <c r="EI3">
        <v>-1</v>
      </c>
      <c r="EJ3">
        <v>0</v>
      </c>
      <c r="EK3">
        <v>1</v>
      </c>
      <c r="EL3" s="32">
        <v>44936</v>
      </c>
      <c r="EM3" s="33">
        <v>-1.2E-2</v>
      </c>
      <c r="EN3" s="33">
        <v>7.6E-3</v>
      </c>
      <c r="EO3" s="33">
        <v>8.3000000000000001E-3</v>
      </c>
      <c r="EP3" s="33">
        <v>-4.1000000000000003E-3</v>
      </c>
      <c r="EQ3" s="33">
        <v>-5.5999999999999999E-3</v>
      </c>
    </row>
    <row r="4" spans="1:147" ht="172.8" x14ac:dyDescent="0.25">
      <c r="B4" s="26"/>
      <c r="C4" s="26"/>
      <c r="D4" s="26" t="s">
        <v>1778</v>
      </c>
      <c r="E4" t="s">
        <v>500</v>
      </c>
      <c r="F4" t="s">
        <v>501</v>
      </c>
      <c r="G4">
        <v>11.21</v>
      </c>
      <c r="H4">
        <v>-8.0000000000000002E-3</v>
      </c>
      <c r="I4" t="s">
        <v>1775</v>
      </c>
      <c r="J4">
        <v>47363008000</v>
      </c>
      <c r="K4">
        <v>18.36</v>
      </c>
      <c r="L4">
        <v>1.35</v>
      </c>
      <c r="M4" t="s">
        <v>404</v>
      </c>
      <c r="N4" t="s">
        <v>1103</v>
      </c>
      <c r="O4" t="s">
        <v>1104</v>
      </c>
      <c r="P4" t="s">
        <v>1105</v>
      </c>
      <c r="Q4">
        <v>-22.65</v>
      </c>
      <c r="R4" t="s">
        <v>540</v>
      </c>
      <c r="S4">
        <v>2364832900</v>
      </c>
      <c r="T4" s="4">
        <v>-0.27060000000000001</v>
      </c>
      <c r="U4" t="s">
        <v>541</v>
      </c>
      <c r="V4">
        <v>3393595100</v>
      </c>
      <c r="W4">
        <v>4225067600</v>
      </c>
      <c r="X4">
        <v>3.25</v>
      </c>
      <c r="Y4">
        <v>0.21</v>
      </c>
      <c r="Z4">
        <v>9.19</v>
      </c>
      <c r="AA4" t="s">
        <v>545</v>
      </c>
      <c r="AB4" t="s">
        <v>1106</v>
      </c>
      <c r="AC4" t="s">
        <v>1107</v>
      </c>
      <c r="AD4" t="s">
        <v>1108</v>
      </c>
      <c r="AE4" t="s">
        <v>641</v>
      </c>
      <c r="AF4">
        <v>706273920</v>
      </c>
      <c r="AG4" t="s">
        <v>1109</v>
      </c>
      <c r="AH4" t="s">
        <v>1110</v>
      </c>
      <c r="AI4" t="s">
        <v>1111</v>
      </c>
      <c r="AJ4" t="s">
        <v>1112</v>
      </c>
      <c r="AK4" t="s">
        <v>1113</v>
      </c>
      <c r="AL4" t="s">
        <v>7</v>
      </c>
      <c r="AM4" t="s">
        <v>1114</v>
      </c>
      <c r="AN4" t="s">
        <v>7</v>
      </c>
      <c r="AO4" t="s">
        <v>1115</v>
      </c>
      <c r="AP4" t="s">
        <v>1116</v>
      </c>
      <c r="AQ4" t="s">
        <v>1117</v>
      </c>
      <c r="AR4" t="s">
        <v>1118</v>
      </c>
      <c r="AS4" t="s">
        <v>1119</v>
      </c>
      <c r="AT4" t="s">
        <v>1120</v>
      </c>
      <c r="AU4" t="s">
        <v>1121</v>
      </c>
      <c r="AV4" t="s">
        <v>1122</v>
      </c>
      <c r="AW4" t="s">
        <v>1123</v>
      </c>
      <c r="AX4" t="s">
        <v>1124</v>
      </c>
      <c r="AY4" t="s">
        <v>542</v>
      </c>
      <c r="AZ4" t="s">
        <v>543</v>
      </c>
      <c r="BA4" t="s">
        <v>544</v>
      </c>
      <c r="BB4" t="s">
        <v>545</v>
      </c>
      <c r="BC4" t="s">
        <v>546</v>
      </c>
      <c r="BD4" t="s">
        <v>547</v>
      </c>
      <c r="BE4" t="s">
        <v>316</v>
      </c>
      <c r="BF4" t="s">
        <v>275</v>
      </c>
      <c r="BG4" t="s">
        <v>548</v>
      </c>
      <c r="BH4" t="s">
        <v>317</v>
      </c>
      <c r="BI4" t="s">
        <v>1125</v>
      </c>
      <c r="BJ4" t="s">
        <v>1126</v>
      </c>
      <c r="BK4" t="s">
        <v>643</v>
      </c>
      <c r="BL4" t="s">
        <v>1127</v>
      </c>
      <c r="BM4" t="s">
        <v>1128</v>
      </c>
      <c r="BN4" t="s">
        <v>644</v>
      </c>
      <c r="BO4">
        <v>6.5</v>
      </c>
      <c r="BP4">
        <v>5.26</v>
      </c>
      <c r="BQ4">
        <v>5.21</v>
      </c>
      <c r="BR4">
        <v>10.72</v>
      </c>
      <c r="BS4">
        <v>9.51</v>
      </c>
      <c r="BT4">
        <v>7.94</v>
      </c>
      <c r="BU4" t="s">
        <v>1129</v>
      </c>
      <c r="BV4" t="s">
        <v>645</v>
      </c>
      <c r="BW4">
        <v>25.14</v>
      </c>
      <c r="BX4">
        <v>17.73</v>
      </c>
      <c r="BY4">
        <v>19.010000000000002</v>
      </c>
      <c r="BZ4">
        <v>11.83</v>
      </c>
      <c r="CA4">
        <v>5.27</v>
      </c>
      <c r="CB4">
        <v>5.83</v>
      </c>
      <c r="CC4">
        <v>-0.71</v>
      </c>
      <c r="CD4">
        <v>-3.45</v>
      </c>
      <c r="CE4" t="s">
        <v>1776</v>
      </c>
      <c r="CF4" t="s">
        <v>1777</v>
      </c>
      <c r="CG4" s="23">
        <v>-0.39457009941371401</v>
      </c>
      <c r="CH4" s="24">
        <v>-0.62961457119067443</v>
      </c>
      <c r="CI4" s="23">
        <v>-0.10119962692260742</v>
      </c>
      <c r="CJ4" s="23">
        <v>0.47117272019386292</v>
      </c>
      <c r="CK4" s="23">
        <v>0.33114051818847656</v>
      </c>
      <c r="CL4" s="23">
        <v>0.1433403491973877</v>
      </c>
      <c r="CM4" s="23">
        <v>-4.799966886639595E-2</v>
      </c>
      <c r="CN4" s="24">
        <v>0.16632926464080811</v>
      </c>
      <c r="CO4" s="24">
        <v>0.34117653965950012</v>
      </c>
      <c r="CP4" s="24">
        <v>-0.31302458047866821</v>
      </c>
      <c r="CQ4" s="24">
        <v>5.302777886390686E-2</v>
      </c>
      <c r="CR4" s="24">
        <v>1.7316017299890518E-2</v>
      </c>
      <c r="CS4">
        <v>0.93656459235530243</v>
      </c>
      <c r="CT4">
        <v>64493636.100665316</v>
      </c>
      <c r="CU4">
        <v>2.2301516503122212</v>
      </c>
      <c r="CV4" s="23">
        <v>0.15929085835814477</v>
      </c>
      <c r="CW4" s="24">
        <v>5.2965003997087479E-2</v>
      </c>
      <c r="CX4">
        <v>0.06</v>
      </c>
      <c r="CY4">
        <v>25.397936118582219</v>
      </c>
      <c r="CZ4">
        <v>3780819337.1170812</v>
      </c>
      <c r="DA4">
        <v>0.15929085835814477</v>
      </c>
      <c r="DB4">
        <v>7.830515604939488</v>
      </c>
      <c r="DC4">
        <v>12262922755.613621</v>
      </c>
      <c r="DD4">
        <v>0.15132631544023753</v>
      </c>
      <c r="DE4">
        <v>3.5591070816543313</v>
      </c>
      <c r="DF4">
        <v>26980083992.12479</v>
      </c>
      <c r="DG4">
        <v>0.14017595535516739</v>
      </c>
      <c r="DH4">
        <v>1.9479432191688868</v>
      </c>
      <c r="DI4">
        <v>49295588831.880951</v>
      </c>
      <c r="DJ4">
        <v>0.12743268668651583</v>
      </c>
      <c r="DK4">
        <v>0.81314934616559453</v>
      </c>
      <c r="DL4">
        <v>118090248061.81778</v>
      </c>
      <c r="DM4">
        <v>0.11150360085070134</v>
      </c>
      <c r="DN4">
        <v>3457000000</v>
      </c>
      <c r="DO4">
        <v>0.15929085835814477</v>
      </c>
      <c r="DP4">
        <v>96025008000</v>
      </c>
      <c r="DQ4">
        <v>1089461000</v>
      </c>
      <c r="DR4">
        <v>708</v>
      </c>
      <c r="DS4">
        <v>-0.55386095777185873</v>
      </c>
      <c r="DT4">
        <v>-0.68257957518776191</v>
      </c>
      <c r="DU4" s="25">
        <v>-0.22</v>
      </c>
      <c r="DV4">
        <v>-0.22</v>
      </c>
      <c r="DW4">
        <v>-0.44</v>
      </c>
      <c r="DX4">
        <v>-1.0345</v>
      </c>
      <c r="DY4">
        <v>0.31740436144578343</v>
      </c>
      <c r="DZ4">
        <v>-1.0050854504698796</v>
      </c>
      <c r="EA4">
        <v>3354</v>
      </c>
      <c r="EB4">
        <v>-1.0016165464885951</v>
      </c>
      <c r="EC4">
        <v>1</v>
      </c>
      <c r="ED4">
        <v>2.3165664852320942E-2</v>
      </c>
      <c r="EE4">
        <v>0.15715724879762871</v>
      </c>
      <c r="EF4" s="22">
        <v>2.0791999999999998E-2</v>
      </c>
      <c r="EG4">
        <v>2.0719999999999999E-2</v>
      </c>
      <c r="EH4">
        <v>17.147404361445783</v>
      </c>
      <c r="EI4">
        <v>-1</v>
      </c>
      <c r="EJ4">
        <v>0</v>
      </c>
      <c r="EK4">
        <v>0</v>
      </c>
      <c r="EL4" s="32">
        <v>44936</v>
      </c>
      <c r="EM4" s="33">
        <v>-1.06E-2</v>
      </c>
      <c r="EN4" s="33">
        <v>1.8E-3</v>
      </c>
      <c r="EO4" s="33">
        <v>8.0000000000000002E-3</v>
      </c>
      <c r="EP4" s="33">
        <v>1.8E-3</v>
      </c>
      <c r="EQ4" s="33">
        <v>-8.0000000000000002E-3</v>
      </c>
    </row>
    <row r="5" spans="1:147" ht="140.4" x14ac:dyDescent="0.25">
      <c r="A5" s="9"/>
      <c r="B5" s="3"/>
      <c r="C5" s="3"/>
      <c r="D5" s="3" t="s">
        <v>1761</v>
      </c>
      <c r="E5" t="s">
        <v>1693</v>
      </c>
      <c r="F5" t="s">
        <v>1694</v>
      </c>
      <c r="G5">
        <v>32.97</v>
      </c>
      <c r="H5">
        <v>-1.49E-2</v>
      </c>
      <c r="I5" t="s">
        <v>1758</v>
      </c>
      <c r="J5">
        <v>39217295000</v>
      </c>
      <c r="K5">
        <v>25.37</v>
      </c>
      <c r="L5">
        <v>3.7</v>
      </c>
      <c r="M5" t="s">
        <v>404</v>
      </c>
      <c r="N5" t="s">
        <v>1696</v>
      </c>
      <c r="O5" t="s">
        <v>1697</v>
      </c>
      <c r="P5" t="s">
        <v>1698</v>
      </c>
      <c r="Q5">
        <v>12.75</v>
      </c>
      <c r="R5" t="s">
        <v>1699</v>
      </c>
      <c r="S5">
        <v>1043194280</v>
      </c>
      <c r="T5" s="4">
        <v>-4.1599999999999998E-2</v>
      </c>
      <c r="U5" t="s">
        <v>1700</v>
      </c>
      <c r="V5">
        <v>134756280</v>
      </c>
      <c r="W5">
        <v>1189484220</v>
      </c>
      <c r="X5">
        <v>2.4300000000000002</v>
      </c>
      <c r="Y5">
        <v>0.28999999999999998</v>
      </c>
      <c r="Z5">
        <v>16.52</v>
      </c>
      <c r="AA5" t="s">
        <v>1701</v>
      </c>
      <c r="AB5" t="s">
        <v>1702</v>
      </c>
      <c r="AC5" t="s">
        <v>1703</v>
      </c>
      <c r="AD5" t="s">
        <v>1691</v>
      </c>
      <c r="AE5" t="s">
        <v>1014</v>
      </c>
      <c r="AF5">
        <v>-49270836</v>
      </c>
      <c r="AG5" t="s">
        <v>1704</v>
      </c>
      <c r="AH5" t="s">
        <v>1705</v>
      </c>
      <c r="AI5" t="s">
        <v>1706</v>
      </c>
      <c r="AJ5" t="s">
        <v>1707</v>
      </c>
      <c r="AK5" t="s">
        <v>1708</v>
      </c>
      <c r="AL5" t="s">
        <v>1709</v>
      </c>
      <c r="AM5" t="s">
        <v>1710</v>
      </c>
      <c r="AN5" t="s">
        <v>7</v>
      </c>
      <c r="AO5" t="s">
        <v>1711</v>
      </c>
      <c r="AP5" t="s">
        <v>1712</v>
      </c>
      <c r="AQ5" t="s">
        <v>1713</v>
      </c>
      <c r="AR5" t="s">
        <v>1714</v>
      </c>
      <c r="AS5" t="s">
        <v>1715</v>
      </c>
      <c r="AT5" t="s">
        <v>1716</v>
      </c>
      <c r="AU5" t="s">
        <v>1717</v>
      </c>
      <c r="AV5" t="s">
        <v>1718</v>
      </c>
      <c r="AW5" t="s">
        <v>1719</v>
      </c>
      <c r="AX5" t="s">
        <v>1720</v>
      </c>
      <c r="AY5" t="s">
        <v>1721</v>
      </c>
      <c r="AZ5" t="s">
        <v>1722</v>
      </c>
      <c r="BA5" t="s">
        <v>1501</v>
      </c>
      <c r="BB5" t="s">
        <v>1723</v>
      </c>
      <c r="BC5" t="s">
        <v>7</v>
      </c>
      <c r="BD5" t="s">
        <v>1181</v>
      </c>
      <c r="BE5" t="s">
        <v>699</v>
      </c>
      <c r="BF5" t="s">
        <v>1724</v>
      </c>
      <c r="BG5" t="s">
        <v>1725</v>
      </c>
      <c r="BH5" t="s">
        <v>7</v>
      </c>
      <c r="BI5" t="s">
        <v>1182</v>
      </c>
      <c r="BJ5" t="s">
        <v>1726</v>
      </c>
      <c r="BK5" t="s">
        <v>1727</v>
      </c>
      <c r="BL5" t="s">
        <v>1514</v>
      </c>
      <c r="BM5" t="s">
        <v>1728</v>
      </c>
      <c r="BN5" t="s">
        <v>1709</v>
      </c>
      <c r="BO5">
        <v>24.81</v>
      </c>
      <c r="BP5">
        <v>67.41</v>
      </c>
      <c r="BQ5">
        <v>-22.58</v>
      </c>
      <c r="BR5">
        <v>53.58</v>
      </c>
      <c r="BS5" t="s">
        <v>7</v>
      </c>
      <c r="BT5" t="s">
        <v>7</v>
      </c>
      <c r="BU5" t="s">
        <v>7</v>
      </c>
      <c r="BV5" t="s">
        <v>645</v>
      </c>
      <c r="BW5">
        <v>27.03</v>
      </c>
      <c r="BX5">
        <v>29.85</v>
      </c>
      <c r="BY5">
        <v>34.29</v>
      </c>
      <c r="BZ5">
        <v>19.670000000000002</v>
      </c>
      <c r="CA5">
        <v>14.71</v>
      </c>
      <c r="CB5">
        <v>8.48</v>
      </c>
      <c r="CC5">
        <v>3.26</v>
      </c>
      <c r="CD5">
        <v>-0.54</v>
      </c>
      <c r="CE5" t="s">
        <v>1759</v>
      </c>
      <c r="CF5" t="s">
        <v>1760</v>
      </c>
      <c r="CG5" s="23">
        <v>0.35880234234234271</v>
      </c>
      <c r="CH5" s="24">
        <v>-7.3106072874493926E-3</v>
      </c>
      <c r="CI5" s="23">
        <v>9.2793472111225128E-2</v>
      </c>
      <c r="CJ5" s="23">
        <v>5.2869682312011719</v>
      </c>
      <c r="CK5" s="23">
        <v>0.43091779947280884</v>
      </c>
      <c r="CL5" s="23">
        <v>-0.33865812420845032</v>
      </c>
      <c r="CM5" s="23" t="e">
        <v>#VALUE!</v>
      </c>
      <c r="CN5" s="24">
        <v>0.15962104499340057</v>
      </c>
      <c r="CO5" s="24">
        <v>9.8888893127441406</v>
      </c>
      <c r="CP5" s="24">
        <v>1.3727810382843018</v>
      </c>
      <c r="CQ5" s="24">
        <v>-0.35742971301078796</v>
      </c>
      <c r="CR5" s="24" t="e">
        <v>#VALUE!</v>
      </c>
      <c r="CS5">
        <v>3.854279606879607</v>
      </c>
      <c r="CT5">
        <v>61230830.295411691</v>
      </c>
      <c r="CU5">
        <v>0</v>
      </c>
      <c r="CV5" s="23">
        <v>1.3680053446441889</v>
      </c>
      <c r="CW5" s="24">
        <v>2.7659654207527637</v>
      </c>
      <c r="CX5">
        <v>0.06</v>
      </c>
      <c r="CY5">
        <v>12.31269429421161</v>
      </c>
      <c r="CZ5">
        <v>3554241984.2725515</v>
      </c>
      <c r="DA5">
        <v>1.3680053446441889</v>
      </c>
      <c r="DB5">
        <v>1.6098378845867598</v>
      </c>
      <c r="DC5">
        <v>27184286951.498623</v>
      </c>
      <c r="DD5">
        <v>1.2996050774119794</v>
      </c>
      <c r="DE5">
        <v>0.17896814323387789</v>
      </c>
      <c r="DF5">
        <v>244525613381.43219</v>
      </c>
      <c r="DG5">
        <v>1.2038447032868862</v>
      </c>
      <c r="DH5">
        <v>1.4996584256444307E-2</v>
      </c>
      <c r="DI5">
        <v>2918150843662.5854</v>
      </c>
      <c r="DJ5">
        <v>1.0944042757153511</v>
      </c>
      <c r="DK5">
        <v>5.9212499610384986E-5</v>
      </c>
      <c r="DL5">
        <v>739071906910762.25</v>
      </c>
      <c r="DM5">
        <v>0.95760374125093217</v>
      </c>
      <c r="DN5">
        <v>1591000000</v>
      </c>
      <c r="DO5">
        <v>1.3680053446441889</v>
      </c>
      <c r="DP5">
        <v>43762295000</v>
      </c>
      <c r="DQ5">
        <v>3935223000</v>
      </c>
      <c r="DR5">
        <v>4711</v>
      </c>
      <c r="DS5">
        <v>-1.0092030023018461</v>
      </c>
      <c r="DT5">
        <v>-2.7732760280402133</v>
      </c>
      <c r="DU5" s="25">
        <v>0.44</v>
      </c>
      <c r="DV5">
        <v>0</v>
      </c>
      <c r="DW5">
        <v>0.44</v>
      </c>
      <c r="DX5">
        <v>4.1656441717791415</v>
      </c>
      <c r="DY5">
        <v>0.38968165844493174</v>
      </c>
      <c r="DZ5">
        <v>4.0380454280859697</v>
      </c>
      <c r="EA5">
        <v>2045</v>
      </c>
      <c r="EB5">
        <v>4.0222221821157014</v>
      </c>
      <c r="EC5">
        <v>4</v>
      </c>
      <c r="ED5">
        <v>1.9083565480170893E-2</v>
      </c>
      <c r="EE5">
        <v>8.3087020692044156E-2</v>
      </c>
      <c r="EF5" s="22">
        <v>6.0705000000000002E-2</v>
      </c>
      <c r="EG5">
        <v>6.0550999999999994E-2</v>
      </c>
      <c r="EH5">
        <v>16.229681658444932</v>
      </c>
      <c r="EI5" t="s">
        <v>449</v>
      </c>
      <c r="EJ5">
        <v>0</v>
      </c>
      <c r="EK5">
        <v>0</v>
      </c>
      <c r="EL5" s="32">
        <v>44936</v>
      </c>
      <c r="EM5" s="33">
        <v>-2.5999999999999999E-2</v>
      </c>
      <c r="EN5" s="33">
        <v>1.35E-2</v>
      </c>
      <c r="EO5" s="33">
        <v>7.1999999999999995E-2</v>
      </c>
      <c r="EP5" s="33">
        <v>-9.4999999999999998E-3</v>
      </c>
      <c r="EQ5" s="33">
        <v>-1.49E-2</v>
      </c>
    </row>
    <row r="6" spans="1:147" ht="140.4" x14ac:dyDescent="0.25">
      <c r="B6" s="3" t="s">
        <v>1130</v>
      </c>
      <c r="C6" s="3"/>
      <c r="D6" s="3" t="s">
        <v>1782</v>
      </c>
      <c r="E6" t="s">
        <v>508</v>
      </c>
      <c r="F6" t="s">
        <v>509</v>
      </c>
      <c r="G6">
        <v>15.71</v>
      </c>
      <c r="H6">
        <v>-5.1000000000000004E-3</v>
      </c>
      <c r="I6" t="s">
        <v>1779</v>
      </c>
      <c r="J6">
        <v>11029651000</v>
      </c>
      <c r="K6">
        <v>18.55</v>
      </c>
      <c r="L6">
        <v>2.35</v>
      </c>
      <c r="M6" t="s">
        <v>404</v>
      </c>
      <c r="N6" t="s">
        <v>1131</v>
      </c>
      <c r="O6" t="s">
        <v>1132</v>
      </c>
      <c r="P6" t="s">
        <v>1133</v>
      </c>
      <c r="Q6">
        <v>19.399999999999999</v>
      </c>
      <c r="R6" t="s">
        <v>557</v>
      </c>
      <c r="S6">
        <v>459728170</v>
      </c>
      <c r="T6" s="4">
        <v>0.29559999999999997</v>
      </c>
      <c r="U6" t="s">
        <v>186</v>
      </c>
      <c r="V6">
        <v>468615850</v>
      </c>
      <c r="W6">
        <v>702078360</v>
      </c>
      <c r="X6">
        <v>7.13</v>
      </c>
      <c r="Y6">
        <v>0.44</v>
      </c>
      <c r="Z6">
        <v>4.32</v>
      </c>
      <c r="AA6" t="s">
        <v>1134</v>
      </c>
      <c r="AB6" t="s">
        <v>1135</v>
      </c>
      <c r="AC6" t="s">
        <v>1136</v>
      </c>
      <c r="AD6" t="s">
        <v>1137</v>
      </c>
      <c r="AE6" t="s">
        <v>100</v>
      </c>
      <c r="AF6">
        <v>-20557559</v>
      </c>
      <c r="AG6" t="s">
        <v>1138</v>
      </c>
      <c r="AH6" t="s">
        <v>1139</v>
      </c>
      <c r="AI6" t="s">
        <v>1140</v>
      </c>
      <c r="AJ6" t="s">
        <v>1141</v>
      </c>
      <c r="AK6" t="s">
        <v>1142</v>
      </c>
      <c r="AL6" t="s">
        <v>1143</v>
      </c>
      <c r="AM6" t="s">
        <v>1144</v>
      </c>
      <c r="AN6" t="s">
        <v>7</v>
      </c>
      <c r="AO6" t="s">
        <v>54</v>
      </c>
      <c r="AP6" t="s">
        <v>1145</v>
      </c>
      <c r="AQ6" t="s">
        <v>568</v>
      </c>
      <c r="AR6" t="s">
        <v>1146</v>
      </c>
      <c r="AS6" t="s">
        <v>7</v>
      </c>
      <c r="AT6" t="s">
        <v>1147</v>
      </c>
      <c r="AU6" t="s">
        <v>1148</v>
      </c>
      <c r="AV6" t="s">
        <v>1149</v>
      </c>
      <c r="AW6" t="s">
        <v>1150</v>
      </c>
      <c r="AX6" t="s">
        <v>987</v>
      </c>
      <c r="AY6" t="s">
        <v>558</v>
      </c>
      <c r="AZ6" t="s">
        <v>559</v>
      </c>
      <c r="BA6" t="s">
        <v>560</v>
      </c>
      <c r="BB6" t="s">
        <v>406</v>
      </c>
      <c r="BC6" t="s">
        <v>282</v>
      </c>
      <c r="BD6" t="s">
        <v>84</v>
      </c>
      <c r="BE6" t="s">
        <v>88</v>
      </c>
      <c r="BF6" t="s">
        <v>57</v>
      </c>
      <c r="BG6" t="s">
        <v>561</v>
      </c>
      <c r="BH6" t="s">
        <v>129</v>
      </c>
      <c r="BI6" t="s">
        <v>1151</v>
      </c>
      <c r="BJ6" t="s">
        <v>1152</v>
      </c>
      <c r="BK6" t="s">
        <v>1153</v>
      </c>
      <c r="BL6" t="s">
        <v>101</v>
      </c>
      <c r="BM6" t="s">
        <v>143</v>
      </c>
      <c r="BN6" t="s">
        <v>60</v>
      </c>
      <c r="BO6">
        <v>12.22</v>
      </c>
      <c r="BP6">
        <v>2.62</v>
      </c>
      <c r="BQ6">
        <v>5.21</v>
      </c>
      <c r="BR6">
        <v>22.35</v>
      </c>
      <c r="BS6">
        <v>10.97</v>
      </c>
      <c r="BT6">
        <v>8.09</v>
      </c>
      <c r="BU6" t="s">
        <v>1154</v>
      </c>
      <c r="BV6" t="s">
        <v>645</v>
      </c>
      <c r="BW6">
        <v>19.010000000000002</v>
      </c>
      <c r="BX6">
        <v>13.84</v>
      </c>
      <c r="BY6">
        <v>17.149999999999999</v>
      </c>
      <c r="BZ6">
        <v>4.34</v>
      </c>
      <c r="CA6">
        <v>1.51</v>
      </c>
      <c r="CB6">
        <v>2.13</v>
      </c>
      <c r="CC6">
        <v>0.51</v>
      </c>
      <c r="CD6">
        <v>-2</v>
      </c>
      <c r="CE6" t="s">
        <v>1780</v>
      </c>
      <c r="CF6" t="s">
        <v>1781</v>
      </c>
      <c r="CG6" s="23">
        <v>1.2880853305240728E-2</v>
      </c>
      <c r="CH6" s="24">
        <v>8.3737960526315575E-2</v>
      </c>
      <c r="CI6" s="23">
        <v>0.39754316210746765</v>
      </c>
      <c r="CJ6" s="23">
        <v>1.2910178899765015</v>
      </c>
      <c r="CK6" s="23">
        <v>0.51268112659454346</v>
      </c>
      <c r="CL6" s="23">
        <v>1.6886726021766663E-2</v>
      </c>
      <c r="CM6" s="23">
        <v>3.9246905595064163E-2</v>
      </c>
      <c r="CN6" s="24">
        <v>1.8323699235916138</v>
      </c>
      <c r="CO6" s="24">
        <v>0.61682242155075073</v>
      </c>
      <c r="CP6" s="24">
        <v>-0.10833333432674408</v>
      </c>
      <c r="CQ6" s="24">
        <v>0.27222546935081482</v>
      </c>
      <c r="CR6" s="24">
        <v>-9.3048997223377228E-2</v>
      </c>
      <c r="CS6">
        <v>0.68759123496041397</v>
      </c>
      <c r="CT6">
        <v>86147565.306122437</v>
      </c>
      <c r="CU6">
        <v>1.5913430935709738</v>
      </c>
      <c r="CV6" s="23">
        <v>0.45147516205906868</v>
      </c>
      <c r="CW6" s="24">
        <v>0.50400709658861165</v>
      </c>
      <c r="CX6">
        <v>0.06</v>
      </c>
      <c r="CY6">
        <v>41.755760405891372</v>
      </c>
      <c r="CZ6">
        <v>670964933.4046638</v>
      </c>
      <c r="DA6">
        <v>0.45147516205906868</v>
      </c>
      <c r="DB6">
        <v>10.183336872883967</v>
      </c>
      <c r="DC6">
        <v>2751225001.1685572</v>
      </c>
      <c r="DD6">
        <v>0.4289014039561152</v>
      </c>
      <c r="DE6">
        <v>3.2499545135678742</v>
      </c>
      <c r="DF6">
        <v>8620628652.8123379</v>
      </c>
      <c r="DG6">
        <v>0.39729814261198043</v>
      </c>
      <c r="DH6">
        <v>1.1303130773346219</v>
      </c>
      <c r="DI6">
        <v>24786629086.930267</v>
      </c>
      <c r="DJ6">
        <v>0.36118012964725499</v>
      </c>
      <c r="DK6">
        <v>0.14886983858057018</v>
      </c>
      <c r="DL6">
        <v>188195616164.63394</v>
      </c>
      <c r="DM6">
        <v>0.31603261344134803</v>
      </c>
      <c r="DN6">
        <v>490000000.00000006</v>
      </c>
      <c r="DO6">
        <v>0.45147516205906868</v>
      </c>
      <c r="DP6">
        <v>28016651000</v>
      </c>
      <c r="DQ6">
        <v>-737689000</v>
      </c>
      <c r="DR6">
        <v>2247</v>
      </c>
      <c r="DS6">
        <v>-0.43859430875382793</v>
      </c>
      <c r="DT6">
        <v>-0.4202691360622961</v>
      </c>
      <c r="DU6" s="25">
        <v>0.44</v>
      </c>
      <c r="DV6">
        <v>0.6</v>
      </c>
      <c r="DW6">
        <v>1.04</v>
      </c>
      <c r="DX6">
        <v>-0.02</v>
      </c>
      <c r="DY6">
        <v>0.34718495465393662</v>
      </c>
      <c r="DZ6">
        <v>-3.7436990930787592E-3</v>
      </c>
      <c r="EA6">
        <v>492</v>
      </c>
      <c r="EB6">
        <v>-3.3691007701593472E-3</v>
      </c>
      <c r="EC6">
        <v>0</v>
      </c>
      <c r="ED6">
        <v>0.1117118892540713</v>
      </c>
      <c r="EE6">
        <v>0.59679947976177483</v>
      </c>
      <c r="EF6" s="22">
        <v>7.6118000000000005E-2</v>
      </c>
      <c r="EG6">
        <v>7.6160999999999993E-2</v>
      </c>
      <c r="EH6">
        <v>16.187184954653937</v>
      </c>
      <c r="EI6" t="s">
        <v>449</v>
      </c>
      <c r="EJ6">
        <v>0</v>
      </c>
      <c r="EK6">
        <v>1</v>
      </c>
      <c r="EL6" s="32">
        <v>44936</v>
      </c>
      <c r="EM6" s="33">
        <v>5.7999999999999996E-3</v>
      </c>
      <c r="EN6" s="33">
        <v>5.1000000000000004E-3</v>
      </c>
      <c r="EO6" s="33">
        <v>7.6E-3</v>
      </c>
      <c r="EP6" s="33">
        <v>-8.2000000000000007E-3</v>
      </c>
      <c r="EQ6" s="33">
        <v>-5.1000000000000004E-3</v>
      </c>
    </row>
    <row r="7" spans="1:147" ht="194.4" x14ac:dyDescent="0.25">
      <c r="B7" s="3"/>
      <c r="C7" s="3"/>
      <c r="D7" s="3" t="s">
        <v>1785</v>
      </c>
      <c r="E7" t="s">
        <v>535</v>
      </c>
      <c r="F7" t="s">
        <v>536</v>
      </c>
      <c r="G7">
        <v>6.25</v>
      </c>
      <c r="H7">
        <v>-1.4200000000000001E-2</v>
      </c>
      <c r="I7" t="s">
        <v>1783</v>
      </c>
      <c r="J7">
        <v>8333333800</v>
      </c>
      <c r="K7">
        <v>241.7</v>
      </c>
      <c r="L7">
        <v>1.1100000000000001</v>
      </c>
      <c r="M7" t="s">
        <v>404</v>
      </c>
      <c r="N7" t="s">
        <v>1156</v>
      </c>
      <c r="O7" t="s">
        <v>1157</v>
      </c>
      <c r="P7" t="s">
        <v>1158</v>
      </c>
      <c r="Q7">
        <v>-65.63</v>
      </c>
      <c r="R7" t="s">
        <v>620</v>
      </c>
      <c r="S7">
        <v>10856021</v>
      </c>
      <c r="T7" s="4">
        <v>-0.97750000000000004</v>
      </c>
      <c r="U7" t="s">
        <v>298</v>
      </c>
      <c r="V7">
        <v>517333400</v>
      </c>
      <c r="W7">
        <v>1333333400</v>
      </c>
      <c r="X7">
        <v>3.63</v>
      </c>
      <c r="Y7">
        <v>0.23</v>
      </c>
      <c r="Z7">
        <v>0.16</v>
      </c>
      <c r="AA7" t="s">
        <v>1159</v>
      </c>
      <c r="AB7" t="s">
        <v>1160</v>
      </c>
      <c r="AC7" t="s">
        <v>49</v>
      </c>
      <c r="AD7" t="s">
        <v>1161</v>
      </c>
      <c r="AE7" t="s">
        <v>1162</v>
      </c>
      <c r="AF7">
        <v>20774287</v>
      </c>
      <c r="AG7" t="s">
        <v>1163</v>
      </c>
      <c r="AH7" t="s">
        <v>1164</v>
      </c>
      <c r="AI7" t="s">
        <v>1165</v>
      </c>
      <c r="AJ7" t="s">
        <v>1166</v>
      </c>
      <c r="AK7" t="s">
        <v>1167</v>
      </c>
      <c r="AL7" t="s">
        <v>130</v>
      </c>
      <c r="AM7" t="s">
        <v>1168</v>
      </c>
      <c r="AN7" t="s">
        <v>7</v>
      </c>
      <c r="AO7" t="s">
        <v>297</v>
      </c>
      <c r="AP7" t="s">
        <v>7</v>
      </c>
      <c r="AQ7" t="s">
        <v>1169</v>
      </c>
      <c r="AR7" t="s">
        <v>1170</v>
      </c>
      <c r="AS7" t="s">
        <v>7</v>
      </c>
      <c r="AT7" t="s">
        <v>1171</v>
      </c>
      <c r="AU7" t="s">
        <v>408</v>
      </c>
      <c r="AV7" t="s">
        <v>1172</v>
      </c>
      <c r="AW7" t="s">
        <v>1173</v>
      </c>
      <c r="AX7" t="s">
        <v>1174</v>
      </c>
      <c r="AY7" t="s">
        <v>621</v>
      </c>
      <c r="AZ7" t="s">
        <v>622</v>
      </c>
      <c r="BA7" t="s">
        <v>623</v>
      </c>
      <c r="BB7" t="s">
        <v>624</v>
      </c>
      <c r="BC7" t="s">
        <v>7</v>
      </c>
      <c r="BD7" t="s">
        <v>76</v>
      </c>
      <c r="BE7" t="s">
        <v>203</v>
      </c>
      <c r="BF7" t="s">
        <v>625</v>
      </c>
      <c r="BG7" t="s">
        <v>626</v>
      </c>
      <c r="BH7" t="s">
        <v>7</v>
      </c>
      <c r="BI7" t="s">
        <v>1175</v>
      </c>
      <c r="BJ7" t="s">
        <v>1176</v>
      </c>
      <c r="BK7" t="s">
        <v>1177</v>
      </c>
      <c r="BL7" t="s">
        <v>61</v>
      </c>
      <c r="BM7" t="s">
        <v>1178</v>
      </c>
      <c r="BN7" t="s">
        <v>1179</v>
      </c>
      <c r="BO7">
        <v>5.8</v>
      </c>
      <c r="BP7">
        <v>6.14</v>
      </c>
      <c r="BQ7">
        <v>5.0999999999999996</v>
      </c>
      <c r="BR7">
        <v>8.18</v>
      </c>
      <c r="BS7">
        <v>10.14</v>
      </c>
      <c r="BT7" t="s">
        <v>7</v>
      </c>
      <c r="BU7" t="s">
        <v>1180</v>
      </c>
      <c r="BV7" t="s">
        <v>645</v>
      </c>
      <c r="BW7">
        <v>18.13</v>
      </c>
      <c r="BX7">
        <v>13.64</v>
      </c>
      <c r="BY7">
        <v>20.149999999999999</v>
      </c>
      <c r="BZ7">
        <v>2.72</v>
      </c>
      <c r="CA7">
        <v>2.0099999999999998</v>
      </c>
      <c r="CB7">
        <v>2.48</v>
      </c>
      <c r="CC7">
        <v>1.1299999999999999</v>
      </c>
      <c r="CD7">
        <v>-4.43</v>
      </c>
      <c r="CE7" t="s">
        <v>1784</v>
      </c>
      <c r="CF7" t="s">
        <v>69</v>
      </c>
      <c r="CG7" s="23">
        <v>-0.78969515795282108</v>
      </c>
      <c r="CH7" s="24">
        <v>-1.9859392348484848</v>
      </c>
      <c r="CI7" s="23">
        <v>0.15890736877918243</v>
      </c>
      <c r="CJ7" s="23">
        <v>1.0409473180770874</v>
      </c>
      <c r="CK7" s="23">
        <v>0.64235949516296387</v>
      </c>
      <c r="CL7" s="23">
        <v>-5.8868441730737686E-2</v>
      </c>
      <c r="CM7" s="23" t="e">
        <v>#VALUE!</v>
      </c>
      <c r="CN7" s="24">
        <v>0.2158273309469223</v>
      </c>
      <c r="CO7" s="24">
        <v>0.6547619104385376</v>
      </c>
      <c r="CP7" s="24">
        <v>5.817655086517334</v>
      </c>
      <c r="CQ7" s="24">
        <v>-3.4690399169921875</v>
      </c>
      <c r="CR7" s="24" t="e">
        <v>#VALUE!</v>
      </c>
      <c r="CS7">
        <v>0.34762780744201571</v>
      </c>
      <c r="CT7">
        <v>-20306142.01183432</v>
      </c>
      <c r="CU7">
        <v>1.8399999999999999</v>
      </c>
      <c r="CV7" s="23">
        <v>0.445836435072124</v>
      </c>
      <c r="CW7" s="24">
        <v>0.8048011027276516</v>
      </c>
      <c r="CX7">
        <v>0.06</v>
      </c>
      <c r="CY7">
        <v>29.756986556228647</v>
      </c>
      <c r="CZ7">
        <v>691546294.88827062</v>
      </c>
      <c r="DA7">
        <v>0.445836435072124</v>
      </c>
      <c r="DB7">
        <v>7.2887431065925119</v>
      </c>
      <c r="DC7">
        <v>2823303483.0638137</v>
      </c>
      <c r="DD7">
        <v>0.42354461331851778</v>
      </c>
      <c r="DE7">
        <v>2.3423396517829227</v>
      </c>
      <c r="DF7">
        <v>8785375675.272522</v>
      </c>
      <c r="DG7">
        <v>0.39233606286346911</v>
      </c>
      <c r="DH7">
        <v>0.82223646198236977</v>
      </c>
      <c r="DI7">
        <v>25027269832.314049</v>
      </c>
      <c r="DJ7">
        <v>0.35666914805769923</v>
      </c>
      <c r="DK7">
        <v>0.11091651911802478</v>
      </c>
      <c r="DL7">
        <v>185529927946.10577</v>
      </c>
      <c r="DM7">
        <v>0.31208550455048678</v>
      </c>
      <c r="DN7">
        <v>507000000</v>
      </c>
      <c r="DO7">
        <v>0.445836435072124</v>
      </c>
      <c r="DP7">
        <v>20578333800</v>
      </c>
      <c r="DQ7">
        <v>1571342999.9999981</v>
      </c>
      <c r="DR7">
        <v>4863</v>
      </c>
      <c r="DS7">
        <v>-1.2355315930249451</v>
      </c>
      <c r="DT7">
        <v>-2.7907403375761364</v>
      </c>
      <c r="DU7" s="25">
        <v>-0.44</v>
      </c>
      <c r="DV7">
        <v>-0.44</v>
      </c>
      <c r="DW7">
        <v>-0.88</v>
      </c>
      <c r="DX7">
        <v>-1.0443</v>
      </c>
      <c r="DY7">
        <v>0.35486540880503142</v>
      </c>
      <c r="DZ7">
        <v>-1.007303537610063</v>
      </c>
      <c r="EA7">
        <v>3186</v>
      </c>
      <c r="EB7">
        <v>-1.0025711660774901</v>
      </c>
      <c r="EC7">
        <v>1</v>
      </c>
      <c r="ED7">
        <v>1.9660199016990048E-2</v>
      </c>
      <c r="EE7">
        <v>0.11924999403750029</v>
      </c>
      <c r="EF7" s="22">
        <v>1.6743999999999998E-2</v>
      </c>
      <c r="EG7">
        <v>1.6851999999999999E-2</v>
      </c>
      <c r="EH7">
        <v>19.164865408805031</v>
      </c>
      <c r="EI7">
        <v>-1</v>
      </c>
      <c r="EJ7">
        <v>0</v>
      </c>
      <c r="EK7">
        <v>0</v>
      </c>
      <c r="EL7" s="32">
        <v>44936</v>
      </c>
      <c r="EM7" s="33">
        <v>-6.4999999999999997E-3</v>
      </c>
      <c r="EN7" s="33">
        <v>8.0999999999999996E-3</v>
      </c>
      <c r="EO7" s="33">
        <v>9.7000000000000003E-3</v>
      </c>
      <c r="EP7" s="33">
        <v>1.44E-2</v>
      </c>
      <c r="EQ7" s="33">
        <v>-1.4200000000000001E-2</v>
      </c>
    </row>
  </sheetData>
  <phoneticPr fontId="1"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8129" r:id="rId3" name="Button 1">
              <controlPr defaultSize="0" print="0" autoFill="0" autoPict="0" macro="[0]!'Industry_copy_call_buttom [c2],[d2]'">
                <anchor moveWithCells="1" sizeWithCells="1">
                  <from>
                    <xdr:col>1</xdr:col>
                    <xdr:colOff>60960</xdr:colOff>
                    <xdr:row>1</xdr:row>
                    <xdr:rowOff>259080</xdr:rowOff>
                  </from>
                  <to>
                    <xdr:col>1</xdr:col>
                    <xdr:colOff>1089660</xdr:colOff>
                    <xdr:row>1</xdr:row>
                    <xdr:rowOff>708660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EQ6"/>
  <sheetViews>
    <sheetView zoomScaleNormal="100" workbookViewId="0">
      <pane ySplit="2" topLeftCell="A3" activePane="bottomLeft" state="frozen"/>
      <selection pane="bottomLeft" activeCell="A2" sqref="A2"/>
    </sheetView>
  </sheetViews>
  <sheetFormatPr defaultRowHeight="14.4" x14ac:dyDescent="0.25"/>
  <cols>
    <col min="2" max="2" width="36.88671875" customWidth="1"/>
    <col min="3" max="3" width="36" customWidth="1"/>
    <col min="4" max="4" width="38.109375" customWidth="1"/>
  </cols>
  <sheetData>
    <row r="1" spans="1:147" s="16" customFormat="1" x14ac:dyDescent="0.25">
      <c r="A1" s="17" t="s">
        <v>247</v>
      </c>
      <c r="B1" s="20" t="s">
        <v>452</v>
      </c>
      <c r="C1" s="21" t="s">
        <v>453</v>
      </c>
      <c r="D1" s="20" t="s">
        <v>454</v>
      </c>
      <c r="E1" t="s">
        <v>2</v>
      </c>
      <c r="F1" t="s">
        <v>3</v>
      </c>
      <c r="G1" t="s">
        <v>0</v>
      </c>
      <c r="H1" t="s">
        <v>422</v>
      </c>
      <c r="I1" t="s">
        <v>455</v>
      </c>
      <c r="J1" t="s">
        <v>4</v>
      </c>
      <c r="K1" t="s">
        <v>5</v>
      </c>
      <c r="L1" t="s">
        <v>1</v>
      </c>
      <c r="M1" t="s">
        <v>6</v>
      </c>
      <c r="N1" t="s">
        <v>9</v>
      </c>
      <c r="O1" t="s">
        <v>10</v>
      </c>
      <c r="P1" t="s">
        <v>11</v>
      </c>
      <c r="Q1" t="s">
        <v>456</v>
      </c>
      <c r="R1" t="s">
        <v>423</v>
      </c>
      <c r="S1" t="s">
        <v>457</v>
      </c>
      <c r="T1" t="s">
        <v>12</v>
      </c>
      <c r="U1" t="s">
        <v>424</v>
      </c>
      <c r="V1" t="s">
        <v>425</v>
      </c>
      <c r="W1" t="s">
        <v>13</v>
      </c>
      <c r="X1" t="s">
        <v>369</v>
      </c>
      <c r="Y1" t="s">
        <v>370</v>
      </c>
      <c r="Z1" t="s">
        <v>371</v>
      </c>
      <c r="AA1" t="s">
        <v>372</v>
      </c>
      <c r="AB1" t="s">
        <v>373</v>
      </c>
      <c r="AC1" t="s">
        <v>426</v>
      </c>
      <c r="AD1" t="s">
        <v>374</v>
      </c>
      <c r="AE1" t="s">
        <v>458</v>
      </c>
      <c r="AF1" t="s">
        <v>14</v>
      </c>
      <c r="AG1" t="s">
        <v>15</v>
      </c>
      <c r="AH1" t="s">
        <v>427</v>
      </c>
      <c r="AI1" t="s">
        <v>459</v>
      </c>
      <c r="AJ1" t="s">
        <v>428</v>
      </c>
      <c r="AK1" t="s">
        <v>16</v>
      </c>
      <c r="AL1" t="s">
        <v>429</v>
      </c>
      <c r="AM1" t="s">
        <v>248</v>
      </c>
      <c r="AN1" t="s">
        <v>430</v>
      </c>
      <c r="AO1" t="s">
        <v>431</v>
      </c>
      <c r="AP1" t="s">
        <v>432</v>
      </c>
      <c r="AQ1" t="s">
        <v>433</v>
      </c>
      <c r="AR1" t="s">
        <v>434</v>
      </c>
      <c r="AS1" t="s">
        <v>435</v>
      </c>
      <c r="AT1" t="s">
        <v>436</v>
      </c>
      <c r="AU1" t="s">
        <v>437</v>
      </c>
      <c r="AV1" t="s">
        <v>438</v>
      </c>
      <c r="AW1" t="s">
        <v>439</v>
      </c>
      <c r="AX1" t="s">
        <v>440</v>
      </c>
      <c r="AY1" t="s">
        <v>460</v>
      </c>
      <c r="AZ1" t="s">
        <v>249</v>
      </c>
      <c r="BA1" t="s">
        <v>250</v>
      </c>
      <c r="BB1" t="s">
        <v>251</v>
      </c>
      <c r="BC1" t="s">
        <v>252</v>
      </c>
      <c r="BD1" t="s">
        <v>258</v>
      </c>
      <c r="BE1" t="s">
        <v>253</v>
      </c>
      <c r="BF1" t="s">
        <v>254</v>
      </c>
      <c r="BG1" t="s">
        <v>255</v>
      </c>
      <c r="BH1" t="s">
        <v>256</v>
      </c>
      <c r="BI1" t="s">
        <v>461</v>
      </c>
      <c r="BJ1" t="s">
        <v>441</v>
      </c>
      <c r="BK1" t="s">
        <v>257</v>
      </c>
      <c r="BL1" t="s">
        <v>442</v>
      </c>
      <c r="BM1" t="s">
        <v>443</v>
      </c>
      <c r="BN1" t="s">
        <v>444</v>
      </c>
      <c r="BO1" t="s">
        <v>445</v>
      </c>
      <c r="BP1" t="s">
        <v>259</v>
      </c>
      <c r="BQ1" t="s">
        <v>260</v>
      </c>
      <c r="BR1" t="s">
        <v>261</v>
      </c>
      <c r="BS1" t="s">
        <v>446</v>
      </c>
      <c r="BT1" t="s">
        <v>262</v>
      </c>
      <c r="BU1" t="s">
        <v>263</v>
      </c>
      <c r="BV1" t="s">
        <v>264</v>
      </c>
      <c r="BW1" t="s">
        <v>447</v>
      </c>
      <c r="BX1" t="s">
        <v>265</v>
      </c>
      <c r="BY1" t="s">
        <v>266</v>
      </c>
      <c r="BZ1" t="s">
        <v>448</v>
      </c>
      <c r="CA1" t="s">
        <v>267</v>
      </c>
      <c r="CB1" t="s">
        <v>268</v>
      </c>
      <c r="CC1" t="s">
        <v>462</v>
      </c>
      <c r="CD1" t="s">
        <v>463</v>
      </c>
      <c r="CE1" t="s">
        <v>464</v>
      </c>
      <c r="CF1" t="s">
        <v>465</v>
      </c>
      <c r="CG1" s="1" t="s">
        <v>375</v>
      </c>
      <c r="CH1" s="1" t="s">
        <v>376</v>
      </c>
      <c r="CI1" s="1" t="s">
        <v>377</v>
      </c>
      <c r="CJ1" s="1" t="s">
        <v>378</v>
      </c>
      <c r="CK1" s="1" t="s">
        <v>379</v>
      </c>
      <c r="CL1" s="1" t="s">
        <v>380</v>
      </c>
      <c r="CM1" s="1" t="s">
        <v>381</v>
      </c>
      <c r="CN1" s="1" t="s">
        <v>382</v>
      </c>
      <c r="CO1" s="1" t="s">
        <v>383</v>
      </c>
      <c r="CP1" s="1" t="s">
        <v>384</v>
      </c>
      <c r="CQ1" s="1" t="s">
        <v>385</v>
      </c>
      <c r="CR1" s="1" t="s">
        <v>386</v>
      </c>
      <c r="CS1" s="1" t="s">
        <v>466</v>
      </c>
      <c r="CT1" s="1" t="s">
        <v>467</v>
      </c>
      <c r="CU1" s="1" t="s">
        <v>468</v>
      </c>
      <c r="CV1" s="1" t="s">
        <v>387</v>
      </c>
      <c r="CW1" s="1" t="s">
        <v>469</v>
      </c>
      <c r="CX1" s="1" t="s">
        <v>470</v>
      </c>
      <c r="CY1">
        <v>1</v>
      </c>
      <c r="CZ1" t="s">
        <v>471</v>
      </c>
      <c r="DA1" t="s">
        <v>412</v>
      </c>
      <c r="DB1">
        <v>3</v>
      </c>
      <c r="DC1" t="s">
        <v>472</v>
      </c>
      <c r="DD1" t="s">
        <v>473</v>
      </c>
      <c r="DE1">
        <v>6</v>
      </c>
      <c r="DF1" t="s">
        <v>413</v>
      </c>
      <c r="DG1" t="s">
        <v>474</v>
      </c>
      <c r="DH1">
        <v>10</v>
      </c>
      <c r="DI1" t="s">
        <v>475</v>
      </c>
      <c r="DJ1" t="s">
        <v>414</v>
      </c>
      <c r="DK1">
        <v>20</v>
      </c>
      <c r="DL1" t="s">
        <v>476</v>
      </c>
      <c r="DM1" t="s">
        <v>388</v>
      </c>
      <c r="DN1" t="s">
        <v>389</v>
      </c>
      <c r="DO1" s="2" t="s">
        <v>390</v>
      </c>
      <c r="DP1" t="s">
        <v>477</v>
      </c>
      <c r="DQ1" t="s">
        <v>415</v>
      </c>
      <c r="DR1" s="1" t="s">
        <v>391</v>
      </c>
      <c r="DS1" s="1" t="s">
        <v>392</v>
      </c>
      <c r="DT1" s="1" t="s">
        <v>478</v>
      </c>
      <c r="DU1" t="s">
        <v>479</v>
      </c>
      <c r="DV1" t="s">
        <v>416</v>
      </c>
      <c r="DW1" t="s">
        <v>480</v>
      </c>
      <c r="DX1" t="s">
        <v>481</v>
      </c>
      <c r="DY1" t="s">
        <v>482</v>
      </c>
      <c r="DZ1" t="s">
        <v>483</v>
      </c>
      <c r="EA1" t="s">
        <v>484</v>
      </c>
      <c r="EB1" t="s">
        <v>393</v>
      </c>
      <c r="EC1" t="s">
        <v>485</v>
      </c>
      <c r="ED1" t="s">
        <v>486</v>
      </c>
      <c r="EE1" t="s">
        <v>487</v>
      </c>
      <c r="EF1" t="s">
        <v>488</v>
      </c>
      <c r="EG1" t="s">
        <v>489</v>
      </c>
      <c r="EH1" t="s">
        <v>490</v>
      </c>
      <c r="EI1" t="s">
        <v>491</v>
      </c>
      <c r="EJ1" t="s">
        <v>492</v>
      </c>
      <c r="EK1"/>
    </row>
    <row r="2" spans="1:147" s="16" customFormat="1" ht="71.55" customHeight="1" x14ac:dyDescent="0.25">
      <c r="A2" s="29"/>
      <c r="B2" s="27"/>
      <c r="C2" s="28">
        <v>14</v>
      </c>
      <c r="D2" s="28">
        <v>15</v>
      </c>
      <c r="T2" s="18"/>
      <c r="U2" s="18"/>
      <c r="V2" s="18"/>
      <c r="AB2" s="19"/>
    </row>
    <row r="3" spans="1:147" ht="226.8" x14ac:dyDescent="0.25">
      <c r="A3" s="36" t="s">
        <v>1326</v>
      </c>
      <c r="B3" s="3" t="s">
        <v>1762</v>
      </c>
      <c r="C3" s="3" t="s">
        <v>1763</v>
      </c>
      <c r="D3" s="3" t="s">
        <v>1732</v>
      </c>
      <c r="E3" t="s">
        <v>309</v>
      </c>
      <c r="F3" t="s">
        <v>310</v>
      </c>
      <c r="G3">
        <v>23.56</v>
      </c>
      <c r="H3">
        <v>1.29E-2</v>
      </c>
      <c r="I3" t="s">
        <v>1729</v>
      </c>
      <c r="J3">
        <v>39536592000</v>
      </c>
      <c r="K3">
        <v>12.58</v>
      </c>
      <c r="L3">
        <v>2.61</v>
      </c>
      <c r="M3" t="s">
        <v>53</v>
      </c>
      <c r="N3" t="s">
        <v>1329</v>
      </c>
      <c r="O3" t="s">
        <v>1330</v>
      </c>
      <c r="P3" t="s">
        <v>1331</v>
      </c>
      <c r="Q3">
        <v>0.4</v>
      </c>
      <c r="R3" t="s">
        <v>631</v>
      </c>
      <c r="S3">
        <v>2417828400</v>
      </c>
      <c r="T3" s="4">
        <v>-8.6699999999999999E-2</v>
      </c>
      <c r="U3" t="s">
        <v>632</v>
      </c>
      <c r="V3">
        <v>1678123600</v>
      </c>
      <c r="W3">
        <v>1678123600</v>
      </c>
      <c r="X3">
        <v>2.5099999999999998</v>
      </c>
      <c r="Y3">
        <v>0.37</v>
      </c>
      <c r="Z3">
        <v>17.399999999999999</v>
      </c>
      <c r="AA3" t="s">
        <v>1332</v>
      </c>
      <c r="AB3" t="s">
        <v>1333</v>
      </c>
      <c r="AC3" t="s">
        <v>66</v>
      </c>
      <c r="AD3" t="s">
        <v>1334</v>
      </c>
      <c r="AE3" t="s">
        <v>1335</v>
      </c>
      <c r="AF3">
        <v>228735870</v>
      </c>
      <c r="AG3" t="s">
        <v>1336</v>
      </c>
      <c r="AH3" t="s">
        <v>1337</v>
      </c>
      <c r="AI3" t="s">
        <v>1338</v>
      </c>
      <c r="AJ3" t="s">
        <v>1339</v>
      </c>
      <c r="AK3" t="s">
        <v>1340</v>
      </c>
      <c r="AL3" t="s">
        <v>65</v>
      </c>
      <c r="AM3" t="s">
        <v>1341</v>
      </c>
      <c r="AN3" t="s">
        <v>7</v>
      </c>
      <c r="AO3" t="s">
        <v>1342</v>
      </c>
      <c r="AP3" t="s">
        <v>1343</v>
      </c>
      <c r="AQ3" t="s">
        <v>1344</v>
      </c>
      <c r="AR3" t="s">
        <v>1345</v>
      </c>
      <c r="AS3" t="s">
        <v>7</v>
      </c>
      <c r="AT3" t="s">
        <v>1346</v>
      </c>
      <c r="AU3" t="s">
        <v>1347</v>
      </c>
      <c r="AV3" t="s">
        <v>1348</v>
      </c>
      <c r="AW3" t="s">
        <v>1349</v>
      </c>
      <c r="AX3" t="s">
        <v>825</v>
      </c>
      <c r="AY3" t="s">
        <v>633</v>
      </c>
      <c r="AZ3" t="s">
        <v>311</v>
      </c>
      <c r="BA3" t="s">
        <v>312</v>
      </c>
      <c r="BB3" t="s">
        <v>313</v>
      </c>
      <c r="BC3" t="s">
        <v>314</v>
      </c>
      <c r="BD3" t="s">
        <v>304</v>
      </c>
      <c r="BE3" t="s">
        <v>213</v>
      </c>
      <c r="BF3" t="s">
        <v>151</v>
      </c>
      <c r="BG3" t="s">
        <v>315</v>
      </c>
      <c r="BH3" t="s">
        <v>32</v>
      </c>
      <c r="BI3" t="s">
        <v>1350</v>
      </c>
      <c r="BJ3" t="s">
        <v>1351</v>
      </c>
      <c r="BK3" t="s">
        <v>1352</v>
      </c>
      <c r="BL3" t="s">
        <v>281</v>
      </c>
      <c r="BM3" t="s">
        <v>1353</v>
      </c>
      <c r="BN3" t="s">
        <v>1354</v>
      </c>
      <c r="BO3">
        <v>14.83</v>
      </c>
      <c r="BP3">
        <v>10.1</v>
      </c>
      <c r="BQ3">
        <v>8.6999999999999993</v>
      </c>
      <c r="BR3">
        <v>25.29</v>
      </c>
      <c r="BS3">
        <v>16.55</v>
      </c>
      <c r="BT3">
        <v>12.35</v>
      </c>
      <c r="BU3" t="s">
        <v>1355</v>
      </c>
      <c r="BV3" t="s">
        <v>1356</v>
      </c>
      <c r="BW3">
        <v>28.5</v>
      </c>
      <c r="BX3">
        <v>27.13</v>
      </c>
      <c r="BY3">
        <v>26.9</v>
      </c>
      <c r="BZ3">
        <v>19.88</v>
      </c>
      <c r="CA3">
        <v>10.52</v>
      </c>
      <c r="CB3">
        <v>10.51</v>
      </c>
      <c r="CC3">
        <v>4.9400000000000004</v>
      </c>
      <c r="CD3">
        <v>1.38</v>
      </c>
      <c r="CE3" t="s">
        <v>1730</v>
      </c>
      <c r="CF3" t="s">
        <v>1731</v>
      </c>
      <c r="CG3" s="23">
        <v>-9.498239636570098E-2</v>
      </c>
      <c r="CH3" s="24">
        <v>-0.31646449999999998</v>
      </c>
      <c r="CI3" s="23">
        <v>7.5801730155944824E-2</v>
      </c>
      <c r="CJ3" s="23">
        <v>0.38815313577651978</v>
      </c>
      <c r="CK3" s="23">
        <v>0.18607084453105927</v>
      </c>
      <c r="CL3" s="23">
        <v>0.11589399725198746</v>
      </c>
      <c r="CM3" s="23">
        <v>0.14483223855495453</v>
      </c>
      <c r="CN3" s="24">
        <v>0.65343135595321655</v>
      </c>
      <c r="CO3" s="24">
        <v>0.47826087474822998</v>
      </c>
      <c r="CP3" s="24">
        <v>0.48387095332145691</v>
      </c>
      <c r="CQ3" s="24">
        <v>0.21251629292964935</v>
      </c>
      <c r="CR3" s="24">
        <v>0.91271817684173584</v>
      </c>
      <c r="CS3">
        <v>1.9480951958610495</v>
      </c>
      <c r="CT3">
        <v>48738144.085383937</v>
      </c>
      <c r="CU3">
        <v>2.6952461799660443</v>
      </c>
      <c r="CV3" s="23">
        <v>0.18215038925409316</v>
      </c>
      <c r="CW3" s="24">
        <v>0.5481595307588577</v>
      </c>
      <c r="CX3">
        <v>0.06</v>
      </c>
      <c r="CY3">
        <v>12.740701548550861</v>
      </c>
      <c r="CZ3">
        <v>3761691757.5038257</v>
      </c>
      <c r="DA3">
        <v>0.18215038925409316</v>
      </c>
      <c r="DB3">
        <v>3.8542307144110408</v>
      </c>
      <c r="DC3">
        <v>12434801015.103111</v>
      </c>
      <c r="DD3">
        <v>0.1730428697913885</v>
      </c>
      <c r="DE3">
        <v>1.7054159378510225</v>
      </c>
      <c r="DF3">
        <v>28102582447.066734</v>
      </c>
      <c r="DG3">
        <v>0.16029234254360197</v>
      </c>
      <c r="DH3">
        <v>0.90371423881818191</v>
      </c>
      <c r="DI3">
        <v>53032905692.26313</v>
      </c>
      <c r="DJ3">
        <v>0.14572031140327454</v>
      </c>
      <c r="DK3">
        <v>0.34899428391314996</v>
      </c>
      <c r="DL3">
        <v>137327727728.42009</v>
      </c>
      <c r="DM3">
        <v>0.12750527247786519</v>
      </c>
      <c r="DN3">
        <v>3372999999.9999995</v>
      </c>
      <c r="DO3">
        <v>0.18215038925409316</v>
      </c>
      <c r="DP3">
        <v>47926592000</v>
      </c>
      <c r="DQ3">
        <v>1438596000</v>
      </c>
      <c r="DR3">
        <v>588</v>
      </c>
      <c r="DS3">
        <v>-0.27713278561979415</v>
      </c>
      <c r="DT3">
        <v>-0.86462403075885774</v>
      </c>
      <c r="DU3" s="25">
        <v>0.6</v>
      </c>
      <c r="DV3">
        <v>0</v>
      </c>
      <c r="DW3">
        <v>0.6</v>
      </c>
      <c r="DX3">
        <v>4.2793522267206479</v>
      </c>
      <c r="DY3">
        <v>0.34693287671232725</v>
      </c>
      <c r="DZ3">
        <v>4.0410460262880594</v>
      </c>
      <c r="EA3">
        <v>1217</v>
      </c>
      <c r="EB3">
        <v>4.0308867800011834</v>
      </c>
      <c r="EC3">
        <v>4</v>
      </c>
      <c r="ED3">
        <v>3.1958611391914159E-2</v>
      </c>
      <c r="EE3">
        <v>0.21750483695003156</v>
      </c>
      <c r="EF3" s="22">
        <v>4.4713000000000003E-2</v>
      </c>
      <c r="EG3">
        <v>4.4581000000000003E-2</v>
      </c>
      <c r="EH3">
        <v>20.146932876712327</v>
      </c>
      <c r="EI3" t="s">
        <v>449</v>
      </c>
      <c r="EJ3">
        <v>0</v>
      </c>
      <c r="EK3">
        <v>1</v>
      </c>
      <c r="EL3" s="32">
        <v>44936</v>
      </c>
      <c r="EM3" s="33">
        <v>2.2000000000000001E-3</v>
      </c>
      <c r="EN3" s="33">
        <v>2.76E-2</v>
      </c>
      <c r="EO3" s="33">
        <v>-5.1999999999999998E-3</v>
      </c>
      <c r="EP3" s="33">
        <v>1.1299999999999999E-2</v>
      </c>
      <c r="EQ3" s="33">
        <v>1.29E-2</v>
      </c>
    </row>
    <row r="4" spans="1:147" ht="151.19999999999999" x14ac:dyDescent="0.25">
      <c r="A4" s="36"/>
      <c r="B4" s="3" t="s">
        <v>1764</v>
      </c>
      <c r="C4" s="3"/>
      <c r="D4" s="3" t="s">
        <v>1735</v>
      </c>
      <c r="E4" t="s">
        <v>344</v>
      </c>
      <c r="F4" t="s">
        <v>345</v>
      </c>
      <c r="G4">
        <v>10.199999999999999</v>
      </c>
      <c r="H4">
        <v>-1.6400000000000001E-2</v>
      </c>
      <c r="I4" t="s">
        <v>1733</v>
      </c>
      <c r="J4">
        <v>8188541200</v>
      </c>
      <c r="K4">
        <v>34.380000000000003</v>
      </c>
      <c r="L4">
        <v>1.63</v>
      </c>
      <c r="M4" t="s">
        <v>404</v>
      </c>
      <c r="N4" t="s">
        <v>1357</v>
      </c>
      <c r="O4" t="s">
        <v>1358</v>
      </c>
      <c r="P4" t="s">
        <v>1359</v>
      </c>
      <c r="Q4">
        <v>-1.94</v>
      </c>
      <c r="R4" t="s">
        <v>637</v>
      </c>
      <c r="S4">
        <v>207739370</v>
      </c>
      <c r="T4" s="4">
        <v>0.37569999999999998</v>
      </c>
      <c r="U4" t="s">
        <v>66</v>
      </c>
      <c r="V4">
        <v>802798150</v>
      </c>
      <c r="W4">
        <v>802798150</v>
      </c>
      <c r="X4">
        <v>3.11</v>
      </c>
      <c r="Y4">
        <v>0.62</v>
      </c>
      <c r="Z4">
        <v>1.66</v>
      </c>
      <c r="AA4" t="s">
        <v>1360</v>
      </c>
      <c r="AB4" t="s">
        <v>1361</v>
      </c>
      <c r="AC4" t="s">
        <v>93</v>
      </c>
      <c r="AD4" t="s">
        <v>1362</v>
      </c>
      <c r="AE4" t="s">
        <v>122</v>
      </c>
      <c r="AF4">
        <v>-36836575</v>
      </c>
      <c r="AG4" t="s">
        <v>1363</v>
      </c>
      <c r="AH4" t="s">
        <v>1364</v>
      </c>
      <c r="AI4" t="s">
        <v>1365</v>
      </c>
      <c r="AJ4" t="s">
        <v>1366</v>
      </c>
      <c r="AK4" t="s">
        <v>1367</v>
      </c>
      <c r="AL4" t="s">
        <v>78</v>
      </c>
      <c r="AM4" t="s">
        <v>1368</v>
      </c>
      <c r="AN4" t="s">
        <v>7</v>
      </c>
      <c r="AO4" t="s">
        <v>1155</v>
      </c>
      <c r="AP4" t="s">
        <v>1369</v>
      </c>
      <c r="AQ4" t="s">
        <v>1370</v>
      </c>
      <c r="AR4" t="s">
        <v>1371</v>
      </c>
      <c r="AS4" t="s">
        <v>638</v>
      </c>
      <c r="AT4" t="s">
        <v>1372</v>
      </c>
      <c r="AU4" t="s">
        <v>39</v>
      </c>
      <c r="AV4" t="s">
        <v>1373</v>
      </c>
      <c r="AW4" t="s">
        <v>64</v>
      </c>
      <c r="AX4" t="s">
        <v>1374</v>
      </c>
      <c r="AY4" t="s">
        <v>346</v>
      </c>
      <c r="AZ4" t="s">
        <v>347</v>
      </c>
      <c r="BA4" t="s">
        <v>348</v>
      </c>
      <c r="BB4" t="s">
        <v>349</v>
      </c>
      <c r="BC4" t="s">
        <v>350</v>
      </c>
      <c r="BD4" t="s">
        <v>43</v>
      </c>
      <c r="BE4" t="s">
        <v>351</v>
      </c>
      <c r="BF4" t="s">
        <v>352</v>
      </c>
      <c r="BG4" t="s">
        <v>353</v>
      </c>
      <c r="BH4" t="s">
        <v>136</v>
      </c>
      <c r="BI4" t="s">
        <v>1375</v>
      </c>
      <c r="BJ4" t="s">
        <v>1376</v>
      </c>
      <c r="BK4" t="s">
        <v>1377</v>
      </c>
      <c r="BL4" t="s">
        <v>61</v>
      </c>
      <c r="BM4" t="s">
        <v>38</v>
      </c>
      <c r="BN4" t="s">
        <v>64</v>
      </c>
      <c r="BO4">
        <v>4.07</v>
      </c>
      <c r="BP4">
        <v>5.86</v>
      </c>
      <c r="BQ4">
        <v>3.05</v>
      </c>
      <c r="BR4">
        <v>3.79</v>
      </c>
      <c r="BS4">
        <v>6.91</v>
      </c>
      <c r="BT4">
        <v>1.17</v>
      </c>
      <c r="BU4" t="s">
        <v>969</v>
      </c>
      <c r="BV4" t="s">
        <v>645</v>
      </c>
      <c r="BW4">
        <v>11.13</v>
      </c>
      <c r="BX4">
        <v>17.78</v>
      </c>
      <c r="BY4">
        <v>16.21</v>
      </c>
      <c r="BZ4">
        <v>1.81</v>
      </c>
      <c r="CA4">
        <v>2.13</v>
      </c>
      <c r="CB4">
        <v>0.19</v>
      </c>
      <c r="CC4">
        <v>9.8000000000000007</v>
      </c>
      <c r="CD4">
        <v>10.87</v>
      </c>
      <c r="CE4" t="s">
        <v>1734</v>
      </c>
      <c r="CF4" t="s">
        <v>183</v>
      </c>
      <c r="CG4" s="23">
        <v>9.0939444267007341E-2</v>
      </c>
      <c r="CH4" s="24">
        <v>2.9258452941176505</v>
      </c>
      <c r="CI4" s="23">
        <v>-6.8236082792282104E-2</v>
      </c>
      <c r="CJ4" s="23">
        <v>0.27021569013595581</v>
      </c>
      <c r="CK4" s="23">
        <v>-1.03368004783988E-2</v>
      </c>
      <c r="CL4" s="23">
        <v>5.2280772477388382E-2</v>
      </c>
      <c r="CM4" s="23">
        <v>-2.8878126293420792E-2</v>
      </c>
      <c r="CN4" s="24">
        <v>-0.44648319482803345</v>
      </c>
      <c r="CO4" s="24">
        <v>2.6290950775146484</v>
      </c>
      <c r="CP4" s="24">
        <v>1.2110189199447632</v>
      </c>
      <c r="CQ4" s="24">
        <v>-7.1683893203735352</v>
      </c>
      <c r="CR4" s="24">
        <v>-0.71629548072814941</v>
      </c>
      <c r="CS4">
        <v>0.58277284179061983</v>
      </c>
      <c r="CT4">
        <v>71112253.591160223</v>
      </c>
      <c r="CU4">
        <v>0.78431372549019618</v>
      </c>
      <c r="CV4" s="23">
        <v>4.3009090609848498E-2</v>
      </c>
      <c r="CW4" s="24">
        <v>-0.89821079969406126</v>
      </c>
      <c r="CX4">
        <v>0.06</v>
      </c>
      <c r="CY4">
        <v>81.654382639578586</v>
      </c>
      <c r="CZ4">
        <v>178098722.07583264</v>
      </c>
      <c r="DA4">
        <v>4.3009090609848498E-2</v>
      </c>
      <c r="DB4">
        <v>27.772861762228079</v>
      </c>
      <c r="DC4">
        <v>523624152.40111446</v>
      </c>
      <c r="DD4">
        <v>4.0858636079356074E-2</v>
      </c>
      <c r="DE4">
        <v>14.408886331872248</v>
      </c>
      <c r="DF4">
        <v>1009275863.8696531</v>
      </c>
      <c r="DG4">
        <v>3.7847999736666679E-2</v>
      </c>
      <c r="DH4">
        <v>9.167920119525947</v>
      </c>
      <c r="DI4">
        <v>1586242136.7554371</v>
      </c>
      <c r="DJ4">
        <v>3.4407272487878802E-2</v>
      </c>
      <c r="DK4">
        <v>5.351666468407867</v>
      </c>
      <c r="DL4">
        <v>2717385563.1415009</v>
      </c>
      <c r="DM4">
        <v>3.0106363426893948E-2</v>
      </c>
      <c r="DN4">
        <v>181000000</v>
      </c>
      <c r="DO4">
        <v>4.3009090609848498E-2</v>
      </c>
      <c r="DP4">
        <v>14542541200</v>
      </c>
      <c r="DQ4">
        <v>2900685100</v>
      </c>
      <c r="DR4">
        <v>3094</v>
      </c>
      <c r="DS4">
        <v>4.7930353657158843E-2</v>
      </c>
      <c r="DT4">
        <v>3.8240560938117119</v>
      </c>
      <c r="DU4" s="25">
        <v>0</v>
      </c>
      <c r="DV4">
        <v>0.6</v>
      </c>
      <c r="DW4">
        <v>0.6</v>
      </c>
      <c r="DX4">
        <v>9.9015639374425017</v>
      </c>
      <c r="DY4">
        <v>0.38620591469194282</v>
      </c>
      <c r="DZ4">
        <v>9.1678765376247515</v>
      </c>
      <c r="EA4">
        <v>3140</v>
      </c>
      <c r="EB4">
        <v>9.0606704509577352</v>
      </c>
      <c r="EC4">
        <v>9</v>
      </c>
      <c r="ED4">
        <v>9.7881266916222967E-2</v>
      </c>
      <c r="EE4">
        <v>0.52566140068957556</v>
      </c>
      <c r="EF4" s="22">
        <v>2.4910000000000002E-3</v>
      </c>
      <c r="EG4">
        <v>2.336E-3</v>
      </c>
      <c r="EH4">
        <v>20.186205914691943</v>
      </c>
      <c r="EI4">
        <v>-1</v>
      </c>
      <c r="EJ4">
        <v>1</v>
      </c>
      <c r="EK4">
        <v>0</v>
      </c>
      <c r="EL4" s="32">
        <v>44936</v>
      </c>
      <c r="EM4" s="33">
        <v>-7.4999999999999997E-3</v>
      </c>
      <c r="EN4" s="33">
        <v>2.06E-2</v>
      </c>
      <c r="EO4" s="33">
        <v>2.1299999999999999E-2</v>
      </c>
      <c r="EP4" s="33">
        <v>7.9100000000000004E-2</v>
      </c>
      <c r="EQ4" s="33">
        <v>-1.6400000000000001E-2</v>
      </c>
    </row>
    <row r="5" spans="1:147" ht="259.2" x14ac:dyDescent="0.25">
      <c r="A5" s="9" t="s">
        <v>1768</v>
      </c>
      <c r="B5" s="3" t="s">
        <v>1765</v>
      </c>
      <c r="C5" s="3"/>
      <c r="D5" s="3" t="s">
        <v>1766</v>
      </c>
      <c r="E5" t="s">
        <v>529</v>
      </c>
      <c r="F5" t="s">
        <v>530</v>
      </c>
      <c r="G5">
        <v>27.61</v>
      </c>
      <c r="H5">
        <v>-2.92E-2</v>
      </c>
      <c r="I5" t="s">
        <v>1752</v>
      </c>
      <c r="J5">
        <v>12172089500</v>
      </c>
      <c r="K5">
        <v>75.430000000000007</v>
      </c>
      <c r="L5">
        <v>3.62</v>
      </c>
      <c r="M5" t="s">
        <v>404</v>
      </c>
      <c r="N5" t="s">
        <v>1569</v>
      </c>
      <c r="O5" t="s">
        <v>1570</v>
      </c>
      <c r="P5" t="s">
        <v>1571</v>
      </c>
      <c r="Q5">
        <v>-21.58</v>
      </c>
      <c r="R5" t="s">
        <v>608</v>
      </c>
      <c r="S5">
        <v>56642165</v>
      </c>
      <c r="T5" s="4">
        <v>-0.83199999999999996</v>
      </c>
      <c r="U5" t="s">
        <v>301</v>
      </c>
      <c r="V5">
        <v>344489600</v>
      </c>
      <c r="W5">
        <v>440858000</v>
      </c>
      <c r="X5">
        <v>1.22</v>
      </c>
      <c r="Y5">
        <v>0.34</v>
      </c>
      <c r="Z5">
        <v>4.18</v>
      </c>
      <c r="AA5" t="s">
        <v>1572</v>
      </c>
      <c r="AB5" t="s">
        <v>1573</v>
      </c>
      <c r="AC5" t="s">
        <v>1574</v>
      </c>
      <c r="AD5" t="s">
        <v>1575</v>
      </c>
      <c r="AE5" t="s">
        <v>1576</v>
      </c>
      <c r="AF5">
        <v>-6138160</v>
      </c>
      <c r="AG5" t="s">
        <v>1577</v>
      </c>
      <c r="AH5" t="s">
        <v>1578</v>
      </c>
      <c r="AI5" t="s">
        <v>1579</v>
      </c>
      <c r="AJ5" t="s">
        <v>1580</v>
      </c>
      <c r="AK5" t="s">
        <v>1581</v>
      </c>
      <c r="AL5" t="s">
        <v>1582</v>
      </c>
      <c r="AM5" t="s">
        <v>1583</v>
      </c>
      <c r="AN5" t="s">
        <v>7</v>
      </c>
      <c r="AO5" t="s">
        <v>289</v>
      </c>
      <c r="AP5" t="s">
        <v>1584</v>
      </c>
      <c r="AQ5" t="s">
        <v>91</v>
      </c>
      <c r="AR5" t="s">
        <v>1183</v>
      </c>
      <c r="AS5" t="s">
        <v>1585</v>
      </c>
      <c r="AT5" t="s">
        <v>1586</v>
      </c>
      <c r="AU5" t="s">
        <v>7</v>
      </c>
      <c r="AV5" t="s">
        <v>1587</v>
      </c>
      <c r="AW5" t="s">
        <v>1588</v>
      </c>
      <c r="AX5" t="s">
        <v>1589</v>
      </c>
      <c r="AY5" t="s">
        <v>609</v>
      </c>
      <c r="AZ5" t="s">
        <v>368</v>
      </c>
      <c r="BA5" t="s">
        <v>138</v>
      </c>
      <c r="BB5" t="s">
        <v>169</v>
      </c>
      <c r="BC5" t="s">
        <v>610</v>
      </c>
      <c r="BD5" t="s">
        <v>132</v>
      </c>
      <c r="BE5" t="s">
        <v>611</v>
      </c>
      <c r="BF5" t="s">
        <v>21</v>
      </c>
      <c r="BG5" t="s">
        <v>612</v>
      </c>
      <c r="BH5" t="s">
        <v>613</v>
      </c>
      <c r="BI5" t="s">
        <v>1590</v>
      </c>
      <c r="BJ5" t="s">
        <v>1591</v>
      </c>
      <c r="BK5" t="s">
        <v>1592</v>
      </c>
      <c r="BL5" t="s">
        <v>1593</v>
      </c>
      <c r="BM5" t="s">
        <v>1594</v>
      </c>
      <c r="BN5" t="s">
        <v>1595</v>
      </c>
      <c r="BO5">
        <v>14.53</v>
      </c>
      <c r="BP5">
        <v>23.45</v>
      </c>
      <c r="BQ5">
        <v>5.53</v>
      </c>
      <c r="BR5">
        <v>21.39</v>
      </c>
      <c r="BS5">
        <v>34.49</v>
      </c>
      <c r="BT5">
        <v>7.41</v>
      </c>
      <c r="BU5" t="s">
        <v>1596</v>
      </c>
      <c r="BV5" t="s">
        <v>645</v>
      </c>
      <c r="BW5">
        <v>11.66</v>
      </c>
      <c r="BX5">
        <v>30.02</v>
      </c>
      <c r="BY5">
        <v>26.17</v>
      </c>
      <c r="BZ5">
        <v>5.24</v>
      </c>
      <c r="CA5">
        <v>19.16</v>
      </c>
      <c r="CB5">
        <v>3.93</v>
      </c>
      <c r="CC5">
        <v>3.99</v>
      </c>
      <c r="CD5">
        <v>1.84</v>
      </c>
      <c r="CE5" t="s">
        <v>1753</v>
      </c>
      <c r="CF5" t="s">
        <v>930</v>
      </c>
      <c r="CG5" s="23">
        <v>1.4152230483271376E-2</v>
      </c>
      <c r="CH5" s="24">
        <v>-0.8497003723404255</v>
      </c>
      <c r="CI5" s="23">
        <v>-3.8574423640966415E-2</v>
      </c>
      <c r="CJ5" s="23">
        <v>0.66666656732559204</v>
      </c>
      <c r="CK5" s="23">
        <v>0.20759505033493042</v>
      </c>
      <c r="CL5" s="23">
        <v>0.59919017553329468</v>
      </c>
      <c r="CM5" s="23">
        <v>0.17806041240692139</v>
      </c>
      <c r="CN5" s="24">
        <v>-4.5356370508670807E-2</v>
      </c>
      <c r="CO5" s="24">
        <v>4.5834732055664062</v>
      </c>
      <c r="CP5" s="24">
        <v>-0.33661362528800964</v>
      </c>
      <c r="CQ5" s="24">
        <v>0.37822911143302917</v>
      </c>
      <c r="CR5" s="24">
        <v>-4.2414318770170212E-2</v>
      </c>
      <c r="CS5">
        <v>5.3083687309201917</v>
      </c>
      <c r="CT5">
        <v>10023493.891402716</v>
      </c>
      <c r="CU5">
        <v>0.36218761318362913</v>
      </c>
      <c r="CV5" s="23">
        <v>0.32258755639195441</v>
      </c>
      <c r="CW5" s="24">
        <v>0.90746360048651697</v>
      </c>
      <c r="CX5">
        <v>0.06</v>
      </c>
      <c r="CY5">
        <v>17.349397308369998</v>
      </c>
      <c r="CZ5">
        <v>551494056.5332489</v>
      </c>
      <c r="DA5">
        <v>0.32258755639195441</v>
      </c>
      <c r="DB5">
        <v>4.6816479823615049</v>
      </c>
      <c r="DC5">
        <v>2043743898.740052</v>
      </c>
      <c r="DD5">
        <v>0.30645817857235669</v>
      </c>
      <c r="DE5">
        <v>1.7498217777442111</v>
      </c>
      <c r="DF5">
        <v>5468036586.1800718</v>
      </c>
      <c r="DG5">
        <v>0.28387704962491989</v>
      </c>
      <c r="DH5">
        <v>0.74967956459596408</v>
      </c>
      <c r="DI5">
        <v>12762905582.409296</v>
      </c>
      <c r="DJ5">
        <v>0.25807004511356352</v>
      </c>
      <c r="DK5">
        <v>0.16929687775579322</v>
      </c>
      <c r="DL5">
        <v>56516632951.741409</v>
      </c>
      <c r="DM5">
        <v>0.22581128947436807</v>
      </c>
      <c r="DN5">
        <v>442000000</v>
      </c>
      <c r="DO5">
        <v>0.32258755639195441</v>
      </c>
      <c r="DP5">
        <v>9568089500</v>
      </c>
      <c r="DQ5">
        <v>1797086800</v>
      </c>
      <c r="DR5">
        <v>4288</v>
      </c>
      <c r="DS5">
        <v>-0.30843532590868306</v>
      </c>
      <c r="DT5">
        <v>-1.7571639728269424</v>
      </c>
      <c r="DU5" s="25">
        <v>-0.22</v>
      </c>
      <c r="DV5">
        <v>-0.44</v>
      </c>
      <c r="DW5">
        <v>-0.66</v>
      </c>
      <c r="DX5">
        <v>4.4611528822055142</v>
      </c>
      <c r="DY5">
        <v>0.3610654320987659</v>
      </c>
      <c r="DZ5">
        <v>4.0834988458801327</v>
      </c>
      <c r="EA5">
        <v>2886</v>
      </c>
      <c r="EB5">
        <v>4.0344897612329778</v>
      </c>
      <c r="EC5">
        <v>4</v>
      </c>
      <c r="ED5">
        <v>6.6535256250311897E-2</v>
      </c>
      <c r="EE5">
        <v>0.36746526092301829</v>
      </c>
      <c r="EF5" s="22">
        <v>6.8123000000000003E-2</v>
      </c>
      <c r="EG5">
        <v>6.8401999999999991E-2</v>
      </c>
      <c r="EH5">
        <v>18.181065432098766</v>
      </c>
      <c r="EI5" t="s">
        <v>449</v>
      </c>
      <c r="EJ5">
        <v>0</v>
      </c>
      <c r="EK5">
        <v>0</v>
      </c>
      <c r="EL5" s="32">
        <v>44936</v>
      </c>
      <c r="EM5" s="33">
        <v>1.54E-2</v>
      </c>
      <c r="EN5" s="33">
        <v>2.8199999999999999E-2</v>
      </c>
      <c r="EO5" s="33">
        <v>-6.1000000000000004E-3</v>
      </c>
      <c r="EP5" s="33">
        <v>3.2300000000000002E-2</v>
      </c>
      <c r="EQ5" s="33">
        <v>-2.92E-2</v>
      </c>
    </row>
    <row r="6" spans="1:147" ht="151.19999999999999" x14ac:dyDescent="0.25">
      <c r="A6" s="9" t="s">
        <v>1769</v>
      </c>
      <c r="B6" s="3"/>
      <c r="C6" s="3"/>
      <c r="D6" s="3" t="s">
        <v>1767</v>
      </c>
      <c r="E6" t="s">
        <v>510</v>
      </c>
      <c r="F6" t="s">
        <v>511</v>
      </c>
      <c r="G6">
        <v>59.32</v>
      </c>
      <c r="H6">
        <v>0.1134</v>
      </c>
      <c r="I6" t="s">
        <v>1754</v>
      </c>
      <c r="J6">
        <v>19558326000</v>
      </c>
      <c r="K6">
        <v>43.65</v>
      </c>
      <c r="L6">
        <v>5.26</v>
      </c>
      <c r="M6" t="s">
        <v>404</v>
      </c>
      <c r="N6" t="s">
        <v>1597</v>
      </c>
      <c r="O6" t="s">
        <v>1598</v>
      </c>
      <c r="P6" t="s">
        <v>1599</v>
      </c>
      <c r="Q6">
        <v>2.79</v>
      </c>
      <c r="R6" t="s">
        <v>562</v>
      </c>
      <c r="S6">
        <v>333712670</v>
      </c>
      <c r="T6" s="4">
        <v>-0.1656</v>
      </c>
      <c r="U6" t="s">
        <v>49</v>
      </c>
      <c r="V6">
        <v>198904570</v>
      </c>
      <c r="W6">
        <v>329708800</v>
      </c>
      <c r="X6">
        <v>2.09</v>
      </c>
      <c r="Y6">
        <v>0.28000000000000003</v>
      </c>
      <c r="Z6">
        <v>17.559999999999999</v>
      </c>
      <c r="AA6" t="s">
        <v>1600</v>
      </c>
      <c r="AB6" t="s">
        <v>1601</v>
      </c>
      <c r="AC6" t="s">
        <v>1602</v>
      </c>
      <c r="AD6" t="s">
        <v>1603</v>
      </c>
      <c r="AE6" t="s">
        <v>1604</v>
      </c>
      <c r="AF6">
        <v>75310442</v>
      </c>
      <c r="AG6" t="s">
        <v>1605</v>
      </c>
      <c r="AH6" t="s">
        <v>1606</v>
      </c>
      <c r="AI6" t="s">
        <v>1607</v>
      </c>
      <c r="AJ6" t="s">
        <v>212</v>
      </c>
      <c r="AK6" t="s">
        <v>1608</v>
      </c>
      <c r="AL6" t="s">
        <v>1609</v>
      </c>
      <c r="AM6" t="s">
        <v>1610</v>
      </c>
      <c r="AN6" t="s">
        <v>7</v>
      </c>
      <c r="AO6" t="s">
        <v>137</v>
      </c>
      <c r="AP6" t="s">
        <v>1611</v>
      </c>
      <c r="AQ6" t="s">
        <v>1612</v>
      </c>
      <c r="AR6" t="s">
        <v>108</v>
      </c>
      <c r="AS6" t="s">
        <v>7</v>
      </c>
      <c r="AT6" t="s">
        <v>1613</v>
      </c>
      <c r="AU6" t="s">
        <v>7</v>
      </c>
      <c r="AV6" t="s">
        <v>1089</v>
      </c>
      <c r="AW6" t="s">
        <v>1614</v>
      </c>
      <c r="AX6" t="s">
        <v>1615</v>
      </c>
      <c r="AY6" t="s">
        <v>419</v>
      </c>
      <c r="AZ6" t="s">
        <v>120</v>
      </c>
      <c r="BA6" t="s">
        <v>95</v>
      </c>
      <c r="BB6" t="s">
        <v>99</v>
      </c>
      <c r="BC6" t="s">
        <v>143</v>
      </c>
      <c r="BD6" t="s">
        <v>37</v>
      </c>
      <c r="BE6" t="s">
        <v>563</v>
      </c>
      <c r="BF6" t="s">
        <v>564</v>
      </c>
      <c r="BG6" t="s">
        <v>565</v>
      </c>
      <c r="BH6" t="s">
        <v>566</v>
      </c>
      <c r="BI6" t="s">
        <v>1449</v>
      </c>
      <c r="BJ6" t="s">
        <v>1616</v>
      </c>
      <c r="BK6" t="s">
        <v>813</v>
      </c>
      <c r="BL6" t="s">
        <v>28</v>
      </c>
      <c r="BM6" t="s">
        <v>112</v>
      </c>
      <c r="BN6" t="s">
        <v>1206</v>
      </c>
      <c r="BO6">
        <v>19.579999999999998</v>
      </c>
      <c r="BP6">
        <v>34.32</v>
      </c>
      <c r="BQ6">
        <v>14.55</v>
      </c>
      <c r="BR6">
        <v>23.07</v>
      </c>
      <c r="BS6">
        <v>40.72</v>
      </c>
      <c r="BT6">
        <v>16.91</v>
      </c>
      <c r="BU6" t="s">
        <v>1617</v>
      </c>
      <c r="BV6" t="s">
        <v>645</v>
      </c>
      <c r="BW6">
        <v>31.31</v>
      </c>
      <c r="BX6">
        <v>30.45</v>
      </c>
      <c r="BY6">
        <v>31.06</v>
      </c>
      <c r="BZ6">
        <v>19.78</v>
      </c>
      <c r="CA6">
        <v>20.57</v>
      </c>
      <c r="CB6">
        <v>15.52</v>
      </c>
      <c r="CC6">
        <v>11.34</v>
      </c>
      <c r="CD6">
        <v>-11.57</v>
      </c>
      <c r="CE6" t="s">
        <v>1754</v>
      </c>
      <c r="CF6" t="s">
        <v>36</v>
      </c>
      <c r="CG6" s="23">
        <v>8.1178560250391232E-2</v>
      </c>
      <c r="CH6" s="24">
        <v>-0.59238813333333329</v>
      </c>
      <c r="CI6" s="23">
        <v>0.20009687542915344</v>
      </c>
      <c r="CJ6" s="23">
        <v>2.2099533081054687</v>
      </c>
      <c r="CK6" s="23">
        <v>0.40700218081474304</v>
      </c>
      <c r="CL6" s="23">
        <v>0.23180593550205231</v>
      </c>
      <c r="CM6" s="23">
        <v>4.5070420950651169E-2</v>
      </c>
      <c r="CN6" s="24">
        <v>0.20941177010536194</v>
      </c>
      <c r="CO6" s="24">
        <v>3.257216215133667</v>
      </c>
      <c r="CP6" s="24">
        <v>0.75215607881546021</v>
      </c>
      <c r="CQ6" s="24">
        <v>0.39449697732925415</v>
      </c>
      <c r="CR6" s="24">
        <v>-4.4174995273351669E-2</v>
      </c>
      <c r="CS6">
        <v>7.8959733548647559</v>
      </c>
      <c r="CT6">
        <v>64660803.501945533</v>
      </c>
      <c r="CU6">
        <v>0.4484153742414026</v>
      </c>
      <c r="CV6" s="23">
        <v>0.61878574416041376</v>
      </c>
      <c r="CW6" s="24">
        <v>0.91382120922207832</v>
      </c>
      <c r="CX6">
        <v>0.06</v>
      </c>
      <c r="CY6">
        <v>25.332968922756091</v>
      </c>
      <c r="CZ6">
        <v>784958370.28155887</v>
      </c>
      <c r="DA6">
        <v>0.61878574416041376</v>
      </c>
      <c r="DB6">
        <v>5.4464888915948828</v>
      </c>
      <c r="DC6">
        <v>3651035813.3085303</v>
      </c>
      <c r="DD6">
        <v>0.58784645695239301</v>
      </c>
      <c r="DE6">
        <v>1.4160437771709617</v>
      </c>
      <c r="DF6">
        <v>14042875171.364992</v>
      </c>
      <c r="DG6">
        <v>0.54453145486116417</v>
      </c>
      <c r="DH6">
        <v>0.37339888284104028</v>
      </c>
      <c r="DI6">
        <v>53254915624.547775</v>
      </c>
      <c r="DJ6">
        <v>0.49502859532833104</v>
      </c>
      <c r="DK6">
        <v>2.4237586139605038E-2</v>
      </c>
      <c r="DL6">
        <v>820433432828.80396</v>
      </c>
      <c r="DM6">
        <v>0.4331500209122896</v>
      </c>
      <c r="DN6">
        <v>513999999.99999994</v>
      </c>
      <c r="DO6">
        <v>0.61878574416041376</v>
      </c>
      <c r="DP6">
        <v>19885326000</v>
      </c>
      <c r="DQ6">
        <v>535347900</v>
      </c>
      <c r="DR6">
        <v>2322</v>
      </c>
      <c r="DS6">
        <v>-0.53760718391002249</v>
      </c>
      <c r="DT6">
        <v>-1.5062093425554117</v>
      </c>
      <c r="DU6" s="25">
        <v>0.6</v>
      </c>
      <c r="DV6">
        <v>-0.22</v>
      </c>
      <c r="DW6">
        <v>0.38</v>
      </c>
      <c r="DX6">
        <v>7.4949803579223051</v>
      </c>
      <c r="DY6" t="e">
        <v>#VALUE!</v>
      </c>
      <c r="DZ6">
        <v>7.053951687462388</v>
      </c>
      <c r="EA6">
        <v>806</v>
      </c>
      <c r="EB6">
        <v>7.0451078680410566</v>
      </c>
      <c r="EC6">
        <v>7</v>
      </c>
      <c r="ED6">
        <v>5.5869300425102394E-2</v>
      </c>
      <c r="EE6">
        <v>0.51257351942077367</v>
      </c>
      <c r="EF6" s="22">
        <v>8.4709999999999994E-2</v>
      </c>
      <c r="EG6">
        <v>8.3575999999999998E-2</v>
      </c>
      <c r="EH6" t="e">
        <v>#VALUE!</v>
      </c>
      <c r="EI6" t="s">
        <v>449</v>
      </c>
      <c r="EJ6">
        <v>1</v>
      </c>
      <c r="EK6">
        <v>1</v>
      </c>
      <c r="EL6" s="32">
        <v>44936</v>
      </c>
      <c r="EM6" s="33">
        <v>0</v>
      </c>
      <c r="EN6" s="33">
        <v>0</v>
      </c>
      <c r="EO6" s="33">
        <v>0</v>
      </c>
      <c r="EP6" s="33">
        <v>0</v>
      </c>
      <c r="EQ6" s="33">
        <v>0.1134</v>
      </c>
    </row>
  </sheetData>
  <dataConsolidate/>
  <mergeCells count="1">
    <mergeCell ref="A3:A4"/>
  </mergeCells>
  <phoneticPr fontId="1"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985" r:id="rId4" name="Button 1">
              <controlPr defaultSize="0" print="0" autoFill="0" autoPict="0" macro="[0]!'Industry_copy_call_buttom [c2],[d2]'">
                <anchor moveWithCells="1" sizeWithCells="1">
                  <from>
                    <xdr:col>1</xdr:col>
                    <xdr:colOff>60960</xdr:colOff>
                    <xdr:row>1</xdr:row>
                    <xdr:rowOff>259080</xdr:rowOff>
                  </from>
                  <to>
                    <xdr:col>1</xdr:col>
                    <xdr:colOff>1089660</xdr:colOff>
                    <xdr:row>1</xdr:row>
                    <xdr:rowOff>708660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EQ6"/>
  <sheetViews>
    <sheetView workbookViewId="0">
      <selection activeCell="A3" sqref="A3"/>
    </sheetView>
  </sheetViews>
  <sheetFormatPr defaultRowHeight="14.4" x14ac:dyDescent="0.25"/>
  <cols>
    <col min="2" max="2" width="36.88671875" customWidth="1"/>
    <col min="3" max="3" width="36" customWidth="1"/>
    <col min="4" max="4" width="38.109375" customWidth="1"/>
  </cols>
  <sheetData>
    <row r="1" spans="1:147" s="16" customFormat="1" x14ac:dyDescent="0.25">
      <c r="A1" s="17" t="s">
        <v>247</v>
      </c>
      <c r="B1" s="20" t="s">
        <v>452</v>
      </c>
      <c r="C1" s="21" t="s">
        <v>453</v>
      </c>
      <c r="D1" s="20" t="s">
        <v>454</v>
      </c>
      <c r="E1" t="s">
        <v>2</v>
      </c>
      <c r="F1" t="s">
        <v>3</v>
      </c>
      <c r="G1" t="s">
        <v>0</v>
      </c>
      <c r="H1" t="s">
        <v>422</v>
      </c>
      <c r="I1" t="s">
        <v>455</v>
      </c>
      <c r="J1" t="s">
        <v>4</v>
      </c>
      <c r="K1" t="s">
        <v>5</v>
      </c>
      <c r="L1" t="s">
        <v>1</v>
      </c>
      <c r="M1" t="s">
        <v>6</v>
      </c>
      <c r="N1" t="s">
        <v>9</v>
      </c>
      <c r="O1" t="s">
        <v>10</v>
      </c>
      <c r="P1" t="s">
        <v>11</v>
      </c>
      <c r="Q1" t="s">
        <v>456</v>
      </c>
      <c r="R1" t="s">
        <v>423</v>
      </c>
      <c r="S1" t="s">
        <v>457</v>
      </c>
      <c r="T1" t="s">
        <v>12</v>
      </c>
      <c r="U1" t="s">
        <v>424</v>
      </c>
      <c r="V1" t="s">
        <v>425</v>
      </c>
      <c r="W1" t="s">
        <v>13</v>
      </c>
      <c r="X1" t="s">
        <v>369</v>
      </c>
      <c r="Y1" t="s">
        <v>370</v>
      </c>
      <c r="Z1" t="s">
        <v>371</v>
      </c>
      <c r="AA1" t="s">
        <v>372</v>
      </c>
      <c r="AB1" t="s">
        <v>373</v>
      </c>
      <c r="AC1" t="s">
        <v>426</v>
      </c>
      <c r="AD1" t="s">
        <v>374</v>
      </c>
      <c r="AE1" t="s">
        <v>458</v>
      </c>
      <c r="AF1" t="s">
        <v>14</v>
      </c>
      <c r="AG1" t="s">
        <v>15</v>
      </c>
      <c r="AH1" t="s">
        <v>427</v>
      </c>
      <c r="AI1" t="s">
        <v>459</v>
      </c>
      <c r="AJ1" t="s">
        <v>428</v>
      </c>
      <c r="AK1" t="s">
        <v>16</v>
      </c>
      <c r="AL1" t="s">
        <v>429</v>
      </c>
      <c r="AM1" t="s">
        <v>248</v>
      </c>
      <c r="AN1" t="s">
        <v>430</v>
      </c>
      <c r="AO1" t="s">
        <v>431</v>
      </c>
      <c r="AP1" t="s">
        <v>432</v>
      </c>
      <c r="AQ1" t="s">
        <v>433</v>
      </c>
      <c r="AR1" t="s">
        <v>434</v>
      </c>
      <c r="AS1" t="s">
        <v>435</v>
      </c>
      <c r="AT1" t="s">
        <v>436</v>
      </c>
      <c r="AU1" t="s">
        <v>437</v>
      </c>
      <c r="AV1" t="s">
        <v>438</v>
      </c>
      <c r="AW1" t="s">
        <v>439</v>
      </c>
      <c r="AX1" t="s">
        <v>440</v>
      </c>
      <c r="AY1" t="s">
        <v>460</v>
      </c>
      <c r="AZ1" t="s">
        <v>249</v>
      </c>
      <c r="BA1" t="s">
        <v>250</v>
      </c>
      <c r="BB1" t="s">
        <v>251</v>
      </c>
      <c r="BC1" t="s">
        <v>252</v>
      </c>
      <c r="BD1" t="s">
        <v>258</v>
      </c>
      <c r="BE1" t="s">
        <v>253</v>
      </c>
      <c r="BF1" t="s">
        <v>254</v>
      </c>
      <c r="BG1" t="s">
        <v>255</v>
      </c>
      <c r="BH1" t="s">
        <v>256</v>
      </c>
      <c r="BI1" t="s">
        <v>461</v>
      </c>
      <c r="BJ1" t="s">
        <v>441</v>
      </c>
      <c r="BK1" t="s">
        <v>257</v>
      </c>
      <c r="BL1" t="s">
        <v>442</v>
      </c>
      <c r="BM1" t="s">
        <v>443</v>
      </c>
      <c r="BN1" t="s">
        <v>444</v>
      </c>
      <c r="BO1" t="s">
        <v>445</v>
      </c>
      <c r="BP1" t="s">
        <v>259</v>
      </c>
      <c r="BQ1" t="s">
        <v>260</v>
      </c>
      <c r="BR1" t="s">
        <v>261</v>
      </c>
      <c r="BS1" t="s">
        <v>446</v>
      </c>
      <c r="BT1" t="s">
        <v>262</v>
      </c>
      <c r="BU1" t="s">
        <v>263</v>
      </c>
      <c r="BV1" t="s">
        <v>264</v>
      </c>
      <c r="BW1" t="s">
        <v>447</v>
      </c>
      <c r="BX1" t="s">
        <v>265</v>
      </c>
      <c r="BY1" t="s">
        <v>266</v>
      </c>
      <c r="BZ1" t="s">
        <v>448</v>
      </c>
      <c r="CA1" t="s">
        <v>267</v>
      </c>
      <c r="CB1" t="s">
        <v>268</v>
      </c>
      <c r="CC1" t="s">
        <v>462</v>
      </c>
      <c r="CD1" t="s">
        <v>463</v>
      </c>
      <c r="CE1" t="s">
        <v>464</v>
      </c>
      <c r="CF1" t="s">
        <v>465</v>
      </c>
      <c r="CG1" s="1" t="s">
        <v>375</v>
      </c>
      <c r="CH1" s="1" t="s">
        <v>376</v>
      </c>
      <c r="CI1" s="1" t="s">
        <v>377</v>
      </c>
      <c r="CJ1" s="1" t="s">
        <v>378</v>
      </c>
      <c r="CK1" s="1" t="s">
        <v>379</v>
      </c>
      <c r="CL1" s="1" t="s">
        <v>380</v>
      </c>
      <c r="CM1" s="1" t="s">
        <v>381</v>
      </c>
      <c r="CN1" s="1" t="s">
        <v>382</v>
      </c>
      <c r="CO1" s="1" t="s">
        <v>383</v>
      </c>
      <c r="CP1" s="1" t="s">
        <v>384</v>
      </c>
      <c r="CQ1" s="1" t="s">
        <v>385</v>
      </c>
      <c r="CR1" s="1" t="s">
        <v>386</v>
      </c>
      <c r="CS1" s="1" t="s">
        <v>466</v>
      </c>
      <c r="CT1" s="1" t="s">
        <v>467</v>
      </c>
      <c r="CU1" s="1" t="s">
        <v>468</v>
      </c>
      <c r="CV1" s="1" t="s">
        <v>387</v>
      </c>
      <c r="CW1" s="1" t="s">
        <v>469</v>
      </c>
      <c r="CX1" s="1" t="s">
        <v>228</v>
      </c>
      <c r="CY1">
        <v>1</v>
      </c>
      <c r="CZ1" t="s">
        <v>471</v>
      </c>
      <c r="DA1" t="s">
        <v>412</v>
      </c>
      <c r="DB1">
        <v>3</v>
      </c>
      <c r="DC1" t="s">
        <v>472</v>
      </c>
      <c r="DD1" t="s">
        <v>473</v>
      </c>
      <c r="DE1">
        <v>6</v>
      </c>
      <c r="DF1" t="s">
        <v>413</v>
      </c>
      <c r="DG1" t="s">
        <v>474</v>
      </c>
      <c r="DH1">
        <v>10</v>
      </c>
      <c r="DI1" t="s">
        <v>475</v>
      </c>
      <c r="DJ1" t="s">
        <v>414</v>
      </c>
      <c r="DK1">
        <v>20</v>
      </c>
      <c r="DL1" t="s">
        <v>476</v>
      </c>
      <c r="DM1" t="s">
        <v>388</v>
      </c>
      <c r="DN1" t="s">
        <v>389</v>
      </c>
      <c r="DO1" s="2" t="s">
        <v>390</v>
      </c>
      <c r="DP1" t="s">
        <v>477</v>
      </c>
      <c r="DQ1" t="s">
        <v>415</v>
      </c>
      <c r="DR1" s="1" t="s">
        <v>391</v>
      </c>
      <c r="DS1" s="1" t="s">
        <v>392</v>
      </c>
      <c r="DT1" s="1" t="s">
        <v>478</v>
      </c>
      <c r="DU1" t="s">
        <v>479</v>
      </c>
      <c r="DV1" t="s">
        <v>416</v>
      </c>
      <c r="DW1" t="s">
        <v>480</v>
      </c>
      <c r="DX1" t="s">
        <v>481</v>
      </c>
      <c r="DY1" t="s">
        <v>482</v>
      </c>
      <c r="DZ1" t="s">
        <v>483</v>
      </c>
      <c r="EA1" t="s">
        <v>484</v>
      </c>
      <c r="EB1" t="s">
        <v>393</v>
      </c>
      <c r="EC1" t="s">
        <v>485</v>
      </c>
      <c r="ED1" t="s">
        <v>486</v>
      </c>
      <c r="EE1" t="s">
        <v>487</v>
      </c>
      <c r="EF1" t="s">
        <v>488</v>
      </c>
      <c r="EG1" t="s">
        <v>489</v>
      </c>
      <c r="EH1" t="s">
        <v>490</v>
      </c>
      <c r="EI1" t="s">
        <v>491</v>
      </c>
      <c r="EJ1" t="s">
        <v>492</v>
      </c>
      <c r="EK1"/>
    </row>
    <row r="2" spans="1:147" s="16" customFormat="1" ht="71.55" customHeight="1" x14ac:dyDescent="0.25">
      <c r="A2" s="29"/>
      <c r="B2" s="27"/>
      <c r="C2" s="28">
        <v>3</v>
      </c>
      <c r="D2" s="28">
        <v>5</v>
      </c>
      <c r="T2" s="18"/>
      <c r="U2" s="18"/>
      <c r="V2" s="18"/>
      <c r="AB2" s="19"/>
    </row>
    <row r="3" spans="1:147" ht="183.6" x14ac:dyDescent="0.25">
      <c r="A3" s="9"/>
      <c r="B3" s="3"/>
      <c r="C3" s="3"/>
      <c r="D3" s="3" t="s">
        <v>1787</v>
      </c>
      <c r="E3" t="s">
        <v>525</v>
      </c>
      <c r="F3" t="s">
        <v>526</v>
      </c>
      <c r="G3">
        <v>21.71</v>
      </c>
      <c r="H3">
        <v>-9.5999999999999992E-3</v>
      </c>
      <c r="I3" t="s">
        <v>1746</v>
      </c>
      <c r="J3">
        <v>22265342000</v>
      </c>
      <c r="K3">
        <v>83.38</v>
      </c>
      <c r="L3">
        <v>2.37</v>
      </c>
      <c r="M3" t="s">
        <v>404</v>
      </c>
      <c r="N3" t="s">
        <v>1476</v>
      </c>
      <c r="O3" t="s">
        <v>1477</v>
      </c>
      <c r="P3" t="s">
        <v>1478</v>
      </c>
      <c r="Q3">
        <v>-4.6100000000000003</v>
      </c>
      <c r="R3" t="s">
        <v>600</v>
      </c>
      <c r="S3">
        <v>170310040</v>
      </c>
      <c r="T3" s="4">
        <v>-0.70150000000000001</v>
      </c>
      <c r="U3" t="s">
        <v>292</v>
      </c>
      <c r="V3">
        <v>967593090</v>
      </c>
      <c r="W3">
        <v>967593090</v>
      </c>
      <c r="X3">
        <v>1.44</v>
      </c>
      <c r="Y3">
        <v>0.28000000000000003</v>
      </c>
      <c r="Z3">
        <v>5.12</v>
      </c>
      <c r="AA3" t="s">
        <v>1479</v>
      </c>
      <c r="AB3" t="s">
        <v>1480</v>
      </c>
      <c r="AC3" t="s">
        <v>1481</v>
      </c>
      <c r="AD3" t="s">
        <v>131</v>
      </c>
      <c r="AE3" t="s">
        <v>1482</v>
      </c>
      <c r="AF3">
        <v>-73408559</v>
      </c>
      <c r="AG3" t="s">
        <v>1483</v>
      </c>
      <c r="AH3" t="s">
        <v>1484</v>
      </c>
      <c r="AI3" t="s">
        <v>1485</v>
      </c>
      <c r="AJ3" t="s">
        <v>592</v>
      </c>
      <c r="AK3" t="s">
        <v>1486</v>
      </c>
      <c r="AL3" t="s">
        <v>1487</v>
      </c>
      <c r="AM3" t="s">
        <v>1488</v>
      </c>
      <c r="AN3" t="s">
        <v>7</v>
      </c>
      <c r="AO3" t="s">
        <v>1489</v>
      </c>
      <c r="AP3" t="s">
        <v>1490</v>
      </c>
      <c r="AQ3" t="s">
        <v>1491</v>
      </c>
      <c r="AR3" t="s">
        <v>825</v>
      </c>
      <c r="AS3" t="s">
        <v>7</v>
      </c>
      <c r="AT3" t="s">
        <v>1492</v>
      </c>
      <c r="AU3" t="s">
        <v>70</v>
      </c>
      <c r="AV3" t="s">
        <v>1493</v>
      </c>
      <c r="AW3" t="s">
        <v>1494</v>
      </c>
      <c r="AX3" t="s">
        <v>136</v>
      </c>
      <c r="AY3" t="s">
        <v>601</v>
      </c>
      <c r="AZ3" t="s">
        <v>602</v>
      </c>
      <c r="BA3" t="s">
        <v>603</v>
      </c>
      <c r="BB3" t="s">
        <v>284</v>
      </c>
      <c r="BC3" t="s">
        <v>307</v>
      </c>
      <c r="BD3" t="s">
        <v>161</v>
      </c>
      <c r="BE3" t="s">
        <v>137</v>
      </c>
      <c r="BF3" t="s">
        <v>202</v>
      </c>
      <c r="BG3" t="s">
        <v>79</v>
      </c>
      <c r="BH3" t="s">
        <v>134</v>
      </c>
      <c r="BI3" t="s">
        <v>304</v>
      </c>
      <c r="BJ3" t="s">
        <v>960</v>
      </c>
      <c r="BK3" t="s">
        <v>1495</v>
      </c>
      <c r="BL3" t="s">
        <v>121</v>
      </c>
      <c r="BM3" t="s">
        <v>1496</v>
      </c>
      <c r="BN3" t="s">
        <v>1497</v>
      </c>
      <c r="BO3">
        <v>6.67</v>
      </c>
      <c r="BP3">
        <v>14.51</v>
      </c>
      <c r="BQ3">
        <v>12.71</v>
      </c>
      <c r="BR3">
        <v>7.84</v>
      </c>
      <c r="BS3">
        <v>21.45</v>
      </c>
      <c r="BT3">
        <v>15.92</v>
      </c>
      <c r="BU3" t="s">
        <v>1129</v>
      </c>
      <c r="BV3" t="s">
        <v>645</v>
      </c>
      <c r="BW3">
        <v>9.4700000000000006</v>
      </c>
      <c r="BX3">
        <v>28.45</v>
      </c>
      <c r="BY3">
        <v>25.21</v>
      </c>
      <c r="BZ3">
        <v>5.01</v>
      </c>
      <c r="CA3">
        <v>19.16</v>
      </c>
      <c r="CB3">
        <v>14.47</v>
      </c>
      <c r="CC3">
        <v>3.48</v>
      </c>
      <c r="CD3">
        <v>10.88</v>
      </c>
      <c r="CE3" t="s">
        <v>1747</v>
      </c>
      <c r="CF3" t="s">
        <v>155</v>
      </c>
      <c r="CG3" s="23">
        <v>0.2872716716716725</v>
      </c>
      <c r="CH3" s="24">
        <v>-0.3302937254901957</v>
      </c>
      <c r="CI3" s="23">
        <v>-7.8066922724246979E-2</v>
      </c>
      <c r="CJ3" s="23">
        <v>0.46615028381347656</v>
      </c>
      <c r="CK3" s="23">
        <v>0.4827733039855957</v>
      </c>
      <c r="CL3" s="23">
        <v>0.28399789333343506</v>
      </c>
      <c r="CM3" s="23">
        <v>0.14437496662139893</v>
      </c>
      <c r="CN3" s="24">
        <v>-0.31869253516197205</v>
      </c>
      <c r="CO3" s="24">
        <v>0.93861383199691772</v>
      </c>
      <c r="CP3" s="24">
        <v>0.79715299606323242</v>
      </c>
      <c r="CQ3" s="24">
        <v>0.23788546025753021</v>
      </c>
      <c r="CR3" s="24">
        <v>-0.33038347959518433</v>
      </c>
      <c r="CS3">
        <v>4.7252423599320883</v>
      </c>
      <c r="CT3">
        <v>15818914.992503747</v>
      </c>
      <c r="CU3">
        <v>1.1515430677107323</v>
      </c>
      <c r="CV3" s="23">
        <v>0.25984590500593185</v>
      </c>
      <c r="CW3" s="24">
        <v>0.26491525471210481</v>
      </c>
      <c r="CX3">
        <v>0.06</v>
      </c>
      <c r="CY3">
        <v>21.988389753487564</v>
      </c>
      <c r="CZ3">
        <v>792752093.05561936</v>
      </c>
      <c r="DA3">
        <v>0.25984590500593185</v>
      </c>
      <c r="DB3">
        <v>6.241040987233121</v>
      </c>
      <c r="DC3">
        <v>2793018349.9288225</v>
      </c>
      <c r="DD3">
        <v>0.24685360975563525</v>
      </c>
      <c r="DE3">
        <v>2.5170426620292514</v>
      </c>
      <c r="DF3">
        <v>6925326401.081646</v>
      </c>
      <c r="DG3">
        <v>0.22866439640522004</v>
      </c>
      <c r="DH3">
        <v>1.1888754773491401</v>
      </c>
      <c r="DI3">
        <v>14662041847.197502</v>
      </c>
      <c r="DJ3">
        <v>0.20787672400474549</v>
      </c>
      <c r="DK3">
        <v>0.34469012179952085</v>
      </c>
      <c r="DL3">
        <v>50571051787.026382</v>
      </c>
      <c r="DM3">
        <v>0.18189213350415229</v>
      </c>
      <c r="DN3">
        <v>667000000</v>
      </c>
      <c r="DO3">
        <v>0.25984590500593185</v>
      </c>
      <c r="DP3">
        <v>17431342000</v>
      </c>
      <c r="DQ3">
        <v>4410956900</v>
      </c>
      <c r="DR3">
        <v>3906</v>
      </c>
      <c r="DS3">
        <v>2.7425766665740647E-2</v>
      </c>
      <c r="DT3">
        <v>-0.59520898020230051</v>
      </c>
      <c r="DU3" s="25">
        <v>0</v>
      </c>
      <c r="DV3">
        <v>-0.44</v>
      </c>
      <c r="DW3">
        <v>-0.44</v>
      </c>
      <c r="DX3">
        <v>8.319852941176471</v>
      </c>
      <c r="DY3">
        <v>0.33466197718631097</v>
      </c>
      <c r="DZ3">
        <v>8.0558661471147399</v>
      </c>
      <c r="EA3">
        <v>2779</v>
      </c>
      <c r="EB3">
        <v>8.0242916051517827</v>
      </c>
      <c r="EC3">
        <v>8</v>
      </c>
      <c r="ED3">
        <v>4.7474605259944548E-2</v>
      </c>
      <c r="EE3">
        <v>0.27180847271242914</v>
      </c>
      <c r="EF3" s="22">
        <v>9.4590999999999995E-2</v>
      </c>
      <c r="EG3">
        <v>9.4504000000000005E-2</v>
      </c>
      <c r="EH3">
        <v>16.174661977186311</v>
      </c>
      <c r="EI3" t="s">
        <v>449</v>
      </c>
      <c r="EJ3">
        <v>0</v>
      </c>
      <c r="EK3">
        <v>0</v>
      </c>
      <c r="EL3" s="32">
        <v>44936</v>
      </c>
      <c r="EM3" s="33">
        <v>-2.3999999999999998E-3</v>
      </c>
      <c r="EN3" s="33">
        <v>1.9E-3</v>
      </c>
      <c r="EO3" s="33">
        <v>2.58E-2</v>
      </c>
      <c r="EP3" s="33">
        <v>1.9099999999999999E-2</v>
      </c>
      <c r="EQ3" s="33">
        <v>-9.5999999999999992E-3</v>
      </c>
    </row>
    <row r="4" spans="1:147" ht="162" x14ac:dyDescent="0.25">
      <c r="A4" s="9"/>
      <c r="B4" s="3"/>
      <c r="C4" s="3"/>
      <c r="D4" s="3" t="s">
        <v>1788</v>
      </c>
      <c r="E4" t="s">
        <v>519</v>
      </c>
      <c r="F4" t="s">
        <v>520</v>
      </c>
      <c r="G4">
        <v>4.08</v>
      </c>
      <c r="H4">
        <v>-9.7000000000000003E-3</v>
      </c>
      <c r="I4" t="s">
        <v>1748</v>
      </c>
      <c r="J4">
        <v>3987628800</v>
      </c>
      <c r="K4">
        <v>23.09</v>
      </c>
      <c r="L4">
        <v>1.45</v>
      </c>
      <c r="M4" t="s">
        <v>404</v>
      </c>
      <c r="N4" t="s">
        <v>147</v>
      </c>
      <c r="O4" t="s">
        <v>1498</v>
      </c>
      <c r="P4" t="s">
        <v>1499</v>
      </c>
      <c r="Q4">
        <v>-6.51</v>
      </c>
      <c r="R4" t="s">
        <v>405</v>
      </c>
      <c r="S4">
        <v>95951281</v>
      </c>
      <c r="T4" s="4">
        <v>-0.27389999999999998</v>
      </c>
      <c r="U4" t="s">
        <v>74</v>
      </c>
      <c r="V4">
        <v>975311200</v>
      </c>
      <c r="W4">
        <v>977360000</v>
      </c>
      <c r="X4">
        <v>1.41</v>
      </c>
      <c r="Y4">
        <v>0.32</v>
      </c>
      <c r="Z4">
        <v>7.61</v>
      </c>
      <c r="AA4" t="s">
        <v>1500</v>
      </c>
      <c r="AB4" t="s">
        <v>1501</v>
      </c>
      <c r="AC4" t="s">
        <v>1502</v>
      </c>
      <c r="AD4" t="s">
        <v>1503</v>
      </c>
      <c r="AE4" t="s">
        <v>1504</v>
      </c>
      <c r="AF4">
        <v>17265614</v>
      </c>
      <c r="AG4" t="s">
        <v>1505</v>
      </c>
      <c r="AH4" t="s">
        <v>1506</v>
      </c>
      <c r="AI4" t="s">
        <v>1507</v>
      </c>
      <c r="AJ4" t="s">
        <v>1335</v>
      </c>
      <c r="AK4" t="s">
        <v>1508</v>
      </c>
      <c r="AL4" t="s">
        <v>179</v>
      </c>
      <c r="AM4" t="s">
        <v>1509</v>
      </c>
      <c r="AN4" t="s">
        <v>7</v>
      </c>
      <c r="AO4" t="s">
        <v>1510</v>
      </c>
      <c r="AP4" t="s">
        <v>1511</v>
      </c>
      <c r="AQ4" t="s">
        <v>165</v>
      </c>
      <c r="AR4" t="s">
        <v>185</v>
      </c>
      <c r="AS4" t="s">
        <v>7</v>
      </c>
      <c r="AT4" t="s">
        <v>1512</v>
      </c>
      <c r="AU4" t="s">
        <v>7</v>
      </c>
      <c r="AV4" t="s">
        <v>75</v>
      </c>
      <c r="AW4" t="s">
        <v>42</v>
      </c>
      <c r="AX4" t="s">
        <v>1513</v>
      </c>
      <c r="AY4" t="s">
        <v>590</v>
      </c>
      <c r="AZ4" t="s">
        <v>591</v>
      </c>
      <c r="BA4" t="s">
        <v>587</v>
      </c>
      <c r="BB4" t="s">
        <v>288</v>
      </c>
      <c r="BC4" t="s">
        <v>592</v>
      </c>
      <c r="BD4" t="s">
        <v>50</v>
      </c>
      <c r="BE4" t="s">
        <v>593</v>
      </c>
      <c r="BF4" t="s">
        <v>594</v>
      </c>
      <c r="BG4" t="s">
        <v>595</v>
      </c>
      <c r="BH4" t="s">
        <v>189</v>
      </c>
      <c r="BI4" t="s">
        <v>1196</v>
      </c>
      <c r="BJ4" t="s">
        <v>636</v>
      </c>
      <c r="BK4" t="s">
        <v>1514</v>
      </c>
      <c r="BL4" t="s">
        <v>1515</v>
      </c>
      <c r="BM4" t="s">
        <v>1516</v>
      </c>
      <c r="BN4" t="s">
        <v>1517</v>
      </c>
      <c r="BO4">
        <v>6.38</v>
      </c>
      <c r="BP4">
        <v>7.37</v>
      </c>
      <c r="BQ4">
        <v>2.5099999999999998</v>
      </c>
      <c r="BR4">
        <v>7.79</v>
      </c>
      <c r="BS4">
        <v>8.9499999999999993</v>
      </c>
      <c r="BT4">
        <v>2.63</v>
      </c>
      <c r="BU4" t="s">
        <v>1518</v>
      </c>
      <c r="BV4" t="s">
        <v>645</v>
      </c>
      <c r="BW4">
        <v>21.03</v>
      </c>
      <c r="BX4">
        <v>25.61</v>
      </c>
      <c r="BY4">
        <v>20.88</v>
      </c>
      <c r="BZ4">
        <v>9.3800000000000008</v>
      </c>
      <c r="CA4">
        <v>11.44</v>
      </c>
      <c r="CB4">
        <v>4.33</v>
      </c>
      <c r="CC4">
        <v>0</v>
      </c>
      <c r="CD4">
        <v>-3.32</v>
      </c>
      <c r="CE4" t="s">
        <v>1749</v>
      </c>
      <c r="CF4" t="s">
        <v>50</v>
      </c>
      <c r="CG4" s="23">
        <v>-3.8582712177121774E-2</v>
      </c>
      <c r="CH4" s="24">
        <v>-0.45891378802014549</v>
      </c>
      <c r="CI4" s="23">
        <v>-9.2728100717067719E-2</v>
      </c>
      <c r="CJ4" s="23">
        <v>0.36873748898506165</v>
      </c>
      <c r="CK4" s="23">
        <v>0.17966903746128082</v>
      </c>
      <c r="CL4" s="23">
        <v>-5.9303190559148788E-2</v>
      </c>
      <c r="CM4" s="23">
        <v>-0.13359023630619049</v>
      </c>
      <c r="CN4" s="24">
        <v>-0.10683760792016983</v>
      </c>
      <c r="CO4" s="24">
        <v>2.5781731605529785</v>
      </c>
      <c r="CP4" s="24">
        <v>2.1035745143890381</v>
      </c>
      <c r="CQ4" s="24">
        <v>-10.75614070892334</v>
      </c>
      <c r="CR4" s="24">
        <v>-0.9480854868888855</v>
      </c>
      <c r="CS4">
        <v>2.1450396987627758</v>
      </c>
      <c r="CT4">
        <v>41246575.598086126</v>
      </c>
      <c r="CU4">
        <v>1.2745098039215685</v>
      </c>
      <c r="CV4" s="23">
        <v>5.2556999772787091E-2</v>
      </c>
      <c r="CW4" s="24">
        <v>-1.4258632257580757</v>
      </c>
      <c r="CX4">
        <v>0.06</v>
      </c>
      <c r="CY4">
        <v>11.413292852443998</v>
      </c>
      <c r="CZ4">
        <v>207532465.0495401</v>
      </c>
      <c r="DA4">
        <v>5.2556999772787091E-2</v>
      </c>
      <c r="DB4">
        <v>3.8504192148970846</v>
      </c>
      <c r="DC4">
        <v>615161276.6827805</v>
      </c>
      <c r="DD4">
        <v>4.9929149784147732E-2</v>
      </c>
      <c r="DE4">
        <v>1.9766858618886805</v>
      </c>
      <c r="DF4">
        <v>1198282866.1185579</v>
      </c>
      <c r="DG4">
        <v>4.6250159800052641E-2</v>
      </c>
      <c r="DH4">
        <v>1.2434642701950831</v>
      </c>
      <c r="DI4">
        <v>1904862774.7288578</v>
      </c>
      <c r="DJ4">
        <v>4.2045599818229674E-2</v>
      </c>
      <c r="DK4">
        <v>0.70916303523284274</v>
      </c>
      <c r="DL4">
        <v>3340034212.6155763</v>
      </c>
      <c r="DM4">
        <v>3.6789899840950963E-2</v>
      </c>
      <c r="DN4">
        <v>209000000</v>
      </c>
      <c r="DO4">
        <v>5.2556999772787091E-2</v>
      </c>
      <c r="DP4">
        <v>2368628800</v>
      </c>
      <c r="DQ4">
        <v>1422944900</v>
      </c>
      <c r="DR4">
        <v>3598</v>
      </c>
      <c r="DS4">
        <v>-9.1139711949908858E-2</v>
      </c>
      <c r="DT4">
        <v>0.96694943773793018</v>
      </c>
      <c r="DU4" s="25">
        <v>0</v>
      </c>
      <c r="DV4">
        <v>-0.22</v>
      </c>
      <c r="DW4">
        <v>-0.22</v>
      </c>
      <c r="DX4">
        <v>-1.0331999999999999</v>
      </c>
      <c r="DY4">
        <v>0.35540512820512832</v>
      </c>
      <c r="DZ4">
        <v>-1.0051594502564103</v>
      </c>
      <c r="EA4">
        <v>3682</v>
      </c>
      <c r="EB4">
        <v>-1.0012958960884009</v>
      </c>
      <c r="EC4">
        <v>1</v>
      </c>
      <c r="ED4">
        <v>3.7207170336416469E-2</v>
      </c>
      <c r="EE4">
        <v>0.23942047965949087</v>
      </c>
      <c r="EF4" s="22">
        <v>4.5609999999999991E-3</v>
      </c>
      <c r="EG4">
        <v>4.5030000000000001E-3</v>
      </c>
      <c r="EH4">
        <v>20.155405128205128</v>
      </c>
      <c r="EI4" t="s">
        <v>449</v>
      </c>
      <c r="EJ4">
        <v>0</v>
      </c>
      <c r="EK4">
        <v>0</v>
      </c>
      <c r="EL4" s="32">
        <v>44936</v>
      </c>
      <c r="EM4" s="33">
        <v>-2.5000000000000001E-3</v>
      </c>
      <c r="EN4" s="33">
        <v>2.5000000000000001E-3</v>
      </c>
      <c r="EO4" s="33">
        <v>4.8999999999999998E-3</v>
      </c>
      <c r="EP4" s="33">
        <v>4.8999999999999998E-3</v>
      </c>
      <c r="EQ4" s="33">
        <v>-9.7000000000000003E-3</v>
      </c>
    </row>
    <row r="5" spans="1:147" ht="183.6" x14ac:dyDescent="0.25">
      <c r="A5" s="9"/>
      <c r="D5" s="3" t="s">
        <v>1792</v>
      </c>
      <c r="E5" t="s">
        <v>533</v>
      </c>
      <c r="F5" t="s">
        <v>534</v>
      </c>
      <c r="G5">
        <v>27.25</v>
      </c>
      <c r="H5">
        <v>-1.84E-2</v>
      </c>
      <c r="I5" t="s">
        <v>1789</v>
      </c>
      <c r="J5">
        <v>5838040000</v>
      </c>
      <c r="K5">
        <v>88.83</v>
      </c>
      <c r="L5">
        <v>1.85</v>
      </c>
      <c r="M5" t="s">
        <v>420</v>
      </c>
      <c r="N5" t="s">
        <v>1519</v>
      </c>
      <c r="O5" t="s">
        <v>1520</v>
      </c>
      <c r="P5" t="s">
        <v>1521</v>
      </c>
      <c r="Q5">
        <v>21.85</v>
      </c>
      <c r="R5" t="s">
        <v>303</v>
      </c>
      <c r="S5">
        <v>80216331</v>
      </c>
      <c r="T5" s="4">
        <v>-0.57909999999999995</v>
      </c>
      <c r="U5" t="s">
        <v>25</v>
      </c>
      <c r="V5">
        <v>150590000</v>
      </c>
      <c r="W5">
        <v>214240000</v>
      </c>
      <c r="X5">
        <v>2.65</v>
      </c>
      <c r="Y5">
        <v>0.28999999999999998</v>
      </c>
      <c r="Z5">
        <v>3.64</v>
      </c>
      <c r="AA5" t="s">
        <v>1522</v>
      </c>
      <c r="AB5" t="s">
        <v>1523</v>
      </c>
      <c r="AC5" t="s">
        <v>1524</v>
      </c>
      <c r="AD5" t="s">
        <v>1057</v>
      </c>
      <c r="AE5" t="s">
        <v>1525</v>
      </c>
      <c r="AF5">
        <v>64686506</v>
      </c>
      <c r="AG5" t="s">
        <v>1526</v>
      </c>
      <c r="AH5" t="s">
        <v>1527</v>
      </c>
      <c r="AI5" t="s">
        <v>1528</v>
      </c>
      <c r="AJ5" t="s">
        <v>1529</v>
      </c>
      <c r="AK5" t="s">
        <v>1530</v>
      </c>
      <c r="AL5" t="s">
        <v>51</v>
      </c>
      <c r="AM5" t="s">
        <v>1531</v>
      </c>
      <c r="AN5" t="s">
        <v>7</v>
      </c>
      <c r="AO5" t="s">
        <v>1532</v>
      </c>
      <c r="AP5" t="s">
        <v>1533</v>
      </c>
      <c r="AQ5" t="s">
        <v>1534</v>
      </c>
      <c r="AR5" t="s">
        <v>1535</v>
      </c>
      <c r="AS5" t="s">
        <v>7</v>
      </c>
      <c r="AT5" t="s">
        <v>1536</v>
      </c>
      <c r="AU5" t="s">
        <v>1537</v>
      </c>
      <c r="AV5" t="s">
        <v>1538</v>
      </c>
      <c r="AW5" t="s">
        <v>1539</v>
      </c>
      <c r="AX5" t="s">
        <v>1540</v>
      </c>
      <c r="AY5" t="s">
        <v>290</v>
      </c>
      <c r="AZ5" t="s">
        <v>578</v>
      </c>
      <c r="BA5" t="s">
        <v>410</v>
      </c>
      <c r="BB5" t="s">
        <v>305</v>
      </c>
      <c r="BC5" t="s">
        <v>495</v>
      </c>
      <c r="BD5" t="s">
        <v>84</v>
      </c>
      <c r="BE5" t="s">
        <v>71</v>
      </c>
      <c r="BF5" t="s">
        <v>64</v>
      </c>
      <c r="BG5" t="s">
        <v>618</v>
      </c>
      <c r="BH5" t="s">
        <v>619</v>
      </c>
      <c r="BI5" t="s">
        <v>1541</v>
      </c>
      <c r="BJ5" t="s">
        <v>1542</v>
      </c>
      <c r="BK5" t="s">
        <v>145</v>
      </c>
      <c r="BL5" t="s">
        <v>1543</v>
      </c>
      <c r="BM5" t="s">
        <v>177</v>
      </c>
      <c r="BN5" t="s">
        <v>42</v>
      </c>
      <c r="BO5">
        <v>4.74</v>
      </c>
      <c r="BP5">
        <v>8.81</v>
      </c>
      <c r="BQ5">
        <v>10.39</v>
      </c>
      <c r="BR5">
        <v>7.6</v>
      </c>
      <c r="BS5">
        <v>10.9</v>
      </c>
      <c r="BT5">
        <v>14.81</v>
      </c>
      <c r="BU5" t="s">
        <v>1129</v>
      </c>
      <c r="BV5" t="s">
        <v>1544</v>
      </c>
      <c r="BW5">
        <v>16.43</v>
      </c>
      <c r="BX5">
        <v>21.89</v>
      </c>
      <c r="BY5">
        <v>21.72</v>
      </c>
      <c r="BZ5">
        <v>3.99</v>
      </c>
      <c r="CA5">
        <v>9.56</v>
      </c>
      <c r="CB5">
        <v>8.91</v>
      </c>
      <c r="CC5">
        <v>7.5</v>
      </c>
      <c r="CD5">
        <v>-2.08</v>
      </c>
      <c r="CE5" t="s">
        <v>1790</v>
      </c>
      <c r="CF5" t="s">
        <v>1791</v>
      </c>
      <c r="CG5" s="23">
        <v>0.76769530916844353</v>
      </c>
      <c r="CH5" s="24">
        <v>-0.44926753658536583</v>
      </c>
      <c r="CI5" s="23">
        <v>0.51215463876724243</v>
      </c>
      <c r="CJ5" s="23">
        <v>0.13979849219322205</v>
      </c>
      <c r="CK5" s="23">
        <v>5.3749125450849533E-2</v>
      </c>
      <c r="CL5" s="23">
        <v>0.33717831969261169</v>
      </c>
      <c r="CM5" s="23">
        <v>0.29391512274742126</v>
      </c>
      <c r="CN5" s="24">
        <v>1.7341040074825287E-2</v>
      </c>
      <c r="CO5" s="24">
        <v>0.21830986440181732</v>
      </c>
      <c r="CP5" s="24">
        <v>5.9701491147279739E-2</v>
      </c>
      <c r="CQ5" s="24">
        <v>0.54910260438919067</v>
      </c>
      <c r="CR5" s="24">
        <v>0.83978050947189331</v>
      </c>
      <c r="CS5">
        <v>2.1330069419071975</v>
      </c>
      <c r="CT5">
        <v>36942790.340909094</v>
      </c>
      <c r="CU5">
        <v>0.91743119266055051</v>
      </c>
      <c r="CV5" s="23">
        <v>0.26735913977026937</v>
      </c>
      <c r="CW5" s="24">
        <v>0.33684710189700129</v>
      </c>
      <c r="CX5">
        <v>0.06</v>
      </c>
      <c r="CY5">
        <v>38.454885020858619</v>
      </c>
      <c r="CZ5">
        <v>210429442.07506362</v>
      </c>
      <c r="DA5">
        <v>0.26735913977026937</v>
      </c>
      <c r="DB5">
        <v>10.848446837423191</v>
      </c>
      <c r="DC5">
        <v>745916915.22932196</v>
      </c>
      <c r="DD5">
        <v>0.25399118278175586</v>
      </c>
      <c r="DE5">
        <v>4.3357604936024332</v>
      </c>
      <c r="DF5">
        <v>1866348478.4134386</v>
      </c>
      <c r="DG5">
        <v>0.23527604299783705</v>
      </c>
      <c r="DH5">
        <v>2.0245150305221977</v>
      </c>
      <c r="DI5">
        <v>3997026388.0494685</v>
      </c>
      <c r="DJ5">
        <v>0.21388731181621551</v>
      </c>
      <c r="DK5">
        <v>0.57006866602671158</v>
      </c>
      <c r="DL5">
        <v>14194851396.412012</v>
      </c>
      <c r="DM5">
        <v>0.18715139783918855</v>
      </c>
      <c r="DN5">
        <v>176000000</v>
      </c>
      <c r="DO5">
        <v>0.26735913977026937</v>
      </c>
      <c r="DP5">
        <v>8092040000</v>
      </c>
      <c r="DQ5">
        <v>249896600</v>
      </c>
      <c r="DR5">
        <v>4576</v>
      </c>
      <c r="DS5">
        <v>0.50033616939817416</v>
      </c>
      <c r="DT5">
        <v>-0.78611463848236718</v>
      </c>
      <c r="DU5" s="25">
        <v>0.6</v>
      </c>
      <c r="DV5">
        <v>-0.22</v>
      </c>
      <c r="DW5">
        <v>0.38</v>
      </c>
      <c r="DX5">
        <v>5.277333333333333</v>
      </c>
      <c r="DY5">
        <v>0.35412166294149416</v>
      </c>
      <c r="DZ5">
        <v>5.0593830745224411</v>
      </c>
      <c r="EA5">
        <v>1876</v>
      </c>
      <c r="EB5">
        <v>5.0367264449100553</v>
      </c>
      <c r="EC5">
        <v>5</v>
      </c>
      <c r="ED5">
        <v>6.4882841672890212E-2</v>
      </c>
      <c r="EE5">
        <v>0.3030185772964899</v>
      </c>
      <c r="EF5" s="22">
        <v>3.1167999999999998E-2</v>
      </c>
      <c r="EG5">
        <v>3.1015999999999998E-2</v>
      </c>
      <c r="EH5">
        <v>14.214121662941494</v>
      </c>
      <c r="EI5">
        <v>-1</v>
      </c>
      <c r="EJ5">
        <v>1</v>
      </c>
      <c r="EK5">
        <v>0</v>
      </c>
      <c r="EL5" s="32">
        <v>44937</v>
      </c>
      <c r="EM5" s="33">
        <v>1.4200000000000001E-2</v>
      </c>
      <c r="EN5" s="33">
        <v>1.1299999999999999E-2</v>
      </c>
      <c r="EO5" s="33">
        <v>7.1199999999999999E-2</v>
      </c>
      <c r="EP5" s="33">
        <v>-3.2000000000000002E-3</v>
      </c>
      <c r="EQ5" s="33">
        <v>-1.84E-2</v>
      </c>
    </row>
    <row r="6" spans="1:147" ht="129.6" x14ac:dyDescent="0.25">
      <c r="A6" s="9"/>
      <c r="B6" s="3" t="s">
        <v>1695</v>
      </c>
      <c r="C6" s="3"/>
      <c r="D6" s="3" t="s">
        <v>1475</v>
      </c>
      <c r="E6" t="s">
        <v>502</v>
      </c>
      <c r="F6" t="s">
        <v>503</v>
      </c>
      <c r="G6">
        <v>2.4500000000000002</v>
      </c>
      <c r="H6">
        <v>-4.1000000000000003E-3</v>
      </c>
      <c r="I6" t="s">
        <v>1743</v>
      </c>
      <c r="J6">
        <v>9547182800</v>
      </c>
      <c r="K6">
        <v>49.14</v>
      </c>
      <c r="L6">
        <v>1.45</v>
      </c>
      <c r="M6" t="s">
        <v>404</v>
      </c>
      <c r="N6" t="s">
        <v>1452</v>
      </c>
      <c r="O6" t="s">
        <v>1453</v>
      </c>
      <c r="P6" t="s">
        <v>1454</v>
      </c>
      <c r="Q6">
        <v>1.73</v>
      </c>
      <c r="R6" t="s">
        <v>552</v>
      </c>
      <c r="S6">
        <v>172069000</v>
      </c>
      <c r="T6" s="4">
        <v>-0.34420000000000001</v>
      </c>
      <c r="U6" t="s">
        <v>123</v>
      </c>
      <c r="V6">
        <v>3705116500</v>
      </c>
      <c r="W6">
        <v>3896783200</v>
      </c>
      <c r="X6">
        <v>2.2799999999999998</v>
      </c>
      <c r="Y6">
        <v>0.3</v>
      </c>
      <c r="Z6">
        <v>4</v>
      </c>
      <c r="AA6" t="s">
        <v>1455</v>
      </c>
      <c r="AB6" t="s">
        <v>1456</v>
      </c>
      <c r="AC6" t="s">
        <v>1457</v>
      </c>
      <c r="AD6" t="s">
        <v>1458</v>
      </c>
      <c r="AE6" t="s">
        <v>1459</v>
      </c>
      <c r="AF6">
        <v>134867450</v>
      </c>
      <c r="AG6" t="s">
        <v>1460</v>
      </c>
      <c r="AH6" t="s">
        <v>1461</v>
      </c>
      <c r="AI6" t="s">
        <v>1462</v>
      </c>
      <c r="AJ6" t="s">
        <v>646</v>
      </c>
      <c r="AK6" t="s">
        <v>1463</v>
      </c>
      <c r="AL6" t="s">
        <v>72</v>
      </c>
      <c r="AM6" t="s">
        <v>1464</v>
      </c>
      <c r="AN6" t="s">
        <v>7</v>
      </c>
      <c r="AO6" t="s">
        <v>1465</v>
      </c>
      <c r="AP6" t="s">
        <v>1466</v>
      </c>
      <c r="AQ6" t="s">
        <v>409</v>
      </c>
      <c r="AR6" t="s">
        <v>51</v>
      </c>
      <c r="AS6" t="s">
        <v>7</v>
      </c>
      <c r="AT6" t="s">
        <v>1467</v>
      </c>
      <c r="AU6" t="s">
        <v>1468</v>
      </c>
      <c r="AV6" t="s">
        <v>699</v>
      </c>
      <c r="AW6" t="s">
        <v>1469</v>
      </c>
      <c r="AX6" t="s">
        <v>1470</v>
      </c>
      <c r="AY6" t="s">
        <v>338</v>
      </c>
      <c r="AZ6" t="s">
        <v>553</v>
      </c>
      <c r="BA6" t="s">
        <v>538</v>
      </c>
      <c r="BB6" t="s">
        <v>496</v>
      </c>
      <c r="BC6" t="s">
        <v>554</v>
      </c>
      <c r="BD6" t="s">
        <v>286</v>
      </c>
      <c r="BE6" t="s">
        <v>128</v>
      </c>
      <c r="BF6" t="s">
        <v>185</v>
      </c>
      <c r="BG6" t="s">
        <v>141</v>
      </c>
      <c r="BH6" t="s">
        <v>58</v>
      </c>
      <c r="BI6" t="s">
        <v>1471</v>
      </c>
      <c r="BJ6" t="s">
        <v>1472</v>
      </c>
      <c r="BK6" t="s">
        <v>1473</v>
      </c>
      <c r="BL6" t="s">
        <v>81</v>
      </c>
      <c r="BM6" t="s">
        <v>83</v>
      </c>
      <c r="BN6" t="s">
        <v>19</v>
      </c>
      <c r="BO6">
        <v>4.33</v>
      </c>
      <c r="BP6">
        <v>6.19</v>
      </c>
      <c r="BQ6">
        <v>4.79</v>
      </c>
      <c r="BR6">
        <v>4.5</v>
      </c>
      <c r="BS6">
        <v>7.02</v>
      </c>
      <c r="BT6">
        <v>4.53</v>
      </c>
      <c r="BU6" t="s">
        <v>1474</v>
      </c>
      <c r="BV6" t="s">
        <v>645</v>
      </c>
      <c r="BW6">
        <v>13.99</v>
      </c>
      <c r="BX6">
        <v>23.78</v>
      </c>
      <c r="BY6">
        <v>25.91</v>
      </c>
      <c r="BZ6">
        <v>3.92</v>
      </c>
      <c r="CA6">
        <v>7.1</v>
      </c>
      <c r="CB6">
        <v>6.25</v>
      </c>
      <c r="CC6">
        <v>0.41</v>
      </c>
      <c r="CD6">
        <v>-3.54</v>
      </c>
      <c r="CE6" t="s">
        <v>1744</v>
      </c>
      <c r="CF6" t="s">
        <v>1745</v>
      </c>
      <c r="CG6" s="23">
        <v>4.9964260438782729E-2</v>
      </c>
      <c r="CH6" s="24">
        <v>1.7816666666666418E-2</v>
      </c>
      <c r="CI6" s="23">
        <v>1.0724365711212158E-2</v>
      </c>
      <c r="CJ6" s="23">
        <v>0.41246584057807922</v>
      </c>
      <c r="CK6" s="23">
        <v>0.13917963206768036</v>
      </c>
      <c r="CL6" s="23">
        <v>0.11479028314352036</v>
      </c>
      <c r="CM6" s="23">
        <v>0.30493822693824768</v>
      </c>
      <c r="CN6" s="24">
        <v>-0.25196850299835205</v>
      </c>
      <c r="CO6" s="24">
        <v>0.6212766170501709</v>
      </c>
      <c r="CP6" s="24">
        <v>8.2949310541152954E-2</v>
      </c>
      <c r="CQ6" s="24">
        <v>1.4018691144883633E-2</v>
      </c>
      <c r="CR6" s="24">
        <v>0.28915661573410034</v>
      </c>
      <c r="CS6">
        <v>1.6606684292920508</v>
      </c>
      <c r="CT6">
        <v>53383094.736842103</v>
      </c>
      <c r="CU6">
        <v>1.2244897959183672</v>
      </c>
      <c r="CV6" s="23">
        <v>0.19641966968774796</v>
      </c>
      <c r="CW6" s="24">
        <v>0.15108654629439117</v>
      </c>
      <c r="CX6">
        <v>0.06</v>
      </c>
      <c r="CY6">
        <v>35.554659456500772</v>
      </c>
      <c r="CZ6">
        <v>321678873.45378131</v>
      </c>
      <c r="DA6">
        <v>0.19641966968774796</v>
      </c>
      <c r="DB6">
        <v>10.629582768627838</v>
      </c>
      <c r="DC6">
        <v>1075976644.5166328</v>
      </c>
      <c r="DD6">
        <v>0.18659868620336056</v>
      </c>
      <c r="DE6">
        <v>4.6247034462589296</v>
      </c>
      <c r="DF6">
        <v>2473062961.3130984</v>
      </c>
      <c r="DG6">
        <v>0.17284930932521822</v>
      </c>
      <c r="DH6">
        <v>2.400815500227373</v>
      </c>
      <c r="DI6">
        <v>4763874108.159008</v>
      </c>
      <c r="DJ6">
        <v>0.15713573575019837</v>
      </c>
      <c r="DK6">
        <v>0.88170906091042967</v>
      </c>
      <c r="DL6">
        <v>12971606289.483137</v>
      </c>
      <c r="DM6">
        <v>0.13749376878142355</v>
      </c>
      <c r="DN6">
        <v>285000000</v>
      </c>
      <c r="DO6">
        <v>0.19641966968774796</v>
      </c>
      <c r="DP6">
        <v>11437182800</v>
      </c>
      <c r="DQ6">
        <v>2262721399.999999</v>
      </c>
      <c r="DR6">
        <v>1681</v>
      </c>
      <c r="DS6">
        <v>-0.14645540924896522</v>
      </c>
      <c r="DT6">
        <v>-0.13326987962772474</v>
      </c>
      <c r="DU6" s="25">
        <v>0.6</v>
      </c>
      <c r="DV6">
        <v>-0.22</v>
      </c>
      <c r="DW6">
        <v>0.38</v>
      </c>
      <c r="DX6">
        <v>-1.0354000000000001</v>
      </c>
      <c r="DY6">
        <v>0.30127713310580095</v>
      </c>
      <c r="DZ6">
        <v>-1.0046472105119455</v>
      </c>
      <c r="EA6">
        <v>2993</v>
      </c>
      <c r="EB6">
        <v>-1.001818432585923</v>
      </c>
      <c r="EC6">
        <v>1</v>
      </c>
      <c r="ED6">
        <v>1.9741513974911407E-2</v>
      </c>
      <c r="EE6">
        <v>0.15038044713393345</v>
      </c>
      <c r="EF6" s="22">
        <v>2.3281999999999997E-2</v>
      </c>
      <c r="EG6">
        <v>2.3259000000000002E-2</v>
      </c>
      <c r="EH6">
        <v>17.131277133105801</v>
      </c>
      <c r="EI6" t="s">
        <v>449</v>
      </c>
      <c r="EJ6">
        <v>0</v>
      </c>
      <c r="EK6">
        <v>0</v>
      </c>
      <c r="EL6" s="32">
        <v>44936</v>
      </c>
      <c r="EM6" s="33">
        <v>0</v>
      </c>
      <c r="EN6" s="33">
        <v>8.2000000000000007E-3</v>
      </c>
      <c r="EO6" s="33">
        <v>-8.0999999999999996E-3</v>
      </c>
      <c r="EP6" s="33">
        <v>8.2000000000000007E-3</v>
      </c>
      <c r="EQ6" s="33">
        <v>-4.1000000000000003E-3</v>
      </c>
    </row>
  </sheetData>
  <phoneticPr fontId="1"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4273" r:id="rId3" name="Button 1">
              <controlPr defaultSize="0" print="0" autoFill="0" autoPict="0" macro="[0]!'Industry_copy_call_buttom [c2],[d2]'">
                <anchor moveWithCells="1" sizeWithCells="1">
                  <from>
                    <xdr:col>1</xdr:col>
                    <xdr:colOff>60960</xdr:colOff>
                    <xdr:row>1</xdr:row>
                    <xdr:rowOff>259080</xdr:rowOff>
                  </from>
                  <to>
                    <xdr:col>1</xdr:col>
                    <xdr:colOff>1089660</xdr:colOff>
                    <xdr:row>1</xdr:row>
                    <xdr:rowOff>708660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EQ6"/>
  <sheetViews>
    <sheetView workbookViewId="0">
      <selection activeCell="D6" sqref="D6"/>
    </sheetView>
  </sheetViews>
  <sheetFormatPr defaultRowHeight="14.4" x14ac:dyDescent="0.25"/>
  <cols>
    <col min="2" max="2" width="36.88671875" customWidth="1"/>
    <col min="3" max="3" width="36" customWidth="1"/>
    <col min="4" max="4" width="38.109375" customWidth="1"/>
  </cols>
  <sheetData>
    <row r="1" spans="1:147" s="16" customFormat="1" x14ac:dyDescent="0.25">
      <c r="A1" s="17" t="s">
        <v>247</v>
      </c>
      <c r="B1" s="20" t="s">
        <v>452</v>
      </c>
      <c r="C1" s="21" t="s">
        <v>453</v>
      </c>
      <c r="D1" s="20" t="s">
        <v>454</v>
      </c>
      <c r="E1" t="s">
        <v>2</v>
      </c>
      <c r="F1" t="s">
        <v>3</v>
      </c>
      <c r="G1" t="s">
        <v>0</v>
      </c>
      <c r="H1" t="s">
        <v>422</v>
      </c>
      <c r="I1" t="s">
        <v>455</v>
      </c>
      <c r="J1" t="s">
        <v>4</v>
      </c>
      <c r="K1" t="s">
        <v>5</v>
      </c>
      <c r="L1" t="s">
        <v>1</v>
      </c>
      <c r="M1" t="s">
        <v>6</v>
      </c>
      <c r="N1" t="s">
        <v>9</v>
      </c>
      <c r="O1" t="s">
        <v>10</v>
      </c>
      <c r="P1" t="s">
        <v>11</v>
      </c>
      <c r="Q1" t="s">
        <v>456</v>
      </c>
      <c r="R1" t="s">
        <v>423</v>
      </c>
      <c r="S1" t="s">
        <v>457</v>
      </c>
      <c r="T1" t="s">
        <v>12</v>
      </c>
      <c r="U1" t="s">
        <v>424</v>
      </c>
      <c r="V1" t="s">
        <v>425</v>
      </c>
      <c r="W1" t="s">
        <v>13</v>
      </c>
      <c r="X1" t="s">
        <v>369</v>
      </c>
      <c r="Y1" t="s">
        <v>370</v>
      </c>
      <c r="Z1" t="s">
        <v>371</v>
      </c>
      <c r="AA1" t="s">
        <v>372</v>
      </c>
      <c r="AB1" t="s">
        <v>373</v>
      </c>
      <c r="AC1" t="s">
        <v>426</v>
      </c>
      <c r="AD1" t="s">
        <v>374</v>
      </c>
      <c r="AE1" t="s">
        <v>458</v>
      </c>
      <c r="AF1" t="s">
        <v>14</v>
      </c>
      <c r="AG1" t="s">
        <v>15</v>
      </c>
      <c r="AH1" t="s">
        <v>427</v>
      </c>
      <c r="AI1" t="s">
        <v>459</v>
      </c>
      <c r="AJ1" t="s">
        <v>428</v>
      </c>
      <c r="AK1" t="s">
        <v>16</v>
      </c>
      <c r="AL1" t="s">
        <v>429</v>
      </c>
      <c r="AM1" t="s">
        <v>248</v>
      </c>
      <c r="AN1" t="s">
        <v>430</v>
      </c>
      <c r="AO1" t="s">
        <v>431</v>
      </c>
      <c r="AP1" t="s">
        <v>432</v>
      </c>
      <c r="AQ1" t="s">
        <v>433</v>
      </c>
      <c r="AR1" t="s">
        <v>434</v>
      </c>
      <c r="AS1" t="s">
        <v>435</v>
      </c>
      <c r="AT1" t="s">
        <v>436</v>
      </c>
      <c r="AU1" t="s">
        <v>437</v>
      </c>
      <c r="AV1" t="s">
        <v>438</v>
      </c>
      <c r="AW1" t="s">
        <v>439</v>
      </c>
      <c r="AX1" t="s">
        <v>440</v>
      </c>
      <c r="AY1" t="s">
        <v>460</v>
      </c>
      <c r="AZ1" t="s">
        <v>249</v>
      </c>
      <c r="BA1" t="s">
        <v>250</v>
      </c>
      <c r="BB1" t="s">
        <v>251</v>
      </c>
      <c r="BC1" t="s">
        <v>252</v>
      </c>
      <c r="BD1" t="s">
        <v>258</v>
      </c>
      <c r="BE1" t="s">
        <v>253</v>
      </c>
      <c r="BF1" t="s">
        <v>254</v>
      </c>
      <c r="BG1" t="s">
        <v>255</v>
      </c>
      <c r="BH1" t="s">
        <v>256</v>
      </c>
      <c r="BI1" t="s">
        <v>461</v>
      </c>
      <c r="BJ1" t="s">
        <v>441</v>
      </c>
      <c r="BK1" t="s">
        <v>257</v>
      </c>
      <c r="BL1" t="s">
        <v>442</v>
      </c>
      <c r="BM1" t="s">
        <v>443</v>
      </c>
      <c r="BN1" t="s">
        <v>444</v>
      </c>
      <c r="BO1" t="s">
        <v>445</v>
      </c>
      <c r="BP1" t="s">
        <v>259</v>
      </c>
      <c r="BQ1" t="s">
        <v>260</v>
      </c>
      <c r="BR1" t="s">
        <v>261</v>
      </c>
      <c r="BS1" t="s">
        <v>446</v>
      </c>
      <c r="BT1" t="s">
        <v>262</v>
      </c>
      <c r="BU1" t="s">
        <v>263</v>
      </c>
      <c r="BV1" t="s">
        <v>264</v>
      </c>
      <c r="BW1" t="s">
        <v>447</v>
      </c>
      <c r="BX1" t="s">
        <v>265</v>
      </c>
      <c r="BY1" t="s">
        <v>266</v>
      </c>
      <c r="BZ1" t="s">
        <v>448</v>
      </c>
      <c r="CA1" t="s">
        <v>267</v>
      </c>
      <c r="CB1" t="s">
        <v>268</v>
      </c>
      <c r="CC1" t="s">
        <v>462</v>
      </c>
      <c r="CD1" t="s">
        <v>463</v>
      </c>
      <c r="CE1" t="s">
        <v>464</v>
      </c>
      <c r="CF1" t="s">
        <v>465</v>
      </c>
      <c r="CG1" s="1" t="s">
        <v>375</v>
      </c>
      <c r="CH1" s="1" t="s">
        <v>376</v>
      </c>
      <c r="CI1" s="1" t="s">
        <v>377</v>
      </c>
      <c r="CJ1" s="1" t="s">
        <v>378</v>
      </c>
      <c r="CK1" s="1" t="s">
        <v>379</v>
      </c>
      <c r="CL1" s="1" t="s">
        <v>380</v>
      </c>
      <c r="CM1" s="1" t="s">
        <v>381</v>
      </c>
      <c r="CN1" s="1" t="s">
        <v>382</v>
      </c>
      <c r="CO1" s="1" t="s">
        <v>383</v>
      </c>
      <c r="CP1" s="1" t="s">
        <v>384</v>
      </c>
      <c r="CQ1" s="1" t="s">
        <v>385</v>
      </c>
      <c r="CR1" s="1" t="s">
        <v>386</v>
      </c>
      <c r="CS1" s="1" t="s">
        <v>466</v>
      </c>
      <c r="CT1" s="1" t="s">
        <v>467</v>
      </c>
      <c r="CU1" s="1" t="s">
        <v>468</v>
      </c>
      <c r="CV1" s="1" t="s">
        <v>387</v>
      </c>
      <c r="CW1" s="1" t="s">
        <v>469</v>
      </c>
      <c r="CX1" s="1" t="s">
        <v>228</v>
      </c>
      <c r="CY1">
        <v>1</v>
      </c>
      <c r="CZ1" t="s">
        <v>471</v>
      </c>
      <c r="DA1" t="s">
        <v>412</v>
      </c>
      <c r="DB1">
        <v>3</v>
      </c>
      <c r="DC1" t="s">
        <v>472</v>
      </c>
      <c r="DD1" t="s">
        <v>473</v>
      </c>
      <c r="DE1">
        <v>6</v>
      </c>
      <c r="DF1" t="s">
        <v>413</v>
      </c>
      <c r="DG1" t="s">
        <v>474</v>
      </c>
      <c r="DH1">
        <v>10</v>
      </c>
      <c r="DI1" t="s">
        <v>475</v>
      </c>
      <c r="DJ1" t="s">
        <v>414</v>
      </c>
      <c r="DK1">
        <v>20</v>
      </c>
      <c r="DL1" t="s">
        <v>476</v>
      </c>
      <c r="DM1" t="s">
        <v>388</v>
      </c>
      <c r="DN1" t="s">
        <v>389</v>
      </c>
      <c r="DO1" s="2" t="s">
        <v>390</v>
      </c>
      <c r="DP1" t="s">
        <v>477</v>
      </c>
      <c r="DQ1" t="s">
        <v>415</v>
      </c>
      <c r="DR1" s="1" t="s">
        <v>391</v>
      </c>
      <c r="DS1" s="1" t="s">
        <v>392</v>
      </c>
      <c r="DT1" s="1" t="s">
        <v>478</v>
      </c>
      <c r="DU1" t="s">
        <v>479</v>
      </c>
      <c r="DV1" t="s">
        <v>416</v>
      </c>
      <c r="DW1" t="s">
        <v>480</v>
      </c>
      <c r="DX1" t="s">
        <v>481</v>
      </c>
      <c r="DY1" t="s">
        <v>482</v>
      </c>
      <c r="DZ1" t="s">
        <v>483</v>
      </c>
      <c r="EA1" t="s">
        <v>484</v>
      </c>
      <c r="EB1" t="s">
        <v>393</v>
      </c>
      <c r="EC1" t="s">
        <v>485</v>
      </c>
      <c r="ED1" t="s">
        <v>486</v>
      </c>
      <c r="EE1" t="s">
        <v>487</v>
      </c>
      <c r="EF1" t="s">
        <v>488</v>
      </c>
      <c r="EG1" t="s">
        <v>489</v>
      </c>
      <c r="EH1" t="s">
        <v>490</v>
      </c>
      <c r="EI1" t="s">
        <v>491</v>
      </c>
      <c r="EJ1" t="s">
        <v>492</v>
      </c>
      <c r="EK1"/>
    </row>
    <row r="2" spans="1:147" s="16" customFormat="1" ht="71.55" customHeight="1" x14ac:dyDescent="0.25">
      <c r="A2" s="29"/>
      <c r="B2" s="27"/>
      <c r="C2" s="28">
        <v>3</v>
      </c>
      <c r="D2" s="28">
        <v>6</v>
      </c>
      <c r="T2" s="18"/>
      <c r="U2" s="18"/>
      <c r="V2" s="18"/>
      <c r="AB2" s="19"/>
    </row>
    <row r="3" spans="1:147" ht="172.8" x14ac:dyDescent="0.25">
      <c r="A3" s="36" t="s">
        <v>1328</v>
      </c>
      <c r="B3" s="3" t="s">
        <v>1793</v>
      </c>
      <c r="C3" s="3"/>
      <c r="D3" s="3" t="s">
        <v>1794</v>
      </c>
      <c r="E3" t="s">
        <v>504</v>
      </c>
      <c r="F3" t="s">
        <v>505</v>
      </c>
      <c r="G3">
        <v>42.8</v>
      </c>
      <c r="H3">
        <v>-1.54E-2</v>
      </c>
      <c r="I3" t="s">
        <v>1741</v>
      </c>
      <c r="J3">
        <v>11203049100</v>
      </c>
      <c r="K3">
        <v>34.61</v>
      </c>
      <c r="L3">
        <v>3.21</v>
      </c>
      <c r="M3" t="s">
        <v>404</v>
      </c>
      <c r="N3" t="s">
        <v>1428</v>
      </c>
      <c r="O3" t="s">
        <v>1429</v>
      </c>
      <c r="P3" t="s">
        <v>1430</v>
      </c>
      <c r="Q3">
        <v>-3.94</v>
      </c>
      <c r="R3" t="s">
        <v>199</v>
      </c>
      <c r="S3">
        <v>235207120</v>
      </c>
      <c r="T3" s="4">
        <v>-0.42330000000000001</v>
      </c>
      <c r="U3" t="s">
        <v>273</v>
      </c>
      <c r="V3">
        <v>184392930</v>
      </c>
      <c r="W3">
        <v>261753480</v>
      </c>
      <c r="X3">
        <v>1.21</v>
      </c>
      <c r="Y3">
        <v>0.31</v>
      </c>
      <c r="Z3">
        <v>19.41</v>
      </c>
      <c r="AA3" t="s">
        <v>1431</v>
      </c>
      <c r="AB3" t="s">
        <v>1432</v>
      </c>
      <c r="AC3" t="s">
        <v>1433</v>
      </c>
      <c r="AD3" t="s">
        <v>1434</v>
      </c>
      <c r="AE3" t="s">
        <v>1435</v>
      </c>
      <c r="AF3">
        <v>-12501292</v>
      </c>
      <c r="AG3" t="s">
        <v>1436</v>
      </c>
      <c r="AH3" t="s">
        <v>1437</v>
      </c>
      <c r="AI3" t="s">
        <v>1438</v>
      </c>
      <c r="AJ3" t="s">
        <v>1439</v>
      </c>
      <c r="AK3" t="s">
        <v>1440</v>
      </c>
      <c r="AL3" t="s">
        <v>1197</v>
      </c>
      <c r="AM3" t="s">
        <v>1441</v>
      </c>
      <c r="AN3" t="s">
        <v>7</v>
      </c>
      <c r="AO3" t="s">
        <v>1442</v>
      </c>
      <c r="AP3" t="s">
        <v>23</v>
      </c>
      <c r="AQ3" t="s">
        <v>7</v>
      </c>
      <c r="AR3" t="s">
        <v>1443</v>
      </c>
      <c r="AS3" t="s">
        <v>1444</v>
      </c>
      <c r="AT3" t="s">
        <v>210</v>
      </c>
      <c r="AU3" t="s">
        <v>41</v>
      </c>
      <c r="AV3" t="s">
        <v>1445</v>
      </c>
      <c r="AW3" t="s">
        <v>1446</v>
      </c>
      <c r="AX3" t="s">
        <v>1447</v>
      </c>
      <c r="AY3" t="s">
        <v>150</v>
      </c>
      <c r="AZ3" t="s">
        <v>208</v>
      </c>
      <c r="BA3" t="s">
        <v>124</v>
      </c>
      <c r="BB3" t="s">
        <v>279</v>
      </c>
      <c r="BC3" t="s">
        <v>110</v>
      </c>
      <c r="BD3" t="s">
        <v>214</v>
      </c>
      <c r="BE3" t="s">
        <v>156</v>
      </c>
      <c r="BF3" t="s">
        <v>33</v>
      </c>
      <c r="BG3" t="s">
        <v>42</v>
      </c>
      <c r="BH3" t="s">
        <v>114</v>
      </c>
      <c r="BI3" t="s">
        <v>1448</v>
      </c>
      <c r="BJ3" t="s">
        <v>1449</v>
      </c>
      <c r="BK3" t="s">
        <v>984</v>
      </c>
      <c r="BL3" t="s">
        <v>739</v>
      </c>
      <c r="BM3" t="s">
        <v>1450</v>
      </c>
      <c r="BN3" t="s">
        <v>1451</v>
      </c>
      <c r="BO3">
        <v>15.37</v>
      </c>
      <c r="BP3">
        <v>21</v>
      </c>
      <c r="BQ3">
        <v>10.220000000000001</v>
      </c>
      <c r="BR3">
        <v>16.309999999999999</v>
      </c>
      <c r="BS3">
        <v>23.24</v>
      </c>
      <c r="BT3">
        <v>11.14</v>
      </c>
      <c r="BU3" t="s">
        <v>916</v>
      </c>
      <c r="BV3" t="s">
        <v>645</v>
      </c>
      <c r="BW3">
        <v>27.21</v>
      </c>
      <c r="BX3">
        <v>44.68</v>
      </c>
      <c r="BY3">
        <v>29.08</v>
      </c>
      <c r="BZ3">
        <v>18.399999999999999</v>
      </c>
      <c r="CA3">
        <v>35.369999999999997</v>
      </c>
      <c r="CB3">
        <v>18.260000000000002</v>
      </c>
      <c r="CC3">
        <v>2.88</v>
      </c>
      <c r="CD3">
        <v>7.59</v>
      </c>
      <c r="CE3" t="s">
        <v>1742</v>
      </c>
      <c r="CF3" t="s">
        <v>1458</v>
      </c>
      <c r="CG3" s="23">
        <v>0.23575062770562771</v>
      </c>
      <c r="CH3" s="24">
        <v>-0.16280628571428554</v>
      </c>
      <c r="CI3" s="23">
        <v>0.11780645698308945</v>
      </c>
      <c r="CJ3" s="23">
        <v>0.3140568733215332</v>
      </c>
      <c r="CK3" s="23">
        <v>0.42278480529785156</v>
      </c>
      <c r="CL3" s="23">
        <v>0.32550334930419922</v>
      </c>
      <c r="CM3" s="23">
        <v>-6.2893085181713104E-2</v>
      </c>
      <c r="CN3" s="24">
        <v>-4.9808427691459656E-2</v>
      </c>
      <c r="CO3" s="24">
        <v>1.5463414192199707</v>
      </c>
      <c r="CP3" s="24">
        <v>0.76724135875701904</v>
      </c>
      <c r="CQ3" s="24">
        <v>-0.22666667401790619</v>
      </c>
      <c r="CR3" s="24">
        <v>-0.28571429848670959</v>
      </c>
      <c r="CS3">
        <v>6.7856142337976975</v>
      </c>
      <c r="CT3">
        <v>45497750</v>
      </c>
      <c r="CU3">
        <v>0</v>
      </c>
      <c r="CV3" s="23">
        <v>0.22345167994499207</v>
      </c>
      <c r="CW3" s="24">
        <v>0.35027867555618286</v>
      </c>
      <c r="CX3">
        <v>0.06</v>
      </c>
      <c r="CY3">
        <v>14.732399669278641</v>
      </c>
      <c r="CZ3">
        <v>572483050.23841143</v>
      </c>
      <c r="DA3">
        <v>0.22345167994499207</v>
      </c>
      <c r="DB3">
        <v>4.3075977780285122</v>
      </c>
      <c r="DC3">
        <v>1957947221.3072011</v>
      </c>
      <c r="DD3">
        <v>0.21227909594774247</v>
      </c>
      <c r="DE3">
        <v>1.8148294492077193</v>
      </c>
      <c r="DF3">
        <v>4647295702.4595137</v>
      </c>
      <c r="DG3">
        <v>0.19663747835159304</v>
      </c>
      <c r="DH3">
        <v>0.90548156621954401</v>
      </c>
      <c r="DI3">
        <v>9314434898.1203575</v>
      </c>
      <c r="DJ3">
        <v>0.17876134395599366</v>
      </c>
      <c r="DK3">
        <v>0.30139736260431782</v>
      </c>
      <c r="DL3">
        <v>27983154952.395638</v>
      </c>
      <c r="DM3">
        <v>0.15641617596149443</v>
      </c>
      <c r="DN3">
        <v>496000000</v>
      </c>
      <c r="DO3">
        <v>0.22345167994499207</v>
      </c>
      <c r="DP3">
        <v>8434049100</v>
      </c>
      <c r="DQ3">
        <v>1654351600</v>
      </c>
      <c r="DR3">
        <v>1929</v>
      </c>
      <c r="DS3">
        <v>1.2298947760635642E-2</v>
      </c>
      <c r="DT3">
        <v>-0.51308496127046843</v>
      </c>
      <c r="DU3" s="25">
        <v>0</v>
      </c>
      <c r="DV3">
        <v>-0.22</v>
      </c>
      <c r="DW3">
        <v>-0.22</v>
      </c>
      <c r="DX3">
        <v>8.3794466403162051</v>
      </c>
      <c r="DY3">
        <v>0.36719612403100943</v>
      </c>
      <c r="DZ3">
        <v>8.0748254067469443</v>
      </c>
      <c r="EA3">
        <v>2498</v>
      </c>
      <c r="EB3">
        <v>8.0368116044175029</v>
      </c>
      <c r="EC3">
        <v>8</v>
      </c>
      <c r="ED3">
        <v>9.7184190254127667E-2</v>
      </c>
      <c r="EE3">
        <v>0.4928301239777213</v>
      </c>
      <c r="EF3" s="22">
        <v>0.13333600000000001</v>
      </c>
      <c r="EG3">
        <v>0.133464</v>
      </c>
      <c r="EH3">
        <v>17.197196124031009</v>
      </c>
      <c r="EI3" t="s">
        <v>449</v>
      </c>
      <c r="EJ3">
        <v>0</v>
      </c>
      <c r="EK3">
        <v>0</v>
      </c>
      <c r="EL3" s="32">
        <v>44936</v>
      </c>
      <c r="EM3" s="33">
        <v>-1.1999999999999999E-3</v>
      </c>
      <c r="EN3" s="33">
        <v>-3.3999999999999998E-3</v>
      </c>
      <c r="EO3" s="33">
        <v>2.1700000000000001E-2</v>
      </c>
      <c r="EP3" s="33">
        <v>2.7400000000000001E-2</v>
      </c>
      <c r="EQ3" s="33">
        <v>-1.54E-2</v>
      </c>
    </row>
    <row r="4" spans="1:147" ht="216" x14ac:dyDescent="0.25">
      <c r="A4" s="36"/>
      <c r="B4" s="3" t="s">
        <v>1695</v>
      </c>
      <c r="C4" s="3"/>
      <c r="D4" s="3" t="s">
        <v>1795</v>
      </c>
      <c r="E4" t="s">
        <v>502</v>
      </c>
      <c r="F4" t="s">
        <v>503</v>
      </c>
      <c r="G4">
        <v>2.4500000000000002</v>
      </c>
      <c r="H4">
        <v>-4.1000000000000003E-3</v>
      </c>
      <c r="I4" t="s">
        <v>1743</v>
      </c>
      <c r="J4">
        <v>9547182800</v>
      </c>
      <c r="K4">
        <v>49.14</v>
      </c>
      <c r="L4">
        <v>1.45</v>
      </c>
      <c r="M4" t="s">
        <v>404</v>
      </c>
      <c r="N4" t="s">
        <v>1452</v>
      </c>
      <c r="O4" t="s">
        <v>1453</v>
      </c>
      <c r="P4" t="s">
        <v>1454</v>
      </c>
      <c r="Q4">
        <v>1.73</v>
      </c>
      <c r="R4" t="s">
        <v>552</v>
      </c>
      <c r="S4">
        <v>172069000</v>
      </c>
      <c r="T4" s="4">
        <v>-0.34420000000000001</v>
      </c>
      <c r="U4" t="s">
        <v>123</v>
      </c>
      <c r="V4">
        <v>3705116500</v>
      </c>
      <c r="W4">
        <v>3896783200</v>
      </c>
      <c r="X4">
        <v>2.2799999999999998</v>
      </c>
      <c r="Y4">
        <v>0.3</v>
      </c>
      <c r="Z4">
        <v>4</v>
      </c>
      <c r="AA4" t="s">
        <v>1455</v>
      </c>
      <c r="AB4" t="s">
        <v>1456</v>
      </c>
      <c r="AC4" t="s">
        <v>1457</v>
      </c>
      <c r="AD4" t="s">
        <v>1458</v>
      </c>
      <c r="AE4" t="s">
        <v>1459</v>
      </c>
      <c r="AF4">
        <v>134867450</v>
      </c>
      <c r="AG4" t="s">
        <v>1460</v>
      </c>
      <c r="AH4" t="s">
        <v>1461</v>
      </c>
      <c r="AI4" t="s">
        <v>1462</v>
      </c>
      <c r="AJ4" t="s">
        <v>646</v>
      </c>
      <c r="AK4" t="s">
        <v>1463</v>
      </c>
      <c r="AL4" t="s">
        <v>72</v>
      </c>
      <c r="AM4" t="s">
        <v>1464</v>
      </c>
      <c r="AN4" t="s">
        <v>7</v>
      </c>
      <c r="AO4" t="s">
        <v>1465</v>
      </c>
      <c r="AP4" t="s">
        <v>1466</v>
      </c>
      <c r="AQ4" t="s">
        <v>409</v>
      </c>
      <c r="AR4" t="s">
        <v>51</v>
      </c>
      <c r="AS4" t="s">
        <v>7</v>
      </c>
      <c r="AT4" t="s">
        <v>1467</v>
      </c>
      <c r="AU4" t="s">
        <v>1468</v>
      </c>
      <c r="AV4" t="s">
        <v>699</v>
      </c>
      <c r="AW4" t="s">
        <v>1469</v>
      </c>
      <c r="AX4" t="s">
        <v>1470</v>
      </c>
      <c r="AY4" t="s">
        <v>338</v>
      </c>
      <c r="AZ4" t="s">
        <v>553</v>
      </c>
      <c r="BA4" t="s">
        <v>538</v>
      </c>
      <c r="BB4" t="s">
        <v>496</v>
      </c>
      <c r="BC4" t="s">
        <v>554</v>
      </c>
      <c r="BD4" t="s">
        <v>286</v>
      </c>
      <c r="BE4" t="s">
        <v>128</v>
      </c>
      <c r="BF4" t="s">
        <v>185</v>
      </c>
      <c r="BG4" t="s">
        <v>141</v>
      </c>
      <c r="BH4" t="s">
        <v>58</v>
      </c>
      <c r="BI4" t="s">
        <v>1471</v>
      </c>
      <c r="BJ4" t="s">
        <v>1472</v>
      </c>
      <c r="BK4" t="s">
        <v>1473</v>
      </c>
      <c r="BL4" t="s">
        <v>81</v>
      </c>
      <c r="BM4" t="s">
        <v>83</v>
      </c>
      <c r="BN4" t="s">
        <v>19</v>
      </c>
      <c r="BO4">
        <v>4.33</v>
      </c>
      <c r="BP4">
        <v>6.19</v>
      </c>
      <c r="BQ4">
        <v>4.79</v>
      </c>
      <c r="BR4">
        <v>4.5</v>
      </c>
      <c r="BS4">
        <v>7.02</v>
      </c>
      <c r="BT4">
        <v>4.53</v>
      </c>
      <c r="BU4" t="s">
        <v>1474</v>
      </c>
      <c r="BV4" t="s">
        <v>645</v>
      </c>
      <c r="BW4">
        <v>13.99</v>
      </c>
      <c r="BX4">
        <v>23.78</v>
      </c>
      <c r="BY4">
        <v>25.91</v>
      </c>
      <c r="BZ4">
        <v>3.92</v>
      </c>
      <c r="CA4">
        <v>7.1</v>
      </c>
      <c r="CB4">
        <v>6.25</v>
      </c>
      <c r="CC4">
        <v>0.41</v>
      </c>
      <c r="CD4">
        <v>-3.54</v>
      </c>
      <c r="CE4" t="s">
        <v>1744</v>
      </c>
      <c r="CF4" t="s">
        <v>1745</v>
      </c>
      <c r="CG4" s="23">
        <v>4.9964260438782729E-2</v>
      </c>
      <c r="CH4" s="24">
        <v>1.7816666666666418E-2</v>
      </c>
      <c r="CI4" s="23">
        <v>1.0724365711212158E-2</v>
      </c>
      <c r="CJ4" s="23">
        <v>0.41246584057807922</v>
      </c>
      <c r="CK4" s="23">
        <v>0.13917963206768036</v>
      </c>
      <c r="CL4" s="23">
        <v>0.11479028314352036</v>
      </c>
      <c r="CM4" s="23">
        <v>0.30493822693824768</v>
      </c>
      <c r="CN4" s="24">
        <v>-0.25196850299835205</v>
      </c>
      <c r="CO4" s="24">
        <v>0.6212766170501709</v>
      </c>
      <c r="CP4" s="24">
        <v>8.2949310541152954E-2</v>
      </c>
      <c r="CQ4" s="24">
        <v>1.4018691144883633E-2</v>
      </c>
      <c r="CR4" s="24">
        <v>0.28915661573410034</v>
      </c>
      <c r="CS4">
        <v>1.6606684292920508</v>
      </c>
      <c r="CT4">
        <v>53383094.736842103</v>
      </c>
      <c r="CU4">
        <v>1.2244897959183672</v>
      </c>
      <c r="CV4" s="23">
        <v>0.19641966968774796</v>
      </c>
      <c r="CW4" s="24">
        <v>0.15108654629439117</v>
      </c>
      <c r="CX4">
        <v>0.06</v>
      </c>
      <c r="CY4">
        <v>35.554659456500772</v>
      </c>
      <c r="CZ4">
        <v>321678873.45378131</v>
      </c>
      <c r="DA4">
        <v>0.19641966968774796</v>
      </c>
      <c r="DB4">
        <v>10.629582768627838</v>
      </c>
      <c r="DC4">
        <v>1075976644.5166328</v>
      </c>
      <c r="DD4">
        <v>0.18659868620336056</v>
      </c>
      <c r="DE4">
        <v>4.6247034462589296</v>
      </c>
      <c r="DF4">
        <v>2473062961.3130984</v>
      </c>
      <c r="DG4">
        <v>0.17284930932521822</v>
      </c>
      <c r="DH4">
        <v>2.400815500227373</v>
      </c>
      <c r="DI4">
        <v>4763874108.159008</v>
      </c>
      <c r="DJ4">
        <v>0.15713573575019837</v>
      </c>
      <c r="DK4">
        <v>0.88170906091042967</v>
      </c>
      <c r="DL4">
        <v>12971606289.483137</v>
      </c>
      <c r="DM4">
        <v>0.13749376878142355</v>
      </c>
      <c r="DN4">
        <v>285000000</v>
      </c>
      <c r="DO4">
        <v>0.19641966968774796</v>
      </c>
      <c r="DP4">
        <v>11437182800</v>
      </c>
      <c r="DQ4">
        <v>2262721399.999999</v>
      </c>
      <c r="DR4">
        <v>1681</v>
      </c>
      <c r="DS4">
        <v>-0.14645540924896522</v>
      </c>
      <c r="DT4">
        <v>-0.13326987962772474</v>
      </c>
      <c r="DU4" s="25">
        <v>0.6</v>
      </c>
      <c r="DV4">
        <v>-0.22</v>
      </c>
      <c r="DW4">
        <v>0.38</v>
      </c>
      <c r="DX4">
        <v>-1.0354000000000001</v>
      </c>
      <c r="DY4">
        <v>0.30127713310580095</v>
      </c>
      <c r="DZ4">
        <v>-1.0046472105119455</v>
      </c>
      <c r="EA4">
        <v>2993</v>
      </c>
      <c r="EB4">
        <v>-1.001818432585923</v>
      </c>
      <c r="EC4">
        <v>1</v>
      </c>
      <c r="ED4">
        <v>1.9741513974911407E-2</v>
      </c>
      <c r="EE4">
        <v>0.15038044713393345</v>
      </c>
      <c r="EF4" s="22">
        <v>2.3281999999999997E-2</v>
      </c>
      <c r="EG4">
        <v>2.3259000000000002E-2</v>
      </c>
      <c r="EH4">
        <v>17.131277133105801</v>
      </c>
      <c r="EI4" t="s">
        <v>449</v>
      </c>
      <c r="EJ4">
        <v>0</v>
      </c>
      <c r="EK4">
        <v>0</v>
      </c>
      <c r="EL4" s="32">
        <v>44936</v>
      </c>
      <c r="EM4" s="33">
        <v>0</v>
      </c>
      <c r="EN4" s="33">
        <v>8.2000000000000007E-3</v>
      </c>
      <c r="EO4" s="33">
        <v>-8.0999999999999996E-3</v>
      </c>
      <c r="EP4" s="33">
        <v>8.2000000000000007E-3</v>
      </c>
      <c r="EQ4" s="33">
        <v>-4.1000000000000003E-3</v>
      </c>
    </row>
    <row r="5" spans="1:147" ht="172.8" x14ac:dyDescent="0.25">
      <c r="A5" s="36" t="s">
        <v>1327</v>
      </c>
      <c r="D5" s="3" t="s">
        <v>1796</v>
      </c>
      <c r="E5" t="s">
        <v>506</v>
      </c>
      <c r="F5" t="s">
        <v>507</v>
      </c>
      <c r="G5">
        <v>17.34</v>
      </c>
      <c r="H5">
        <v>-2.3E-3</v>
      </c>
      <c r="I5" t="s">
        <v>1736</v>
      </c>
      <c r="J5">
        <v>2867150300</v>
      </c>
      <c r="K5">
        <v>43.13</v>
      </c>
      <c r="L5">
        <v>2.19</v>
      </c>
      <c r="M5" t="s">
        <v>404</v>
      </c>
      <c r="N5" t="s">
        <v>1379</v>
      </c>
      <c r="O5" t="s">
        <v>1380</v>
      </c>
      <c r="P5" t="s">
        <v>1381</v>
      </c>
      <c r="Q5">
        <v>-5.4</v>
      </c>
      <c r="R5" t="s">
        <v>408</v>
      </c>
      <c r="S5">
        <v>41532972</v>
      </c>
      <c r="T5" s="4">
        <v>-0.66910000000000003</v>
      </c>
      <c r="U5" t="s">
        <v>42</v>
      </c>
      <c r="V5">
        <v>109469522</v>
      </c>
      <c r="W5">
        <v>165348920</v>
      </c>
      <c r="X5">
        <v>1.33</v>
      </c>
      <c r="Y5">
        <v>0.42</v>
      </c>
      <c r="Z5">
        <v>5.84</v>
      </c>
      <c r="AA5" t="s">
        <v>1382</v>
      </c>
      <c r="AB5" t="s">
        <v>1383</v>
      </c>
      <c r="AC5" t="s">
        <v>1384</v>
      </c>
      <c r="AD5" t="s">
        <v>1385</v>
      </c>
      <c r="AE5" t="s">
        <v>1386</v>
      </c>
      <c r="AF5">
        <v>-20128768</v>
      </c>
      <c r="AG5" t="s">
        <v>1387</v>
      </c>
      <c r="AH5" t="s">
        <v>1388</v>
      </c>
      <c r="AI5" t="s">
        <v>1389</v>
      </c>
      <c r="AJ5" t="s">
        <v>160</v>
      </c>
      <c r="AK5" t="s">
        <v>1390</v>
      </c>
      <c r="AL5" t="s">
        <v>1391</v>
      </c>
      <c r="AM5" t="s">
        <v>1392</v>
      </c>
      <c r="AN5" t="s">
        <v>7</v>
      </c>
      <c r="AO5" t="s">
        <v>54</v>
      </c>
      <c r="AP5" t="s">
        <v>117</v>
      </c>
      <c r="AQ5" t="s">
        <v>1393</v>
      </c>
      <c r="AR5" t="s">
        <v>100</v>
      </c>
      <c r="AS5" t="s">
        <v>7</v>
      </c>
      <c r="AT5" t="s">
        <v>1378</v>
      </c>
      <c r="AU5" t="s">
        <v>7</v>
      </c>
      <c r="AV5" t="s">
        <v>1394</v>
      </c>
      <c r="AW5" t="s">
        <v>1395</v>
      </c>
      <c r="AX5" t="s">
        <v>1396</v>
      </c>
      <c r="AY5" t="s">
        <v>555</v>
      </c>
      <c r="AZ5" t="s">
        <v>188</v>
      </c>
      <c r="BA5" t="s">
        <v>407</v>
      </c>
      <c r="BB5" t="s">
        <v>148</v>
      </c>
      <c r="BC5" t="s">
        <v>187</v>
      </c>
      <c r="BD5" t="s">
        <v>142</v>
      </c>
      <c r="BE5" t="s">
        <v>163</v>
      </c>
      <c r="BF5" t="s">
        <v>556</v>
      </c>
      <c r="BG5" t="s">
        <v>81</v>
      </c>
      <c r="BH5" t="s">
        <v>107</v>
      </c>
      <c r="BI5" t="s">
        <v>989</v>
      </c>
      <c r="BJ5" t="s">
        <v>1397</v>
      </c>
      <c r="BK5" t="s">
        <v>29</v>
      </c>
      <c r="BL5" t="s">
        <v>1398</v>
      </c>
      <c r="BM5" t="s">
        <v>699</v>
      </c>
      <c r="BN5" t="s">
        <v>1057</v>
      </c>
      <c r="BO5">
        <v>11.04</v>
      </c>
      <c r="BP5">
        <v>27.81</v>
      </c>
      <c r="BQ5">
        <v>15.23</v>
      </c>
      <c r="BR5">
        <v>11.75</v>
      </c>
      <c r="BS5">
        <v>28.15</v>
      </c>
      <c r="BT5">
        <v>15.92</v>
      </c>
      <c r="BU5" t="s">
        <v>1399</v>
      </c>
      <c r="BV5" t="s">
        <v>645</v>
      </c>
      <c r="BW5">
        <v>19.82</v>
      </c>
      <c r="BX5">
        <v>40.07</v>
      </c>
      <c r="BY5">
        <v>41.28</v>
      </c>
      <c r="BZ5">
        <v>5.0999999999999996</v>
      </c>
      <c r="CA5">
        <v>23.09</v>
      </c>
      <c r="CB5">
        <v>18.309999999999999</v>
      </c>
      <c r="CC5">
        <v>1.82</v>
      </c>
      <c r="CD5">
        <v>2.12</v>
      </c>
      <c r="CE5" t="s">
        <v>1737</v>
      </c>
      <c r="CF5" t="s">
        <v>1738</v>
      </c>
      <c r="CG5" s="23">
        <v>0.65243296296296294</v>
      </c>
      <c r="CH5" s="24">
        <v>1.3503599999999999E-2</v>
      </c>
      <c r="CI5" s="23">
        <v>-0.28017240762710571</v>
      </c>
      <c r="CJ5" s="23">
        <v>0.68115943670272827</v>
      </c>
      <c r="CK5" s="23">
        <v>0.54477614164352417</v>
      </c>
      <c r="CL5" s="23">
        <v>-9.9159665405750275E-2</v>
      </c>
      <c r="CM5" s="23">
        <v>0.2395833283662796</v>
      </c>
      <c r="CN5" s="24">
        <v>-0.53416150808334351</v>
      </c>
      <c r="CO5" s="24">
        <v>1.1184210777282715</v>
      </c>
      <c r="CP5" s="24">
        <v>0.72952711582183838</v>
      </c>
      <c r="CQ5" s="24">
        <v>-0.20824058353900909</v>
      </c>
      <c r="CR5" s="24">
        <v>2.777777798473835E-2</v>
      </c>
      <c r="CS5">
        <v>2.8614274451097805</v>
      </c>
      <c r="CT5">
        <v>39948950.666666664</v>
      </c>
      <c r="CU5">
        <v>1.7301038062283738</v>
      </c>
      <c r="CV5" s="23">
        <v>0.21723736673593522</v>
      </c>
      <c r="CW5" s="24">
        <v>0.22666477598249912</v>
      </c>
      <c r="CX5">
        <v>0.06</v>
      </c>
      <c r="CY5">
        <v>11.524782130991403</v>
      </c>
      <c r="CZ5">
        <v>172250570.76451913</v>
      </c>
      <c r="DA5">
        <v>0.21723736673593522</v>
      </c>
      <c r="DB5">
        <v>3.3869500033686006</v>
      </c>
      <c r="DC5">
        <v>586117391.17070067</v>
      </c>
      <c r="DD5">
        <v>0.20637549839913844</v>
      </c>
      <c r="DE5">
        <v>1.4375738073696553</v>
      </c>
      <c r="DF5">
        <v>1380903220.2890866</v>
      </c>
      <c r="DG5">
        <v>0.191168882727623</v>
      </c>
      <c r="DH5">
        <v>0.72388694439755008</v>
      </c>
      <c r="DI5">
        <v>2742348532.963428</v>
      </c>
      <c r="DJ5">
        <v>0.17378989338874817</v>
      </c>
      <c r="DK5">
        <v>0.24654589224014323</v>
      </c>
      <c r="DL5">
        <v>8051849016.6788216</v>
      </c>
      <c r="DM5">
        <v>0.15206615671515464</v>
      </c>
      <c r="DN5">
        <v>150000000</v>
      </c>
      <c r="DO5">
        <v>0.21723736673593522</v>
      </c>
      <c r="DP5">
        <v>1985150300</v>
      </c>
      <c r="DQ5">
        <v>792323530</v>
      </c>
      <c r="DR5">
        <v>2172</v>
      </c>
      <c r="DS5">
        <v>0.43519559622702775</v>
      </c>
      <c r="DT5">
        <v>-0.21316117598249912</v>
      </c>
      <c r="DU5" s="25">
        <v>0</v>
      </c>
      <c r="DV5">
        <v>-0.44</v>
      </c>
      <c r="DW5">
        <v>-0.44</v>
      </c>
      <c r="DX5">
        <v>2.12E-2</v>
      </c>
      <c r="DY5">
        <v>0.32047938602413584</v>
      </c>
      <c r="DZ5">
        <v>3.4021629837116775E-3</v>
      </c>
      <c r="EA5">
        <v>3084</v>
      </c>
      <c r="EB5">
        <v>1.2682865058254026E-3</v>
      </c>
      <c r="EC5">
        <v>0</v>
      </c>
      <c r="ED5">
        <v>6.1814132199956309E-2</v>
      </c>
      <c r="EE5">
        <v>0.38518425158144359</v>
      </c>
      <c r="EF5" s="22">
        <v>4.4663999999999995E-2</v>
      </c>
      <c r="EG5">
        <v>4.4676999999999994E-2</v>
      </c>
      <c r="EH5">
        <v>16.160479386024136</v>
      </c>
      <c r="EI5" t="s">
        <v>449</v>
      </c>
      <c r="EJ5">
        <v>0</v>
      </c>
      <c r="EK5">
        <v>0</v>
      </c>
      <c r="EL5" s="32">
        <v>44936</v>
      </c>
      <c r="EM5" s="33">
        <v>-8.8000000000000005E-3</v>
      </c>
      <c r="EN5" s="33">
        <v>5.3E-3</v>
      </c>
      <c r="EO5" s="33">
        <v>7.7000000000000002E-3</v>
      </c>
      <c r="EP5" s="33">
        <v>1.6400000000000001E-2</v>
      </c>
      <c r="EQ5" s="33">
        <v>-2.3E-3</v>
      </c>
    </row>
    <row r="6" spans="1:147" ht="237.6" x14ac:dyDescent="0.25">
      <c r="A6" s="36"/>
      <c r="B6" s="3" t="s">
        <v>1797</v>
      </c>
      <c r="C6" s="3"/>
      <c r="D6" s="3" t="s">
        <v>1798</v>
      </c>
      <c r="E6" t="s">
        <v>527</v>
      </c>
      <c r="F6" t="s">
        <v>528</v>
      </c>
      <c r="G6">
        <v>32.549999999999997</v>
      </c>
      <c r="H6">
        <v>-2.1100000000000001E-2</v>
      </c>
      <c r="I6" t="s">
        <v>1739</v>
      </c>
      <c r="J6">
        <v>4642460000</v>
      </c>
      <c r="K6">
        <v>42.8</v>
      </c>
      <c r="L6">
        <v>2.1</v>
      </c>
      <c r="M6" t="s">
        <v>404</v>
      </c>
      <c r="N6" t="s">
        <v>1400</v>
      </c>
      <c r="O6" t="s">
        <v>1401</v>
      </c>
      <c r="P6" t="s">
        <v>1402</v>
      </c>
      <c r="Q6">
        <v>7.93</v>
      </c>
      <c r="R6" t="s">
        <v>146</v>
      </c>
      <c r="S6">
        <v>60007455</v>
      </c>
      <c r="T6" s="4">
        <v>-0.54120000000000001</v>
      </c>
      <c r="U6" t="s">
        <v>20</v>
      </c>
      <c r="V6">
        <v>124993900</v>
      </c>
      <c r="W6">
        <v>142625500</v>
      </c>
      <c r="X6">
        <v>2.41</v>
      </c>
      <c r="Y6">
        <v>0.39</v>
      </c>
      <c r="Z6">
        <v>3.41</v>
      </c>
      <c r="AA6" t="s">
        <v>299</v>
      </c>
      <c r="AB6" t="s">
        <v>1403</v>
      </c>
      <c r="AC6" t="s">
        <v>1404</v>
      </c>
      <c r="AD6" t="s">
        <v>1405</v>
      </c>
      <c r="AE6" t="s">
        <v>1406</v>
      </c>
      <c r="AF6">
        <v>85615232</v>
      </c>
      <c r="AG6" t="s">
        <v>1407</v>
      </c>
      <c r="AH6" t="s">
        <v>1408</v>
      </c>
      <c r="AI6" t="s">
        <v>1409</v>
      </c>
      <c r="AJ6" t="s">
        <v>1410</v>
      </c>
      <c r="AK6" t="s">
        <v>1411</v>
      </c>
      <c r="AL6" t="s">
        <v>1412</v>
      </c>
      <c r="AM6" t="s">
        <v>1413</v>
      </c>
      <c r="AN6" t="s">
        <v>7</v>
      </c>
      <c r="AO6" t="s">
        <v>1414</v>
      </c>
      <c r="AP6" t="s">
        <v>1415</v>
      </c>
      <c r="AQ6" t="s">
        <v>1416</v>
      </c>
      <c r="AR6" t="s">
        <v>407</v>
      </c>
      <c r="AS6" t="s">
        <v>1417</v>
      </c>
      <c r="AT6" t="s">
        <v>1418</v>
      </c>
      <c r="AU6" t="s">
        <v>739</v>
      </c>
      <c r="AV6" t="s">
        <v>1419</v>
      </c>
      <c r="AW6" t="s">
        <v>1420</v>
      </c>
      <c r="AX6" t="s">
        <v>1421</v>
      </c>
      <c r="AY6" t="s">
        <v>299</v>
      </c>
      <c r="AZ6" t="s">
        <v>597</v>
      </c>
      <c r="BA6" t="s">
        <v>139</v>
      </c>
      <c r="BB6" t="s">
        <v>191</v>
      </c>
      <c r="BC6" t="s">
        <v>153</v>
      </c>
      <c r="BD6" t="s">
        <v>604</v>
      </c>
      <c r="BE6" t="s">
        <v>605</v>
      </c>
      <c r="BF6" t="s">
        <v>606</v>
      </c>
      <c r="BG6" t="s">
        <v>33</v>
      </c>
      <c r="BH6" t="s">
        <v>22</v>
      </c>
      <c r="BI6" t="s">
        <v>1422</v>
      </c>
      <c r="BJ6" t="s">
        <v>1423</v>
      </c>
      <c r="BK6" t="s">
        <v>1424</v>
      </c>
      <c r="BL6" t="s">
        <v>1425</v>
      </c>
      <c r="BM6" t="s">
        <v>67</v>
      </c>
      <c r="BN6" t="s">
        <v>1426</v>
      </c>
      <c r="BO6">
        <v>8.41</v>
      </c>
      <c r="BP6">
        <v>3.61</v>
      </c>
      <c r="BQ6">
        <v>2.7</v>
      </c>
      <c r="BR6">
        <v>11.76</v>
      </c>
      <c r="BS6">
        <v>4.7699999999999996</v>
      </c>
      <c r="BT6">
        <v>2.68</v>
      </c>
      <c r="BU6" t="s">
        <v>1427</v>
      </c>
      <c r="BV6" t="s">
        <v>645</v>
      </c>
      <c r="BW6">
        <v>13.79</v>
      </c>
      <c r="BX6">
        <v>19.600000000000001</v>
      </c>
      <c r="BY6">
        <v>19.43</v>
      </c>
      <c r="BZ6">
        <v>3.5</v>
      </c>
      <c r="CA6">
        <v>2.93</v>
      </c>
      <c r="CB6">
        <v>2.13</v>
      </c>
      <c r="CC6">
        <v>2.52</v>
      </c>
      <c r="CD6">
        <v>-5.76</v>
      </c>
      <c r="CE6" t="s">
        <v>1740</v>
      </c>
      <c r="CF6" t="s">
        <v>21</v>
      </c>
      <c r="CG6" s="23">
        <v>0.18827774086378737</v>
      </c>
      <c r="CH6" s="24">
        <v>-0.52420753328116398</v>
      </c>
      <c r="CI6" s="23">
        <v>0.25582599639892578</v>
      </c>
      <c r="CJ6" s="23">
        <v>8.1186972558498383E-2</v>
      </c>
      <c r="CK6" s="23">
        <v>0.8224489688873291</v>
      </c>
      <c r="CL6" s="23">
        <v>3.9236478507518768E-2</v>
      </c>
      <c r="CM6" s="23">
        <v>0.14580802619457245</v>
      </c>
      <c r="CN6" s="24">
        <v>1.6578091382980347</v>
      </c>
      <c r="CO6" s="24">
        <v>0.7992280125617981</v>
      </c>
      <c r="CP6" s="24">
        <v>-0.38382422924041748</v>
      </c>
      <c r="CQ6" s="24">
        <v>-0.47630259394645691</v>
      </c>
      <c r="CR6" s="24">
        <v>-0.20000000298023224</v>
      </c>
      <c r="CS6">
        <v>1.9144164948453608</v>
      </c>
      <c r="CT6">
        <v>29173518.435754191</v>
      </c>
      <c r="CU6">
        <v>0.8909370199692781</v>
      </c>
      <c r="CV6" s="23">
        <v>0.2689012885093689</v>
      </c>
      <c r="CW6" s="24">
        <v>0.27938206493854523</v>
      </c>
      <c r="CX6">
        <v>0.06</v>
      </c>
      <c r="CY6">
        <v>25.945234824464652</v>
      </c>
      <c r="CZ6">
        <v>214276727.0218651</v>
      </c>
      <c r="DA6">
        <v>0.2689012885093689</v>
      </c>
      <c r="DB6">
        <v>7.3102270202893767</v>
      </c>
      <c r="DC6">
        <v>760504425.45352411</v>
      </c>
      <c r="DD6">
        <v>0.25545622408390045</v>
      </c>
      <c r="DE6">
        <v>2.9162177389846566</v>
      </c>
      <c r="DF6">
        <v>1906393999.8992133</v>
      </c>
      <c r="DG6">
        <v>0.23663313388824464</v>
      </c>
      <c r="DH6">
        <v>1.3584647499218547</v>
      </c>
      <c r="DI6">
        <v>4092458048.926044</v>
      </c>
      <c r="DJ6">
        <v>0.21512103080749512</v>
      </c>
      <c r="DK6">
        <v>0.38022338323165772</v>
      </c>
      <c r="DL6">
        <v>14621562600.248608</v>
      </c>
      <c r="DM6">
        <v>0.18823090195655823</v>
      </c>
      <c r="DN6">
        <v>179000000</v>
      </c>
      <c r="DO6">
        <v>0.2689012885093689</v>
      </c>
      <c r="DP6">
        <v>5559460000</v>
      </c>
      <c r="DQ6">
        <v>621875700</v>
      </c>
      <c r="DR6">
        <v>4034</v>
      </c>
      <c r="DS6">
        <v>-8.0623547645581523E-2</v>
      </c>
      <c r="DT6">
        <v>-0.80358959821970921</v>
      </c>
      <c r="DU6" s="25">
        <v>0.6</v>
      </c>
      <c r="DV6">
        <v>-0.22</v>
      </c>
      <c r="DW6">
        <v>0.38</v>
      </c>
      <c r="DX6">
        <v>6.304347826086957</v>
      </c>
      <c r="DY6">
        <v>0.40808799999999845</v>
      </c>
      <c r="DZ6">
        <v>6.0602876521739129</v>
      </c>
      <c r="EA6">
        <v>2553</v>
      </c>
      <c r="EB6">
        <v>6.0289851555296172</v>
      </c>
      <c r="EC6">
        <v>6</v>
      </c>
      <c r="ED6">
        <v>0.17360850619279161</v>
      </c>
      <c r="EE6">
        <v>0.87642111684095758</v>
      </c>
      <c r="EF6" s="22">
        <v>4.7031000000000003E-2</v>
      </c>
      <c r="EG6">
        <v>4.7221000000000006E-2</v>
      </c>
      <c r="EH6">
        <v>21.198087999999998</v>
      </c>
      <c r="EI6">
        <v>-1</v>
      </c>
      <c r="EJ6">
        <v>0</v>
      </c>
      <c r="EK6">
        <v>0</v>
      </c>
      <c r="EL6" s="32">
        <v>44936</v>
      </c>
      <c r="EM6" s="33">
        <v>-2.1999999999999999E-2</v>
      </c>
      <c r="EN6" s="33">
        <v>1.7399999999999999E-2</v>
      </c>
      <c r="EO6" s="33">
        <v>2.8799999999999999E-2</v>
      </c>
      <c r="EP6" s="33">
        <v>2.3099999999999999E-2</v>
      </c>
      <c r="EQ6" s="33">
        <v>-2.1100000000000001E-2</v>
      </c>
    </row>
  </sheetData>
  <mergeCells count="2">
    <mergeCell ref="A5:A6"/>
    <mergeCell ref="A3:A4"/>
  </mergeCells>
  <phoneticPr fontId="1"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5297" r:id="rId3" name="Button 1">
              <controlPr defaultSize="0" print="0" autoFill="0" autoPict="0" macro="[0]!'Industry_copy_call_buttom [c2],[d2]'">
                <anchor moveWithCells="1" sizeWithCells="1">
                  <from>
                    <xdr:col>1</xdr:col>
                    <xdr:colOff>60960</xdr:colOff>
                    <xdr:row>1</xdr:row>
                    <xdr:rowOff>259080</xdr:rowOff>
                  </from>
                  <to>
                    <xdr:col>1</xdr:col>
                    <xdr:colOff>1089660</xdr:colOff>
                    <xdr:row>1</xdr:row>
                    <xdr:rowOff>708660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EQ4"/>
  <sheetViews>
    <sheetView topLeftCell="A4" workbookViewId="0">
      <selection activeCell="D4" sqref="D4"/>
    </sheetView>
  </sheetViews>
  <sheetFormatPr defaultRowHeight="14.4" x14ac:dyDescent="0.25"/>
  <cols>
    <col min="2" max="2" width="36.88671875" customWidth="1"/>
    <col min="3" max="3" width="36" customWidth="1"/>
    <col min="4" max="4" width="38.109375" customWidth="1"/>
  </cols>
  <sheetData>
    <row r="1" spans="1:147" s="16" customFormat="1" x14ac:dyDescent="0.25">
      <c r="A1" s="17" t="s">
        <v>247</v>
      </c>
      <c r="B1" s="20" t="s">
        <v>452</v>
      </c>
      <c r="C1" s="21" t="s">
        <v>453</v>
      </c>
      <c r="D1" s="20" t="s">
        <v>454</v>
      </c>
      <c r="E1" t="s">
        <v>2</v>
      </c>
      <c r="F1" t="s">
        <v>3</v>
      </c>
      <c r="G1" t="s">
        <v>0</v>
      </c>
      <c r="H1" t="s">
        <v>422</v>
      </c>
      <c r="I1" t="s">
        <v>455</v>
      </c>
      <c r="J1" t="s">
        <v>4</v>
      </c>
      <c r="K1" t="s">
        <v>5</v>
      </c>
      <c r="L1" t="s">
        <v>1</v>
      </c>
      <c r="M1" t="s">
        <v>6</v>
      </c>
      <c r="N1" t="s">
        <v>9</v>
      </c>
      <c r="O1" t="s">
        <v>10</v>
      </c>
      <c r="P1" t="s">
        <v>11</v>
      </c>
      <c r="Q1" t="s">
        <v>456</v>
      </c>
      <c r="R1" t="s">
        <v>423</v>
      </c>
      <c r="S1" t="s">
        <v>457</v>
      </c>
      <c r="T1" t="s">
        <v>12</v>
      </c>
      <c r="U1" t="s">
        <v>424</v>
      </c>
      <c r="V1" t="s">
        <v>425</v>
      </c>
      <c r="W1" t="s">
        <v>13</v>
      </c>
      <c r="X1" t="s">
        <v>369</v>
      </c>
      <c r="Y1" t="s">
        <v>370</v>
      </c>
      <c r="Z1" t="s">
        <v>371</v>
      </c>
      <c r="AA1" t="s">
        <v>372</v>
      </c>
      <c r="AB1" t="s">
        <v>373</v>
      </c>
      <c r="AC1" t="s">
        <v>426</v>
      </c>
      <c r="AD1" t="s">
        <v>374</v>
      </c>
      <c r="AE1" t="s">
        <v>458</v>
      </c>
      <c r="AF1" t="s">
        <v>14</v>
      </c>
      <c r="AG1" t="s">
        <v>15</v>
      </c>
      <c r="AH1" t="s">
        <v>427</v>
      </c>
      <c r="AI1" t="s">
        <v>459</v>
      </c>
      <c r="AJ1" t="s">
        <v>428</v>
      </c>
      <c r="AK1" t="s">
        <v>16</v>
      </c>
      <c r="AL1" t="s">
        <v>429</v>
      </c>
      <c r="AM1" t="s">
        <v>248</v>
      </c>
      <c r="AN1" t="s">
        <v>430</v>
      </c>
      <c r="AO1" t="s">
        <v>431</v>
      </c>
      <c r="AP1" t="s">
        <v>432</v>
      </c>
      <c r="AQ1" t="s">
        <v>433</v>
      </c>
      <c r="AR1" t="s">
        <v>434</v>
      </c>
      <c r="AS1" t="s">
        <v>435</v>
      </c>
      <c r="AT1" t="s">
        <v>436</v>
      </c>
      <c r="AU1" t="s">
        <v>437</v>
      </c>
      <c r="AV1" t="s">
        <v>438</v>
      </c>
      <c r="AW1" t="s">
        <v>439</v>
      </c>
      <c r="AX1" t="s">
        <v>440</v>
      </c>
      <c r="AY1" t="s">
        <v>460</v>
      </c>
      <c r="AZ1" t="s">
        <v>249</v>
      </c>
      <c r="BA1" t="s">
        <v>250</v>
      </c>
      <c r="BB1" t="s">
        <v>251</v>
      </c>
      <c r="BC1" t="s">
        <v>252</v>
      </c>
      <c r="BD1" t="s">
        <v>258</v>
      </c>
      <c r="BE1" t="s">
        <v>253</v>
      </c>
      <c r="BF1" t="s">
        <v>254</v>
      </c>
      <c r="BG1" t="s">
        <v>255</v>
      </c>
      <c r="BH1" t="s">
        <v>256</v>
      </c>
      <c r="BI1" t="s">
        <v>461</v>
      </c>
      <c r="BJ1" t="s">
        <v>441</v>
      </c>
      <c r="BK1" t="s">
        <v>257</v>
      </c>
      <c r="BL1" t="s">
        <v>442</v>
      </c>
      <c r="BM1" t="s">
        <v>443</v>
      </c>
      <c r="BN1" t="s">
        <v>444</v>
      </c>
      <c r="BO1" t="s">
        <v>445</v>
      </c>
      <c r="BP1" t="s">
        <v>259</v>
      </c>
      <c r="BQ1" t="s">
        <v>260</v>
      </c>
      <c r="BR1" t="s">
        <v>261</v>
      </c>
      <c r="BS1" t="s">
        <v>446</v>
      </c>
      <c r="BT1" t="s">
        <v>262</v>
      </c>
      <c r="BU1" t="s">
        <v>263</v>
      </c>
      <c r="BV1" t="s">
        <v>264</v>
      </c>
      <c r="BW1" t="s">
        <v>447</v>
      </c>
      <c r="BX1" t="s">
        <v>265</v>
      </c>
      <c r="BY1" t="s">
        <v>266</v>
      </c>
      <c r="BZ1" t="s">
        <v>448</v>
      </c>
      <c r="CA1" t="s">
        <v>267</v>
      </c>
      <c r="CB1" t="s">
        <v>268</v>
      </c>
      <c r="CC1" t="s">
        <v>462</v>
      </c>
      <c r="CD1" t="s">
        <v>463</v>
      </c>
      <c r="CE1" t="s">
        <v>464</v>
      </c>
      <c r="CF1" t="s">
        <v>465</v>
      </c>
      <c r="CG1" s="1" t="s">
        <v>375</v>
      </c>
      <c r="CH1" s="1" t="s">
        <v>376</v>
      </c>
      <c r="CI1" s="1" t="s">
        <v>377</v>
      </c>
      <c r="CJ1" s="1" t="s">
        <v>378</v>
      </c>
      <c r="CK1" s="1" t="s">
        <v>379</v>
      </c>
      <c r="CL1" s="1" t="s">
        <v>380</v>
      </c>
      <c r="CM1" s="1" t="s">
        <v>381</v>
      </c>
      <c r="CN1" s="1" t="s">
        <v>382</v>
      </c>
      <c r="CO1" s="1" t="s">
        <v>383</v>
      </c>
      <c r="CP1" s="1" t="s">
        <v>384</v>
      </c>
      <c r="CQ1" s="1" t="s">
        <v>385</v>
      </c>
      <c r="CR1" s="1" t="s">
        <v>386</v>
      </c>
      <c r="CS1" s="1" t="s">
        <v>466</v>
      </c>
      <c r="CT1" s="1" t="s">
        <v>467</v>
      </c>
      <c r="CU1" s="1" t="s">
        <v>468</v>
      </c>
      <c r="CV1" s="1" t="s">
        <v>387</v>
      </c>
      <c r="CW1" s="1" t="s">
        <v>469</v>
      </c>
      <c r="CX1" s="1" t="s">
        <v>228</v>
      </c>
      <c r="CY1">
        <v>1</v>
      </c>
      <c r="CZ1" t="s">
        <v>471</v>
      </c>
      <c r="DA1" t="s">
        <v>412</v>
      </c>
      <c r="DB1">
        <v>3</v>
      </c>
      <c r="DC1" t="s">
        <v>472</v>
      </c>
      <c r="DD1" t="s">
        <v>473</v>
      </c>
      <c r="DE1">
        <v>6</v>
      </c>
      <c r="DF1" t="s">
        <v>413</v>
      </c>
      <c r="DG1" t="s">
        <v>474</v>
      </c>
      <c r="DH1">
        <v>10</v>
      </c>
      <c r="DI1" t="s">
        <v>475</v>
      </c>
      <c r="DJ1" t="s">
        <v>414</v>
      </c>
      <c r="DK1">
        <v>20</v>
      </c>
      <c r="DL1" t="s">
        <v>476</v>
      </c>
      <c r="DM1" t="s">
        <v>388</v>
      </c>
      <c r="DN1" t="s">
        <v>389</v>
      </c>
      <c r="DO1" s="2" t="s">
        <v>390</v>
      </c>
      <c r="DP1" t="s">
        <v>477</v>
      </c>
      <c r="DQ1" t="s">
        <v>415</v>
      </c>
      <c r="DR1" s="1" t="s">
        <v>391</v>
      </c>
      <c r="DS1" s="1" t="s">
        <v>392</v>
      </c>
      <c r="DT1" s="1" t="s">
        <v>478</v>
      </c>
      <c r="DU1" t="s">
        <v>479</v>
      </c>
      <c r="DV1" t="s">
        <v>416</v>
      </c>
      <c r="DW1" t="s">
        <v>480</v>
      </c>
      <c r="DX1" t="s">
        <v>481</v>
      </c>
      <c r="DY1" t="s">
        <v>482</v>
      </c>
      <c r="DZ1" t="s">
        <v>483</v>
      </c>
      <c r="EA1" t="s">
        <v>484</v>
      </c>
      <c r="EB1" t="s">
        <v>393</v>
      </c>
      <c r="EC1" t="s">
        <v>485</v>
      </c>
      <c r="ED1" t="s">
        <v>486</v>
      </c>
      <c r="EE1" t="s">
        <v>487</v>
      </c>
      <c r="EF1" t="s">
        <v>488</v>
      </c>
      <c r="EG1" t="s">
        <v>489</v>
      </c>
      <c r="EH1" t="s">
        <v>490</v>
      </c>
      <c r="EI1" t="s">
        <v>491</v>
      </c>
      <c r="EJ1" t="s">
        <v>492</v>
      </c>
      <c r="EK1"/>
    </row>
    <row r="2" spans="1:147" s="16" customFormat="1" ht="71.55" customHeight="1" x14ac:dyDescent="0.25">
      <c r="A2" s="29"/>
      <c r="B2" s="27"/>
      <c r="C2" s="28">
        <v>3</v>
      </c>
      <c r="D2" s="28">
        <v>4</v>
      </c>
      <c r="T2" s="18"/>
      <c r="U2" s="18"/>
      <c r="V2" s="18"/>
      <c r="AB2" s="19"/>
    </row>
    <row r="3" spans="1:147" ht="183.6" x14ac:dyDescent="0.25">
      <c r="A3" s="9" t="s">
        <v>1786</v>
      </c>
      <c r="B3" s="3"/>
      <c r="C3" s="3"/>
      <c r="D3" s="3" t="s">
        <v>1799</v>
      </c>
      <c r="E3" t="s">
        <v>523</v>
      </c>
      <c r="F3" t="s">
        <v>524</v>
      </c>
      <c r="G3">
        <v>31.66</v>
      </c>
      <c r="H3">
        <v>-4.4000000000000003E-3</v>
      </c>
      <c r="I3" t="s">
        <v>1750</v>
      </c>
      <c r="J3">
        <v>13984746000</v>
      </c>
      <c r="K3">
        <v>51.22</v>
      </c>
      <c r="L3">
        <v>4.1399999999999997</v>
      </c>
      <c r="M3" t="s">
        <v>404</v>
      </c>
      <c r="N3" t="s">
        <v>1545</v>
      </c>
      <c r="O3" t="s">
        <v>1546</v>
      </c>
      <c r="P3" t="s">
        <v>1547</v>
      </c>
      <c r="Q3">
        <v>36.729999999999997</v>
      </c>
      <c r="R3" t="s">
        <v>291</v>
      </c>
      <c r="S3">
        <v>170179290</v>
      </c>
      <c r="T3" s="4">
        <v>-3.9E-2</v>
      </c>
      <c r="U3" t="s">
        <v>115</v>
      </c>
      <c r="V3">
        <v>441346470</v>
      </c>
      <c r="W3">
        <v>441346470</v>
      </c>
      <c r="X3">
        <v>1.7</v>
      </c>
      <c r="Y3">
        <v>0.32</v>
      </c>
      <c r="Z3">
        <v>9.7200000000000006</v>
      </c>
      <c r="AA3" t="s">
        <v>1548</v>
      </c>
      <c r="AB3" t="s">
        <v>269</v>
      </c>
      <c r="AC3" t="s">
        <v>84</v>
      </c>
      <c r="AD3" t="s">
        <v>1549</v>
      </c>
      <c r="AE3" t="s">
        <v>1550</v>
      </c>
      <c r="AF3">
        <v>18795405</v>
      </c>
      <c r="AG3" t="s">
        <v>1551</v>
      </c>
      <c r="AH3" t="s">
        <v>1552</v>
      </c>
      <c r="AI3" t="s">
        <v>1553</v>
      </c>
      <c r="AJ3" t="s">
        <v>1554</v>
      </c>
      <c r="AK3" t="s">
        <v>1555</v>
      </c>
      <c r="AL3" t="s">
        <v>1556</v>
      </c>
      <c r="AM3" t="s">
        <v>1557</v>
      </c>
      <c r="AN3" t="s">
        <v>7</v>
      </c>
      <c r="AO3" t="s">
        <v>1558</v>
      </c>
      <c r="AP3" t="s">
        <v>1559</v>
      </c>
      <c r="AQ3" t="s">
        <v>1560</v>
      </c>
      <c r="AR3" t="s">
        <v>1561</v>
      </c>
      <c r="AS3" t="s">
        <v>7</v>
      </c>
      <c r="AT3" t="s">
        <v>1562</v>
      </c>
      <c r="AU3" t="s">
        <v>731</v>
      </c>
      <c r="AV3" t="s">
        <v>1563</v>
      </c>
      <c r="AW3" t="s">
        <v>1564</v>
      </c>
      <c r="AX3" t="s">
        <v>1565</v>
      </c>
      <c r="AY3" t="s">
        <v>283</v>
      </c>
      <c r="AZ3" t="s">
        <v>597</v>
      </c>
      <c r="BA3" t="s">
        <v>417</v>
      </c>
      <c r="BB3" t="s">
        <v>280</v>
      </c>
      <c r="BC3" t="s">
        <v>87</v>
      </c>
      <c r="BD3" t="s">
        <v>116</v>
      </c>
      <c r="BE3" t="s">
        <v>598</v>
      </c>
      <c r="BF3" t="s">
        <v>599</v>
      </c>
      <c r="BG3" t="s">
        <v>68</v>
      </c>
      <c r="BH3" t="s">
        <v>83</v>
      </c>
      <c r="BI3" t="s">
        <v>1566</v>
      </c>
      <c r="BJ3" t="s">
        <v>1567</v>
      </c>
      <c r="BK3" t="s">
        <v>1514</v>
      </c>
      <c r="BL3" t="s">
        <v>31</v>
      </c>
      <c r="BM3" t="s">
        <v>106</v>
      </c>
      <c r="BN3" t="s">
        <v>1568</v>
      </c>
      <c r="BO3">
        <v>7.9</v>
      </c>
      <c r="BP3">
        <v>9</v>
      </c>
      <c r="BQ3">
        <v>3.04</v>
      </c>
      <c r="BR3">
        <v>9.4700000000000006</v>
      </c>
      <c r="BS3">
        <v>10.26</v>
      </c>
      <c r="BT3">
        <v>2.74</v>
      </c>
      <c r="BU3" t="s">
        <v>845</v>
      </c>
      <c r="BV3" t="s">
        <v>645</v>
      </c>
      <c r="BW3">
        <v>29.28</v>
      </c>
      <c r="BX3">
        <v>35.85</v>
      </c>
      <c r="BY3">
        <v>36.4</v>
      </c>
      <c r="BZ3">
        <v>10.26</v>
      </c>
      <c r="CA3">
        <v>11.11</v>
      </c>
      <c r="CB3">
        <v>4.62</v>
      </c>
      <c r="CC3">
        <v>5.15</v>
      </c>
      <c r="CD3">
        <v>13.27</v>
      </c>
      <c r="CE3" t="s">
        <v>1751</v>
      </c>
      <c r="CF3" t="s">
        <v>79</v>
      </c>
      <c r="CG3" s="23">
        <v>0.34771463917525774</v>
      </c>
      <c r="CH3" s="24">
        <v>-0.27302201812000482</v>
      </c>
      <c r="CI3" s="23">
        <v>-0.10047031193971634</v>
      </c>
      <c r="CJ3" s="23">
        <v>0.30963048338890076</v>
      </c>
      <c r="CK3" s="23">
        <v>0.51227784156799316</v>
      </c>
      <c r="CL3" s="23">
        <v>0.34510242938995361</v>
      </c>
      <c r="CM3" s="23">
        <v>8.6633659899234772E-2</v>
      </c>
      <c r="CN3" s="24">
        <v>4.8689138144254684E-2</v>
      </c>
      <c r="CO3" s="24">
        <v>3.0246908664703369</v>
      </c>
      <c r="CP3" s="24">
        <v>0.23487596213817596</v>
      </c>
      <c r="CQ3" s="24">
        <v>-0.76943176984786987</v>
      </c>
      <c r="CR3" s="24">
        <v>-0.1106870248913765</v>
      </c>
      <c r="CS3">
        <v>6.6467423954372622</v>
      </c>
      <c r="CT3">
        <v>48840871.428571425</v>
      </c>
      <c r="CU3">
        <v>0.22109917877447882</v>
      </c>
      <c r="CV3" s="23">
        <v>0.2306348204612732</v>
      </c>
      <c r="CW3" s="24">
        <v>0.48562743440270423</v>
      </c>
      <c r="CX3">
        <v>0.06</v>
      </c>
      <c r="CY3">
        <v>39.897906265874944</v>
      </c>
      <c r="CZ3">
        <v>325073348.80109102</v>
      </c>
      <c r="DA3">
        <v>0.2306348204612732</v>
      </c>
      <c r="DB3">
        <v>11.597289218241272</v>
      </c>
      <c r="DC3">
        <v>1118342895.1310451</v>
      </c>
      <c r="DD3">
        <v>0.21910307943820953</v>
      </c>
      <c r="DE3">
        <v>4.8442602470060638</v>
      </c>
      <c r="DF3">
        <v>2677342945.8121691</v>
      </c>
      <c r="DG3">
        <v>0.20295864200592043</v>
      </c>
      <c r="DH3">
        <v>2.391256101653541</v>
      </c>
      <c r="DI3">
        <v>5423821392.8786173</v>
      </c>
      <c r="DJ3">
        <v>0.18450785636901856</v>
      </c>
      <c r="DK3">
        <v>0.77492607754580978</v>
      </c>
      <c r="DL3">
        <v>16736752544.288063</v>
      </c>
      <c r="DM3">
        <v>0.16144437432289124</v>
      </c>
      <c r="DN3">
        <v>280000000</v>
      </c>
      <c r="DO3">
        <v>0.2306348204612732</v>
      </c>
      <c r="DP3">
        <v>12969746000</v>
      </c>
      <c r="DQ3">
        <v>2193022000</v>
      </c>
      <c r="DR3">
        <v>3800</v>
      </c>
      <c r="DS3">
        <v>0.11707981871398454</v>
      </c>
      <c r="DT3">
        <v>-0.75864945252270899</v>
      </c>
      <c r="DU3" s="25">
        <v>0.6</v>
      </c>
      <c r="DV3">
        <v>0</v>
      </c>
      <c r="DW3">
        <v>0.6</v>
      </c>
      <c r="DX3">
        <v>8.3880934438583274</v>
      </c>
      <c r="DY3">
        <v>0.30370396475770967</v>
      </c>
      <c r="DZ3">
        <v>8.0712943043332483</v>
      </c>
      <c r="EA3">
        <v>1819</v>
      </c>
      <c r="EB3">
        <v>8.0449196166004473</v>
      </c>
      <c r="EC3">
        <v>8</v>
      </c>
      <c r="ED3">
        <v>9.4485405083221799E-2</v>
      </c>
      <c r="EE3">
        <v>0.51433514354380128</v>
      </c>
      <c r="EF3" s="22">
        <v>4.8175000000000003E-2</v>
      </c>
      <c r="EG3">
        <v>4.8155999999999997E-2</v>
      </c>
      <c r="EH3">
        <v>12.18370396475771</v>
      </c>
      <c r="EI3" t="s">
        <v>449</v>
      </c>
      <c r="EJ3">
        <v>0</v>
      </c>
      <c r="EK3">
        <v>0</v>
      </c>
      <c r="EL3" s="32">
        <v>44936</v>
      </c>
      <c r="EM3" s="33">
        <v>8.0000000000000002E-3</v>
      </c>
      <c r="EN3" s="33">
        <v>2.9000000000000001E-2</v>
      </c>
      <c r="EO3" s="33">
        <v>1.47E-2</v>
      </c>
      <c r="EP3" s="33">
        <v>3.5000000000000001E-3</v>
      </c>
      <c r="EQ3" s="33">
        <v>-4.4000000000000003E-3</v>
      </c>
    </row>
    <row r="4" spans="1:147" ht="162" x14ac:dyDescent="0.25">
      <c r="A4" s="9" t="s">
        <v>1325</v>
      </c>
      <c r="B4" s="3"/>
      <c r="C4" s="3"/>
      <c r="D4" s="3" t="s">
        <v>1800</v>
      </c>
      <c r="E4" t="s">
        <v>531</v>
      </c>
      <c r="F4" t="s">
        <v>532</v>
      </c>
      <c r="G4">
        <v>9.89</v>
      </c>
      <c r="H4">
        <v>-6.0000000000000001E-3</v>
      </c>
      <c r="I4" t="s">
        <v>1755</v>
      </c>
      <c r="J4">
        <v>2326128000</v>
      </c>
      <c r="K4">
        <v>33.71</v>
      </c>
      <c r="L4">
        <v>3.76</v>
      </c>
      <c r="M4" t="s">
        <v>404</v>
      </c>
      <c r="N4" t="s">
        <v>1618</v>
      </c>
      <c r="O4" t="s">
        <v>80</v>
      </c>
      <c r="P4" t="s">
        <v>1619</v>
      </c>
      <c r="Q4">
        <v>0.15</v>
      </c>
      <c r="R4" t="s">
        <v>306</v>
      </c>
      <c r="S4">
        <v>39820202</v>
      </c>
      <c r="T4" s="4">
        <v>2.7029999999999998</v>
      </c>
      <c r="U4" t="s">
        <v>614</v>
      </c>
      <c r="V4">
        <v>235200000</v>
      </c>
      <c r="W4">
        <v>235200000</v>
      </c>
      <c r="X4">
        <v>1.88</v>
      </c>
      <c r="Y4">
        <v>0.47</v>
      </c>
      <c r="Z4">
        <v>7.16</v>
      </c>
      <c r="AA4" t="s">
        <v>285</v>
      </c>
      <c r="AB4" t="s">
        <v>797</v>
      </c>
      <c r="AC4" t="s">
        <v>1620</v>
      </c>
      <c r="AD4" t="s">
        <v>1621</v>
      </c>
      <c r="AE4" t="s">
        <v>1622</v>
      </c>
      <c r="AF4">
        <v>1667537</v>
      </c>
      <c r="AG4" t="s">
        <v>1623</v>
      </c>
      <c r="AH4" t="s">
        <v>1624</v>
      </c>
      <c r="AI4" t="s">
        <v>1625</v>
      </c>
      <c r="AJ4" t="s">
        <v>1626</v>
      </c>
      <c r="AK4" t="s">
        <v>1627</v>
      </c>
      <c r="AL4" t="s">
        <v>1628</v>
      </c>
      <c r="AM4" t="s">
        <v>1629</v>
      </c>
      <c r="AN4" t="s">
        <v>7</v>
      </c>
      <c r="AO4">
        <v>0</v>
      </c>
      <c r="AP4" t="s">
        <v>7</v>
      </c>
      <c r="AQ4" t="s">
        <v>106</v>
      </c>
      <c r="AR4" t="s">
        <v>177</v>
      </c>
      <c r="AS4" t="s">
        <v>7</v>
      </c>
      <c r="AT4" t="s">
        <v>1335</v>
      </c>
      <c r="AU4" t="s">
        <v>7</v>
      </c>
      <c r="AV4" t="s">
        <v>1630</v>
      </c>
      <c r="AW4" t="s">
        <v>1631</v>
      </c>
      <c r="AX4" t="s">
        <v>1632</v>
      </c>
      <c r="AY4" t="s">
        <v>190</v>
      </c>
      <c r="AZ4" t="s">
        <v>102</v>
      </c>
      <c r="BA4" t="s">
        <v>109</v>
      </c>
      <c r="BB4" t="s">
        <v>157</v>
      </c>
      <c r="BC4" t="s">
        <v>50</v>
      </c>
      <c r="BD4" t="s">
        <v>104</v>
      </c>
      <c r="BE4" t="s">
        <v>31</v>
      </c>
      <c r="BF4" t="s">
        <v>615</v>
      </c>
      <c r="BG4" t="s">
        <v>616</v>
      </c>
      <c r="BH4" t="s">
        <v>617</v>
      </c>
      <c r="BI4" t="s">
        <v>1044</v>
      </c>
      <c r="BJ4" t="s">
        <v>1633</v>
      </c>
      <c r="BK4" t="s">
        <v>149</v>
      </c>
      <c r="BL4" t="s">
        <v>1634</v>
      </c>
      <c r="BM4" t="s">
        <v>1635</v>
      </c>
      <c r="BN4" t="s">
        <v>1636</v>
      </c>
      <c r="BO4">
        <v>6.16</v>
      </c>
      <c r="BP4">
        <v>23.09</v>
      </c>
      <c r="BQ4">
        <v>15.91</v>
      </c>
      <c r="BR4">
        <v>5.92</v>
      </c>
      <c r="BS4">
        <v>23.48</v>
      </c>
      <c r="BT4">
        <v>16.79</v>
      </c>
      <c r="BU4" t="s">
        <v>1637</v>
      </c>
      <c r="BV4" t="s">
        <v>1324</v>
      </c>
      <c r="BW4">
        <v>25.85</v>
      </c>
      <c r="BX4">
        <v>29.14</v>
      </c>
      <c r="BY4">
        <v>31.39</v>
      </c>
      <c r="BZ4">
        <v>9.01</v>
      </c>
      <c r="CA4">
        <v>19.989999999999998</v>
      </c>
      <c r="CB4">
        <v>18.66</v>
      </c>
      <c r="CC4">
        <v>4.21</v>
      </c>
      <c r="CD4">
        <v>0.61</v>
      </c>
      <c r="CE4" t="s">
        <v>1756</v>
      </c>
      <c r="CF4" t="s">
        <v>1757</v>
      </c>
      <c r="CG4" s="23">
        <v>-0.1959716425120773</v>
      </c>
      <c r="CH4" s="24">
        <v>1.1211870587443087</v>
      </c>
      <c r="CI4" s="23">
        <v>-4.322429746389389E-2</v>
      </c>
      <c r="CJ4" s="23">
        <v>0.40789473056793213</v>
      </c>
      <c r="CK4" s="23">
        <v>0.4172494113445282</v>
      </c>
      <c r="CL4" s="23">
        <v>0.3928571343421936</v>
      </c>
      <c r="CM4" s="23">
        <v>0.31623932719230652</v>
      </c>
      <c r="CN4" s="24">
        <v>-0.76644390821456909</v>
      </c>
      <c r="CO4" s="24">
        <v>0.51327431201934814</v>
      </c>
      <c r="CP4" s="24">
        <v>1.3429838418960571</v>
      </c>
      <c r="CQ4" s="24">
        <v>0.45785209536552429</v>
      </c>
      <c r="CR4" s="24">
        <v>0.38472968339920044</v>
      </c>
      <c r="CS4">
        <v>2.8402051282051284</v>
      </c>
      <c r="CT4">
        <v>75429139.092746019</v>
      </c>
      <c r="CU4">
        <v>0.57128412537917084</v>
      </c>
      <c r="CV4" s="23">
        <v>0.29820326119661333</v>
      </c>
      <c r="CW4" s="24">
        <v>0.38647920489311216</v>
      </c>
      <c r="CX4">
        <v>0.06</v>
      </c>
      <c r="CY4">
        <v>46.023109640504543</v>
      </c>
      <c r="CZ4">
        <v>48912992.137732513</v>
      </c>
      <c r="DA4">
        <v>0.29820326119661333</v>
      </c>
      <c r="DB4">
        <v>12.6641930658853</v>
      </c>
      <c r="DC4">
        <v>177755344.40201092</v>
      </c>
      <c r="DD4">
        <v>0.28329309813678266</v>
      </c>
      <c r="DE4">
        <v>4.8759103850709149</v>
      </c>
      <c r="DF4">
        <v>461683628.74192971</v>
      </c>
      <c r="DG4">
        <v>0.26241886985301971</v>
      </c>
      <c r="DH4">
        <v>2.1705985933838976</v>
      </c>
      <c r="DI4">
        <v>1037100091.5883573</v>
      </c>
      <c r="DJ4">
        <v>0.23856260895729067</v>
      </c>
      <c r="DK4">
        <v>0.54096944583647</v>
      </c>
      <c r="DL4">
        <v>4161284925.286695</v>
      </c>
      <c r="DM4">
        <v>0.20874228283762933</v>
      </c>
      <c r="DN4">
        <v>39938100</v>
      </c>
      <c r="DO4">
        <v>0.29820326119661333</v>
      </c>
      <c r="DP4">
        <v>2251128000</v>
      </c>
      <c r="DQ4">
        <v>491404590</v>
      </c>
      <c r="DR4">
        <v>4291</v>
      </c>
      <c r="DS4">
        <v>-0.49417490370869066</v>
      </c>
      <c r="DT4">
        <v>0.73470785385119652</v>
      </c>
      <c r="DU4" s="25">
        <v>0.44</v>
      </c>
      <c r="DV4">
        <v>0.6</v>
      </c>
      <c r="DW4">
        <v>1.04</v>
      </c>
      <c r="DX4">
        <v>4.1448931116389547</v>
      </c>
      <c r="DY4">
        <v>0.36376817291891117</v>
      </c>
      <c r="DZ4">
        <v>4.0309735357435947</v>
      </c>
      <c r="EA4">
        <v>1562</v>
      </c>
      <c r="EB4">
        <v>4.0211340680129677</v>
      </c>
      <c r="EC4">
        <v>4</v>
      </c>
      <c r="ED4">
        <v>4.6236819727891156E-2</v>
      </c>
      <c r="EE4">
        <v>0.21629421768707482</v>
      </c>
      <c r="EF4" s="22">
        <v>2.1909999999999998E-3</v>
      </c>
      <c r="EG4">
        <v>2.14E-3</v>
      </c>
      <c r="EH4">
        <v>15.213768172918911</v>
      </c>
      <c r="EI4">
        <v>-1</v>
      </c>
      <c r="EJ4">
        <v>0</v>
      </c>
      <c r="EK4">
        <v>0</v>
      </c>
      <c r="EL4" s="32">
        <v>44936</v>
      </c>
      <c r="EM4" s="33">
        <v>2.0999999999999999E-3</v>
      </c>
      <c r="EN4" s="33">
        <v>2.7300000000000001E-2</v>
      </c>
      <c r="EO4" s="33">
        <v>9.1999999999999998E-3</v>
      </c>
      <c r="EP4" s="33">
        <v>9.1000000000000004E-3</v>
      </c>
      <c r="EQ4" s="33">
        <v>-6.0000000000000001E-3</v>
      </c>
    </row>
  </sheetData>
  <phoneticPr fontId="1"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6321" r:id="rId3" name="Button 1">
              <controlPr defaultSize="0" print="0" autoFill="0" autoPict="0" macro="[0]!'Industry_copy_call_buttom [c2],[d2]'">
                <anchor moveWithCells="1" sizeWithCells="1">
                  <from>
                    <xdr:col>1</xdr:col>
                    <xdr:colOff>60960</xdr:colOff>
                    <xdr:row>1</xdr:row>
                    <xdr:rowOff>259080</xdr:rowOff>
                  </from>
                  <to>
                    <xdr:col>1</xdr:col>
                    <xdr:colOff>1089660</xdr:colOff>
                    <xdr:row>1</xdr:row>
                    <xdr:rowOff>708660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EQ8"/>
  <sheetViews>
    <sheetView workbookViewId="0">
      <selection activeCell="D8" sqref="D8"/>
    </sheetView>
  </sheetViews>
  <sheetFormatPr defaultRowHeight="14.4" x14ac:dyDescent="0.25"/>
  <cols>
    <col min="2" max="2" width="36.88671875" customWidth="1"/>
    <col min="3" max="3" width="36" customWidth="1"/>
    <col min="4" max="4" width="38.109375" customWidth="1"/>
  </cols>
  <sheetData>
    <row r="1" spans="1:147" s="16" customFormat="1" x14ac:dyDescent="0.25">
      <c r="A1" s="17" t="s">
        <v>247</v>
      </c>
      <c r="B1" s="20" t="s">
        <v>452</v>
      </c>
      <c r="C1" s="21" t="s">
        <v>453</v>
      </c>
      <c r="D1" s="20" t="s">
        <v>454</v>
      </c>
      <c r="E1" t="s">
        <v>2</v>
      </c>
      <c r="F1" t="s">
        <v>3</v>
      </c>
      <c r="G1" t="s">
        <v>0</v>
      </c>
      <c r="H1" t="s">
        <v>422</v>
      </c>
      <c r="I1" t="s">
        <v>455</v>
      </c>
      <c r="J1" t="s">
        <v>4</v>
      </c>
      <c r="K1" t="s">
        <v>5</v>
      </c>
      <c r="L1" t="s">
        <v>1</v>
      </c>
      <c r="M1" t="s">
        <v>6</v>
      </c>
      <c r="N1" t="s">
        <v>9</v>
      </c>
      <c r="O1" t="s">
        <v>10</v>
      </c>
      <c r="P1" t="s">
        <v>11</v>
      </c>
      <c r="Q1" t="s">
        <v>456</v>
      </c>
      <c r="R1" t="s">
        <v>423</v>
      </c>
      <c r="S1" t="s">
        <v>457</v>
      </c>
      <c r="T1" t="s">
        <v>12</v>
      </c>
      <c r="U1" t="s">
        <v>424</v>
      </c>
      <c r="V1" t="s">
        <v>425</v>
      </c>
      <c r="W1" t="s">
        <v>13</v>
      </c>
      <c r="X1" t="s">
        <v>369</v>
      </c>
      <c r="Y1" t="s">
        <v>370</v>
      </c>
      <c r="Z1" t="s">
        <v>371</v>
      </c>
      <c r="AA1" t="s">
        <v>372</v>
      </c>
      <c r="AB1" t="s">
        <v>373</v>
      </c>
      <c r="AC1" t="s">
        <v>426</v>
      </c>
      <c r="AD1" t="s">
        <v>374</v>
      </c>
      <c r="AE1" t="s">
        <v>458</v>
      </c>
      <c r="AF1" t="s">
        <v>14</v>
      </c>
      <c r="AG1" t="s">
        <v>15</v>
      </c>
      <c r="AH1" t="s">
        <v>427</v>
      </c>
      <c r="AI1" t="s">
        <v>459</v>
      </c>
      <c r="AJ1" t="s">
        <v>428</v>
      </c>
      <c r="AK1" t="s">
        <v>16</v>
      </c>
      <c r="AL1" t="s">
        <v>429</v>
      </c>
      <c r="AM1" t="s">
        <v>248</v>
      </c>
      <c r="AN1" t="s">
        <v>430</v>
      </c>
      <c r="AO1" t="s">
        <v>431</v>
      </c>
      <c r="AP1" t="s">
        <v>432</v>
      </c>
      <c r="AQ1" t="s">
        <v>433</v>
      </c>
      <c r="AR1" t="s">
        <v>434</v>
      </c>
      <c r="AS1" t="s">
        <v>435</v>
      </c>
      <c r="AT1" t="s">
        <v>436</v>
      </c>
      <c r="AU1" t="s">
        <v>437</v>
      </c>
      <c r="AV1" t="s">
        <v>438</v>
      </c>
      <c r="AW1" t="s">
        <v>439</v>
      </c>
      <c r="AX1" t="s">
        <v>440</v>
      </c>
      <c r="AY1" t="s">
        <v>460</v>
      </c>
      <c r="AZ1" t="s">
        <v>249</v>
      </c>
      <c r="BA1" t="s">
        <v>250</v>
      </c>
      <c r="BB1" t="s">
        <v>251</v>
      </c>
      <c r="BC1" t="s">
        <v>252</v>
      </c>
      <c r="BD1" t="s">
        <v>258</v>
      </c>
      <c r="BE1" t="s">
        <v>253</v>
      </c>
      <c r="BF1" t="s">
        <v>254</v>
      </c>
      <c r="BG1" t="s">
        <v>255</v>
      </c>
      <c r="BH1" t="s">
        <v>256</v>
      </c>
      <c r="BI1" t="s">
        <v>461</v>
      </c>
      <c r="BJ1" t="s">
        <v>441</v>
      </c>
      <c r="BK1" t="s">
        <v>257</v>
      </c>
      <c r="BL1" t="s">
        <v>442</v>
      </c>
      <c r="BM1" t="s">
        <v>443</v>
      </c>
      <c r="BN1" t="s">
        <v>444</v>
      </c>
      <c r="BO1" t="s">
        <v>445</v>
      </c>
      <c r="BP1" t="s">
        <v>259</v>
      </c>
      <c r="BQ1" t="s">
        <v>260</v>
      </c>
      <c r="BR1" t="s">
        <v>261</v>
      </c>
      <c r="BS1" t="s">
        <v>446</v>
      </c>
      <c r="BT1" t="s">
        <v>262</v>
      </c>
      <c r="BU1" t="s">
        <v>263</v>
      </c>
      <c r="BV1" t="s">
        <v>264</v>
      </c>
      <c r="BW1" t="s">
        <v>447</v>
      </c>
      <c r="BX1" t="s">
        <v>265</v>
      </c>
      <c r="BY1" t="s">
        <v>266</v>
      </c>
      <c r="BZ1" t="s">
        <v>448</v>
      </c>
      <c r="CA1" t="s">
        <v>267</v>
      </c>
      <c r="CB1" t="s">
        <v>268</v>
      </c>
      <c r="CC1" t="s">
        <v>462</v>
      </c>
      <c r="CD1" t="s">
        <v>463</v>
      </c>
      <c r="CE1" t="s">
        <v>464</v>
      </c>
      <c r="CF1" t="s">
        <v>465</v>
      </c>
      <c r="CG1" s="1" t="s">
        <v>375</v>
      </c>
      <c r="CH1" s="1" t="s">
        <v>376</v>
      </c>
      <c r="CI1" s="1" t="s">
        <v>377</v>
      </c>
      <c r="CJ1" s="1" t="s">
        <v>378</v>
      </c>
      <c r="CK1" s="1" t="s">
        <v>379</v>
      </c>
      <c r="CL1" s="1" t="s">
        <v>380</v>
      </c>
      <c r="CM1" s="1" t="s">
        <v>381</v>
      </c>
      <c r="CN1" s="1" t="s">
        <v>382</v>
      </c>
      <c r="CO1" s="1" t="s">
        <v>383</v>
      </c>
      <c r="CP1" s="1" t="s">
        <v>384</v>
      </c>
      <c r="CQ1" s="1" t="s">
        <v>385</v>
      </c>
      <c r="CR1" s="1" t="s">
        <v>386</v>
      </c>
      <c r="CS1" s="1" t="s">
        <v>466</v>
      </c>
      <c r="CT1" s="1" t="s">
        <v>467</v>
      </c>
      <c r="CU1" s="1" t="s">
        <v>468</v>
      </c>
      <c r="CV1" s="1" t="s">
        <v>387</v>
      </c>
      <c r="CW1" s="1" t="s">
        <v>469</v>
      </c>
      <c r="CX1" s="1" t="s">
        <v>228</v>
      </c>
      <c r="CY1">
        <v>1</v>
      </c>
      <c r="CZ1" t="s">
        <v>471</v>
      </c>
      <c r="DA1" t="s">
        <v>412</v>
      </c>
      <c r="DB1">
        <v>3</v>
      </c>
      <c r="DC1" t="s">
        <v>472</v>
      </c>
      <c r="DD1" t="s">
        <v>473</v>
      </c>
      <c r="DE1">
        <v>6</v>
      </c>
      <c r="DF1" t="s">
        <v>413</v>
      </c>
      <c r="DG1" t="s">
        <v>474</v>
      </c>
      <c r="DH1">
        <v>10</v>
      </c>
      <c r="DI1" t="s">
        <v>475</v>
      </c>
      <c r="DJ1" t="s">
        <v>414</v>
      </c>
      <c r="DK1">
        <v>20</v>
      </c>
      <c r="DL1" t="s">
        <v>476</v>
      </c>
      <c r="DM1" t="s">
        <v>388</v>
      </c>
      <c r="DN1" t="s">
        <v>389</v>
      </c>
      <c r="DO1" s="2" t="s">
        <v>390</v>
      </c>
      <c r="DP1" t="s">
        <v>477</v>
      </c>
      <c r="DQ1" t="s">
        <v>415</v>
      </c>
      <c r="DR1" s="1" t="s">
        <v>391</v>
      </c>
      <c r="DS1" s="1" t="s">
        <v>392</v>
      </c>
      <c r="DT1" s="1" t="s">
        <v>478</v>
      </c>
      <c r="DU1" t="s">
        <v>479</v>
      </c>
      <c r="DV1" t="s">
        <v>416</v>
      </c>
      <c r="DW1" t="s">
        <v>480</v>
      </c>
      <c r="DX1" t="s">
        <v>481</v>
      </c>
      <c r="DY1" t="s">
        <v>482</v>
      </c>
      <c r="DZ1" t="s">
        <v>483</v>
      </c>
      <c r="EA1" t="s">
        <v>484</v>
      </c>
      <c r="EB1" t="s">
        <v>393</v>
      </c>
      <c r="EC1" t="s">
        <v>485</v>
      </c>
      <c r="ED1" t="s">
        <v>486</v>
      </c>
      <c r="EE1" t="s">
        <v>487</v>
      </c>
      <c r="EF1" t="s">
        <v>488</v>
      </c>
      <c r="EG1" t="s">
        <v>489</v>
      </c>
      <c r="EH1" t="s">
        <v>490</v>
      </c>
      <c r="EI1" t="s">
        <v>491</v>
      </c>
      <c r="EJ1" t="s">
        <v>492</v>
      </c>
      <c r="EK1"/>
    </row>
    <row r="2" spans="1:147" s="16" customFormat="1" ht="71.55" customHeight="1" x14ac:dyDescent="0.25">
      <c r="A2" s="29"/>
      <c r="B2" s="27"/>
      <c r="C2" s="28">
        <v>3</v>
      </c>
      <c r="D2" s="28">
        <v>8</v>
      </c>
      <c r="T2" s="18"/>
      <c r="U2" s="18"/>
      <c r="V2" s="18"/>
      <c r="AB2" s="19"/>
    </row>
    <row r="3" spans="1:147" s="18" customFormat="1" ht="151.19999999999999" x14ac:dyDescent="0.25">
      <c r="A3" s="35"/>
      <c r="B3" s="3"/>
      <c r="C3" s="3"/>
      <c r="D3" s="3" t="s">
        <v>1288</v>
      </c>
      <c r="E3" t="s">
        <v>1242</v>
      </c>
      <c r="F3" t="s">
        <v>1243</v>
      </c>
      <c r="G3">
        <v>5.68</v>
      </c>
      <c r="H3">
        <v>0.35</v>
      </c>
      <c r="I3" t="s">
        <v>1244</v>
      </c>
      <c r="J3">
        <v>162558930000</v>
      </c>
      <c r="K3">
        <v>22.29</v>
      </c>
      <c r="L3">
        <v>2.14</v>
      </c>
      <c r="M3" t="s">
        <v>516</v>
      </c>
      <c r="N3" t="s">
        <v>1245</v>
      </c>
      <c r="O3" t="s">
        <v>1246</v>
      </c>
      <c r="P3" t="s">
        <v>1247</v>
      </c>
      <c r="Q3">
        <v>48.27</v>
      </c>
      <c r="R3" t="s">
        <v>1248</v>
      </c>
      <c r="S3">
        <v>6169950100</v>
      </c>
      <c r="T3" s="4">
        <v>0.36530000000000001</v>
      </c>
      <c r="U3" t="s">
        <v>1249</v>
      </c>
      <c r="V3">
        <v>8571000000</v>
      </c>
      <c r="W3">
        <v>28619530000</v>
      </c>
      <c r="X3">
        <v>2.94</v>
      </c>
      <c r="Y3">
        <v>7.0000000000000007E-2</v>
      </c>
      <c r="Z3">
        <v>40.130000000000003</v>
      </c>
      <c r="AA3" t="s">
        <v>1250</v>
      </c>
      <c r="AB3" t="s">
        <v>1251</v>
      </c>
      <c r="AC3" t="s">
        <v>7</v>
      </c>
      <c r="AD3" t="s">
        <v>188</v>
      </c>
      <c r="AE3" t="s">
        <v>1252</v>
      </c>
      <c r="AF3">
        <v>2850468600</v>
      </c>
      <c r="AG3" t="s">
        <v>1253</v>
      </c>
      <c r="AH3" t="s">
        <v>1254</v>
      </c>
      <c r="AI3" t="s">
        <v>1255</v>
      </c>
      <c r="AJ3" t="s">
        <v>1256</v>
      </c>
      <c r="AK3" t="s">
        <v>1257</v>
      </c>
      <c r="AL3" t="s">
        <v>7</v>
      </c>
      <c r="AM3" t="s">
        <v>1258</v>
      </c>
      <c r="AN3" t="s">
        <v>7</v>
      </c>
      <c r="AO3" t="s">
        <v>1259</v>
      </c>
      <c r="AP3" t="s">
        <v>1260</v>
      </c>
      <c r="AQ3" t="s">
        <v>1261</v>
      </c>
      <c r="AR3" t="s">
        <v>1262</v>
      </c>
      <c r="AS3" t="s">
        <v>1263</v>
      </c>
      <c r="AT3" t="s">
        <v>1264</v>
      </c>
      <c r="AU3" t="s">
        <v>1265</v>
      </c>
      <c r="AV3" t="s">
        <v>1266</v>
      </c>
      <c r="AW3" t="s">
        <v>1267</v>
      </c>
      <c r="AX3" t="s">
        <v>1268</v>
      </c>
      <c r="AY3" t="s">
        <v>1269</v>
      </c>
      <c r="AZ3" t="s">
        <v>1270</v>
      </c>
      <c r="BA3" t="s">
        <v>1271</v>
      </c>
      <c r="BB3" t="s">
        <v>1272</v>
      </c>
      <c r="BC3" t="s">
        <v>1273</v>
      </c>
      <c r="BD3" t="s">
        <v>1274</v>
      </c>
      <c r="BE3" t="s">
        <v>1275</v>
      </c>
      <c r="BF3" t="s">
        <v>1276</v>
      </c>
      <c r="BG3" t="s">
        <v>554</v>
      </c>
      <c r="BH3" t="s">
        <v>1277</v>
      </c>
      <c r="BI3" t="s">
        <v>1278</v>
      </c>
      <c r="BJ3" t="s">
        <v>1279</v>
      </c>
      <c r="BK3" t="s">
        <v>1280</v>
      </c>
      <c r="BL3" t="s">
        <v>1281</v>
      </c>
      <c r="BM3" t="s">
        <v>1282</v>
      </c>
      <c r="BN3" t="s">
        <v>1283</v>
      </c>
      <c r="BO3">
        <v>4.4800000000000004</v>
      </c>
      <c r="BP3">
        <v>4.43</v>
      </c>
      <c r="BQ3">
        <v>4.51</v>
      </c>
      <c r="BR3">
        <v>10.14</v>
      </c>
      <c r="BS3">
        <v>8.98</v>
      </c>
      <c r="BT3" t="s">
        <v>7</v>
      </c>
      <c r="BU3" t="s">
        <v>1284</v>
      </c>
      <c r="BV3" t="s">
        <v>1077</v>
      </c>
      <c r="BW3">
        <v>65.45</v>
      </c>
      <c r="BX3">
        <v>57.69</v>
      </c>
      <c r="BY3">
        <v>56.74</v>
      </c>
      <c r="BZ3">
        <v>47.21</v>
      </c>
      <c r="CA3">
        <v>34.83</v>
      </c>
      <c r="CB3">
        <v>34.06</v>
      </c>
      <c r="CC3">
        <v>-1.73</v>
      </c>
      <c r="CD3">
        <v>0.53</v>
      </c>
      <c r="CE3" t="s">
        <v>1285</v>
      </c>
      <c r="CF3" t="s">
        <v>1286</v>
      </c>
      <c r="CG3" s="23">
        <v>0.55442886597938146</v>
      </c>
      <c r="CH3" s="24">
        <v>0.36171887019230692</v>
      </c>
      <c r="CI3" s="23">
        <v>0.36844894289970398</v>
      </c>
      <c r="CJ3" s="23">
        <v>0.26325786113739014</v>
      </c>
      <c r="CK3" s="23">
        <v>0.213192418217659</v>
      </c>
      <c r="CL3" s="23">
        <v>8.8777445256710052E-2</v>
      </c>
      <c r="CM3" s="23">
        <v>0.31008505821228027</v>
      </c>
      <c r="CN3" s="24">
        <v>0.56244802474975586</v>
      </c>
      <c r="CO3" s="24">
        <v>0.27147889137268066</v>
      </c>
      <c r="CP3" s="24">
        <v>4.8357352614402771E-2</v>
      </c>
      <c r="CQ3" s="24">
        <v>0.11481472849845886</v>
      </c>
      <c r="CR3" s="24">
        <v>0.58409392833709717</v>
      </c>
      <c r="CS3">
        <v>10.498510074916043</v>
      </c>
      <c r="CT3">
        <v>109132355.54767813</v>
      </c>
      <c r="CU3">
        <v>0.37359154929577465</v>
      </c>
      <c r="CV3" s="23">
        <v>0.2487523451447487</v>
      </c>
      <c r="CW3" s="24">
        <v>0.31623858511447905</v>
      </c>
      <c r="CX3">
        <v>0.06</v>
      </c>
      <c r="CY3">
        <v>36.653581028774788</v>
      </c>
      <c r="CZ3">
        <v>6646661067.2704458</v>
      </c>
      <c r="DA3">
        <v>0.2487523451447487</v>
      </c>
      <c r="DB3">
        <v>10.497810252337009</v>
      </c>
      <c r="DC3">
        <v>23207118831.83112</v>
      </c>
      <c r="DD3">
        <v>0.23631472788751126</v>
      </c>
      <c r="DE3">
        <v>4.2907344243829497</v>
      </c>
      <c r="DF3">
        <v>56779074606.798943</v>
      </c>
      <c r="DG3">
        <v>0.21890206372737886</v>
      </c>
      <c r="DH3">
        <v>2.0610996298480817</v>
      </c>
      <c r="DI3">
        <v>118200947917.28088</v>
      </c>
      <c r="DJ3">
        <v>0.19900187611579898</v>
      </c>
      <c r="DK3">
        <v>0.62365087626055604</v>
      </c>
      <c r="DL3">
        <v>390641526010.16467</v>
      </c>
      <c r="DM3">
        <v>0.17412664160132407</v>
      </c>
      <c r="DN3">
        <v>5642000000</v>
      </c>
      <c r="DO3">
        <v>0.2487523451447487</v>
      </c>
      <c r="DP3">
        <v>243623930000</v>
      </c>
      <c r="DQ3">
        <v>8142706000</v>
      </c>
      <c r="DR3">
        <v>3468</v>
      </c>
      <c r="DS3">
        <v>0.30567652083463276</v>
      </c>
      <c r="DT3">
        <v>4.5480285077827864E-2</v>
      </c>
      <c r="DU3" s="25">
        <v>0.77</v>
      </c>
      <c r="DV3">
        <v>0.6366666666666666</v>
      </c>
      <c r="DW3">
        <v>1.4066666666666667</v>
      </c>
      <c r="DX3">
        <v>5.3E-3</v>
      </c>
      <c r="DY3">
        <v>0.31145533355831334</v>
      </c>
      <c r="DZ3">
        <v>9.0871326785905743E-4</v>
      </c>
      <c r="EA3">
        <v>908</v>
      </c>
      <c r="EB3">
        <v>7.4046048498466427E-4</v>
      </c>
      <c r="EC3">
        <v>0</v>
      </c>
      <c r="ED3">
        <v>1.9182704957069526E-2</v>
      </c>
      <c r="EE3">
        <v>0.11188164166217965</v>
      </c>
      <c r="EF3" s="22">
        <v>2.0284</v>
      </c>
      <c r="EG3">
        <v>2.0318999999999998</v>
      </c>
      <c r="EH3">
        <v>14.171455333558313</v>
      </c>
      <c r="EI3" t="s">
        <v>1287</v>
      </c>
      <c r="EJ3">
        <v>0</v>
      </c>
      <c r="EK3">
        <v>1</v>
      </c>
      <c r="EL3" s="32">
        <v>44904</v>
      </c>
      <c r="EM3" s="33">
        <v>6.8999999999999999E-3</v>
      </c>
      <c r="EN3" s="33">
        <v>-1.03E-2</v>
      </c>
      <c r="EO3" s="33">
        <v>-1.2200000000000001E-2</v>
      </c>
      <c r="EP3" s="33">
        <v>-0.53</v>
      </c>
      <c r="EQ3" s="33">
        <v>0.35</v>
      </c>
    </row>
    <row r="4" spans="1:147" s="18" customFormat="1" ht="97.2" x14ac:dyDescent="0.25">
      <c r="A4" s="35"/>
      <c r="B4" s="3"/>
      <c r="C4" s="3"/>
      <c r="D4" s="3" t="s">
        <v>1660</v>
      </c>
      <c r="E4" t="s">
        <v>521</v>
      </c>
      <c r="F4" t="s">
        <v>522</v>
      </c>
      <c r="G4">
        <v>4.01</v>
      </c>
      <c r="H4">
        <v>-0.99</v>
      </c>
      <c r="I4" t="s">
        <v>1638</v>
      </c>
      <c r="J4">
        <v>9761747600</v>
      </c>
      <c r="K4">
        <v>11.67</v>
      </c>
      <c r="L4">
        <v>1.7</v>
      </c>
      <c r="M4" t="s">
        <v>516</v>
      </c>
      <c r="N4" t="s">
        <v>1639</v>
      </c>
      <c r="O4" t="s">
        <v>1640</v>
      </c>
      <c r="P4" t="s">
        <v>1641</v>
      </c>
      <c r="Q4">
        <v>16.97</v>
      </c>
      <c r="R4" t="s">
        <v>271</v>
      </c>
      <c r="S4">
        <v>492902870</v>
      </c>
      <c r="T4" s="4">
        <v>0.20830000000000001</v>
      </c>
      <c r="U4" t="s">
        <v>596</v>
      </c>
      <c r="V4">
        <v>2393029000</v>
      </c>
      <c r="W4">
        <v>2434351000</v>
      </c>
      <c r="X4">
        <v>3.22</v>
      </c>
      <c r="Y4">
        <v>0.08</v>
      </c>
      <c r="Z4">
        <v>39.53</v>
      </c>
      <c r="AA4" t="s">
        <v>1642</v>
      </c>
      <c r="AB4" t="s">
        <v>186</v>
      </c>
      <c r="AC4" t="s">
        <v>7</v>
      </c>
      <c r="AD4" t="s">
        <v>107</v>
      </c>
      <c r="AE4" t="s">
        <v>7</v>
      </c>
      <c r="AF4">
        <v>289012480</v>
      </c>
      <c r="AG4" t="s">
        <v>1643</v>
      </c>
      <c r="AH4" t="s">
        <v>1644</v>
      </c>
      <c r="AI4" t="s">
        <v>1645</v>
      </c>
      <c r="AJ4" t="s">
        <v>1646</v>
      </c>
      <c r="AK4" t="s">
        <v>1647</v>
      </c>
      <c r="AL4" t="s">
        <v>7</v>
      </c>
      <c r="AM4" t="s">
        <v>1648</v>
      </c>
      <c r="AN4" t="s">
        <v>7</v>
      </c>
      <c r="AO4" t="s">
        <v>1649</v>
      </c>
      <c r="AP4" t="s">
        <v>7</v>
      </c>
      <c r="AQ4" t="s">
        <v>7</v>
      </c>
      <c r="AR4" t="s">
        <v>1650</v>
      </c>
      <c r="AS4" t="s">
        <v>1651</v>
      </c>
      <c r="AT4" t="s">
        <v>1652</v>
      </c>
      <c r="AU4" t="s">
        <v>1653</v>
      </c>
      <c r="AV4" t="s">
        <v>1493</v>
      </c>
      <c r="AW4" t="s">
        <v>1654</v>
      </c>
      <c r="AX4" t="s">
        <v>82</v>
      </c>
      <c r="AY4" t="s">
        <v>73</v>
      </c>
      <c r="AZ4" t="s">
        <v>197</v>
      </c>
      <c r="BA4" t="s">
        <v>86</v>
      </c>
      <c r="BB4" t="s">
        <v>51</v>
      </c>
      <c r="BC4" t="s">
        <v>159</v>
      </c>
      <c r="BD4" t="s">
        <v>90</v>
      </c>
      <c r="BE4" t="s">
        <v>174</v>
      </c>
      <c r="BF4" t="s">
        <v>133</v>
      </c>
      <c r="BG4" t="s">
        <v>35</v>
      </c>
      <c r="BH4" t="s">
        <v>165</v>
      </c>
      <c r="BI4" t="s">
        <v>1655</v>
      </c>
      <c r="BJ4" t="s">
        <v>1656</v>
      </c>
      <c r="BK4" t="s">
        <v>1657</v>
      </c>
      <c r="BL4" t="s">
        <v>47</v>
      </c>
      <c r="BM4" t="s">
        <v>1450</v>
      </c>
      <c r="BN4" t="s">
        <v>1658</v>
      </c>
      <c r="BO4">
        <v>8.57</v>
      </c>
      <c r="BP4">
        <v>3.8</v>
      </c>
      <c r="BQ4">
        <v>5.59</v>
      </c>
      <c r="BR4">
        <v>17.16</v>
      </c>
      <c r="BS4">
        <v>5.73</v>
      </c>
      <c r="BT4">
        <v>10.73</v>
      </c>
      <c r="BU4" t="s">
        <v>796</v>
      </c>
      <c r="BV4" t="s">
        <v>1077</v>
      </c>
      <c r="BW4">
        <v>61.72</v>
      </c>
      <c r="BX4">
        <v>52.14</v>
      </c>
      <c r="BY4">
        <v>57.11</v>
      </c>
      <c r="BZ4">
        <v>45.97</v>
      </c>
      <c r="CA4">
        <v>19.579999999999998</v>
      </c>
      <c r="CB4">
        <v>26.28</v>
      </c>
      <c r="CC4">
        <v>-2.67</v>
      </c>
      <c r="CD4">
        <v>6.08</v>
      </c>
      <c r="CE4" t="s">
        <v>1659</v>
      </c>
      <c r="CF4" t="s">
        <v>127</v>
      </c>
      <c r="CG4" s="23">
        <v>0.37842026666666667</v>
      </c>
      <c r="CH4" s="24">
        <v>-1.3529870967742125E-2</v>
      </c>
      <c r="CI4" s="23">
        <v>0.40612655878067017</v>
      </c>
      <c r="CJ4" s="23">
        <v>-9.3189962208271027E-2</v>
      </c>
      <c r="CK4" s="23">
        <v>4.3966323137283325E-2</v>
      </c>
      <c r="CL4" s="23">
        <v>0.28485578298568726</v>
      </c>
      <c r="CM4" s="23">
        <v>0.20231214165687561</v>
      </c>
      <c r="CN4" s="24">
        <v>2.7979798316955566</v>
      </c>
      <c r="CO4" s="24">
        <v>-0.3242320716381073</v>
      </c>
      <c r="CP4" s="24">
        <v>8.9219331741333008E-2</v>
      </c>
      <c r="CQ4" s="24">
        <v>0.6303030252456665</v>
      </c>
      <c r="CR4" s="24">
        <v>0.20437955856323242</v>
      </c>
      <c r="CS4">
        <v>6.8599772312016869</v>
      </c>
      <c r="CT4">
        <v>61298646.276595742</v>
      </c>
      <c r="CU4">
        <v>2.4937655860349128</v>
      </c>
      <c r="CV4" s="23">
        <v>0.16881416887044906</v>
      </c>
      <c r="CW4" s="24">
        <v>0.67952993512153625</v>
      </c>
      <c r="CX4">
        <v>0.06</v>
      </c>
      <c r="CY4">
        <v>20.313337394578937</v>
      </c>
      <c r="CZ4">
        <v>829196466.97224295</v>
      </c>
      <c r="DA4">
        <v>0.16881416887044906</v>
      </c>
      <c r="DB4">
        <v>6.2134332971312753</v>
      </c>
      <c r="DC4">
        <v>2710859969.7653003</v>
      </c>
      <c r="DD4">
        <v>0.1603734604269266</v>
      </c>
      <c r="DE4">
        <v>2.7927851535672503</v>
      </c>
      <c r="DF4">
        <v>6031164831.4534063</v>
      </c>
      <c r="DG4">
        <v>0.14855646860599517</v>
      </c>
      <c r="DH4">
        <v>1.5082279224112667</v>
      </c>
      <c r="DI4">
        <v>11167905957.523449</v>
      </c>
      <c r="DJ4">
        <v>0.13505133509635925</v>
      </c>
      <c r="DK4">
        <v>0.60975596897517514</v>
      </c>
      <c r="DL4">
        <v>27623751889.316486</v>
      </c>
      <c r="DM4">
        <v>0.11816991820931433</v>
      </c>
      <c r="DN4">
        <v>752000000</v>
      </c>
      <c r="DO4">
        <v>0.16881416887044906</v>
      </c>
      <c r="DP4">
        <v>16843747600</v>
      </c>
      <c r="DQ4">
        <v>674272100</v>
      </c>
      <c r="DR4">
        <v>3652</v>
      </c>
      <c r="DS4">
        <v>0.20960609779621761</v>
      </c>
      <c r="DT4">
        <v>-0.69305980608927842</v>
      </c>
      <c r="DU4" s="25">
        <v>0.60333333333333328</v>
      </c>
      <c r="DV4">
        <v>0.70333333333333325</v>
      </c>
      <c r="DW4">
        <v>1.3066666666666666</v>
      </c>
      <c r="DX4">
        <v>-6.3051428571428572</v>
      </c>
      <c r="DY4">
        <v>0.42959327731092428</v>
      </c>
      <c r="DZ4">
        <v>-6.0395444629051624</v>
      </c>
      <c r="EA4">
        <v>1058</v>
      </c>
      <c r="EB4">
        <v>-6.031013051454579</v>
      </c>
      <c r="EC4">
        <v>6</v>
      </c>
      <c r="ED4">
        <v>1.9004983258371529E-2</v>
      </c>
      <c r="EE4">
        <v>0.14665099650789881</v>
      </c>
      <c r="EF4" s="22">
        <v>-2.0385</v>
      </c>
      <c r="EG4">
        <v>-2.0286</v>
      </c>
      <c r="EH4">
        <v>30.129593277310924</v>
      </c>
      <c r="EI4" t="s">
        <v>450</v>
      </c>
      <c r="EJ4">
        <v>0</v>
      </c>
      <c r="EK4">
        <v>1</v>
      </c>
      <c r="EL4" s="32">
        <v>44904</v>
      </c>
      <c r="EM4" s="33">
        <v>2.3999999999999998E-3</v>
      </c>
      <c r="EN4" s="33">
        <v>-1.21E-2</v>
      </c>
      <c r="EO4" s="33">
        <v>-7.4000000000000003E-3</v>
      </c>
      <c r="EP4" s="33">
        <v>0</v>
      </c>
      <c r="EQ4" s="33">
        <v>-0.99</v>
      </c>
    </row>
    <row r="5" spans="1:147" s="18" customFormat="1" ht="97.2" x14ac:dyDescent="0.25">
      <c r="A5" s="35"/>
      <c r="B5" s="3"/>
      <c r="C5" s="3"/>
      <c r="D5" s="3" t="s">
        <v>1690</v>
      </c>
      <c r="E5" t="s">
        <v>517</v>
      </c>
      <c r="F5" t="s">
        <v>518</v>
      </c>
      <c r="G5">
        <v>4.03</v>
      </c>
      <c r="H5">
        <v>-0.49</v>
      </c>
      <c r="I5" t="s">
        <v>1661</v>
      </c>
      <c r="J5">
        <v>26094560000</v>
      </c>
      <c r="K5">
        <v>24.01</v>
      </c>
      <c r="L5">
        <v>1.72</v>
      </c>
      <c r="M5" t="s">
        <v>516</v>
      </c>
      <c r="N5" t="s">
        <v>1662</v>
      </c>
      <c r="O5" t="s">
        <v>1663</v>
      </c>
      <c r="P5" t="s">
        <v>1664</v>
      </c>
      <c r="Q5">
        <v>31.58</v>
      </c>
      <c r="R5" t="s">
        <v>421</v>
      </c>
      <c r="S5">
        <v>1309138640</v>
      </c>
      <c r="T5" s="4">
        <v>0.32250000000000001</v>
      </c>
      <c r="U5" t="s">
        <v>588</v>
      </c>
      <c r="V5">
        <v>4480723000</v>
      </c>
      <c r="W5">
        <v>6475076900</v>
      </c>
      <c r="X5">
        <v>3.13</v>
      </c>
      <c r="Y5">
        <v>0.1</v>
      </c>
      <c r="Z5">
        <v>36.369999999999997</v>
      </c>
      <c r="AA5" t="s">
        <v>1665</v>
      </c>
      <c r="AB5" t="s">
        <v>1666</v>
      </c>
      <c r="AC5" t="s">
        <v>7</v>
      </c>
      <c r="AD5" t="s">
        <v>144</v>
      </c>
      <c r="AE5" t="s">
        <v>1667</v>
      </c>
      <c r="AF5">
        <v>671703000</v>
      </c>
      <c r="AG5" t="s">
        <v>1668</v>
      </c>
      <c r="AH5" t="s">
        <v>1669</v>
      </c>
      <c r="AI5" t="s">
        <v>1670</v>
      </c>
      <c r="AJ5" t="s">
        <v>1671</v>
      </c>
      <c r="AK5" t="s">
        <v>1672</v>
      </c>
      <c r="AL5" t="s">
        <v>1673</v>
      </c>
      <c r="AM5" t="s">
        <v>1674</v>
      </c>
      <c r="AN5" t="s">
        <v>7</v>
      </c>
      <c r="AO5" t="s">
        <v>1675</v>
      </c>
      <c r="AP5" t="s">
        <v>64</v>
      </c>
      <c r="AQ5" t="s">
        <v>7</v>
      </c>
      <c r="AR5" t="s">
        <v>1676</v>
      </c>
      <c r="AS5" t="s">
        <v>1677</v>
      </c>
      <c r="AT5" t="s">
        <v>1678</v>
      </c>
      <c r="AU5" t="s">
        <v>1679</v>
      </c>
      <c r="AV5" t="s">
        <v>1680</v>
      </c>
      <c r="AW5" t="s">
        <v>1681</v>
      </c>
      <c r="AX5" t="s">
        <v>1682</v>
      </c>
      <c r="AY5" t="s">
        <v>589</v>
      </c>
      <c r="AZ5" t="s">
        <v>302</v>
      </c>
      <c r="BA5" t="s">
        <v>493</v>
      </c>
      <c r="BB5" t="s">
        <v>281</v>
      </c>
      <c r="BC5" t="s">
        <v>571</v>
      </c>
      <c r="BD5" t="s">
        <v>80</v>
      </c>
      <c r="BE5" t="s">
        <v>409</v>
      </c>
      <c r="BF5" t="s">
        <v>98</v>
      </c>
      <c r="BG5" t="s">
        <v>204</v>
      </c>
      <c r="BH5" t="s">
        <v>166</v>
      </c>
      <c r="BI5" t="s">
        <v>1683</v>
      </c>
      <c r="BJ5" t="s">
        <v>1684</v>
      </c>
      <c r="BK5" t="s">
        <v>1685</v>
      </c>
      <c r="BL5" t="s">
        <v>878</v>
      </c>
      <c r="BM5" t="s">
        <v>1686</v>
      </c>
      <c r="BN5" t="s">
        <v>1687</v>
      </c>
      <c r="BO5">
        <v>3.69</v>
      </c>
      <c r="BP5">
        <v>3.72</v>
      </c>
      <c r="BQ5">
        <v>4.3899999999999997</v>
      </c>
      <c r="BR5">
        <v>7.49</v>
      </c>
      <c r="BS5">
        <v>7.52</v>
      </c>
      <c r="BT5">
        <v>8.19</v>
      </c>
      <c r="BU5" t="s">
        <v>1688</v>
      </c>
      <c r="BV5" t="s">
        <v>1077</v>
      </c>
      <c r="BW5">
        <v>62.86</v>
      </c>
      <c r="BX5">
        <v>52.09</v>
      </c>
      <c r="BY5">
        <v>52.4</v>
      </c>
      <c r="BZ5">
        <v>40.200000000000003</v>
      </c>
      <c r="CA5">
        <v>24.94</v>
      </c>
      <c r="CB5">
        <v>26.06</v>
      </c>
      <c r="CC5">
        <v>-0.74</v>
      </c>
      <c r="CD5">
        <v>2.44</v>
      </c>
      <c r="CE5" t="s">
        <v>114</v>
      </c>
      <c r="CF5" t="s">
        <v>1689</v>
      </c>
      <c r="CG5" s="23">
        <v>0.30757711111111113</v>
      </c>
      <c r="CH5" s="24">
        <v>0.30795948051948052</v>
      </c>
      <c r="CI5" s="23">
        <v>0.32695913314819336</v>
      </c>
      <c r="CJ5" s="23">
        <v>7.2376355528831482E-2</v>
      </c>
      <c r="CK5" s="23">
        <v>4.6717200428247452E-2</v>
      </c>
      <c r="CL5" s="23">
        <v>0.2699090838432312</v>
      </c>
      <c r="CM5" s="23">
        <v>0.32226148247718811</v>
      </c>
      <c r="CN5" s="24">
        <v>0.24271844327449799</v>
      </c>
      <c r="CO5" s="24">
        <v>5.8219179511070251E-2</v>
      </c>
      <c r="CP5" s="24">
        <v>0.13398058712482452</v>
      </c>
      <c r="CQ5" s="24">
        <v>0.29072681069374084</v>
      </c>
      <c r="CR5" s="24">
        <v>1.1111111640930176</v>
      </c>
      <c r="CS5">
        <v>7.3734275218988419</v>
      </c>
      <c r="CT5">
        <v>165884580.72916666</v>
      </c>
      <c r="CU5">
        <v>1.3647642679900744</v>
      </c>
      <c r="CV5" s="23">
        <v>0.20764465108513833</v>
      </c>
      <c r="CW5" s="24">
        <v>0.36735123693943023</v>
      </c>
      <c r="CX5">
        <v>0.06</v>
      </c>
      <c r="CY5">
        <v>46.476374272211096</v>
      </c>
      <c r="CZ5">
        <v>874972728.3333832</v>
      </c>
      <c r="DA5">
        <v>0.20764465108513833</v>
      </c>
      <c r="DB5">
        <v>13.766813868847413</v>
      </c>
      <c r="DC5">
        <v>2953883185.1297927</v>
      </c>
      <c r="DD5">
        <v>0.19726241853088139</v>
      </c>
      <c r="DE5">
        <v>5.9103758653100531</v>
      </c>
      <c r="DF5">
        <v>6880367835.6024017</v>
      </c>
      <c r="DG5">
        <v>0.18272729295492174</v>
      </c>
      <c r="DH5">
        <v>3.0184519045704405</v>
      </c>
      <c r="DI5">
        <v>13472323325.220304</v>
      </c>
      <c r="DJ5">
        <v>0.16611572086811066</v>
      </c>
      <c r="DK5">
        <v>1.0646953936592181</v>
      </c>
      <c r="DL5">
        <v>38194548640.093033</v>
      </c>
      <c r="DM5">
        <v>0.14535125575959681</v>
      </c>
      <c r="DN5">
        <v>768000000</v>
      </c>
      <c r="DO5">
        <v>0.20764465108513833</v>
      </c>
      <c r="DP5">
        <v>40665560000</v>
      </c>
      <c r="DQ5">
        <v>1727791900</v>
      </c>
      <c r="DR5">
        <v>3537</v>
      </c>
      <c r="DS5">
        <v>9.9932460025972808E-2</v>
      </c>
      <c r="DT5">
        <v>-5.9391756419949704E-2</v>
      </c>
      <c r="DU5" s="25">
        <v>0.60333333333333328</v>
      </c>
      <c r="DV5">
        <v>0.70333333333333325</v>
      </c>
      <c r="DW5">
        <v>1.3066666666666666</v>
      </c>
      <c r="DX5">
        <v>2.4399999999999998E-2</v>
      </c>
      <c r="DY5">
        <v>0.36601783060921189</v>
      </c>
      <c r="DZ5">
        <v>3.8068350668647843E-3</v>
      </c>
      <c r="EA5">
        <v>1056</v>
      </c>
      <c r="EB5">
        <v>2.9870924423523021E-3</v>
      </c>
      <c r="EC5">
        <v>0</v>
      </c>
      <c r="ED5">
        <v>3.2432047254913686E-2</v>
      </c>
      <c r="EE5">
        <v>0.20787397907197055</v>
      </c>
      <c r="EF5" s="22">
        <v>5.0699999999999995E-2</v>
      </c>
      <c r="EG5">
        <v>4.58E-2</v>
      </c>
      <c r="EH5">
        <v>21.156017830609212</v>
      </c>
      <c r="EI5" t="s">
        <v>449</v>
      </c>
      <c r="EJ5">
        <v>0</v>
      </c>
      <c r="EK5">
        <v>1</v>
      </c>
      <c r="EL5" s="32">
        <v>44904</v>
      </c>
      <c r="EM5" s="33">
        <v>1.4800000000000001E-2</v>
      </c>
      <c r="EN5" s="33">
        <v>-7.3000000000000001E-3</v>
      </c>
      <c r="EO5" s="33">
        <v>-4.8999999999999998E-3</v>
      </c>
      <c r="EP5" s="33">
        <v>-0.49</v>
      </c>
      <c r="EQ5" s="33">
        <v>-0.49</v>
      </c>
    </row>
    <row r="6" spans="1:147" s="18" customFormat="1" ht="97.2" x14ac:dyDescent="0.25">
      <c r="A6" s="35"/>
      <c r="B6" s="3"/>
      <c r="C6" s="3"/>
      <c r="D6" s="3" t="s">
        <v>1323</v>
      </c>
      <c r="E6" t="s">
        <v>514</v>
      </c>
      <c r="F6" t="s">
        <v>515</v>
      </c>
      <c r="G6">
        <v>10.48</v>
      </c>
      <c r="H6">
        <v>-1.04</v>
      </c>
      <c r="I6" t="s">
        <v>1291</v>
      </c>
      <c r="J6">
        <v>43880735000</v>
      </c>
      <c r="K6">
        <v>20.23</v>
      </c>
      <c r="L6">
        <v>2.33</v>
      </c>
      <c r="M6" t="s">
        <v>516</v>
      </c>
      <c r="N6" t="s">
        <v>1292</v>
      </c>
      <c r="O6" t="s">
        <v>1293</v>
      </c>
      <c r="P6" t="s">
        <v>1294</v>
      </c>
      <c r="Q6">
        <v>20.32</v>
      </c>
      <c r="R6" t="s">
        <v>579</v>
      </c>
      <c r="S6">
        <v>1666570800</v>
      </c>
      <c r="T6" s="4">
        <v>5.5399999999999998E-3</v>
      </c>
      <c r="U6" t="s">
        <v>580</v>
      </c>
      <c r="V6">
        <v>289247420</v>
      </c>
      <c r="W6">
        <v>4187093100</v>
      </c>
      <c r="X6">
        <v>3.02</v>
      </c>
      <c r="Y6">
        <v>0.18</v>
      </c>
      <c r="Z6">
        <v>15.92</v>
      </c>
      <c r="AA6" t="s">
        <v>1295</v>
      </c>
      <c r="AB6" t="s">
        <v>1296</v>
      </c>
      <c r="AC6" t="s">
        <v>1297</v>
      </c>
      <c r="AD6" t="s">
        <v>183</v>
      </c>
      <c r="AE6" t="s">
        <v>1298</v>
      </c>
      <c r="AF6">
        <v>887454330</v>
      </c>
      <c r="AG6" t="s">
        <v>1299</v>
      </c>
      <c r="AH6" t="s">
        <v>1300</v>
      </c>
      <c r="AI6" t="s">
        <v>1301</v>
      </c>
      <c r="AJ6" t="s">
        <v>1302</v>
      </c>
      <c r="AK6" t="s">
        <v>1303</v>
      </c>
      <c r="AL6" t="s">
        <v>1304</v>
      </c>
      <c r="AM6" t="s">
        <v>1305</v>
      </c>
      <c r="AN6" t="s">
        <v>7</v>
      </c>
      <c r="AO6" t="s">
        <v>1306</v>
      </c>
      <c r="AP6" t="s">
        <v>1307</v>
      </c>
      <c r="AQ6" t="s">
        <v>1308</v>
      </c>
      <c r="AR6" t="s">
        <v>180</v>
      </c>
      <c r="AS6" t="s">
        <v>167</v>
      </c>
      <c r="AT6" t="s">
        <v>1309</v>
      </c>
      <c r="AU6" t="s">
        <v>1310</v>
      </c>
      <c r="AV6" t="s">
        <v>1311</v>
      </c>
      <c r="AW6" t="s">
        <v>1312</v>
      </c>
      <c r="AX6" t="s">
        <v>1313</v>
      </c>
      <c r="AY6" t="s">
        <v>581</v>
      </c>
      <c r="AZ6" t="s">
        <v>582</v>
      </c>
      <c r="BA6" t="s">
        <v>583</v>
      </c>
      <c r="BB6" t="s">
        <v>584</v>
      </c>
      <c r="BC6" t="s">
        <v>585</v>
      </c>
      <c r="BD6" t="s">
        <v>397</v>
      </c>
      <c r="BE6" t="s">
        <v>586</v>
      </c>
      <c r="BF6" t="s">
        <v>587</v>
      </c>
      <c r="BG6" t="s">
        <v>295</v>
      </c>
      <c r="BH6" t="s">
        <v>52</v>
      </c>
      <c r="BI6" t="s">
        <v>1314</v>
      </c>
      <c r="BJ6" t="s">
        <v>1315</v>
      </c>
      <c r="BK6" t="s">
        <v>1316</v>
      </c>
      <c r="BL6" t="s">
        <v>1317</v>
      </c>
      <c r="BM6" t="s">
        <v>1318</v>
      </c>
      <c r="BN6" t="s">
        <v>1319</v>
      </c>
      <c r="BO6">
        <v>6.31</v>
      </c>
      <c r="BP6">
        <v>5.55</v>
      </c>
      <c r="BQ6">
        <v>6.37</v>
      </c>
      <c r="BR6">
        <v>16.61</v>
      </c>
      <c r="BS6">
        <v>11.46</v>
      </c>
      <c r="BT6">
        <v>12.83</v>
      </c>
      <c r="BU6" t="s">
        <v>1320</v>
      </c>
      <c r="BV6" t="s">
        <v>1077</v>
      </c>
      <c r="BW6">
        <v>29.73</v>
      </c>
      <c r="BX6">
        <v>27.26</v>
      </c>
      <c r="BY6">
        <v>27.83</v>
      </c>
      <c r="BZ6">
        <v>19.8</v>
      </c>
      <c r="CA6">
        <v>15.45</v>
      </c>
      <c r="CB6">
        <v>15.27</v>
      </c>
      <c r="CC6">
        <v>-3.94</v>
      </c>
      <c r="CD6">
        <v>4.9000000000000004</v>
      </c>
      <c r="CE6" t="s">
        <v>1321</v>
      </c>
      <c r="CF6" t="s">
        <v>1322</v>
      </c>
      <c r="CG6" s="23">
        <v>0.22764110482818617</v>
      </c>
      <c r="CH6" s="24">
        <v>1.9914159999999952</v>
      </c>
      <c r="CI6" s="23">
        <v>0.27767571806907654</v>
      </c>
      <c r="CJ6" s="23">
        <v>4.3801076710224152E-2</v>
      </c>
      <c r="CK6" s="23">
        <v>0.19955970346927643</v>
      </c>
      <c r="CL6" s="23">
        <v>0.41309565305709839</v>
      </c>
      <c r="CM6" s="23">
        <v>0.60887378454208374</v>
      </c>
      <c r="CN6" s="24">
        <v>0.42951682209968567</v>
      </c>
      <c r="CO6" s="24">
        <v>6.333576887845993E-2</v>
      </c>
      <c r="CP6" s="24">
        <v>0.11977936327457428</v>
      </c>
      <c r="CQ6" s="24">
        <v>0.34999993443489075</v>
      </c>
      <c r="CR6" s="24">
        <v>0.7343173623085022</v>
      </c>
      <c r="CS6">
        <v>2.7451194870190805</v>
      </c>
      <c r="CT6">
        <v>76497657.407407403</v>
      </c>
      <c r="CU6">
        <v>1.5935114503816792</v>
      </c>
      <c r="CV6" s="23">
        <v>0.30860118716955187</v>
      </c>
      <c r="CW6" s="24">
        <v>0.33938985019922258</v>
      </c>
      <c r="CX6">
        <v>0.06</v>
      </c>
      <c r="CY6">
        <v>25.861831694198585</v>
      </c>
      <c r="CZ6">
        <v>2666583551.2134261</v>
      </c>
      <c r="DA6">
        <v>0.30860118716955187</v>
      </c>
      <c r="DB6">
        <v>7.0572417070616797</v>
      </c>
      <c r="DC6">
        <v>9771910593.7655354</v>
      </c>
      <c r="DD6">
        <v>0.29317112781107424</v>
      </c>
      <c r="DE6">
        <v>2.6830294230863578</v>
      </c>
      <c r="DF6">
        <v>25703309254.309402</v>
      </c>
      <c r="DG6">
        <v>0.27156904470920568</v>
      </c>
      <c r="DH6">
        <v>1.1751087310632586</v>
      </c>
      <c r="DI6">
        <v>58686258706.972015</v>
      </c>
      <c r="DJ6">
        <v>0.24688094973564151</v>
      </c>
      <c r="DK6">
        <v>0.28086650147121528</v>
      </c>
      <c r="DL6">
        <v>245535635751.37735</v>
      </c>
      <c r="DM6">
        <v>0.2160208310186863</v>
      </c>
      <c r="DN6">
        <v>2160000000</v>
      </c>
      <c r="DO6">
        <v>0.30860118716955187</v>
      </c>
      <c r="DP6">
        <v>68962735000</v>
      </c>
      <c r="DQ6">
        <v>-2341512000</v>
      </c>
      <c r="DR6">
        <v>3487</v>
      </c>
      <c r="DS6">
        <v>-8.0960082341365702E-2</v>
      </c>
      <c r="DT6">
        <v>1.6520261498007727</v>
      </c>
      <c r="DU6" s="25">
        <v>0.83666666666666678</v>
      </c>
      <c r="DV6">
        <v>0.48333333333333334</v>
      </c>
      <c r="DW6">
        <v>1.32</v>
      </c>
      <c r="DX6">
        <v>-6.4457013574660635</v>
      </c>
      <c r="DY6">
        <v>0.46671830065359571</v>
      </c>
      <c r="DZ6">
        <v>-6.0743065729157424</v>
      </c>
      <c r="EA6">
        <v>1035</v>
      </c>
      <c r="EB6">
        <v>-6.0586240070577091</v>
      </c>
      <c r="EC6">
        <v>6</v>
      </c>
      <c r="ED6">
        <v>1.2184061539018562E-2</v>
      </c>
      <c r="EE6">
        <v>7.3081728228111292E-2</v>
      </c>
      <c r="EF6" s="22">
        <v>-2.0293000000000001</v>
      </c>
      <c r="EG6">
        <v>-2.0188999999999999</v>
      </c>
      <c r="EH6">
        <v>30.166718300653596</v>
      </c>
      <c r="EI6" t="s">
        <v>450</v>
      </c>
      <c r="EJ6">
        <v>0</v>
      </c>
      <c r="EK6">
        <v>1</v>
      </c>
      <c r="EL6" s="32">
        <v>44904</v>
      </c>
      <c r="EM6" s="33">
        <v>-6.4000000000000003E-3</v>
      </c>
      <c r="EN6" s="33">
        <v>-1.66E-2</v>
      </c>
      <c r="EO6" s="33">
        <v>3.8E-3</v>
      </c>
      <c r="EP6" s="33">
        <v>-1.03</v>
      </c>
      <c r="EQ6" s="33">
        <v>-1.04</v>
      </c>
    </row>
    <row r="7" spans="1:147" ht="226.8" x14ac:dyDescent="0.25">
      <c r="A7" s="34"/>
      <c r="B7" s="3" t="s">
        <v>1289</v>
      </c>
      <c r="C7" s="3" t="s">
        <v>639</v>
      </c>
      <c r="D7" s="3" t="s">
        <v>1209</v>
      </c>
      <c r="E7" t="s">
        <v>497</v>
      </c>
      <c r="F7" t="s">
        <v>498</v>
      </c>
      <c r="G7">
        <v>5.99</v>
      </c>
      <c r="H7">
        <v>-1.32E-2</v>
      </c>
      <c r="I7" t="s">
        <v>1184</v>
      </c>
      <c r="J7">
        <v>5509212000</v>
      </c>
      <c r="K7">
        <v>15.37</v>
      </c>
      <c r="L7">
        <v>1.05</v>
      </c>
      <c r="M7" t="s">
        <v>499</v>
      </c>
      <c r="N7" t="s">
        <v>1185</v>
      </c>
      <c r="O7" t="s">
        <v>1186</v>
      </c>
      <c r="P7" t="s">
        <v>1187</v>
      </c>
      <c r="Q7">
        <v>-14.94</v>
      </c>
      <c r="R7" t="s">
        <v>537</v>
      </c>
      <c r="S7">
        <v>214348620</v>
      </c>
      <c r="T7" s="4">
        <v>-0.28989999999999999</v>
      </c>
      <c r="U7" t="s">
        <v>118</v>
      </c>
      <c r="V7">
        <v>902337750</v>
      </c>
      <c r="W7">
        <v>919734900</v>
      </c>
      <c r="X7">
        <v>2.36</v>
      </c>
      <c r="Y7">
        <v>0.21</v>
      </c>
      <c r="Z7">
        <v>8.6300000000000008</v>
      </c>
      <c r="AA7" t="s">
        <v>1188</v>
      </c>
      <c r="AB7" t="s">
        <v>931</v>
      </c>
      <c r="AC7" t="s">
        <v>158</v>
      </c>
      <c r="AD7" t="s">
        <v>59</v>
      </c>
      <c r="AE7" t="s">
        <v>1189</v>
      </c>
      <c r="AF7">
        <v>179642400</v>
      </c>
      <c r="AG7" t="s">
        <v>1190</v>
      </c>
      <c r="AH7" t="s">
        <v>1191</v>
      </c>
      <c r="AI7" t="s">
        <v>1192</v>
      </c>
      <c r="AJ7" t="s">
        <v>1193</v>
      </c>
      <c r="AK7" t="s">
        <v>1194</v>
      </c>
      <c r="AL7" t="s">
        <v>890</v>
      </c>
      <c r="AM7" t="s">
        <v>1195</v>
      </c>
      <c r="AN7" t="s">
        <v>7</v>
      </c>
      <c r="AO7" t="s">
        <v>1196</v>
      </c>
      <c r="AP7" t="s">
        <v>714</v>
      </c>
      <c r="AQ7" t="s">
        <v>1197</v>
      </c>
      <c r="AR7" t="s">
        <v>44</v>
      </c>
      <c r="AS7" t="s">
        <v>1198</v>
      </c>
      <c r="AT7" t="s">
        <v>1199</v>
      </c>
      <c r="AU7" t="s">
        <v>1200</v>
      </c>
      <c r="AV7" t="s">
        <v>1201</v>
      </c>
      <c r="AW7" t="s">
        <v>1202</v>
      </c>
      <c r="AX7" t="s">
        <v>642</v>
      </c>
      <c r="AY7" t="s">
        <v>538</v>
      </c>
      <c r="AZ7" t="s">
        <v>209</v>
      </c>
      <c r="BA7" t="s">
        <v>395</v>
      </c>
      <c r="BB7" t="s">
        <v>539</v>
      </c>
      <c r="BC7" t="s">
        <v>97</v>
      </c>
      <c r="BD7" t="s">
        <v>155</v>
      </c>
      <c r="BE7" t="s">
        <v>46</v>
      </c>
      <c r="BF7" t="s">
        <v>36</v>
      </c>
      <c r="BG7" t="s">
        <v>61</v>
      </c>
      <c r="BH7" t="s">
        <v>129</v>
      </c>
      <c r="BI7" t="s">
        <v>1203</v>
      </c>
      <c r="BJ7" t="s">
        <v>1204</v>
      </c>
      <c r="BK7" t="s">
        <v>1205</v>
      </c>
      <c r="BL7" t="s">
        <v>1206</v>
      </c>
      <c r="BM7" t="s">
        <v>55</v>
      </c>
      <c r="BN7" t="s">
        <v>697</v>
      </c>
      <c r="BO7">
        <v>4.43</v>
      </c>
      <c r="BP7">
        <v>3.58</v>
      </c>
      <c r="BQ7">
        <v>4.2300000000000004</v>
      </c>
      <c r="BR7">
        <v>8.33</v>
      </c>
      <c r="BS7">
        <v>5.04</v>
      </c>
      <c r="BT7">
        <v>4.5999999999999996</v>
      </c>
      <c r="BU7" t="s">
        <v>1207</v>
      </c>
      <c r="BV7" t="s">
        <v>1208</v>
      </c>
      <c r="BW7">
        <v>23.12</v>
      </c>
      <c r="BX7">
        <v>17.27</v>
      </c>
      <c r="BY7">
        <v>15.89</v>
      </c>
      <c r="BZ7">
        <v>10.02</v>
      </c>
      <c r="CA7">
        <v>8.1300000000000008</v>
      </c>
      <c r="CB7">
        <v>7.44</v>
      </c>
      <c r="CC7">
        <v>0.34</v>
      </c>
      <c r="CD7">
        <v>14.1</v>
      </c>
      <c r="CE7" t="s">
        <v>34</v>
      </c>
      <c r="CF7" t="s">
        <v>94</v>
      </c>
      <c r="CG7" s="23">
        <v>-0.2555955479452055</v>
      </c>
      <c r="CH7" s="24">
        <v>-0.24329576923076923</v>
      </c>
      <c r="CI7" s="23">
        <v>0.8050919771194458</v>
      </c>
      <c r="CJ7" s="23">
        <v>6.4118064939975739E-2</v>
      </c>
      <c r="CK7" s="23">
        <v>0.2703632116317749</v>
      </c>
      <c r="CL7" s="23">
        <v>0.33418369293212891</v>
      </c>
      <c r="CM7" s="23">
        <v>8.8284246623516083E-2</v>
      </c>
      <c r="CN7" s="24">
        <v>0.69581747055053711</v>
      </c>
      <c r="CO7" s="24">
        <v>0.18468467891216278</v>
      </c>
      <c r="CP7" s="24">
        <v>0.31360948085784912</v>
      </c>
      <c r="CQ7" s="24">
        <v>0.19858156144618988</v>
      </c>
      <c r="CR7" s="24">
        <v>0.35576921701431274</v>
      </c>
      <c r="CS7">
        <v>0.86337752703338033</v>
      </c>
      <c r="CT7">
        <v>45898336.322869956</v>
      </c>
      <c r="CU7">
        <v>2.003338898163606</v>
      </c>
      <c r="CV7" s="23">
        <v>0.31240823864936829</v>
      </c>
      <c r="CW7" s="24">
        <v>0.34969248175621032</v>
      </c>
      <c r="CX7">
        <v>0.06</v>
      </c>
      <c r="CY7">
        <v>15.708405031492692</v>
      </c>
      <c r="CZ7">
        <v>552201957.01662099</v>
      </c>
      <c r="DA7">
        <v>0.31240823864936829</v>
      </c>
      <c r="DB7">
        <v>4.2734906336101135</v>
      </c>
      <c r="DC7">
        <v>2029772086.4950843</v>
      </c>
      <c r="DD7">
        <v>0.29678782671689985</v>
      </c>
      <c r="DE7">
        <v>1.6171924267200113</v>
      </c>
      <c r="DF7">
        <v>5363747601.5102491</v>
      </c>
      <c r="DG7">
        <v>0.27491925001144407</v>
      </c>
      <c r="DH7">
        <v>0.70406983188465544</v>
      </c>
      <c r="DI7">
        <v>12320101795.557486</v>
      </c>
      <c r="DJ7">
        <v>0.24992659091949465</v>
      </c>
      <c r="DK7">
        <v>0.16571081472168725</v>
      </c>
      <c r="DL7">
        <v>52345479168.444221</v>
      </c>
      <c r="DM7">
        <v>0.21868576705455778</v>
      </c>
      <c r="DN7">
        <v>446000000</v>
      </c>
      <c r="DO7">
        <v>0.31240823864936829</v>
      </c>
      <c r="DP7">
        <v>8674212000</v>
      </c>
      <c r="DQ7">
        <v>-195523200</v>
      </c>
      <c r="DR7">
        <v>103</v>
      </c>
      <c r="DS7">
        <v>-0.56800378659457373</v>
      </c>
      <c r="DT7">
        <v>-0.59298825098697949</v>
      </c>
      <c r="DU7" s="25">
        <v>0</v>
      </c>
      <c r="DV7">
        <v>-0.22</v>
      </c>
      <c r="DW7">
        <v>-0.22</v>
      </c>
      <c r="DX7">
        <v>2.141</v>
      </c>
      <c r="DY7">
        <v>0.49659033078880455</v>
      </c>
      <c r="DZ7">
        <v>2.0530992366412213</v>
      </c>
      <c r="EA7">
        <v>1257</v>
      </c>
      <c r="EB7">
        <v>2.0394915423582418</v>
      </c>
      <c r="EC7">
        <v>2</v>
      </c>
      <c r="ED7">
        <v>0.16091593349344468</v>
      </c>
      <c r="EE7">
        <v>0.42729703961434973</v>
      </c>
      <c r="EF7" s="22">
        <v>-1.089</v>
      </c>
      <c r="EG7">
        <v>-1.0888679999999999</v>
      </c>
      <c r="EH7">
        <v>12.376590330788805</v>
      </c>
      <c r="EI7" t="s">
        <v>451</v>
      </c>
      <c r="EJ7">
        <v>1</v>
      </c>
      <c r="EK7">
        <v>1</v>
      </c>
      <c r="EL7" s="32">
        <v>44907</v>
      </c>
      <c r="EM7" s="33">
        <v>2.35E-2</v>
      </c>
      <c r="EN7" s="33">
        <v>1.6400000000000001E-2</v>
      </c>
      <c r="EO7" s="33">
        <v>0.64</v>
      </c>
      <c r="EP7" s="33">
        <v>-2.88</v>
      </c>
      <c r="EQ7" s="33">
        <v>-1.32E-2</v>
      </c>
    </row>
    <row r="8" spans="1:147" ht="183.6" x14ac:dyDescent="0.25">
      <c r="A8" s="34"/>
      <c r="B8" s="3" t="s">
        <v>1290</v>
      </c>
      <c r="C8" s="3" t="s">
        <v>549</v>
      </c>
      <c r="D8" s="3" t="s">
        <v>1241</v>
      </c>
      <c r="E8" t="s">
        <v>399</v>
      </c>
      <c r="F8" t="s">
        <v>400</v>
      </c>
      <c r="G8">
        <v>5.1100000000000003</v>
      </c>
      <c r="H8">
        <v>-2.6700000000000002E-2</v>
      </c>
      <c r="I8" t="s">
        <v>1210</v>
      </c>
      <c r="J8">
        <v>13535996000</v>
      </c>
      <c r="K8">
        <v>15.19</v>
      </c>
      <c r="L8">
        <v>1.46</v>
      </c>
      <c r="M8" t="s">
        <v>8</v>
      </c>
      <c r="N8" t="s">
        <v>1211</v>
      </c>
      <c r="O8" t="s">
        <v>1212</v>
      </c>
      <c r="P8" t="s">
        <v>1213</v>
      </c>
      <c r="Q8">
        <v>16.29</v>
      </c>
      <c r="R8" t="s">
        <v>550</v>
      </c>
      <c r="S8">
        <v>837610470</v>
      </c>
      <c r="T8" s="4">
        <v>-0.1618</v>
      </c>
      <c r="U8" t="s">
        <v>294</v>
      </c>
      <c r="V8">
        <v>1783019900</v>
      </c>
      <c r="W8">
        <v>2648922900</v>
      </c>
      <c r="X8">
        <v>1.58</v>
      </c>
      <c r="Y8">
        <v>0.35</v>
      </c>
      <c r="Z8">
        <v>18.23</v>
      </c>
      <c r="AA8" t="s">
        <v>1214</v>
      </c>
      <c r="AB8" t="s">
        <v>1215</v>
      </c>
      <c r="AC8" t="s">
        <v>1216</v>
      </c>
      <c r="AD8" t="s">
        <v>731</v>
      </c>
      <c r="AE8" t="s">
        <v>1217</v>
      </c>
      <c r="AF8">
        <v>107611866</v>
      </c>
      <c r="AG8" t="s">
        <v>1218</v>
      </c>
      <c r="AH8" t="s">
        <v>1219</v>
      </c>
      <c r="AI8" t="s">
        <v>1220</v>
      </c>
      <c r="AJ8" t="s">
        <v>1221</v>
      </c>
      <c r="AK8" t="s">
        <v>1222</v>
      </c>
      <c r="AL8" t="s">
        <v>89</v>
      </c>
      <c r="AM8" t="s">
        <v>1223</v>
      </c>
      <c r="AN8" t="s">
        <v>7</v>
      </c>
      <c r="AO8" t="s">
        <v>66</v>
      </c>
      <c r="AP8" t="s">
        <v>1224</v>
      </c>
      <c r="AQ8" t="s">
        <v>1225</v>
      </c>
      <c r="AR8" t="s">
        <v>1226</v>
      </c>
      <c r="AS8" t="s">
        <v>7</v>
      </c>
      <c r="AT8" t="s">
        <v>1227</v>
      </c>
      <c r="AU8" t="s">
        <v>1228</v>
      </c>
      <c r="AV8" t="s">
        <v>1229</v>
      </c>
      <c r="AW8" t="s">
        <v>1230</v>
      </c>
      <c r="AX8" t="s">
        <v>1231</v>
      </c>
      <c r="AY8" t="s">
        <v>401</v>
      </c>
      <c r="AZ8" t="s">
        <v>402</v>
      </c>
      <c r="BA8" t="s">
        <v>277</v>
      </c>
      <c r="BB8" t="s">
        <v>296</v>
      </c>
      <c r="BC8" t="s">
        <v>192</v>
      </c>
      <c r="BD8" t="s">
        <v>103</v>
      </c>
      <c r="BE8" t="s">
        <v>77</v>
      </c>
      <c r="BF8" t="s">
        <v>40</v>
      </c>
      <c r="BG8" t="s">
        <v>289</v>
      </c>
      <c r="BH8" t="s">
        <v>403</v>
      </c>
      <c r="BI8" t="s">
        <v>1232</v>
      </c>
      <c r="BJ8" t="s">
        <v>1233</v>
      </c>
      <c r="BK8" t="s">
        <v>1234</v>
      </c>
      <c r="BL8" t="s">
        <v>154</v>
      </c>
      <c r="BM8" t="s">
        <v>1235</v>
      </c>
      <c r="BN8" t="s">
        <v>1236</v>
      </c>
      <c r="BO8">
        <v>10.59</v>
      </c>
      <c r="BP8">
        <v>6.44</v>
      </c>
      <c r="BQ8">
        <v>6.54</v>
      </c>
      <c r="BR8">
        <v>13.07</v>
      </c>
      <c r="BS8">
        <v>7.29</v>
      </c>
      <c r="BT8">
        <v>7.01</v>
      </c>
      <c r="BU8" t="s">
        <v>1237</v>
      </c>
      <c r="BV8" t="s">
        <v>1238</v>
      </c>
      <c r="BW8">
        <v>33.99</v>
      </c>
      <c r="BX8">
        <v>38.18</v>
      </c>
      <c r="BY8">
        <v>41.27</v>
      </c>
      <c r="BZ8">
        <v>18.489999999999998</v>
      </c>
      <c r="CA8">
        <v>13.85</v>
      </c>
      <c r="CB8">
        <v>14.32</v>
      </c>
      <c r="CC8">
        <v>-3.58</v>
      </c>
      <c r="CD8">
        <v>6.02</v>
      </c>
      <c r="CE8" t="s">
        <v>1239</v>
      </c>
      <c r="CF8" t="s">
        <v>1240</v>
      </c>
      <c r="CG8" s="23">
        <v>0.12844390390390389</v>
      </c>
      <c r="CH8" s="24">
        <v>0.21320381578947367</v>
      </c>
      <c r="CI8" s="23">
        <v>0.65373814105987549</v>
      </c>
      <c r="CJ8" s="23">
        <v>7.8722856938838959E-2</v>
      </c>
      <c r="CK8" s="23">
        <v>0.25927209854125977</v>
      </c>
      <c r="CL8" s="23">
        <v>0.27148523926734924</v>
      </c>
      <c r="CM8" s="23">
        <v>0.67825436592102051</v>
      </c>
      <c r="CN8" s="24">
        <v>1.355704665184021</v>
      </c>
      <c r="CO8" s="24">
        <v>0.10370370000600815</v>
      </c>
      <c r="CP8" s="24">
        <v>0.84931504726409912</v>
      </c>
      <c r="CQ8" s="24">
        <v>0.10050251334905624</v>
      </c>
      <c r="CR8" s="24">
        <v>2.2458159923553467</v>
      </c>
      <c r="CS8">
        <v>2.0885659620428947</v>
      </c>
      <c r="CT8">
        <v>69172946.818613499</v>
      </c>
      <c r="CU8">
        <v>1.1741682974559686</v>
      </c>
      <c r="CV8" s="23">
        <v>0.38829454034566879</v>
      </c>
      <c r="CW8" s="24">
        <v>0.93100838363170624</v>
      </c>
      <c r="CX8">
        <v>0.06</v>
      </c>
      <c r="CY8">
        <v>6.6803122234746715</v>
      </c>
      <c r="CZ8">
        <v>1379126557.5320652</v>
      </c>
      <c r="DA8">
        <v>0.38829454034566879</v>
      </c>
      <c r="DB8">
        <v>1.7112623962607592</v>
      </c>
      <c r="DC8">
        <v>5383742446.5886173</v>
      </c>
      <c r="DD8">
        <v>0.36887981332838532</v>
      </c>
      <c r="DE8">
        <v>0.59021059983006607</v>
      </c>
      <c r="DF8">
        <v>15609675601.645605</v>
      </c>
      <c r="DG8">
        <v>0.34169919550418854</v>
      </c>
      <c r="DH8">
        <v>0.2275942509319146</v>
      </c>
      <c r="DI8">
        <v>40479915297.843315</v>
      </c>
      <c r="DJ8">
        <v>0.31063563227653507</v>
      </c>
      <c r="DK8">
        <v>3.9147400700031344E-2</v>
      </c>
      <c r="DL8">
        <v>235341193419.0722</v>
      </c>
      <c r="DM8">
        <v>0.27180617824196812</v>
      </c>
      <c r="DN8">
        <v>1052999999.9999999</v>
      </c>
      <c r="DO8">
        <v>0.38829454034566879</v>
      </c>
      <c r="DP8">
        <v>9212996000</v>
      </c>
      <c r="DQ8">
        <v>5158034900</v>
      </c>
      <c r="DR8">
        <v>731</v>
      </c>
      <c r="DS8">
        <v>-0.25985063644176487</v>
      </c>
      <c r="DT8">
        <v>-0.71780456784223257</v>
      </c>
      <c r="DU8" s="25">
        <v>0.6</v>
      </c>
      <c r="DV8">
        <v>-0.22</v>
      </c>
      <c r="DW8">
        <v>0.38</v>
      </c>
      <c r="DX8">
        <v>-6.3729166666666668</v>
      </c>
      <c r="DY8">
        <v>0.50892800000000094</v>
      </c>
      <c r="DZ8">
        <v>-6.0965585666666664</v>
      </c>
      <c r="EA8">
        <v>324</v>
      </c>
      <c r="EB8">
        <v>-6.0901803861162076</v>
      </c>
      <c r="EC8">
        <v>6</v>
      </c>
      <c r="ED8">
        <v>3.2452473418535514E-2</v>
      </c>
      <c r="EE8">
        <v>0.12533396121117757</v>
      </c>
      <c r="EF8" s="22">
        <v>-1.0462100000000001</v>
      </c>
      <c r="EG8">
        <v>-1.0464770000000001</v>
      </c>
      <c r="EH8">
        <v>25.258928000000001</v>
      </c>
      <c r="EI8" t="s">
        <v>451</v>
      </c>
      <c r="EJ8">
        <v>0</v>
      </c>
      <c r="EK8">
        <v>1</v>
      </c>
      <c r="EL8" s="32">
        <v>44907</v>
      </c>
      <c r="EM8" s="33">
        <v>-1.1299999999999999E-2</v>
      </c>
      <c r="EN8" s="33">
        <v>-1.34E-2</v>
      </c>
      <c r="EO8" s="33">
        <v>0.77</v>
      </c>
      <c r="EP8" s="33">
        <v>0.77</v>
      </c>
      <c r="EQ8" s="33">
        <v>-2.6700000000000002E-2</v>
      </c>
    </row>
  </sheetData>
  <phoneticPr fontId="1"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0177" r:id="rId3" name="Button 1">
              <controlPr defaultSize="0" print="0" autoFill="0" autoPict="0" macro="[0]!'Industry_copy_call_buttom [c2],[d2]'">
                <anchor moveWithCells="1" sizeWithCells="1">
                  <from>
                    <xdr:col>1</xdr:col>
                    <xdr:colOff>60960</xdr:colOff>
                    <xdr:row>1</xdr:row>
                    <xdr:rowOff>259080</xdr:rowOff>
                  </from>
                  <to>
                    <xdr:col>1</xdr:col>
                    <xdr:colOff>1089660</xdr:colOff>
                    <xdr:row>1</xdr:row>
                    <xdr:rowOff>708660</xdr:rowOff>
                  </to>
                </anchor>
              </controlPr>
            </control>
          </mc:Choice>
        </mc:AlternateContent>
        <mc:AlternateContent xmlns:mc="http://schemas.openxmlformats.org/markup-compatibility/2006">
          <mc:Choice Requires="x14">
            <control shapeId="50178" r:id="rId4" name="Button 2">
              <controlPr defaultSize="0" print="0" autoFill="0" autoPict="0" macro="[0]!'Industry_copy_call_buttom [c2],[d2]'">
                <anchor moveWithCells="1" sizeWithCells="1">
                  <from>
                    <xdr:col>1</xdr:col>
                    <xdr:colOff>60960</xdr:colOff>
                    <xdr:row>1</xdr:row>
                    <xdr:rowOff>259080</xdr:rowOff>
                  </from>
                  <to>
                    <xdr:col>1</xdr:col>
                    <xdr:colOff>1089660</xdr:colOff>
                    <xdr:row>1</xdr:row>
                    <xdr:rowOff>708660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AF201"/>
  <sheetViews>
    <sheetView zoomScale="85" zoomScaleNormal="85" workbookViewId="0">
      <selection activeCell="Z2" sqref="Z2"/>
    </sheetView>
  </sheetViews>
  <sheetFormatPr defaultRowHeight="14.4" x14ac:dyDescent="0.25"/>
  <cols>
    <col min="1" max="1" width="8.88671875" style="1"/>
    <col min="2" max="2" width="12.5546875" customWidth="1"/>
    <col min="4" max="4" width="13.88671875" bestFit="1" customWidth="1"/>
    <col min="5" max="12" width="8.77734375" customWidth="1"/>
    <col min="13" max="13" width="15.88671875" customWidth="1"/>
    <col min="14" max="17" width="8.77734375" customWidth="1"/>
    <col min="18" max="18" width="13.5546875" customWidth="1"/>
    <col min="19" max="19" width="12.88671875" customWidth="1"/>
  </cols>
  <sheetData>
    <row r="1" spans="1:32" s="7" customFormat="1" ht="57.6" x14ac:dyDescent="0.25">
      <c r="A1" s="6" t="s">
        <v>215</v>
      </c>
      <c r="B1" s="7" t="s">
        <v>219</v>
      </c>
      <c r="C1" s="7" t="s">
        <v>216</v>
      </c>
      <c r="D1" s="7" t="s">
        <v>220</v>
      </c>
      <c r="E1" s="8" t="s">
        <v>217</v>
      </c>
      <c r="F1" s="8" t="s">
        <v>218</v>
      </c>
      <c r="G1" s="8" t="s">
        <v>226</v>
      </c>
      <c r="H1" s="8" t="s">
        <v>221</v>
      </c>
      <c r="I1" s="8" t="s">
        <v>222</v>
      </c>
      <c r="J1" s="8" t="s">
        <v>223</v>
      </c>
      <c r="K1" s="8" t="s">
        <v>224</v>
      </c>
      <c r="L1" s="7" t="s">
        <v>225</v>
      </c>
      <c r="M1" s="7" t="s">
        <v>227</v>
      </c>
      <c r="N1" s="7" t="s">
        <v>228</v>
      </c>
      <c r="O1" s="7" t="s">
        <v>229</v>
      </c>
      <c r="P1" s="7" t="s">
        <v>230</v>
      </c>
      <c r="Q1" s="7" t="s">
        <v>231</v>
      </c>
      <c r="R1" s="11" t="s">
        <v>232</v>
      </c>
      <c r="S1" s="7" t="s">
        <v>233</v>
      </c>
      <c r="T1" s="7" t="s">
        <v>234</v>
      </c>
      <c r="U1" s="7" t="s">
        <v>235</v>
      </c>
      <c r="V1" s="7" t="s">
        <v>236</v>
      </c>
      <c r="W1" s="7" t="s">
        <v>237</v>
      </c>
      <c r="X1" s="7" t="s">
        <v>238</v>
      </c>
      <c r="Y1" s="7" t="s">
        <v>239</v>
      </c>
      <c r="Z1" s="7" t="s">
        <v>240</v>
      </c>
      <c r="AA1" s="7" t="s">
        <v>241</v>
      </c>
      <c r="AB1" s="7" t="s">
        <v>242</v>
      </c>
      <c r="AC1" s="7" t="s">
        <v>243</v>
      </c>
      <c r="AD1" s="15" t="s">
        <v>244</v>
      </c>
      <c r="AE1" s="7" t="s">
        <v>245</v>
      </c>
      <c r="AF1" s="7" t="s">
        <v>246</v>
      </c>
    </row>
    <row r="2" spans="1:32" x14ac:dyDescent="0.25">
      <c r="A2" s="2">
        <v>1</v>
      </c>
      <c r="B2">
        <v>1</v>
      </c>
      <c r="C2" s="5">
        <v>0.08</v>
      </c>
      <c r="D2">
        <f>H2</f>
        <v>7.06</v>
      </c>
      <c r="E2">
        <v>11.56</v>
      </c>
      <c r="F2">
        <v>20.440000000000001</v>
      </c>
      <c r="G2">
        <f>F2</f>
        <v>20.440000000000001</v>
      </c>
      <c r="H2" s="9">
        <v>7.06</v>
      </c>
      <c r="I2" s="10">
        <v>0.37</v>
      </c>
      <c r="J2">
        <v>9</v>
      </c>
      <c r="K2">
        <v>85</v>
      </c>
      <c r="L2">
        <f>K2-F2+E2</f>
        <v>76.12</v>
      </c>
      <c r="M2">
        <f>SUMIF(A2:A51,"&lt;"&amp;J2+1,D2:D51)</f>
        <v>88.162158341966133</v>
      </c>
      <c r="O2">
        <f>M2/L2</f>
        <v>1.1581996629265126</v>
      </c>
      <c r="R2">
        <f>S2</f>
        <v>7.06</v>
      </c>
      <c r="S2">
        <f>$H$2</f>
        <v>7.06</v>
      </c>
      <c r="T2" s="5">
        <v>0.37</v>
      </c>
      <c r="U2" s="5">
        <v>0.06</v>
      </c>
      <c r="V2">
        <f>SUM($R$2:R2)</f>
        <v>7.06</v>
      </c>
      <c r="W2" s="2">
        <f>X2-Y2</f>
        <v>474.26</v>
      </c>
      <c r="X2" s="14">
        <f>579-579*10%</f>
        <v>521.1</v>
      </c>
      <c r="Y2" s="14">
        <f>57.79-10.95</f>
        <v>46.84</v>
      </c>
      <c r="Z2">
        <f>$W$2/S2</f>
        <v>67.175637393767701</v>
      </c>
      <c r="AA2" s="5">
        <v>0.3</v>
      </c>
      <c r="AB2">
        <f>S2/AA2</f>
        <v>23.533333333333331</v>
      </c>
      <c r="AC2">
        <f>AC3*(1-$U$2)</f>
        <v>222.37291878719995</v>
      </c>
      <c r="AD2" s="5">
        <v>0</v>
      </c>
      <c r="AE2">
        <f>AC2*AD2</f>
        <v>0</v>
      </c>
      <c r="AF2">
        <f>IF(AB2&gt;AE2, 1, 0)</f>
        <v>1</v>
      </c>
    </row>
    <row r="3" spans="1:32" x14ac:dyDescent="0.25">
      <c r="A3" s="2">
        <v>2</v>
      </c>
      <c r="B3">
        <f>B2+B2*C2</f>
        <v>1.08</v>
      </c>
      <c r="C3" s="5">
        <v>0.08</v>
      </c>
      <c r="D3">
        <f>D2+D2*C2</f>
        <v>7.6247999999999996</v>
      </c>
      <c r="Q3">
        <f>$D$2*((1+$C$2)^A2)</f>
        <v>7.6248000000000005</v>
      </c>
      <c r="R3">
        <f>S3/((1+$U$2)^A2)</f>
        <v>9.1247169811320745</v>
      </c>
      <c r="S3">
        <f>S2*(1+T2)</f>
        <v>9.6722000000000001</v>
      </c>
      <c r="T3" s="5">
        <v>0.37</v>
      </c>
      <c r="V3">
        <f>SUM($R$2:R3)</f>
        <v>16.184716981132073</v>
      </c>
      <c r="W3">
        <f>V3/$W$2</f>
        <v>3.4126253492034062E-2</v>
      </c>
      <c r="Z3">
        <f t="shared" ref="Z3:Z13" si="0">$W$2/S3</f>
        <v>49.033311966253798</v>
      </c>
      <c r="AA3" s="5">
        <v>0.3</v>
      </c>
      <c r="AB3">
        <f t="shared" ref="AB3:AB66" si="1">S3/AA3</f>
        <v>32.240666666666669</v>
      </c>
      <c r="AC3">
        <f>AC4*(1-$U$2)</f>
        <v>236.56693487999996</v>
      </c>
      <c r="AD3" s="5">
        <v>0.1</v>
      </c>
      <c r="AE3">
        <f t="shared" ref="AE3:AE66" si="2">AC3*AD3</f>
        <v>23.656693487999998</v>
      </c>
      <c r="AF3">
        <f t="shared" ref="AF3:AF66" si="3">IF(AB3&gt;AE3, 1, 0)</f>
        <v>1</v>
      </c>
    </row>
    <row r="4" spans="1:32" x14ac:dyDescent="0.25">
      <c r="A4" s="2">
        <v>3</v>
      </c>
      <c r="B4">
        <f t="shared" ref="B4:B51" si="4">B3+B3*C3</f>
        <v>1.1664000000000001</v>
      </c>
      <c r="C4" s="5">
        <v>0.08</v>
      </c>
      <c r="D4">
        <f t="shared" ref="D4:D51" si="5">D3+D3*C3</f>
        <v>8.2347839999999994</v>
      </c>
      <c r="Q4">
        <f>$D$2*((1+$C$2)^A3)</f>
        <v>8.2347839999999994</v>
      </c>
      <c r="R4">
        <f t="shared" ref="R4:R67" si="6">S4/((1+$U$2)^A3)</f>
        <v>11.793266286934852</v>
      </c>
      <c r="S4">
        <f t="shared" ref="S4:S67" si="7">S3*(1+T3)</f>
        <v>13.250914000000002</v>
      </c>
      <c r="T4" s="5">
        <v>0.37</v>
      </c>
      <c r="V4">
        <f>SUM($R$2:R4)</f>
        <v>27.977983268066925</v>
      </c>
      <c r="W4">
        <f t="shared" ref="W4:W67" si="8">V4/$W$2</f>
        <v>5.8992922169415353E-2</v>
      </c>
      <c r="Z4">
        <f t="shared" si="0"/>
        <v>35.79073866149912</v>
      </c>
      <c r="AA4" s="5">
        <v>0.3</v>
      </c>
      <c r="AB4">
        <f t="shared" si="1"/>
        <v>44.169713333333341</v>
      </c>
      <c r="AC4">
        <f>AC5*(1-$U$2)</f>
        <v>251.66695199999998</v>
      </c>
      <c r="AD4" s="5">
        <v>0.15</v>
      </c>
      <c r="AE4">
        <f t="shared" si="2"/>
        <v>37.750042799999996</v>
      </c>
      <c r="AF4">
        <f t="shared" si="3"/>
        <v>1</v>
      </c>
    </row>
    <row r="5" spans="1:32" x14ac:dyDescent="0.25">
      <c r="A5" s="2">
        <v>4</v>
      </c>
      <c r="B5">
        <f t="shared" si="4"/>
        <v>1.2597120000000002</v>
      </c>
      <c r="C5" s="5">
        <v>0.08</v>
      </c>
      <c r="D5">
        <f t="shared" si="5"/>
        <v>8.893566719999999</v>
      </c>
      <c r="Q5">
        <f t="shared" ref="Q5:Q51" si="9">$D$2*((1+$C$2)^A4)</f>
        <v>8.8935667200000008</v>
      </c>
      <c r="R5">
        <f t="shared" si="6"/>
        <v>15.242240389717686</v>
      </c>
      <c r="S5">
        <f>S4*(1+T4)</f>
        <v>18.153752180000005</v>
      </c>
      <c r="T5" s="5">
        <v>0.37</v>
      </c>
      <c r="V5">
        <f>SUM($R$2:R5)</f>
        <v>43.220223657784615</v>
      </c>
      <c r="W5">
        <f t="shared" si="8"/>
        <v>9.1131918478860999E-2</v>
      </c>
      <c r="Z5">
        <f t="shared" si="0"/>
        <v>26.12462676021833</v>
      </c>
      <c r="AA5" s="5">
        <v>0.3</v>
      </c>
      <c r="AB5">
        <f t="shared" si="1"/>
        <v>60.512507266666688</v>
      </c>
      <c r="AC5">
        <f>AC6*(1-$U$2)</f>
        <v>267.73079999999999</v>
      </c>
      <c r="AD5" s="5">
        <v>0.15</v>
      </c>
      <c r="AE5">
        <f t="shared" si="2"/>
        <v>40.159619999999997</v>
      </c>
      <c r="AF5">
        <f t="shared" si="3"/>
        <v>1</v>
      </c>
    </row>
    <row r="6" spans="1:32" x14ac:dyDescent="0.25">
      <c r="A6" s="2">
        <v>5</v>
      </c>
      <c r="B6">
        <f t="shared" si="4"/>
        <v>1.3604889600000001</v>
      </c>
      <c r="C6" s="5">
        <v>0.08</v>
      </c>
      <c r="D6">
        <f t="shared" si="5"/>
        <v>9.6050520575999982</v>
      </c>
      <c r="Q6">
        <f t="shared" si="9"/>
        <v>9.6050520576000018</v>
      </c>
      <c r="R6">
        <f t="shared" si="6"/>
        <v>19.699876730106823</v>
      </c>
      <c r="S6">
        <f>S5*(1+T5)</f>
        <v>24.87064048660001</v>
      </c>
      <c r="T6" s="5">
        <v>0.37</v>
      </c>
      <c r="V6">
        <f>SUM($R$2:R6)</f>
        <v>62.920100387891438</v>
      </c>
      <c r="W6" s="12">
        <f t="shared" si="8"/>
        <v>0.13267005521842754</v>
      </c>
      <c r="Z6">
        <f t="shared" si="0"/>
        <v>19.06907062789659</v>
      </c>
      <c r="AA6" s="5">
        <v>0.3</v>
      </c>
      <c r="AB6">
        <f t="shared" si="1"/>
        <v>82.902134955333366</v>
      </c>
      <c r="AC6">
        <f>AC7*(1-$U$2)</f>
        <v>284.82</v>
      </c>
      <c r="AD6" s="5">
        <v>0.2</v>
      </c>
      <c r="AE6">
        <f t="shared" si="2"/>
        <v>56.963999999999999</v>
      </c>
      <c r="AF6">
        <f t="shared" si="3"/>
        <v>1</v>
      </c>
    </row>
    <row r="7" spans="1:32" x14ac:dyDescent="0.25">
      <c r="A7" s="2">
        <v>6</v>
      </c>
      <c r="B7">
        <f t="shared" si="4"/>
        <v>1.4693280768000001</v>
      </c>
      <c r="C7" s="5">
        <v>0.08</v>
      </c>
      <c r="D7">
        <f t="shared" si="5"/>
        <v>10.373456222207999</v>
      </c>
      <c r="Q7">
        <f t="shared" si="9"/>
        <v>10.373456222208002</v>
      </c>
      <c r="R7">
        <f t="shared" si="6"/>
        <v>25.461161434194668</v>
      </c>
      <c r="S7">
        <f t="shared" si="7"/>
        <v>34.072777466642016</v>
      </c>
      <c r="T7" s="5">
        <v>0.37</v>
      </c>
      <c r="V7">
        <f>SUM($R$2:R7)</f>
        <v>88.381261822086103</v>
      </c>
      <c r="W7" s="13">
        <f t="shared" si="8"/>
        <v>0.18635613760824465</v>
      </c>
      <c r="Z7">
        <f t="shared" si="0"/>
        <v>13.919029655398969</v>
      </c>
      <c r="AA7" s="5">
        <v>0.3</v>
      </c>
      <c r="AB7">
        <f t="shared" si="1"/>
        <v>113.57592488880672</v>
      </c>
      <c r="AC7">
        <v>303</v>
      </c>
      <c r="AD7" s="5">
        <v>0.2</v>
      </c>
      <c r="AE7">
        <f t="shared" si="2"/>
        <v>60.6</v>
      </c>
      <c r="AF7">
        <f t="shared" si="3"/>
        <v>1</v>
      </c>
    </row>
    <row r="8" spans="1:32" x14ac:dyDescent="0.25">
      <c r="A8" s="2">
        <v>7</v>
      </c>
      <c r="B8">
        <f t="shared" si="4"/>
        <v>1.5868743229440001</v>
      </c>
      <c r="C8" s="5">
        <v>0.08</v>
      </c>
      <c r="D8">
        <f t="shared" si="5"/>
        <v>11.203332719984639</v>
      </c>
      <c r="Q8">
        <f t="shared" si="9"/>
        <v>11.203332719984644</v>
      </c>
      <c r="R8">
        <f t="shared" si="6"/>
        <v>32.907350155515751</v>
      </c>
      <c r="S8">
        <f>S7*(1+T7)</f>
        <v>46.679705129299563</v>
      </c>
      <c r="T8" s="5">
        <v>0.37</v>
      </c>
      <c r="V8">
        <f>SUM($R$2:R8)</f>
        <v>121.28861197760185</v>
      </c>
      <c r="W8">
        <f t="shared" si="8"/>
        <v>0.25574286673470636</v>
      </c>
      <c r="Z8">
        <f t="shared" si="0"/>
        <v>10.15987566087516</v>
      </c>
      <c r="AA8" s="5">
        <v>0.3</v>
      </c>
      <c r="AB8">
        <f t="shared" si="1"/>
        <v>155.59901709766521</v>
      </c>
      <c r="AC8">
        <f t="shared" ref="AC8:AC67" si="10">AC7*(1+$U$2)</f>
        <v>321.18</v>
      </c>
      <c r="AD8" s="5">
        <v>0.2</v>
      </c>
      <c r="AE8">
        <f t="shared" si="2"/>
        <v>64.236000000000004</v>
      </c>
      <c r="AF8">
        <f t="shared" si="3"/>
        <v>1</v>
      </c>
    </row>
    <row r="9" spans="1:32" x14ac:dyDescent="0.25">
      <c r="A9" s="2">
        <v>8</v>
      </c>
      <c r="B9">
        <f t="shared" si="4"/>
        <v>1.7138242687795202</v>
      </c>
      <c r="C9" s="5">
        <v>0.08</v>
      </c>
      <c r="D9">
        <f t="shared" si="5"/>
        <v>12.09959933758341</v>
      </c>
      <c r="Q9">
        <f t="shared" si="9"/>
        <v>12.099599337583415</v>
      </c>
      <c r="R9">
        <f t="shared" si="6"/>
        <v>42.531197842506202</v>
      </c>
      <c r="S9">
        <f t="shared" si="7"/>
        <v>63.951196027140405</v>
      </c>
      <c r="T9" s="5">
        <v>0.1</v>
      </c>
      <c r="V9">
        <f>SUM($R$2:R9)</f>
        <v>163.81980982010805</v>
      </c>
      <c r="W9" s="12">
        <f t="shared" si="8"/>
        <v>0.34542194117173713</v>
      </c>
      <c r="Z9">
        <f t="shared" si="0"/>
        <v>7.4159676356752984</v>
      </c>
      <c r="AA9" s="5">
        <v>0.3</v>
      </c>
      <c r="AB9">
        <f t="shared" si="1"/>
        <v>213.17065342380135</v>
      </c>
      <c r="AC9">
        <f t="shared" si="10"/>
        <v>340.45080000000002</v>
      </c>
      <c r="AD9" s="5">
        <v>0.2</v>
      </c>
      <c r="AE9">
        <f t="shared" si="2"/>
        <v>68.090160000000012</v>
      </c>
      <c r="AF9" s="2">
        <f t="shared" si="3"/>
        <v>1</v>
      </c>
    </row>
    <row r="10" spans="1:32" x14ac:dyDescent="0.25">
      <c r="A10" s="2">
        <v>9</v>
      </c>
      <c r="B10">
        <f t="shared" si="4"/>
        <v>1.8509302102818819</v>
      </c>
      <c r="C10" s="5">
        <v>0.08</v>
      </c>
      <c r="D10">
        <f t="shared" si="5"/>
        <v>13.067567284590082</v>
      </c>
      <c r="Q10">
        <f t="shared" si="9"/>
        <v>13.067567284590089</v>
      </c>
      <c r="R10">
        <f t="shared" si="6"/>
        <v>44.136148704487567</v>
      </c>
      <c r="S10">
        <f t="shared" si="7"/>
        <v>70.346315629854445</v>
      </c>
      <c r="T10" s="5">
        <v>0.1</v>
      </c>
      <c r="V10">
        <f>SUM($R$2:R10)</f>
        <v>207.95595852459562</v>
      </c>
      <c r="W10">
        <f t="shared" si="8"/>
        <v>0.43848513162525959</v>
      </c>
      <c r="Z10">
        <f t="shared" si="0"/>
        <v>6.7417887597048169</v>
      </c>
      <c r="AA10" s="5">
        <v>0.3</v>
      </c>
      <c r="AB10">
        <f t="shared" si="1"/>
        <v>234.4877187661815</v>
      </c>
      <c r="AC10">
        <f t="shared" si="10"/>
        <v>360.87784800000003</v>
      </c>
      <c r="AD10" s="5">
        <v>0.2</v>
      </c>
      <c r="AE10">
        <f t="shared" si="2"/>
        <v>72.175569600000003</v>
      </c>
      <c r="AF10" s="1">
        <f t="shared" si="3"/>
        <v>1</v>
      </c>
    </row>
    <row r="11" spans="1:32" x14ac:dyDescent="0.25">
      <c r="A11" s="2">
        <v>10</v>
      </c>
      <c r="B11">
        <f t="shared" si="4"/>
        <v>1.9990046271044324</v>
      </c>
      <c r="C11" s="5">
        <v>0.08</v>
      </c>
      <c r="D11">
        <f t="shared" si="5"/>
        <v>14.112972667357289</v>
      </c>
      <c r="Q11">
        <f t="shared" si="9"/>
        <v>14.112972667357296</v>
      </c>
      <c r="R11">
        <f t="shared" si="6"/>
        <v>45.801663749939934</v>
      </c>
      <c r="S11">
        <f t="shared" si="7"/>
        <v>77.380947192839898</v>
      </c>
      <c r="T11" s="5">
        <v>0.1</v>
      </c>
      <c r="V11">
        <f>SUM($R$2:R11)</f>
        <v>253.75762227453555</v>
      </c>
      <c r="W11">
        <f t="shared" si="8"/>
        <v>0.53506014058646223</v>
      </c>
      <c r="Z11">
        <f t="shared" si="0"/>
        <v>6.1288988724589242</v>
      </c>
      <c r="AA11" s="5">
        <v>0.3</v>
      </c>
      <c r="AB11">
        <f t="shared" si="1"/>
        <v>257.9364906427997</v>
      </c>
      <c r="AC11">
        <f t="shared" si="10"/>
        <v>382.53051888000005</v>
      </c>
      <c r="AD11" s="5">
        <v>0.2</v>
      </c>
      <c r="AE11">
        <f t="shared" si="2"/>
        <v>76.506103776000018</v>
      </c>
      <c r="AF11">
        <f t="shared" si="3"/>
        <v>1</v>
      </c>
    </row>
    <row r="12" spans="1:32" x14ac:dyDescent="0.25">
      <c r="A12" s="2">
        <v>11</v>
      </c>
      <c r="B12">
        <f t="shared" si="4"/>
        <v>2.1589249972727869</v>
      </c>
      <c r="C12" s="5">
        <v>0.08</v>
      </c>
      <c r="D12">
        <f t="shared" si="5"/>
        <v>15.242010480745872</v>
      </c>
      <c r="Q12">
        <f t="shared" si="9"/>
        <v>15.242010480745881</v>
      </c>
      <c r="R12">
        <f t="shared" si="6"/>
        <v>47.530028419748987</v>
      </c>
      <c r="S12">
        <f t="shared" si="7"/>
        <v>85.11904191212389</v>
      </c>
      <c r="T12" s="5">
        <v>0.08</v>
      </c>
      <c r="V12">
        <f>SUM($R$2:R12)</f>
        <v>301.28765069428454</v>
      </c>
      <c r="W12" s="13">
        <f t="shared" si="8"/>
        <v>0.6352794895084648</v>
      </c>
      <c r="Z12">
        <f t="shared" si="0"/>
        <v>5.5717262476899307</v>
      </c>
      <c r="AA12" s="5">
        <v>0.3</v>
      </c>
      <c r="AB12">
        <f t="shared" si="1"/>
        <v>283.73013970707967</v>
      </c>
      <c r="AC12">
        <f t="shared" si="10"/>
        <v>405.48235001280005</v>
      </c>
      <c r="AD12" s="5">
        <v>0.2</v>
      </c>
      <c r="AE12">
        <f t="shared" si="2"/>
        <v>81.096470002560011</v>
      </c>
      <c r="AF12" s="1">
        <f t="shared" si="3"/>
        <v>1</v>
      </c>
    </row>
    <row r="13" spans="1:32" x14ac:dyDescent="0.25">
      <c r="A13" s="2">
        <v>12</v>
      </c>
      <c r="B13">
        <f t="shared" si="4"/>
        <v>2.3316389970546099</v>
      </c>
      <c r="C13" s="5">
        <v>0.08</v>
      </c>
      <c r="D13">
        <f t="shared" si="5"/>
        <v>16.46137131920554</v>
      </c>
      <c r="Q13">
        <f t="shared" si="9"/>
        <v>16.461371319205551</v>
      </c>
      <c r="R13">
        <f t="shared" si="6"/>
        <v>48.426821408800855</v>
      </c>
      <c r="S13">
        <f t="shared" si="7"/>
        <v>91.928565265093809</v>
      </c>
      <c r="T13" s="5">
        <v>0.08</v>
      </c>
      <c r="V13">
        <f>SUM($R$2:R13)</f>
        <v>349.71447210308537</v>
      </c>
      <c r="W13" s="13">
        <f t="shared" si="8"/>
        <v>0.73738976954220337</v>
      </c>
      <c r="Z13">
        <f t="shared" si="0"/>
        <v>5.1590057848980839</v>
      </c>
      <c r="AA13" s="5">
        <v>0.3</v>
      </c>
      <c r="AB13">
        <f t="shared" si="1"/>
        <v>306.42855088364604</v>
      </c>
      <c r="AC13">
        <f t="shared" si="10"/>
        <v>429.81129101356805</v>
      </c>
      <c r="AD13" s="5">
        <v>0.2</v>
      </c>
      <c r="AE13">
        <f t="shared" si="2"/>
        <v>85.962258202713613</v>
      </c>
      <c r="AF13">
        <f t="shared" si="3"/>
        <v>1</v>
      </c>
    </row>
    <row r="14" spans="1:32" x14ac:dyDescent="0.25">
      <c r="A14" s="2">
        <v>13</v>
      </c>
      <c r="B14">
        <f t="shared" si="4"/>
        <v>2.5181701168189785</v>
      </c>
      <c r="C14" s="5">
        <v>0.08</v>
      </c>
      <c r="D14">
        <f t="shared" si="5"/>
        <v>17.778281024741982</v>
      </c>
      <c r="Q14">
        <f t="shared" si="9"/>
        <v>17.778281024741997</v>
      </c>
      <c r="R14">
        <f t="shared" si="6"/>
        <v>49.34053502028766</v>
      </c>
      <c r="S14">
        <f t="shared" si="7"/>
        <v>99.282850486301314</v>
      </c>
      <c r="T14" s="5">
        <v>0.08</v>
      </c>
      <c r="V14">
        <f>SUM($R$2:R14)</f>
        <v>399.055007123373</v>
      </c>
      <c r="W14" s="13">
        <f t="shared" si="8"/>
        <v>0.84142665863318222</v>
      </c>
      <c r="Z14">
        <f>$W$2/S14</f>
        <v>4.7768572082389662</v>
      </c>
      <c r="AA14" s="5">
        <v>0.3</v>
      </c>
      <c r="AB14">
        <f>S14/AA14</f>
        <v>330.94283495433774</v>
      </c>
      <c r="AC14">
        <f t="shared" si="10"/>
        <v>455.59996847438214</v>
      </c>
      <c r="AD14" s="5">
        <v>0.2</v>
      </c>
      <c r="AE14">
        <f t="shared" si="2"/>
        <v>91.119993694876428</v>
      </c>
      <c r="AF14">
        <f t="shared" si="3"/>
        <v>1</v>
      </c>
    </row>
    <row r="15" spans="1:32" x14ac:dyDescent="0.25">
      <c r="A15" s="2">
        <v>14</v>
      </c>
      <c r="B15">
        <f t="shared" si="4"/>
        <v>2.7196237261644969</v>
      </c>
      <c r="C15" s="5">
        <v>0.08</v>
      </c>
      <c r="D15">
        <f t="shared" si="5"/>
        <v>19.200543506721342</v>
      </c>
      <c r="Q15">
        <f t="shared" si="9"/>
        <v>19.200543506721356</v>
      </c>
      <c r="R15">
        <f t="shared" si="6"/>
        <v>50.271488511236484</v>
      </c>
      <c r="S15">
        <f t="shared" si="7"/>
        <v>107.22547852520543</v>
      </c>
      <c r="T15" s="5">
        <v>0.08</v>
      </c>
      <c r="V15">
        <f>SUM($R$2:R15)</f>
        <v>449.3264956346095</v>
      </c>
      <c r="W15" s="13">
        <f t="shared" si="8"/>
        <v>0.94742650789568905</v>
      </c>
      <c r="Z15">
        <f t="shared" ref="Z15:Z78" si="11">$W$2/S15</f>
        <v>4.4230159335545975</v>
      </c>
      <c r="AA15" s="5">
        <v>0.3</v>
      </c>
      <c r="AB15">
        <f t="shared" si="1"/>
        <v>357.41826175068479</v>
      </c>
      <c r="AC15">
        <f t="shared" si="10"/>
        <v>482.93596658284508</v>
      </c>
      <c r="AD15" s="5">
        <v>0.2</v>
      </c>
      <c r="AE15">
        <f t="shared" si="2"/>
        <v>96.587193316569028</v>
      </c>
      <c r="AF15">
        <f t="shared" si="3"/>
        <v>1</v>
      </c>
    </row>
    <row r="16" spans="1:32" x14ac:dyDescent="0.25">
      <c r="A16" s="2">
        <v>15</v>
      </c>
      <c r="B16">
        <f t="shared" si="4"/>
        <v>2.9371936242576568</v>
      </c>
      <c r="C16" s="5">
        <v>0.08</v>
      </c>
      <c r="D16">
        <f t="shared" si="5"/>
        <v>20.736586987259049</v>
      </c>
      <c r="Q16">
        <f t="shared" si="9"/>
        <v>20.73658698725907</v>
      </c>
      <c r="R16">
        <f t="shared" si="6"/>
        <v>51.220007162391894</v>
      </c>
      <c r="S16">
        <f t="shared" si="7"/>
        <v>115.80351680722187</v>
      </c>
      <c r="T16" s="5">
        <v>0.08</v>
      </c>
      <c r="V16">
        <f>SUM($R$2:R16)</f>
        <v>500.54650279700138</v>
      </c>
      <c r="W16">
        <f t="shared" si="8"/>
        <v>1.0554263543140923</v>
      </c>
      <c r="Z16">
        <f t="shared" si="11"/>
        <v>4.0953851236616643</v>
      </c>
      <c r="AA16" s="5">
        <v>0.3</v>
      </c>
      <c r="AB16">
        <f t="shared" si="1"/>
        <v>386.01172269073959</v>
      </c>
      <c r="AC16">
        <f t="shared" si="10"/>
        <v>511.9121245778158</v>
      </c>
      <c r="AD16" s="5">
        <v>0.2</v>
      </c>
      <c r="AE16">
        <f t="shared" si="2"/>
        <v>102.38242491556316</v>
      </c>
      <c r="AF16">
        <f t="shared" si="3"/>
        <v>1</v>
      </c>
    </row>
    <row r="17" spans="1:32" x14ac:dyDescent="0.25">
      <c r="A17" s="2">
        <v>16</v>
      </c>
      <c r="B17">
        <f t="shared" si="4"/>
        <v>3.1721691141982693</v>
      </c>
      <c r="C17" s="5">
        <v>0.08</v>
      </c>
      <c r="D17">
        <f t="shared" si="5"/>
        <v>22.395513946239774</v>
      </c>
      <c r="Q17">
        <f t="shared" si="9"/>
        <v>22.395513946239795</v>
      </c>
      <c r="R17">
        <f t="shared" si="6"/>
        <v>52.18642239187097</v>
      </c>
      <c r="S17">
        <f t="shared" si="7"/>
        <v>125.06779815179962</v>
      </c>
      <c r="T17" s="5">
        <v>0.08</v>
      </c>
      <c r="V17">
        <f>SUM($R$2:R17)</f>
        <v>552.7329251888724</v>
      </c>
      <c r="W17">
        <f t="shared" si="8"/>
        <v>1.1654639336837862</v>
      </c>
      <c r="Z17">
        <f t="shared" si="11"/>
        <v>3.7920232626496895</v>
      </c>
      <c r="AA17" s="5">
        <v>0.3</v>
      </c>
      <c r="AB17">
        <f t="shared" si="1"/>
        <v>416.89266050599878</v>
      </c>
      <c r="AC17">
        <f t="shared" si="10"/>
        <v>542.62685205248476</v>
      </c>
      <c r="AD17" s="5">
        <v>0.2</v>
      </c>
      <c r="AE17">
        <f t="shared" si="2"/>
        <v>108.52537041049696</v>
      </c>
      <c r="AF17">
        <f t="shared" si="3"/>
        <v>1</v>
      </c>
    </row>
    <row r="18" spans="1:32" x14ac:dyDescent="0.25">
      <c r="A18" s="2">
        <v>17</v>
      </c>
      <c r="B18">
        <f t="shared" si="4"/>
        <v>3.4259426433341309</v>
      </c>
      <c r="C18" s="5">
        <v>0.08</v>
      </c>
      <c r="D18">
        <f t="shared" si="5"/>
        <v>24.187155061938956</v>
      </c>
      <c r="Q18">
        <f t="shared" si="9"/>
        <v>24.187155061938977</v>
      </c>
      <c r="R18">
        <f t="shared" si="6"/>
        <v>53.171071870962898</v>
      </c>
      <c r="S18">
        <f t="shared" si="7"/>
        <v>135.07322200394361</v>
      </c>
      <c r="T18" s="5">
        <v>0.08</v>
      </c>
      <c r="V18">
        <f>SUM($R$2:R18)</f>
        <v>605.90399705983532</v>
      </c>
      <c r="W18" s="13">
        <f t="shared" si="8"/>
        <v>1.2775776937963044</v>
      </c>
      <c r="Z18">
        <f t="shared" si="11"/>
        <v>3.5111326506015637</v>
      </c>
      <c r="AA18" s="5">
        <v>0.3</v>
      </c>
      <c r="AB18">
        <f t="shared" si="1"/>
        <v>450.24407334647873</v>
      </c>
      <c r="AC18">
        <f t="shared" si="10"/>
        <v>575.18446317563382</v>
      </c>
      <c r="AD18" s="5">
        <v>0.2</v>
      </c>
      <c r="AE18">
        <f t="shared" si="2"/>
        <v>115.03689263512678</v>
      </c>
      <c r="AF18">
        <f t="shared" si="3"/>
        <v>1</v>
      </c>
    </row>
    <row r="19" spans="1:32" x14ac:dyDescent="0.25">
      <c r="A19" s="2">
        <v>18</v>
      </c>
      <c r="B19">
        <f t="shared" si="4"/>
        <v>3.7000180548008612</v>
      </c>
      <c r="C19" s="5">
        <v>0.08</v>
      </c>
      <c r="D19">
        <f t="shared" si="5"/>
        <v>26.122127466894071</v>
      </c>
      <c r="Q19">
        <f t="shared" si="9"/>
        <v>26.122127466894099</v>
      </c>
      <c r="R19">
        <f t="shared" si="6"/>
        <v>54.174299642113134</v>
      </c>
      <c r="S19">
        <f t="shared" si="7"/>
        <v>145.8790797642591</v>
      </c>
      <c r="T19" s="5">
        <v>0.08</v>
      </c>
      <c r="V19">
        <f>SUM($R$2:R19)</f>
        <v>660.07829670194849</v>
      </c>
      <c r="W19">
        <f t="shared" si="8"/>
        <v>1.3918068078732098</v>
      </c>
      <c r="Z19">
        <f t="shared" si="11"/>
        <v>3.2510487505570032</v>
      </c>
      <c r="AA19" s="5">
        <v>0.3</v>
      </c>
      <c r="AB19">
        <f t="shared" si="1"/>
        <v>486.26359921419703</v>
      </c>
      <c r="AC19">
        <f t="shared" si="10"/>
        <v>609.69553096617187</v>
      </c>
      <c r="AD19" s="5">
        <v>0.2</v>
      </c>
      <c r="AE19">
        <f t="shared" si="2"/>
        <v>121.93910619323438</v>
      </c>
      <c r="AF19">
        <f t="shared" si="3"/>
        <v>1</v>
      </c>
    </row>
    <row r="20" spans="1:32" x14ac:dyDescent="0.25">
      <c r="A20" s="2">
        <v>19</v>
      </c>
      <c r="B20">
        <f t="shared" si="4"/>
        <v>3.9960194991849303</v>
      </c>
      <c r="C20" s="5">
        <v>0.08</v>
      </c>
      <c r="D20">
        <f t="shared" si="5"/>
        <v>28.211897664245598</v>
      </c>
      <c r="Q20">
        <f t="shared" si="9"/>
        <v>28.21189766424563</v>
      </c>
      <c r="R20">
        <f t="shared" si="6"/>
        <v>55.196456239134143</v>
      </c>
      <c r="S20">
        <f t="shared" si="7"/>
        <v>157.54940614539984</v>
      </c>
      <c r="T20" s="5">
        <v>0.08</v>
      </c>
      <c r="V20">
        <f>SUM($R$2:R20)</f>
        <v>715.27475294108262</v>
      </c>
      <c r="W20">
        <f t="shared" si="8"/>
        <v>1.5081911882534531</v>
      </c>
      <c r="Z20">
        <f t="shared" si="11"/>
        <v>3.0102303245898177</v>
      </c>
      <c r="AA20" s="5">
        <v>0.3</v>
      </c>
      <c r="AB20">
        <f t="shared" si="1"/>
        <v>525.16468715133283</v>
      </c>
      <c r="AC20">
        <f t="shared" si="10"/>
        <v>646.27726282414221</v>
      </c>
      <c r="AD20" s="5">
        <v>0.2</v>
      </c>
      <c r="AE20">
        <f t="shared" si="2"/>
        <v>129.25545256482846</v>
      </c>
      <c r="AF20">
        <f t="shared" si="3"/>
        <v>1</v>
      </c>
    </row>
    <row r="21" spans="1:32" x14ac:dyDescent="0.25">
      <c r="A21" s="2">
        <v>20</v>
      </c>
      <c r="B21">
        <f t="shared" si="4"/>
        <v>4.3157010591197249</v>
      </c>
      <c r="C21" s="5">
        <v>0.08</v>
      </c>
      <c r="D21">
        <f t="shared" si="5"/>
        <v>30.468849477385245</v>
      </c>
      <c r="Q21">
        <f t="shared" si="9"/>
        <v>30.46884947738528</v>
      </c>
      <c r="R21">
        <f t="shared" si="6"/>
        <v>56.237898809683834</v>
      </c>
      <c r="S21">
        <f t="shared" si="7"/>
        <v>170.15335863703183</v>
      </c>
      <c r="T21" s="5">
        <v>0.08</v>
      </c>
      <c r="V21">
        <f>SUM($R$2:R21)</f>
        <v>771.51265175076651</v>
      </c>
      <c r="W21" s="12">
        <f t="shared" si="8"/>
        <v>1.626771500338984</v>
      </c>
      <c r="Z21">
        <f t="shared" si="11"/>
        <v>2.7872503005461273</v>
      </c>
      <c r="AA21" s="5">
        <v>0.3</v>
      </c>
      <c r="AB21">
        <f t="shared" si="1"/>
        <v>567.17786212343947</v>
      </c>
      <c r="AC21">
        <f t="shared" si="10"/>
        <v>685.05389859359082</v>
      </c>
      <c r="AD21" s="5">
        <v>0.2</v>
      </c>
      <c r="AE21">
        <f t="shared" si="2"/>
        <v>137.01077971871817</v>
      </c>
      <c r="AF21">
        <f t="shared" si="3"/>
        <v>1</v>
      </c>
    </row>
    <row r="22" spans="1:32" x14ac:dyDescent="0.25">
      <c r="A22" s="2">
        <v>21</v>
      </c>
      <c r="B22">
        <f t="shared" si="4"/>
        <v>4.6609571438493029</v>
      </c>
      <c r="C22" s="5">
        <v>0.08</v>
      </c>
      <c r="D22">
        <f t="shared" si="5"/>
        <v>32.906357435576062</v>
      </c>
      <c r="Q22">
        <f t="shared" si="9"/>
        <v>32.906357435576105</v>
      </c>
      <c r="R22">
        <f t="shared" si="6"/>
        <v>57.298991240055237</v>
      </c>
      <c r="S22">
        <f t="shared" si="7"/>
        <v>183.76562732799439</v>
      </c>
      <c r="T22" s="5">
        <v>0.08</v>
      </c>
      <c r="V22">
        <f>SUM($R$2:R22)</f>
        <v>828.81164299082172</v>
      </c>
      <c r="W22">
        <f t="shared" si="8"/>
        <v>1.747589176803487</v>
      </c>
      <c r="Z22">
        <f t="shared" si="11"/>
        <v>2.5807873153204883</v>
      </c>
      <c r="AA22" s="5">
        <v>0.3</v>
      </c>
      <c r="AB22">
        <f t="shared" si="1"/>
        <v>612.55209109331463</v>
      </c>
      <c r="AC22">
        <f t="shared" si="10"/>
        <v>726.15713250920635</v>
      </c>
      <c r="AD22" s="5">
        <v>0.2</v>
      </c>
      <c r="AE22">
        <f t="shared" si="2"/>
        <v>145.23142650184127</v>
      </c>
      <c r="AF22">
        <f t="shared" si="3"/>
        <v>1</v>
      </c>
    </row>
    <row r="23" spans="1:32" x14ac:dyDescent="0.25">
      <c r="A23" s="2">
        <v>22</v>
      </c>
      <c r="B23">
        <f t="shared" si="4"/>
        <v>5.0338337153572468</v>
      </c>
      <c r="C23" s="5">
        <v>0.08</v>
      </c>
      <c r="D23">
        <f t="shared" si="5"/>
        <v>35.538866030422149</v>
      </c>
      <c r="Q23">
        <f t="shared" si="9"/>
        <v>35.538866030422191</v>
      </c>
      <c r="R23">
        <f t="shared" si="6"/>
        <v>58.380104282320424</v>
      </c>
      <c r="S23">
        <f t="shared" si="7"/>
        <v>198.46687751423397</v>
      </c>
      <c r="T23" s="5">
        <v>0.08</v>
      </c>
      <c r="V23">
        <f>SUM($R$2:R23)</f>
        <v>887.19174727314214</v>
      </c>
      <c r="W23">
        <f t="shared" si="8"/>
        <v>1.8706864320692072</v>
      </c>
      <c r="Z23">
        <f t="shared" si="11"/>
        <v>2.3896178845560074</v>
      </c>
      <c r="AA23" s="5">
        <v>0.3</v>
      </c>
      <c r="AB23">
        <f t="shared" si="1"/>
        <v>661.55625838077992</v>
      </c>
      <c r="AC23">
        <f t="shared" si="10"/>
        <v>769.72656045975873</v>
      </c>
      <c r="AD23" s="5">
        <v>0.2</v>
      </c>
      <c r="AE23">
        <f t="shared" si="2"/>
        <v>153.94531209195176</v>
      </c>
      <c r="AF23">
        <f t="shared" si="3"/>
        <v>1</v>
      </c>
    </row>
    <row r="24" spans="1:32" x14ac:dyDescent="0.25">
      <c r="A24" s="2">
        <v>23</v>
      </c>
      <c r="B24">
        <f t="shared" si="4"/>
        <v>5.4365404125858268</v>
      </c>
      <c r="C24" s="5">
        <v>0.08</v>
      </c>
      <c r="D24">
        <f t="shared" si="5"/>
        <v>38.381975312855921</v>
      </c>
      <c r="Q24">
        <f t="shared" si="9"/>
        <v>38.381975312855971</v>
      </c>
      <c r="R24">
        <f t="shared" si="6"/>
        <v>59.481615683873642</v>
      </c>
      <c r="S24">
        <f t="shared" si="7"/>
        <v>214.34422771537271</v>
      </c>
      <c r="T24" s="5">
        <v>0.08</v>
      </c>
      <c r="V24">
        <f>SUM($R$2:R24)</f>
        <v>946.6733629570158</v>
      </c>
      <c r="W24">
        <f t="shared" si="8"/>
        <v>1.996106277056922</v>
      </c>
      <c r="Z24">
        <f t="shared" si="11"/>
        <v>2.2126091523666731</v>
      </c>
      <c r="AA24" s="5">
        <v>0.3</v>
      </c>
      <c r="AB24">
        <f t="shared" si="1"/>
        <v>714.48075905124244</v>
      </c>
      <c r="AC24">
        <f t="shared" si="10"/>
        <v>815.91015408734427</v>
      </c>
      <c r="AD24" s="5">
        <v>0.2</v>
      </c>
      <c r="AE24">
        <f t="shared" si="2"/>
        <v>163.18203081746887</v>
      </c>
      <c r="AF24">
        <f t="shared" si="3"/>
        <v>1</v>
      </c>
    </row>
    <row r="25" spans="1:32" x14ac:dyDescent="0.25">
      <c r="A25" s="2">
        <v>24</v>
      </c>
      <c r="B25">
        <f t="shared" si="4"/>
        <v>5.8714636455926925</v>
      </c>
      <c r="C25" s="5">
        <v>0.08</v>
      </c>
      <c r="D25">
        <f t="shared" si="5"/>
        <v>41.452533337884397</v>
      </c>
      <c r="Q25">
        <f t="shared" si="9"/>
        <v>41.452533337884454</v>
      </c>
      <c r="R25">
        <f t="shared" si="6"/>
        <v>60.603910319418425</v>
      </c>
      <c r="S25">
        <f t="shared" si="7"/>
        <v>231.49176593260253</v>
      </c>
      <c r="T25" s="5">
        <v>0.08</v>
      </c>
      <c r="V25">
        <f>SUM($R$2:R25)</f>
        <v>1007.2772732764342</v>
      </c>
      <c r="W25">
        <f t="shared" si="8"/>
        <v>2.1238925342142165</v>
      </c>
      <c r="Z25">
        <f t="shared" si="11"/>
        <v>2.0487121781172899</v>
      </c>
      <c r="AA25" s="5">
        <v>0.3</v>
      </c>
      <c r="AB25">
        <f t="shared" si="1"/>
        <v>771.63921977534176</v>
      </c>
      <c r="AC25">
        <f t="shared" si="10"/>
        <v>864.86476333258497</v>
      </c>
      <c r="AD25" s="5">
        <v>0.2</v>
      </c>
      <c r="AE25">
        <f t="shared" si="2"/>
        <v>172.97295266651702</v>
      </c>
      <c r="AF25">
        <f t="shared" si="3"/>
        <v>1</v>
      </c>
    </row>
    <row r="26" spans="1:32" x14ac:dyDescent="0.25">
      <c r="A26" s="2">
        <v>25</v>
      </c>
      <c r="B26">
        <f t="shared" si="4"/>
        <v>6.3411807372401077</v>
      </c>
      <c r="C26" s="5">
        <v>0.08</v>
      </c>
      <c r="D26">
        <f t="shared" si="5"/>
        <v>44.768736004915148</v>
      </c>
      <c r="Q26">
        <f t="shared" si="9"/>
        <v>44.768736004915205</v>
      </c>
      <c r="R26">
        <f t="shared" si="6"/>
        <v>61.747380325445199</v>
      </c>
      <c r="S26">
        <f t="shared" si="7"/>
        <v>250.01110720721076</v>
      </c>
      <c r="T26" s="5">
        <v>0.08</v>
      </c>
      <c r="V26">
        <f>SUM($R$2:R26)</f>
        <v>1069.0246536018794</v>
      </c>
      <c r="W26">
        <f t="shared" si="8"/>
        <v>2.2540898528273088</v>
      </c>
      <c r="Z26">
        <f t="shared" si="11"/>
        <v>1.896955720478972</v>
      </c>
      <c r="AA26" s="5">
        <v>0.3</v>
      </c>
      <c r="AB26">
        <f t="shared" si="1"/>
        <v>833.37035735736924</v>
      </c>
      <c r="AC26">
        <f t="shared" si="10"/>
        <v>916.75664913254013</v>
      </c>
      <c r="AD26" s="5">
        <v>0.2</v>
      </c>
      <c r="AE26">
        <f t="shared" si="2"/>
        <v>183.35132982650805</v>
      </c>
      <c r="AF26">
        <f t="shared" si="3"/>
        <v>1</v>
      </c>
    </row>
    <row r="27" spans="1:32" x14ac:dyDescent="0.25">
      <c r="A27" s="2">
        <v>26</v>
      </c>
      <c r="B27">
        <f t="shared" si="4"/>
        <v>6.848475196219316</v>
      </c>
      <c r="C27" s="5">
        <v>0.08</v>
      </c>
      <c r="D27">
        <f t="shared" si="5"/>
        <v>48.35023488530836</v>
      </c>
      <c r="Q27">
        <f t="shared" si="9"/>
        <v>48.350234885308431</v>
      </c>
      <c r="R27">
        <f t="shared" si="6"/>
        <v>62.912425237246062</v>
      </c>
      <c r="S27">
        <f t="shared" si="7"/>
        <v>270.01199578378765</v>
      </c>
      <c r="T27" s="5">
        <v>0.08</v>
      </c>
      <c r="V27">
        <f>SUM($R$2:R27)</f>
        <v>1131.9370788391254</v>
      </c>
      <c r="W27">
        <f t="shared" si="8"/>
        <v>2.38674372462178</v>
      </c>
      <c r="Z27">
        <f t="shared" si="11"/>
        <v>1.7564404819249739</v>
      </c>
      <c r="AA27" s="5">
        <v>0.3</v>
      </c>
      <c r="AB27">
        <f t="shared" si="1"/>
        <v>900.03998594595885</v>
      </c>
      <c r="AC27">
        <f t="shared" si="10"/>
        <v>971.7620480804926</v>
      </c>
      <c r="AD27" s="5">
        <v>0.2</v>
      </c>
      <c r="AE27">
        <f t="shared" si="2"/>
        <v>194.35240961609853</v>
      </c>
      <c r="AF27">
        <f t="shared" si="3"/>
        <v>1</v>
      </c>
    </row>
    <row r="28" spans="1:32" x14ac:dyDescent="0.25">
      <c r="A28" s="2">
        <v>27</v>
      </c>
      <c r="B28">
        <f t="shared" si="4"/>
        <v>7.3963532119168613</v>
      </c>
      <c r="C28" s="5">
        <v>0.08</v>
      </c>
      <c r="D28">
        <f t="shared" si="5"/>
        <v>52.218253676133031</v>
      </c>
      <c r="Q28">
        <f t="shared" si="9"/>
        <v>52.218253676133102</v>
      </c>
      <c r="R28">
        <f t="shared" si="6"/>
        <v>64.099452128514855</v>
      </c>
      <c r="S28">
        <f t="shared" si="7"/>
        <v>291.61295544649067</v>
      </c>
      <c r="T28" s="5">
        <v>0.08</v>
      </c>
      <c r="V28">
        <f>SUM($R$2:R28)</f>
        <v>1196.0365309676404</v>
      </c>
      <c r="W28">
        <f t="shared" si="8"/>
        <v>2.5219004996576571</v>
      </c>
      <c r="Z28">
        <f t="shared" si="11"/>
        <v>1.6263337795601609</v>
      </c>
      <c r="AA28" s="5">
        <v>0.3</v>
      </c>
      <c r="AB28">
        <f t="shared" si="1"/>
        <v>972.04318482163558</v>
      </c>
      <c r="AC28">
        <f t="shared" si="10"/>
        <v>1030.0677709653223</v>
      </c>
      <c r="AD28" s="5">
        <v>0.2</v>
      </c>
      <c r="AE28">
        <f t="shared" si="2"/>
        <v>206.01355419306446</v>
      </c>
      <c r="AF28">
        <f t="shared" si="3"/>
        <v>1</v>
      </c>
    </row>
    <row r="29" spans="1:32" x14ac:dyDescent="0.25">
      <c r="A29" s="2">
        <v>28</v>
      </c>
      <c r="B29">
        <f t="shared" si="4"/>
        <v>7.9880614688702103</v>
      </c>
      <c r="C29" s="5">
        <v>0.08</v>
      </c>
      <c r="D29">
        <f t="shared" si="5"/>
        <v>56.395713970223674</v>
      </c>
      <c r="Q29">
        <f t="shared" si="9"/>
        <v>56.395713970223753</v>
      </c>
      <c r="R29">
        <f t="shared" si="6"/>
        <v>65.308875753581162</v>
      </c>
      <c r="S29">
        <f t="shared" si="7"/>
        <v>314.94199188220995</v>
      </c>
      <c r="T29" s="5">
        <v>0.08</v>
      </c>
      <c r="V29">
        <f>SUM($R$2:R29)</f>
        <v>1261.3454067212215</v>
      </c>
      <c r="W29">
        <f t="shared" si="8"/>
        <v>2.659607402524399</v>
      </c>
      <c r="Z29">
        <f t="shared" si="11"/>
        <v>1.5058646107038527</v>
      </c>
      <c r="AA29" s="5">
        <v>0.3</v>
      </c>
      <c r="AB29">
        <f t="shared" si="1"/>
        <v>1049.8066396073666</v>
      </c>
      <c r="AC29">
        <f t="shared" si="10"/>
        <v>1091.8718372232418</v>
      </c>
      <c r="AD29" s="5">
        <v>0.2</v>
      </c>
      <c r="AE29">
        <f t="shared" si="2"/>
        <v>218.37436744464836</v>
      </c>
      <c r="AF29">
        <f t="shared" si="3"/>
        <v>1</v>
      </c>
    </row>
    <row r="30" spans="1:32" x14ac:dyDescent="0.25">
      <c r="A30" s="2">
        <v>29</v>
      </c>
      <c r="B30">
        <f t="shared" si="4"/>
        <v>8.6271063863798272</v>
      </c>
      <c r="C30" s="5">
        <v>0.08</v>
      </c>
      <c r="D30">
        <f t="shared" si="5"/>
        <v>60.907371087841568</v>
      </c>
      <c r="Q30">
        <f t="shared" si="9"/>
        <v>60.907371087841653</v>
      </c>
      <c r="R30">
        <f t="shared" si="6"/>
        <v>66.541118692327984</v>
      </c>
      <c r="S30">
        <f t="shared" si="7"/>
        <v>340.13735123278678</v>
      </c>
      <c r="T30" s="5">
        <v>0.08</v>
      </c>
      <c r="V30">
        <f>SUM($R$2:R30)</f>
        <v>1327.8865254135494</v>
      </c>
      <c r="W30">
        <f t="shared" si="8"/>
        <v>2.7999125488414571</v>
      </c>
      <c r="Z30">
        <f t="shared" si="11"/>
        <v>1.3943190839850486</v>
      </c>
      <c r="AA30" s="5">
        <v>0.3</v>
      </c>
      <c r="AB30">
        <f t="shared" si="1"/>
        <v>1133.7911707759561</v>
      </c>
      <c r="AC30">
        <f t="shared" si="10"/>
        <v>1157.3841474566364</v>
      </c>
      <c r="AD30" s="5">
        <v>0.2</v>
      </c>
      <c r="AE30">
        <f t="shared" si="2"/>
        <v>231.47682949132729</v>
      </c>
      <c r="AF30">
        <f t="shared" si="3"/>
        <v>1</v>
      </c>
    </row>
    <row r="31" spans="1:32" x14ac:dyDescent="0.25">
      <c r="A31" s="2">
        <v>30</v>
      </c>
      <c r="B31">
        <f t="shared" si="4"/>
        <v>9.3172748972902131</v>
      </c>
      <c r="C31" s="5">
        <v>0.08</v>
      </c>
      <c r="D31">
        <f t="shared" si="5"/>
        <v>65.779960774868897</v>
      </c>
      <c r="Q31">
        <f t="shared" si="9"/>
        <v>65.779960774868982</v>
      </c>
      <c r="R31">
        <f t="shared" si="6"/>
        <v>67.796611497843614</v>
      </c>
      <c r="S31">
        <f t="shared" si="7"/>
        <v>367.34833933140976</v>
      </c>
      <c r="T31" s="5">
        <v>0.08</v>
      </c>
      <c r="V31">
        <f>SUM($R$2:R31)</f>
        <v>1395.6831369113929</v>
      </c>
      <c r="W31">
        <f t="shared" si="8"/>
        <v>2.9428649620701575</v>
      </c>
      <c r="Z31">
        <f t="shared" si="11"/>
        <v>1.2910361888750448</v>
      </c>
      <c r="AA31" s="5">
        <v>0.3</v>
      </c>
      <c r="AB31">
        <f t="shared" si="1"/>
        <v>1224.4944644380325</v>
      </c>
      <c r="AC31">
        <f t="shared" si="10"/>
        <v>1226.8271963040345</v>
      </c>
      <c r="AD31" s="5">
        <v>0.2</v>
      </c>
      <c r="AE31">
        <f t="shared" si="2"/>
        <v>245.36543926080691</v>
      </c>
      <c r="AF31">
        <f t="shared" si="3"/>
        <v>1</v>
      </c>
    </row>
    <row r="32" spans="1:32" x14ac:dyDescent="0.25">
      <c r="A32" s="2">
        <v>31</v>
      </c>
      <c r="B32">
        <f t="shared" si="4"/>
        <v>10.06265688907343</v>
      </c>
      <c r="C32" s="5">
        <v>0.08</v>
      </c>
      <c r="D32">
        <f t="shared" si="5"/>
        <v>71.042357636858412</v>
      </c>
      <c r="Q32">
        <f t="shared" si="9"/>
        <v>71.042357636858512</v>
      </c>
      <c r="R32">
        <f t="shared" si="6"/>
        <v>69.075792846859528</v>
      </c>
      <c r="S32">
        <f t="shared" si="7"/>
        <v>396.73620647792256</v>
      </c>
      <c r="T32" s="5">
        <v>0.08</v>
      </c>
      <c r="V32">
        <f>SUM($R$2:R32)</f>
        <v>1464.7589297582524</v>
      </c>
      <c r="W32">
        <f t="shared" si="8"/>
        <v>3.088514590642796</v>
      </c>
      <c r="Z32">
        <f t="shared" si="11"/>
        <v>1.1954038785880043</v>
      </c>
      <c r="AA32" s="5">
        <v>0.3</v>
      </c>
      <c r="AB32">
        <f t="shared" si="1"/>
        <v>1322.4540215930754</v>
      </c>
      <c r="AC32">
        <f t="shared" si="10"/>
        <v>1300.4368280822766</v>
      </c>
      <c r="AD32" s="5">
        <v>0.2</v>
      </c>
      <c r="AE32">
        <f t="shared" si="2"/>
        <v>260.08736561645532</v>
      </c>
      <c r="AF32">
        <f t="shared" si="3"/>
        <v>1</v>
      </c>
    </row>
    <row r="33" spans="1:32" x14ac:dyDescent="0.25">
      <c r="A33" s="2">
        <v>32</v>
      </c>
      <c r="B33">
        <f t="shared" si="4"/>
        <v>10.867669440199306</v>
      </c>
      <c r="C33" s="5">
        <v>0.08</v>
      </c>
      <c r="D33">
        <f t="shared" si="5"/>
        <v>76.725746247807081</v>
      </c>
      <c r="Q33">
        <f t="shared" si="9"/>
        <v>76.725746247807209</v>
      </c>
      <c r="R33">
        <f t="shared" si="6"/>
        <v>70.379109693026678</v>
      </c>
      <c r="S33">
        <f t="shared" si="7"/>
        <v>428.47510299615641</v>
      </c>
      <c r="T33" s="5">
        <v>0.08</v>
      </c>
      <c r="V33">
        <f>SUM($R$2:R33)</f>
        <v>1535.1380394512792</v>
      </c>
      <c r="W33">
        <f t="shared" si="8"/>
        <v>3.2369123254149184</v>
      </c>
      <c r="Z33">
        <f t="shared" si="11"/>
        <v>1.106855443137041</v>
      </c>
      <c r="AA33" s="5">
        <v>0.3</v>
      </c>
      <c r="AB33">
        <f t="shared" si="1"/>
        <v>1428.2503433205213</v>
      </c>
      <c r="AC33">
        <f t="shared" si="10"/>
        <v>1378.4630377672133</v>
      </c>
      <c r="AD33" s="5">
        <v>0.2</v>
      </c>
      <c r="AE33">
        <f t="shared" si="2"/>
        <v>275.69260755344266</v>
      </c>
      <c r="AF33">
        <f t="shared" si="3"/>
        <v>1</v>
      </c>
    </row>
    <row r="34" spans="1:32" x14ac:dyDescent="0.25">
      <c r="A34" s="2">
        <v>33</v>
      </c>
      <c r="B34">
        <f t="shared" si="4"/>
        <v>11.73708299541525</v>
      </c>
      <c r="C34" s="5">
        <v>0.08</v>
      </c>
      <c r="D34">
        <f t="shared" si="5"/>
        <v>82.863805947631647</v>
      </c>
      <c r="Q34">
        <f t="shared" si="9"/>
        <v>82.863805947631789</v>
      </c>
      <c r="R34">
        <f t="shared" si="6"/>
        <v>71.707017423083812</v>
      </c>
      <c r="S34">
        <f t="shared" si="7"/>
        <v>462.75311123584896</v>
      </c>
      <c r="T34" s="5">
        <v>0.08</v>
      </c>
      <c r="V34">
        <f>SUM($R$2:R34)</f>
        <v>1606.8450568743629</v>
      </c>
      <c r="W34">
        <f t="shared" si="8"/>
        <v>3.3881100174468917</v>
      </c>
      <c r="Z34">
        <f t="shared" si="11"/>
        <v>1.0248661510528156</v>
      </c>
      <c r="AA34" s="5">
        <v>0.3</v>
      </c>
      <c r="AB34">
        <f t="shared" si="1"/>
        <v>1542.5103707861633</v>
      </c>
      <c r="AC34">
        <f t="shared" si="10"/>
        <v>1461.1708200332462</v>
      </c>
      <c r="AD34" s="5">
        <v>0.2</v>
      </c>
      <c r="AE34">
        <f t="shared" si="2"/>
        <v>292.23416400664922</v>
      </c>
      <c r="AF34">
        <f t="shared" si="3"/>
        <v>1</v>
      </c>
    </row>
    <row r="35" spans="1:32" x14ac:dyDescent="0.25">
      <c r="A35" s="2">
        <v>34</v>
      </c>
      <c r="B35">
        <f t="shared" si="4"/>
        <v>12.67604963504847</v>
      </c>
      <c r="C35" s="5">
        <v>0.08</v>
      </c>
      <c r="D35">
        <f t="shared" si="5"/>
        <v>89.492910423442183</v>
      </c>
      <c r="Q35">
        <f t="shared" si="9"/>
        <v>89.492910423442325</v>
      </c>
      <c r="R35">
        <f t="shared" si="6"/>
        <v>73.059980015972187</v>
      </c>
      <c r="S35">
        <f t="shared" si="7"/>
        <v>499.77336013471694</v>
      </c>
      <c r="T35" s="5">
        <v>0.08</v>
      </c>
      <c r="V35">
        <f>SUM($R$2:R35)</f>
        <v>1679.9050368903349</v>
      </c>
      <c r="W35">
        <f t="shared" si="8"/>
        <v>3.5421604961209781</v>
      </c>
      <c r="Z35">
        <f t="shared" si="11"/>
        <v>0.94895013986371812</v>
      </c>
      <c r="AA35" s="5">
        <v>0.3</v>
      </c>
      <c r="AB35">
        <f t="shared" si="1"/>
        <v>1665.9112004490564</v>
      </c>
      <c r="AC35">
        <f t="shared" si="10"/>
        <v>1548.8410692352411</v>
      </c>
      <c r="AD35" s="5">
        <v>0.2</v>
      </c>
      <c r="AE35">
        <f t="shared" si="2"/>
        <v>309.76821384704823</v>
      </c>
      <c r="AF35">
        <f t="shared" si="3"/>
        <v>1</v>
      </c>
    </row>
    <row r="36" spans="1:32" x14ac:dyDescent="0.25">
      <c r="A36" s="2">
        <v>35</v>
      </c>
      <c r="B36">
        <f t="shared" si="4"/>
        <v>13.690133605852347</v>
      </c>
      <c r="C36" s="5">
        <v>0.08</v>
      </c>
      <c r="D36">
        <f t="shared" si="5"/>
        <v>96.652343257317554</v>
      </c>
      <c r="Q36">
        <f t="shared" si="9"/>
        <v>96.65234325731771</v>
      </c>
      <c r="R36">
        <f t="shared" si="6"/>
        <v>74.438470204952793</v>
      </c>
      <c r="S36">
        <f t="shared" si="7"/>
        <v>539.75522894549431</v>
      </c>
      <c r="T36" s="5">
        <v>0.08</v>
      </c>
      <c r="V36">
        <f>SUM($R$2:R36)</f>
        <v>1754.3435070952878</v>
      </c>
      <c r="W36">
        <f t="shared" si="8"/>
        <v>3.6991175876002358</v>
      </c>
      <c r="Z36">
        <f t="shared" si="11"/>
        <v>0.87865753691085002</v>
      </c>
      <c r="AA36" s="5">
        <v>0.3</v>
      </c>
      <c r="AB36">
        <f t="shared" si="1"/>
        <v>1799.1840964849812</v>
      </c>
      <c r="AC36">
        <f t="shared" si="10"/>
        <v>1641.7715333893557</v>
      </c>
      <c r="AD36" s="5">
        <v>0.2</v>
      </c>
      <c r="AE36">
        <f t="shared" si="2"/>
        <v>328.35430667787114</v>
      </c>
      <c r="AF36">
        <f t="shared" si="3"/>
        <v>1</v>
      </c>
    </row>
    <row r="37" spans="1:32" x14ac:dyDescent="0.25">
      <c r="A37" s="2">
        <v>36</v>
      </c>
      <c r="B37">
        <f t="shared" si="4"/>
        <v>14.785344294320534</v>
      </c>
      <c r="C37" s="5">
        <v>0.08</v>
      </c>
      <c r="D37">
        <f t="shared" si="5"/>
        <v>104.38453071790296</v>
      </c>
      <c r="Q37">
        <f t="shared" si="9"/>
        <v>104.38453071790315</v>
      </c>
      <c r="R37">
        <f t="shared" si="6"/>
        <v>75.84296964278208</v>
      </c>
      <c r="S37">
        <f t="shared" si="7"/>
        <v>582.93564726113391</v>
      </c>
      <c r="T37" s="5">
        <v>0.08</v>
      </c>
      <c r="V37">
        <f>SUM($R$2:R37)</f>
        <v>1830.1864767380698</v>
      </c>
      <c r="W37">
        <f t="shared" si="8"/>
        <v>3.8590361336357057</v>
      </c>
      <c r="Z37">
        <f t="shared" si="11"/>
        <v>0.81357179343597219</v>
      </c>
      <c r="AA37" s="5">
        <v>0.3</v>
      </c>
      <c r="AB37">
        <f t="shared" si="1"/>
        <v>1943.1188242037797</v>
      </c>
      <c r="AC37">
        <f t="shared" si="10"/>
        <v>1740.2778253927172</v>
      </c>
      <c r="AD37" s="5">
        <v>0.2</v>
      </c>
      <c r="AE37">
        <f t="shared" si="2"/>
        <v>348.05556507854345</v>
      </c>
      <c r="AF37">
        <f t="shared" si="3"/>
        <v>1</v>
      </c>
    </row>
    <row r="38" spans="1:32" x14ac:dyDescent="0.25">
      <c r="A38" s="2">
        <v>37</v>
      </c>
      <c r="B38">
        <f t="shared" si="4"/>
        <v>15.968171837866176</v>
      </c>
      <c r="C38" s="5">
        <v>0.08</v>
      </c>
      <c r="D38">
        <f t="shared" si="5"/>
        <v>112.7352931753352</v>
      </c>
      <c r="Q38">
        <f t="shared" si="9"/>
        <v>112.73529317533541</v>
      </c>
      <c r="R38">
        <f t="shared" si="6"/>
        <v>77.273969070004384</v>
      </c>
      <c r="S38">
        <f t="shared" si="7"/>
        <v>629.57049904202461</v>
      </c>
      <c r="T38" s="5">
        <v>0.08</v>
      </c>
      <c r="V38">
        <f>SUM($R$2:R38)</f>
        <v>1907.4604458080742</v>
      </c>
      <c r="W38" s="13">
        <f t="shared" si="8"/>
        <v>4.0219720107284491</v>
      </c>
      <c r="Z38">
        <f t="shared" si="11"/>
        <v>0.75330721614441876</v>
      </c>
      <c r="AA38" s="5">
        <v>0.3</v>
      </c>
      <c r="AB38">
        <f t="shared" si="1"/>
        <v>2098.5683301400823</v>
      </c>
      <c r="AC38">
        <f t="shared" si="10"/>
        <v>1844.6944949162803</v>
      </c>
      <c r="AD38" s="5">
        <v>0.2</v>
      </c>
      <c r="AE38">
        <f t="shared" si="2"/>
        <v>368.93889898325608</v>
      </c>
      <c r="AF38">
        <f t="shared" si="3"/>
        <v>1</v>
      </c>
    </row>
    <row r="39" spans="1:32" x14ac:dyDescent="0.25">
      <c r="A39" s="2">
        <v>38</v>
      </c>
      <c r="B39">
        <f t="shared" si="4"/>
        <v>17.245625584895471</v>
      </c>
      <c r="C39" s="5">
        <v>0.08</v>
      </c>
      <c r="D39">
        <f t="shared" si="5"/>
        <v>121.75411662936202</v>
      </c>
      <c r="Q39">
        <f t="shared" si="9"/>
        <v>121.75411662936224</v>
      </c>
      <c r="R39">
        <f t="shared" si="6"/>
        <v>78.731968486419561</v>
      </c>
      <c r="S39">
        <f t="shared" si="7"/>
        <v>679.93613896538659</v>
      </c>
      <c r="T39" s="5">
        <v>0.08</v>
      </c>
      <c r="V39">
        <f>SUM($R$2:R39)</f>
        <v>1986.1924142944938</v>
      </c>
      <c r="W39">
        <f t="shared" si="8"/>
        <v>4.1879821496531306</v>
      </c>
      <c r="Z39">
        <f t="shared" si="11"/>
        <v>0.69750668161520246</v>
      </c>
      <c r="AA39" s="5">
        <v>0.3</v>
      </c>
      <c r="AB39">
        <f t="shared" si="1"/>
        <v>2266.4537965512886</v>
      </c>
      <c r="AC39">
        <f t="shared" si="10"/>
        <v>1955.3761646112573</v>
      </c>
      <c r="AD39" s="5">
        <v>0.2</v>
      </c>
      <c r="AE39">
        <f t="shared" si="2"/>
        <v>391.07523292225147</v>
      </c>
      <c r="AF39">
        <f t="shared" si="3"/>
        <v>1</v>
      </c>
    </row>
    <row r="40" spans="1:32" x14ac:dyDescent="0.25">
      <c r="A40" s="2">
        <v>39</v>
      </c>
      <c r="B40">
        <f t="shared" si="4"/>
        <v>18.62527563168711</v>
      </c>
      <c r="C40" s="5">
        <v>0.08</v>
      </c>
      <c r="D40">
        <f t="shared" si="5"/>
        <v>131.49444595971099</v>
      </c>
      <c r="Q40">
        <f t="shared" si="9"/>
        <v>131.49444595971124</v>
      </c>
      <c r="R40">
        <f t="shared" si="6"/>
        <v>80.21747732578595</v>
      </c>
      <c r="S40">
        <f t="shared" si="7"/>
        <v>734.33103008261753</v>
      </c>
      <c r="T40" s="5">
        <v>0.08</v>
      </c>
      <c r="V40">
        <f>SUM($R$2:R40)</f>
        <v>2066.4098916202797</v>
      </c>
      <c r="W40">
        <f t="shared" si="8"/>
        <v>4.3571245553499764</v>
      </c>
      <c r="Z40">
        <f t="shared" si="11"/>
        <v>0.64583952001407641</v>
      </c>
      <c r="AA40" s="5">
        <v>0.3</v>
      </c>
      <c r="AB40">
        <f t="shared" si="1"/>
        <v>2447.770100275392</v>
      </c>
      <c r="AC40">
        <f t="shared" si="10"/>
        <v>2072.6987344879331</v>
      </c>
      <c r="AD40" s="5">
        <v>0.2</v>
      </c>
      <c r="AE40">
        <f t="shared" si="2"/>
        <v>414.53974689758661</v>
      </c>
      <c r="AF40">
        <f t="shared" si="3"/>
        <v>1</v>
      </c>
    </row>
    <row r="41" spans="1:32" x14ac:dyDescent="0.25">
      <c r="A41" s="2">
        <v>40</v>
      </c>
      <c r="B41">
        <f t="shared" si="4"/>
        <v>20.115297682222078</v>
      </c>
      <c r="C41" s="5">
        <v>0.08</v>
      </c>
      <c r="D41">
        <f t="shared" si="5"/>
        <v>142.01400163648788</v>
      </c>
      <c r="Q41">
        <f t="shared" si="9"/>
        <v>142.01400163648813</v>
      </c>
      <c r="R41">
        <f t="shared" si="6"/>
        <v>81.73101463381964</v>
      </c>
      <c r="S41">
        <f t="shared" si="7"/>
        <v>793.07751248922693</v>
      </c>
      <c r="T41" s="5">
        <v>0.08</v>
      </c>
      <c r="V41">
        <f>SUM($R$2:R41)</f>
        <v>2148.1409062540993</v>
      </c>
      <c r="W41">
        <f t="shared" si="8"/>
        <v>4.529458327192045</v>
      </c>
      <c r="Z41">
        <f t="shared" si="11"/>
        <v>0.59799955556858919</v>
      </c>
      <c r="AA41" s="5">
        <v>0.3</v>
      </c>
      <c r="AB41">
        <f t="shared" si="1"/>
        <v>2643.5917082974233</v>
      </c>
      <c r="AC41">
        <f t="shared" si="10"/>
        <v>2197.0606585572091</v>
      </c>
      <c r="AD41" s="5">
        <v>0.2</v>
      </c>
      <c r="AE41">
        <f t="shared" si="2"/>
        <v>439.41213171144182</v>
      </c>
      <c r="AF41">
        <f t="shared" si="3"/>
        <v>1</v>
      </c>
    </row>
    <row r="42" spans="1:32" x14ac:dyDescent="0.25">
      <c r="A42" s="2">
        <v>41</v>
      </c>
      <c r="B42">
        <f t="shared" si="4"/>
        <v>21.724521496799845</v>
      </c>
      <c r="C42" s="5">
        <v>0.08</v>
      </c>
      <c r="D42">
        <f t="shared" si="5"/>
        <v>153.37512176740691</v>
      </c>
      <c r="Q42">
        <f t="shared" si="9"/>
        <v>153.37512176740719</v>
      </c>
      <c r="R42">
        <f t="shared" si="6"/>
        <v>83.273109249552107</v>
      </c>
      <c r="S42">
        <f t="shared" si="7"/>
        <v>856.52371348836516</v>
      </c>
      <c r="T42" s="5">
        <v>0.08</v>
      </c>
      <c r="V42" s="1">
        <f>SUM($R$2:R42)</f>
        <v>2231.4140155036512</v>
      </c>
      <c r="W42">
        <f t="shared" si="8"/>
        <v>4.7050436796349073</v>
      </c>
      <c r="Z42">
        <f t="shared" si="11"/>
        <v>0.55370329219313819</v>
      </c>
      <c r="AA42" s="5">
        <v>0.3</v>
      </c>
      <c r="AB42">
        <f t="shared" si="1"/>
        <v>2855.0790449612173</v>
      </c>
      <c r="AC42">
        <f t="shared" si="10"/>
        <v>2328.8842980706418</v>
      </c>
      <c r="AD42" s="5">
        <v>0.2</v>
      </c>
      <c r="AE42">
        <f t="shared" si="2"/>
        <v>465.7768596141284</v>
      </c>
      <c r="AF42">
        <f t="shared" si="3"/>
        <v>1</v>
      </c>
    </row>
    <row r="43" spans="1:32" x14ac:dyDescent="0.25">
      <c r="A43" s="2">
        <v>42</v>
      </c>
      <c r="B43">
        <f t="shared" si="4"/>
        <v>23.462483216543834</v>
      </c>
      <c r="C43" s="5">
        <v>0.08</v>
      </c>
      <c r="D43">
        <f t="shared" si="5"/>
        <v>165.64513150879947</v>
      </c>
      <c r="Q43">
        <f t="shared" si="9"/>
        <v>165.64513150879978</v>
      </c>
      <c r="R43">
        <f t="shared" si="6"/>
        <v>84.844299990109704</v>
      </c>
      <c r="S43">
        <f t="shared" si="7"/>
        <v>925.04561056743444</v>
      </c>
      <c r="T43" s="5">
        <v>0.08</v>
      </c>
      <c r="V43">
        <f>SUM($R$2:R43)</f>
        <v>2316.2583154937611</v>
      </c>
      <c r="W43">
        <f t="shared" si="8"/>
        <v>4.8839419632559382</v>
      </c>
      <c r="Z43">
        <f t="shared" si="11"/>
        <v>0.51268823351216486</v>
      </c>
      <c r="AA43" s="5">
        <v>0.3</v>
      </c>
      <c r="AB43">
        <f t="shared" si="1"/>
        <v>3083.4853685581147</v>
      </c>
      <c r="AC43">
        <f t="shared" si="10"/>
        <v>2468.6173559548802</v>
      </c>
      <c r="AD43" s="5">
        <v>0.2</v>
      </c>
      <c r="AE43">
        <f t="shared" si="2"/>
        <v>493.72347119097606</v>
      </c>
      <c r="AF43">
        <f t="shared" si="3"/>
        <v>1</v>
      </c>
    </row>
    <row r="44" spans="1:32" x14ac:dyDescent="0.25">
      <c r="A44" s="2">
        <v>43</v>
      </c>
      <c r="B44">
        <f t="shared" si="4"/>
        <v>25.339481873867342</v>
      </c>
      <c r="C44" s="5">
        <v>0.08</v>
      </c>
      <c r="D44">
        <f t="shared" si="5"/>
        <v>178.89674202950343</v>
      </c>
      <c r="Q44">
        <f t="shared" si="9"/>
        <v>178.89674202950374</v>
      </c>
      <c r="R44">
        <f t="shared" si="6"/>
        <v>86.445135838979681</v>
      </c>
      <c r="S44">
        <f t="shared" si="7"/>
        <v>999.0492594128292</v>
      </c>
      <c r="T44" s="5">
        <v>0.08</v>
      </c>
      <c r="V44">
        <f>SUM($R$2:R44)</f>
        <v>2402.7034513327408</v>
      </c>
      <c r="W44">
        <f t="shared" si="8"/>
        <v>5.0662156861905725</v>
      </c>
      <c r="Z44">
        <f t="shared" si="11"/>
        <v>0.47471132732607862</v>
      </c>
      <c r="AA44" s="5">
        <v>0.3</v>
      </c>
      <c r="AB44">
        <f t="shared" si="1"/>
        <v>3330.1641980427639</v>
      </c>
      <c r="AC44">
        <f t="shared" si="10"/>
        <v>2616.7343973121733</v>
      </c>
      <c r="AD44" s="5">
        <v>0.2</v>
      </c>
      <c r="AE44">
        <f t="shared" si="2"/>
        <v>523.34687946243469</v>
      </c>
      <c r="AF44">
        <f t="shared" si="3"/>
        <v>1</v>
      </c>
    </row>
    <row r="45" spans="1:32" x14ac:dyDescent="0.25">
      <c r="A45" s="2">
        <v>44</v>
      </c>
      <c r="B45">
        <f t="shared" si="4"/>
        <v>27.36664042377673</v>
      </c>
      <c r="C45" s="5">
        <v>0.08</v>
      </c>
      <c r="D45">
        <f t="shared" si="5"/>
        <v>193.2084813918637</v>
      </c>
      <c r="Q45">
        <f t="shared" si="9"/>
        <v>193.20848139186404</v>
      </c>
      <c r="R45">
        <f t="shared" si="6"/>
        <v>88.076176137828355</v>
      </c>
      <c r="S45">
        <f t="shared" si="7"/>
        <v>1078.9732001658556</v>
      </c>
      <c r="T45" s="5">
        <v>0.08</v>
      </c>
      <c r="V45">
        <f>SUM($R$2:R45)</f>
        <v>2490.7796274705693</v>
      </c>
      <c r="W45">
        <f t="shared" si="8"/>
        <v>5.2519285359730299</v>
      </c>
      <c r="Z45">
        <f t="shared" si="11"/>
        <v>0.43954752530192465</v>
      </c>
      <c r="AA45" s="5">
        <v>0.3</v>
      </c>
      <c r="AB45">
        <f t="shared" si="1"/>
        <v>3596.5773338861854</v>
      </c>
      <c r="AC45">
        <f t="shared" si="10"/>
        <v>2773.7384611509037</v>
      </c>
      <c r="AD45" s="5">
        <v>0.2</v>
      </c>
      <c r="AE45">
        <f t="shared" si="2"/>
        <v>554.74769223018075</v>
      </c>
      <c r="AF45">
        <f t="shared" si="3"/>
        <v>1</v>
      </c>
    </row>
    <row r="46" spans="1:32" x14ac:dyDescent="0.25">
      <c r="A46" s="2">
        <v>45</v>
      </c>
      <c r="B46">
        <f t="shared" si="4"/>
        <v>29.555971657678867</v>
      </c>
      <c r="C46" s="5">
        <v>0.08</v>
      </c>
      <c r="D46">
        <f t="shared" si="5"/>
        <v>208.66515990321278</v>
      </c>
      <c r="Q46">
        <f t="shared" si="9"/>
        <v>208.66515990321321</v>
      </c>
      <c r="R46">
        <f t="shared" si="6"/>
        <v>89.737990781938322</v>
      </c>
      <c r="S46">
        <f t="shared" si="7"/>
        <v>1165.2910561791241</v>
      </c>
      <c r="T46" s="5">
        <v>0.08</v>
      </c>
      <c r="V46">
        <f>SUM($R$2:R46)</f>
        <v>2580.5176182525074</v>
      </c>
      <c r="W46">
        <f t="shared" si="8"/>
        <v>5.441145401789119</v>
      </c>
      <c r="Z46">
        <f t="shared" si="11"/>
        <v>0.40698844935363387</v>
      </c>
      <c r="AA46" s="5">
        <v>0.3</v>
      </c>
      <c r="AB46">
        <f t="shared" si="1"/>
        <v>3884.3035205970805</v>
      </c>
      <c r="AC46">
        <f t="shared" si="10"/>
        <v>2940.1627688199583</v>
      </c>
      <c r="AD46" s="5">
        <v>0.2</v>
      </c>
      <c r="AE46">
        <f t="shared" si="2"/>
        <v>588.0325537639917</v>
      </c>
      <c r="AF46">
        <f t="shared" si="3"/>
        <v>1</v>
      </c>
    </row>
    <row r="47" spans="1:32" x14ac:dyDescent="0.25">
      <c r="A47" s="2">
        <v>46</v>
      </c>
      <c r="B47">
        <f t="shared" si="4"/>
        <v>31.920449390293179</v>
      </c>
      <c r="C47" s="5">
        <v>0.08</v>
      </c>
      <c r="D47">
        <f t="shared" si="5"/>
        <v>225.3583726954698</v>
      </c>
      <c r="Q47">
        <f t="shared" si="9"/>
        <v>225.35837269547025</v>
      </c>
      <c r="R47">
        <f t="shared" si="6"/>
        <v>91.431160419333395</v>
      </c>
      <c r="S47">
        <f t="shared" si="7"/>
        <v>1258.5143406734542</v>
      </c>
      <c r="T47" s="5">
        <v>0.08</v>
      </c>
      <c r="V47">
        <f>SUM($R$2:R47)</f>
        <v>2671.948778671841</v>
      </c>
      <c r="W47">
        <f t="shared" si="8"/>
        <v>5.6339323971489081</v>
      </c>
      <c r="Z47">
        <f t="shared" si="11"/>
        <v>0.37684115680892022</v>
      </c>
      <c r="AA47" s="5">
        <v>0.3</v>
      </c>
      <c r="AB47">
        <f t="shared" si="1"/>
        <v>4195.0478022448478</v>
      </c>
      <c r="AC47">
        <f t="shared" si="10"/>
        <v>3116.5725349491559</v>
      </c>
      <c r="AD47" s="5">
        <v>0.2</v>
      </c>
      <c r="AE47">
        <f t="shared" si="2"/>
        <v>623.31450698983122</v>
      </c>
      <c r="AF47">
        <f t="shared" si="3"/>
        <v>1</v>
      </c>
    </row>
    <row r="48" spans="1:32" x14ac:dyDescent="0.25">
      <c r="A48" s="2">
        <v>47</v>
      </c>
      <c r="B48">
        <f t="shared" si="4"/>
        <v>34.474085341516634</v>
      </c>
      <c r="C48" s="5">
        <v>0.08</v>
      </c>
      <c r="D48">
        <f t="shared" si="5"/>
        <v>243.38704251110738</v>
      </c>
      <c r="Q48">
        <f t="shared" si="9"/>
        <v>243.38704251110792</v>
      </c>
      <c r="R48">
        <f t="shared" si="6"/>
        <v>93.156276653660441</v>
      </c>
      <c r="S48">
        <f t="shared" si="7"/>
        <v>1359.1954879273305</v>
      </c>
      <c r="T48" s="5">
        <v>0.08</v>
      </c>
      <c r="V48">
        <f>SUM($R$2:R48)</f>
        <v>2765.1050553255013</v>
      </c>
      <c r="W48">
        <f t="shared" si="8"/>
        <v>5.830356882987183</v>
      </c>
      <c r="Z48">
        <f t="shared" si="11"/>
        <v>0.34892699704529651</v>
      </c>
      <c r="AA48" s="5">
        <v>0.3</v>
      </c>
      <c r="AB48">
        <f t="shared" si="1"/>
        <v>4530.6516264244356</v>
      </c>
      <c r="AC48">
        <f t="shared" si="10"/>
        <v>3303.5668870461054</v>
      </c>
      <c r="AD48" s="5">
        <v>0.2</v>
      </c>
      <c r="AE48">
        <f t="shared" si="2"/>
        <v>660.71337740922115</v>
      </c>
      <c r="AF48">
        <f t="shared" si="3"/>
        <v>1</v>
      </c>
    </row>
    <row r="49" spans="1:32" x14ac:dyDescent="0.25">
      <c r="A49" s="2">
        <v>48</v>
      </c>
      <c r="B49">
        <f t="shared" si="4"/>
        <v>37.232012168837969</v>
      </c>
      <c r="C49" s="5">
        <v>0.08</v>
      </c>
      <c r="D49">
        <f t="shared" si="5"/>
        <v>262.85800591199597</v>
      </c>
      <c r="Q49">
        <f t="shared" si="9"/>
        <v>262.8580059119966</v>
      </c>
      <c r="R49">
        <f t="shared" si="6"/>
        <v>94.913942250899282</v>
      </c>
      <c r="S49">
        <f t="shared" si="7"/>
        <v>1467.9311269615171</v>
      </c>
      <c r="T49" s="5">
        <v>0.08</v>
      </c>
      <c r="V49" s="1">
        <f>SUM($R$2:R49)</f>
        <v>2860.0189975764006</v>
      </c>
      <c r="W49">
        <f t="shared" si="8"/>
        <v>6.0304874911997652</v>
      </c>
      <c r="Z49">
        <f t="shared" si="11"/>
        <v>0.32308055281971898</v>
      </c>
      <c r="AA49" s="5">
        <v>0.3</v>
      </c>
      <c r="AB49">
        <f t="shared" si="1"/>
        <v>4893.1037565383904</v>
      </c>
      <c r="AC49">
        <f t="shared" si="10"/>
        <v>3501.7809002688718</v>
      </c>
      <c r="AD49" s="5">
        <v>0.2</v>
      </c>
      <c r="AE49">
        <f t="shared" si="2"/>
        <v>700.35618005377444</v>
      </c>
      <c r="AF49">
        <f t="shared" si="3"/>
        <v>1</v>
      </c>
    </row>
    <row r="50" spans="1:32" x14ac:dyDescent="0.25">
      <c r="A50" s="2">
        <v>49</v>
      </c>
      <c r="B50">
        <f t="shared" si="4"/>
        <v>40.210573142345005</v>
      </c>
      <c r="C50" s="5">
        <v>0.08</v>
      </c>
      <c r="D50">
        <f t="shared" si="5"/>
        <v>283.88664638495567</v>
      </c>
      <c r="Q50">
        <f t="shared" si="9"/>
        <v>283.88664638495629</v>
      </c>
      <c r="R50">
        <f t="shared" si="6"/>
        <v>96.704771349972873</v>
      </c>
      <c r="S50">
        <f t="shared" si="7"/>
        <v>1585.3656171184384</v>
      </c>
      <c r="T50" s="5">
        <v>0.08</v>
      </c>
      <c r="V50">
        <f>SUM($R$2:R50)</f>
        <v>2956.7237689263734</v>
      </c>
      <c r="W50">
        <f t="shared" si="8"/>
        <v>6.2343941486239052</v>
      </c>
      <c r="Z50">
        <f t="shared" si="11"/>
        <v>0.29914866001825829</v>
      </c>
      <c r="AA50" s="5">
        <v>0.3</v>
      </c>
      <c r="AB50">
        <f t="shared" si="1"/>
        <v>5284.5520570614617</v>
      </c>
      <c r="AC50">
        <f t="shared" si="10"/>
        <v>3711.8877542850041</v>
      </c>
      <c r="AD50" s="5">
        <v>0.2</v>
      </c>
      <c r="AE50">
        <f t="shared" si="2"/>
        <v>742.37755085700087</v>
      </c>
      <c r="AF50">
        <f t="shared" si="3"/>
        <v>1</v>
      </c>
    </row>
    <row r="51" spans="1:32" x14ac:dyDescent="0.25">
      <c r="A51" s="2">
        <v>50</v>
      </c>
      <c r="B51">
        <f t="shared" si="4"/>
        <v>43.427418993732608</v>
      </c>
      <c r="C51" s="5">
        <v>0.08</v>
      </c>
      <c r="D51">
        <f t="shared" si="5"/>
        <v>306.59757809575211</v>
      </c>
      <c r="Q51">
        <f t="shared" si="9"/>
        <v>306.59757809575279</v>
      </c>
      <c r="R51">
        <f t="shared" si="6"/>
        <v>98.529389677330869</v>
      </c>
      <c r="S51">
        <f t="shared" si="7"/>
        <v>1712.1948664879137</v>
      </c>
      <c r="T51" s="5">
        <v>0.08</v>
      </c>
      <c r="V51">
        <f>SUM($R$2:R51)</f>
        <v>3055.2531586037044</v>
      </c>
      <c r="W51">
        <f t="shared" si="8"/>
        <v>6.442148101471143</v>
      </c>
      <c r="Z51">
        <f t="shared" si="11"/>
        <v>0.27698950001690581</v>
      </c>
      <c r="AA51" s="5">
        <v>0.3</v>
      </c>
      <c r="AB51">
        <f t="shared" si="1"/>
        <v>5707.316221626379</v>
      </c>
      <c r="AC51">
        <f t="shared" si="10"/>
        <v>3934.6010195421045</v>
      </c>
      <c r="AD51" s="5">
        <v>0.2</v>
      </c>
      <c r="AE51">
        <f t="shared" si="2"/>
        <v>786.92020390842094</v>
      </c>
      <c r="AF51">
        <f t="shared" si="3"/>
        <v>1</v>
      </c>
    </row>
    <row r="52" spans="1:32" x14ac:dyDescent="0.25">
      <c r="A52" s="2">
        <v>51</v>
      </c>
      <c r="B52">
        <f t="shared" ref="B52:B101" si="12">B51+B51*C51</f>
        <v>46.901612513231214</v>
      </c>
      <c r="C52" s="5">
        <v>0.08</v>
      </c>
      <c r="D52">
        <f t="shared" ref="D52:D101" si="13">D51+D51*C51</f>
        <v>331.12538434341229</v>
      </c>
      <c r="Q52">
        <f t="shared" ref="Q52:Q101" si="14">$D$2*((1+$C$2)^A51)</f>
        <v>331.12538434341303</v>
      </c>
      <c r="R52">
        <f t="shared" si="6"/>
        <v>100.3884347655824</v>
      </c>
      <c r="S52">
        <f t="shared" si="7"/>
        <v>1849.1704558069468</v>
      </c>
      <c r="T52" s="5">
        <v>0.08</v>
      </c>
      <c r="V52">
        <f>SUM($R$2:R52)</f>
        <v>3155.641593369287</v>
      </c>
      <c r="W52">
        <f t="shared" si="8"/>
        <v>6.6538219402211594</v>
      </c>
      <c r="Z52">
        <f t="shared" si="11"/>
        <v>0.25647175927491278</v>
      </c>
      <c r="AA52" s="5">
        <v>0.3</v>
      </c>
      <c r="AB52">
        <f t="shared" si="1"/>
        <v>6163.9015193564901</v>
      </c>
      <c r="AC52">
        <f t="shared" si="10"/>
        <v>4170.6770807146313</v>
      </c>
      <c r="AD52" s="5">
        <v>0.2</v>
      </c>
      <c r="AE52">
        <f t="shared" si="2"/>
        <v>834.13541614292626</v>
      </c>
      <c r="AF52">
        <f t="shared" si="3"/>
        <v>1</v>
      </c>
    </row>
    <row r="53" spans="1:32" x14ac:dyDescent="0.25">
      <c r="A53" s="2">
        <v>52</v>
      </c>
      <c r="B53">
        <f t="shared" si="12"/>
        <v>50.653741514289713</v>
      </c>
      <c r="C53" s="5">
        <v>0.08</v>
      </c>
      <c r="D53">
        <f t="shared" si="13"/>
        <v>357.61541509088528</v>
      </c>
      <c r="Q53">
        <f t="shared" si="14"/>
        <v>357.61541509088613</v>
      </c>
      <c r="R53">
        <f t="shared" si="6"/>
        <v>102.28255617625375</v>
      </c>
      <c r="S53">
        <f t="shared" si="7"/>
        <v>1997.1040922715026</v>
      </c>
      <c r="T53" s="5">
        <v>0.08</v>
      </c>
      <c r="V53">
        <f>SUM($R$2:R53)</f>
        <v>3257.9241495455408</v>
      </c>
      <c r="W53">
        <f t="shared" si="8"/>
        <v>6.8694896249853263</v>
      </c>
      <c r="Z53">
        <f t="shared" si="11"/>
        <v>0.23747385118047479</v>
      </c>
      <c r="AA53" s="5">
        <v>0.3</v>
      </c>
      <c r="AB53">
        <f t="shared" si="1"/>
        <v>6657.0136409050092</v>
      </c>
      <c r="AC53">
        <f t="shared" si="10"/>
        <v>4420.9177055575092</v>
      </c>
      <c r="AD53" s="5">
        <v>0.2</v>
      </c>
      <c r="AE53">
        <f t="shared" si="2"/>
        <v>884.18354111150188</v>
      </c>
      <c r="AF53">
        <f t="shared" si="3"/>
        <v>1</v>
      </c>
    </row>
    <row r="54" spans="1:32" x14ac:dyDescent="0.25">
      <c r="A54" s="2">
        <v>53</v>
      </c>
      <c r="B54">
        <f t="shared" si="12"/>
        <v>54.706040835432887</v>
      </c>
      <c r="C54" s="5">
        <v>0.08</v>
      </c>
      <c r="D54">
        <f t="shared" si="13"/>
        <v>386.22464829815613</v>
      </c>
      <c r="Q54">
        <f t="shared" si="14"/>
        <v>386.22464829815704</v>
      </c>
      <c r="R54">
        <f t="shared" si="6"/>
        <v>104.21241572674911</v>
      </c>
      <c r="S54">
        <f t="shared" si="7"/>
        <v>2156.872419653223</v>
      </c>
      <c r="T54" s="5">
        <v>0.08</v>
      </c>
      <c r="V54">
        <f>SUM($R$2:R54)</f>
        <v>3362.1365652722898</v>
      </c>
      <c r="W54">
        <f t="shared" si="8"/>
        <v>7.0892265113488167</v>
      </c>
      <c r="Z54">
        <f t="shared" si="11"/>
        <v>0.21988319553747662</v>
      </c>
      <c r="AA54" s="5">
        <v>0.3</v>
      </c>
      <c r="AB54">
        <f t="shared" si="1"/>
        <v>7189.5747321774106</v>
      </c>
      <c r="AC54">
        <f t="shared" si="10"/>
        <v>4686.1727678909601</v>
      </c>
      <c r="AD54" s="5">
        <v>0.2</v>
      </c>
      <c r="AE54">
        <f t="shared" si="2"/>
        <v>937.23455357819205</v>
      </c>
      <c r="AF54">
        <f t="shared" si="3"/>
        <v>1</v>
      </c>
    </row>
    <row r="55" spans="1:32" x14ac:dyDescent="0.25">
      <c r="A55" s="2">
        <v>54</v>
      </c>
      <c r="B55">
        <f t="shared" si="12"/>
        <v>59.08252410226752</v>
      </c>
      <c r="C55" s="5">
        <v>0.08</v>
      </c>
      <c r="D55">
        <f t="shared" si="13"/>
        <v>417.12262016200862</v>
      </c>
      <c r="Q55">
        <f t="shared" si="14"/>
        <v>417.12262016200958</v>
      </c>
      <c r="R55">
        <f t="shared" si="6"/>
        <v>106.17868772159341</v>
      </c>
      <c r="S55">
        <f t="shared" si="7"/>
        <v>2329.4222132254808</v>
      </c>
      <c r="T55" s="5">
        <v>0.08</v>
      </c>
      <c r="V55">
        <f>SUM($R$2:R55)</f>
        <v>3468.3152529938834</v>
      </c>
      <c r="W55">
        <f t="shared" si="8"/>
        <v>7.3131093767002984</v>
      </c>
      <c r="Z55">
        <f t="shared" si="11"/>
        <v>0.20359555142358948</v>
      </c>
      <c r="AA55" s="5">
        <v>0.3</v>
      </c>
      <c r="AB55">
        <f t="shared" si="1"/>
        <v>7764.7407107516028</v>
      </c>
      <c r="AC55">
        <f t="shared" si="10"/>
        <v>4967.3431339644176</v>
      </c>
      <c r="AD55" s="5">
        <v>0.2</v>
      </c>
      <c r="AE55">
        <f t="shared" si="2"/>
        <v>993.46862679288358</v>
      </c>
      <c r="AF55">
        <f t="shared" si="3"/>
        <v>1</v>
      </c>
    </row>
    <row r="56" spans="1:32" x14ac:dyDescent="0.25">
      <c r="A56" s="2">
        <v>55</v>
      </c>
      <c r="B56">
        <f t="shared" si="12"/>
        <v>63.809126030448923</v>
      </c>
      <c r="C56" s="5">
        <v>0.08</v>
      </c>
      <c r="D56">
        <f t="shared" si="13"/>
        <v>450.49242977496931</v>
      </c>
      <c r="Q56">
        <f t="shared" si="14"/>
        <v>450.49242977497045</v>
      </c>
      <c r="R56">
        <f t="shared" si="6"/>
        <v>108.18205918803858</v>
      </c>
      <c r="S56">
        <f t="shared" si="7"/>
        <v>2515.7759902835196</v>
      </c>
      <c r="T56" s="5">
        <v>0.08</v>
      </c>
      <c r="V56">
        <f>SUM($R$2:R56)</f>
        <v>3576.4973121819221</v>
      </c>
      <c r="W56">
        <f t="shared" si="8"/>
        <v>7.5412164470584111</v>
      </c>
      <c r="Z56">
        <f t="shared" si="11"/>
        <v>0.18851439946628654</v>
      </c>
      <c r="AA56" s="5">
        <v>0.3</v>
      </c>
      <c r="AB56">
        <f t="shared" si="1"/>
        <v>8385.9199676117332</v>
      </c>
      <c r="AC56">
        <f t="shared" si="10"/>
        <v>5265.3837220022833</v>
      </c>
      <c r="AD56" s="5">
        <v>0.2</v>
      </c>
      <c r="AE56">
        <f t="shared" si="2"/>
        <v>1053.0767444004566</v>
      </c>
      <c r="AF56">
        <f t="shared" si="3"/>
        <v>1</v>
      </c>
    </row>
    <row r="57" spans="1:32" x14ac:dyDescent="0.25">
      <c r="A57" s="2">
        <v>56</v>
      </c>
      <c r="B57">
        <f t="shared" si="12"/>
        <v>68.913856112884844</v>
      </c>
      <c r="C57" s="5">
        <v>0.08</v>
      </c>
      <c r="D57">
        <f t="shared" si="13"/>
        <v>486.53182415696688</v>
      </c>
      <c r="Q57">
        <f t="shared" si="14"/>
        <v>486.53182415696807</v>
      </c>
      <c r="R57">
        <f t="shared" si="6"/>
        <v>110.22323011611476</v>
      </c>
      <c r="S57">
        <f t="shared" si="7"/>
        <v>2717.0380695062013</v>
      </c>
      <c r="T57" s="5">
        <v>0.08</v>
      </c>
      <c r="V57">
        <f>SUM($R$2:R57)</f>
        <v>3686.7205422980369</v>
      </c>
      <c r="W57">
        <f t="shared" si="8"/>
        <v>7.7736274244044132</v>
      </c>
      <c r="Z57">
        <f t="shared" si="11"/>
        <v>0.17455036987619121</v>
      </c>
      <c r="AA57" s="5">
        <v>0.3</v>
      </c>
      <c r="AB57">
        <f t="shared" si="1"/>
        <v>9056.7935650206709</v>
      </c>
      <c r="AC57">
        <f t="shared" si="10"/>
        <v>5581.3067453224203</v>
      </c>
      <c r="AD57" s="5">
        <v>0.2</v>
      </c>
      <c r="AE57">
        <f t="shared" si="2"/>
        <v>1116.2613490644842</v>
      </c>
      <c r="AF57">
        <f t="shared" si="3"/>
        <v>1</v>
      </c>
    </row>
    <row r="58" spans="1:32" x14ac:dyDescent="0.25">
      <c r="A58" s="2">
        <v>57</v>
      </c>
      <c r="B58">
        <f t="shared" si="12"/>
        <v>74.426964601915628</v>
      </c>
      <c r="C58" s="5">
        <v>0.08</v>
      </c>
      <c r="D58">
        <f t="shared" si="13"/>
        <v>525.45437008952422</v>
      </c>
      <c r="Q58">
        <f t="shared" si="14"/>
        <v>525.45437008952547</v>
      </c>
      <c r="R58">
        <f t="shared" si="6"/>
        <v>112.3029137032113</v>
      </c>
      <c r="S58">
        <f t="shared" si="7"/>
        <v>2934.4011150666975</v>
      </c>
      <c r="T58" s="5">
        <v>0.08</v>
      </c>
      <c r="V58">
        <f>SUM($R$2:R58)</f>
        <v>3799.0234560012482</v>
      </c>
      <c r="W58">
        <f t="shared" si="8"/>
        <v>8.0104235145305278</v>
      </c>
      <c r="Z58">
        <f t="shared" si="11"/>
        <v>0.16162071284832522</v>
      </c>
      <c r="AA58" s="5">
        <v>0.3</v>
      </c>
      <c r="AB58">
        <f t="shared" si="1"/>
        <v>9781.3370502223261</v>
      </c>
      <c r="AC58">
        <f t="shared" si="10"/>
        <v>5916.1851500417661</v>
      </c>
      <c r="AD58" s="5">
        <v>0.2</v>
      </c>
      <c r="AE58">
        <f t="shared" si="2"/>
        <v>1183.2370300083533</v>
      </c>
      <c r="AF58">
        <f t="shared" si="3"/>
        <v>1</v>
      </c>
    </row>
    <row r="59" spans="1:32" x14ac:dyDescent="0.25">
      <c r="A59" s="2">
        <v>58</v>
      </c>
      <c r="B59">
        <f t="shared" si="12"/>
        <v>80.381121770068873</v>
      </c>
      <c r="C59" s="5">
        <v>0.08</v>
      </c>
      <c r="D59">
        <f t="shared" si="13"/>
        <v>567.49071969668614</v>
      </c>
      <c r="Q59">
        <f t="shared" si="14"/>
        <v>567.49071969668762</v>
      </c>
      <c r="R59">
        <f t="shared" si="6"/>
        <v>114.42183660327188</v>
      </c>
      <c r="S59">
        <f t="shared" si="7"/>
        <v>3169.1532042720332</v>
      </c>
      <c r="T59" s="5">
        <v>0.08</v>
      </c>
      <c r="V59">
        <f>SUM($R$2:R59)</f>
        <v>3913.4452926045201</v>
      </c>
      <c r="W59">
        <f t="shared" si="8"/>
        <v>8.2516874554137392</v>
      </c>
      <c r="Z59">
        <f t="shared" si="11"/>
        <v>0.1496488081928937</v>
      </c>
      <c r="AA59" s="5">
        <v>0.3</v>
      </c>
      <c r="AB59">
        <f t="shared" si="1"/>
        <v>10563.84401424011</v>
      </c>
      <c r="AC59">
        <f t="shared" si="10"/>
        <v>6271.1562590442727</v>
      </c>
      <c r="AD59" s="5">
        <v>0.2</v>
      </c>
      <c r="AE59">
        <f t="shared" si="2"/>
        <v>1254.2312518088547</v>
      </c>
      <c r="AF59">
        <f t="shared" si="3"/>
        <v>1</v>
      </c>
    </row>
    <row r="60" spans="1:32" x14ac:dyDescent="0.25">
      <c r="A60" s="2">
        <v>59</v>
      </c>
      <c r="B60">
        <f t="shared" si="12"/>
        <v>86.811611511674386</v>
      </c>
      <c r="C60" s="5">
        <v>0.08</v>
      </c>
      <c r="D60">
        <f t="shared" si="13"/>
        <v>612.88997727242099</v>
      </c>
      <c r="Q60">
        <f t="shared" si="14"/>
        <v>612.88997727242258</v>
      </c>
      <c r="R60">
        <f t="shared" si="6"/>
        <v>116.58073918069212</v>
      </c>
      <c r="S60">
        <f t="shared" si="7"/>
        <v>3422.6854606137963</v>
      </c>
      <c r="T60" s="5">
        <v>0.08</v>
      </c>
      <c r="V60">
        <f>SUM($R$2:R60)</f>
        <v>4030.0260317852121</v>
      </c>
      <c r="W60">
        <f t="shared" si="8"/>
        <v>8.4975035461249355</v>
      </c>
      <c r="Z60">
        <f t="shared" si="11"/>
        <v>0.13856371128971637</v>
      </c>
      <c r="AA60" s="5">
        <v>0.3</v>
      </c>
      <c r="AB60">
        <f t="shared" si="1"/>
        <v>11408.951535379321</v>
      </c>
      <c r="AC60">
        <f t="shared" si="10"/>
        <v>6647.4256345869298</v>
      </c>
      <c r="AD60" s="5">
        <v>0.2</v>
      </c>
      <c r="AE60">
        <f t="shared" si="2"/>
        <v>1329.485126917386</v>
      </c>
      <c r="AF60">
        <f t="shared" si="3"/>
        <v>1</v>
      </c>
    </row>
    <row r="61" spans="1:32" x14ac:dyDescent="0.25">
      <c r="A61" s="2">
        <v>60</v>
      </c>
      <c r="B61">
        <f t="shared" si="12"/>
        <v>93.756540432608332</v>
      </c>
      <c r="C61" s="5">
        <v>0.08</v>
      </c>
      <c r="D61">
        <f t="shared" si="13"/>
        <v>661.92117545421468</v>
      </c>
      <c r="Q61">
        <f t="shared" si="14"/>
        <v>661.92117545421638</v>
      </c>
      <c r="R61">
        <f t="shared" si="6"/>
        <v>118.78037576900705</v>
      </c>
      <c r="S61">
        <f t="shared" si="7"/>
        <v>3696.5002974629001</v>
      </c>
      <c r="T61" s="5">
        <v>0.08</v>
      </c>
      <c r="V61">
        <f>SUM($R$2:R61)</f>
        <v>4148.8064075542188</v>
      </c>
      <c r="W61">
        <f t="shared" si="8"/>
        <v>8.7479576762835123</v>
      </c>
      <c r="Z61">
        <f t="shared" si="11"/>
        <v>0.1282997326756633</v>
      </c>
      <c r="AA61" s="5">
        <v>0.3</v>
      </c>
      <c r="AB61">
        <f t="shared" si="1"/>
        <v>12321.667658209668</v>
      </c>
      <c r="AC61">
        <f t="shared" si="10"/>
        <v>7046.2711726621455</v>
      </c>
      <c r="AD61" s="5">
        <v>0.2</v>
      </c>
      <c r="AE61">
        <f t="shared" si="2"/>
        <v>1409.2542345324291</v>
      </c>
      <c r="AF61">
        <f t="shared" si="3"/>
        <v>1</v>
      </c>
    </row>
    <row r="62" spans="1:32" x14ac:dyDescent="0.25">
      <c r="A62" s="2">
        <v>61</v>
      </c>
      <c r="B62">
        <f t="shared" si="12"/>
        <v>101.257063667217</v>
      </c>
      <c r="C62" s="5">
        <v>0.08</v>
      </c>
      <c r="D62">
        <f t="shared" si="13"/>
        <v>714.87486949055187</v>
      </c>
      <c r="Q62">
        <f t="shared" si="14"/>
        <v>714.87486949055381</v>
      </c>
      <c r="R62">
        <f t="shared" si="6"/>
        <v>121.02151493446003</v>
      </c>
      <c r="S62">
        <f t="shared" si="7"/>
        <v>3992.2203212599325</v>
      </c>
      <c r="T62" s="5">
        <v>0.08</v>
      </c>
      <c r="V62">
        <f>SUM($R$2:R62)</f>
        <v>4269.8279224886792</v>
      </c>
      <c r="W62">
        <f t="shared" si="8"/>
        <v>9.0031373560677252</v>
      </c>
      <c r="Z62">
        <f t="shared" si="11"/>
        <v>0.11879604877376232</v>
      </c>
      <c r="AA62" s="5">
        <v>0.3</v>
      </c>
      <c r="AB62">
        <f t="shared" si="1"/>
        <v>13307.401070866443</v>
      </c>
      <c r="AC62">
        <f t="shared" si="10"/>
        <v>7469.0474430218746</v>
      </c>
      <c r="AD62" s="5">
        <v>0.2</v>
      </c>
      <c r="AE62">
        <f t="shared" si="2"/>
        <v>1493.809488604375</v>
      </c>
      <c r="AF62">
        <f t="shared" si="3"/>
        <v>1</v>
      </c>
    </row>
    <row r="63" spans="1:32" x14ac:dyDescent="0.25">
      <c r="A63" s="2">
        <v>62</v>
      </c>
      <c r="B63">
        <f t="shared" si="12"/>
        <v>109.35762876059435</v>
      </c>
      <c r="C63" s="5">
        <v>0.08</v>
      </c>
      <c r="D63">
        <f t="shared" si="13"/>
        <v>772.06485904979604</v>
      </c>
      <c r="Q63">
        <f t="shared" si="14"/>
        <v>772.06485904979809</v>
      </c>
      <c r="R63">
        <f t="shared" si="6"/>
        <v>123.30493974454416</v>
      </c>
      <c r="S63">
        <f t="shared" si="7"/>
        <v>4311.5979469607273</v>
      </c>
      <c r="T63" s="5">
        <v>0.08</v>
      </c>
      <c r="V63">
        <f>SUM($R$2:R63)</f>
        <v>4393.132862233223</v>
      </c>
      <c r="W63">
        <f t="shared" si="8"/>
        <v>9.2631317467912595</v>
      </c>
      <c r="Z63">
        <f t="shared" si="11"/>
        <v>0.10999634145718733</v>
      </c>
      <c r="AA63" s="5">
        <v>0.3</v>
      </c>
      <c r="AB63">
        <f t="shared" si="1"/>
        <v>14371.993156535758</v>
      </c>
      <c r="AC63">
        <f t="shared" si="10"/>
        <v>7917.1902896031879</v>
      </c>
      <c r="AD63" s="5">
        <v>0.2</v>
      </c>
      <c r="AE63">
        <f t="shared" si="2"/>
        <v>1583.4380579206377</v>
      </c>
      <c r="AF63">
        <f t="shared" si="3"/>
        <v>1</v>
      </c>
    </row>
    <row r="64" spans="1:32" x14ac:dyDescent="0.25">
      <c r="A64" s="2">
        <v>63</v>
      </c>
      <c r="B64">
        <f t="shared" si="12"/>
        <v>118.1062390614419</v>
      </c>
      <c r="C64" s="5">
        <v>0.08</v>
      </c>
      <c r="D64">
        <f t="shared" si="13"/>
        <v>833.83004777377971</v>
      </c>
      <c r="Q64">
        <f t="shared" si="14"/>
        <v>833.8300477737821</v>
      </c>
      <c r="R64">
        <f t="shared" si="6"/>
        <v>125.63144804161102</v>
      </c>
      <c r="S64">
        <f t="shared" si="7"/>
        <v>4656.5257827175856</v>
      </c>
      <c r="T64" s="5">
        <v>0.08</v>
      </c>
      <c r="V64">
        <f>SUM($R$2:R64)</f>
        <v>4518.7643102748343</v>
      </c>
      <c r="W64">
        <f t="shared" si="8"/>
        <v>9.52803169205675</v>
      </c>
      <c r="Z64">
        <f t="shared" si="11"/>
        <v>0.10184846431221048</v>
      </c>
      <c r="AA64" s="5">
        <v>0.3</v>
      </c>
      <c r="AB64">
        <f t="shared" si="1"/>
        <v>15521.75260905862</v>
      </c>
      <c r="AC64">
        <f t="shared" si="10"/>
        <v>8392.2217069793787</v>
      </c>
      <c r="AD64" s="5">
        <v>0.2</v>
      </c>
      <c r="AE64">
        <f t="shared" si="2"/>
        <v>1678.4443413958759</v>
      </c>
      <c r="AF64">
        <f t="shared" si="3"/>
        <v>1</v>
      </c>
    </row>
    <row r="65" spans="1:32" x14ac:dyDescent="0.25">
      <c r="A65" s="2">
        <v>64</v>
      </c>
      <c r="B65">
        <f t="shared" si="12"/>
        <v>127.55473818635726</v>
      </c>
      <c r="C65" s="5">
        <v>0.08</v>
      </c>
      <c r="D65">
        <f t="shared" si="13"/>
        <v>900.53645159568214</v>
      </c>
      <c r="Q65">
        <f t="shared" si="14"/>
        <v>900.53645159568475</v>
      </c>
      <c r="R65">
        <f t="shared" si="6"/>
        <v>128.0018527216414</v>
      </c>
      <c r="S65">
        <f t="shared" si="7"/>
        <v>5029.0478453349924</v>
      </c>
      <c r="T65" s="5">
        <v>0.08</v>
      </c>
      <c r="V65">
        <f>SUM($R$2:R65)</f>
        <v>4646.7661629964759</v>
      </c>
      <c r="W65">
        <f t="shared" si="8"/>
        <v>9.7979297494970616</v>
      </c>
      <c r="Z65">
        <f t="shared" si="11"/>
        <v>9.4304133622417116E-2</v>
      </c>
      <c r="AA65" s="5">
        <v>0.3</v>
      </c>
      <c r="AB65">
        <f t="shared" si="1"/>
        <v>16763.49281778331</v>
      </c>
      <c r="AC65">
        <f t="shared" si="10"/>
        <v>8895.7550093981426</v>
      </c>
      <c r="AD65" s="5">
        <v>0.2</v>
      </c>
      <c r="AE65">
        <f t="shared" si="2"/>
        <v>1779.1510018796287</v>
      </c>
      <c r="AF65">
        <f t="shared" si="3"/>
        <v>1</v>
      </c>
    </row>
    <row r="66" spans="1:32" x14ac:dyDescent="0.25">
      <c r="A66" s="2">
        <v>65</v>
      </c>
      <c r="B66">
        <f t="shared" si="12"/>
        <v>137.75911724126584</v>
      </c>
      <c r="C66" s="5">
        <v>0.08</v>
      </c>
      <c r="D66">
        <f t="shared" si="13"/>
        <v>972.57936772333676</v>
      </c>
      <c r="Q66">
        <f t="shared" si="14"/>
        <v>972.5793677233396</v>
      </c>
      <c r="R66">
        <f t="shared" si="6"/>
        <v>130.41698201827617</v>
      </c>
      <c r="S66">
        <f t="shared" si="7"/>
        <v>5431.3716729617918</v>
      </c>
      <c r="T66" s="5">
        <v>0.08</v>
      </c>
      <c r="V66">
        <f>SUM($R$2:R66)</f>
        <v>4777.183145014752</v>
      </c>
      <c r="W66">
        <f t="shared" si="8"/>
        <v>10.07292022311549</v>
      </c>
      <c r="Z66">
        <f t="shared" si="11"/>
        <v>8.7318642242978806E-2</v>
      </c>
      <c r="AA66" s="5">
        <v>0.3</v>
      </c>
      <c r="AB66">
        <f t="shared" si="1"/>
        <v>18104.572243205974</v>
      </c>
      <c r="AC66">
        <f t="shared" si="10"/>
        <v>9429.5003099620317</v>
      </c>
      <c r="AD66" s="5">
        <v>0.2</v>
      </c>
      <c r="AE66">
        <f t="shared" si="2"/>
        <v>1885.9000619924063</v>
      </c>
      <c r="AF66">
        <f t="shared" si="3"/>
        <v>1</v>
      </c>
    </row>
    <row r="67" spans="1:32" x14ac:dyDescent="0.25">
      <c r="A67" s="2">
        <v>66</v>
      </c>
      <c r="B67">
        <f t="shared" si="12"/>
        <v>148.7798466205671</v>
      </c>
      <c r="C67" s="5">
        <v>0.08</v>
      </c>
      <c r="D67">
        <f t="shared" si="13"/>
        <v>1050.3857171412037</v>
      </c>
      <c r="Q67">
        <f t="shared" si="14"/>
        <v>1050.3857171412069</v>
      </c>
      <c r="R67">
        <f t="shared" si="6"/>
        <v>132.87767979220592</v>
      </c>
      <c r="S67">
        <f t="shared" si="7"/>
        <v>5865.881406798736</v>
      </c>
      <c r="T67" s="5">
        <v>0.08</v>
      </c>
      <c r="V67">
        <f>SUM($R$2:R67)</f>
        <v>4910.0608248069575</v>
      </c>
      <c r="W67">
        <f t="shared" si="8"/>
        <v>10.353099196236153</v>
      </c>
      <c r="Z67">
        <f t="shared" si="11"/>
        <v>8.0850594669424805E-2</v>
      </c>
      <c r="AA67" s="5">
        <v>0.3</v>
      </c>
      <c r="AB67">
        <f t="shared" ref="AB67:AB130" si="15">S67/AA67</f>
        <v>19552.938022662453</v>
      </c>
      <c r="AC67">
        <f t="shared" si="10"/>
        <v>9995.2703285597545</v>
      </c>
      <c r="AD67" s="5">
        <v>0.2</v>
      </c>
      <c r="AE67">
        <f t="shared" ref="AE67:AE130" si="16">AC67*AD67</f>
        <v>1999.0540657119509</v>
      </c>
      <c r="AF67">
        <f t="shared" ref="AF67:AF130" si="17">IF(AB67&gt;AE67, 1, 0)</f>
        <v>1</v>
      </c>
    </row>
    <row r="68" spans="1:32" x14ac:dyDescent="0.25">
      <c r="A68" s="2">
        <v>67</v>
      </c>
      <c r="B68">
        <f t="shared" si="12"/>
        <v>160.68223435021247</v>
      </c>
      <c r="C68" s="5">
        <v>0.08</v>
      </c>
      <c r="D68">
        <f t="shared" si="13"/>
        <v>1134.4165745125001</v>
      </c>
      <c r="Q68">
        <f t="shared" si="14"/>
        <v>1134.4165745125033</v>
      </c>
      <c r="R68">
        <f t="shared" ref="R68:R101" si="18">S68/((1+$U$2)^A67)</f>
        <v>135.38480582602116</v>
      </c>
      <c r="S68">
        <f t="shared" ref="S68:S101" si="19">S67*(1+T67)</f>
        <v>6335.1519193426357</v>
      </c>
      <c r="T68" s="5">
        <v>0.08</v>
      </c>
      <c r="V68">
        <f>SUM($R$2:R68)</f>
        <v>5045.4456306329785</v>
      </c>
      <c r="W68">
        <f t="shared" ref="W68:W101" si="20">V68/$W$2</f>
        <v>10.638564565076074</v>
      </c>
      <c r="Z68">
        <f t="shared" si="11"/>
        <v>7.4861661730948895E-2</v>
      </c>
      <c r="AA68" s="5">
        <v>0.3</v>
      </c>
      <c r="AB68">
        <f t="shared" si="15"/>
        <v>21117.173064475453</v>
      </c>
      <c r="AC68">
        <f t="shared" ref="AC68:AC131" si="21">AC67*(1+$U$2)</f>
        <v>10594.98654827334</v>
      </c>
      <c r="AD68" s="5">
        <v>0.2</v>
      </c>
      <c r="AE68">
        <f t="shared" si="16"/>
        <v>2118.9973096546682</v>
      </c>
      <c r="AF68">
        <f t="shared" si="17"/>
        <v>1</v>
      </c>
    </row>
    <row r="69" spans="1:32" x14ac:dyDescent="0.25">
      <c r="A69" s="2">
        <v>68</v>
      </c>
      <c r="B69">
        <f t="shared" si="12"/>
        <v>173.53681309822946</v>
      </c>
      <c r="C69" s="5">
        <v>0.08</v>
      </c>
      <c r="D69">
        <f t="shared" si="13"/>
        <v>1225.1699004735001</v>
      </c>
      <c r="Q69">
        <f t="shared" si="14"/>
        <v>1225.1699004735037</v>
      </c>
      <c r="R69">
        <f t="shared" si="18"/>
        <v>137.93923612462532</v>
      </c>
      <c r="S69">
        <f t="shared" si="19"/>
        <v>6841.9640728900467</v>
      </c>
      <c r="T69" s="5">
        <v>0.08</v>
      </c>
      <c r="V69">
        <f>SUM($R$2:R69)</f>
        <v>5183.384866757604</v>
      </c>
      <c r="W69">
        <f t="shared" si="20"/>
        <v>10.92941607295071</v>
      </c>
      <c r="Z69">
        <f t="shared" si="11"/>
        <v>6.93163534545823E-2</v>
      </c>
      <c r="AA69" s="5">
        <v>0.3</v>
      </c>
      <c r="AB69">
        <f t="shared" si="15"/>
        <v>22806.546909633489</v>
      </c>
      <c r="AC69">
        <f t="shared" si="21"/>
        <v>11230.685741169742</v>
      </c>
      <c r="AD69" s="5">
        <v>0.2</v>
      </c>
      <c r="AE69">
        <f t="shared" si="16"/>
        <v>2246.1371482339487</v>
      </c>
      <c r="AF69">
        <f t="shared" si="17"/>
        <v>1</v>
      </c>
    </row>
    <row r="70" spans="1:32" x14ac:dyDescent="0.25">
      <c r="A70" s="2">
        <v>69</v>
      </c>
      <c r="B70">
        <f t="shared" si="12"/>
        <v>187.41975814608782</v>
      </c>
      <c r="C70" s="5">
        <v>0.08</v>
      </c>
      <c r="D70">
        <f t="shared" si="13"/>
        <v>1323.1834925113801</v>
      </c>
      <c r="Q70">
        <f t="shared" si="14"/>
        <v>1323.1834925113842</v>
      </c>
      <c r="R70">
        <f t="shared" si="18"/>
        <v>140.54186322131633</v>
      </c>
      <c r="S70">
        <f t="shared" si="19"/>
        <v>7389.3211987212508</v>
      </c>
      <c r="T70" s="5">
        <v>0.08</v>
      </c>
      <c r="V70">
        <f>SUM($R$2:R70)</f>
        <v>5323.9267299789199</v>
      </c>
      <c r="W70">
        <f t="shared" si="20"/>
        <v>11.225755345124869</v>
      </c>
      <c r="Z70">
        <f t="shared" si="11"/>
        <v>6.4181808754242869E-2</v>
      </c>
      <c r="AA70" s="5">
        <v>0.3</v>
      </c>
      <c r="AB70">
        <f t="shared" si="15"/>
        <v>24631.07066240417</v>
      </c>
      <c r="AC70">
        <f t="shared" si="21"/>
        <v>11904.526885639927</v>
      </c>
      <c r="AD70" s="5">
        <v>0.2</v>
      </c>
      <c r="AE70">
        <f t="shared" si="16"/>
        <v>2380.9053771279855</v>
      </c>
      <c r="AF70">
        <f t="shared" si="17"/>
        <v>1</v>
      </c>
    </row>
    <row r="71" spans="1:32" x14ac:dyDescent="0.25">
      <c r="A71" s="2">
        <v>70</v>
      </c>
      <c r="B71">
        <f t="shared" si="12"/>
        <v>202.41333879777483</v>
      </c>
      <c r="C71" s="5">
        <v>0.08</v>
      </c>
      <c r="D71">
        <f t="shared" si="13"/>
        <v>1429.0381719122906</v>
      </c>
      <c r="Q71">
        <f t="shared" si="14"/>
        <v>1429.0381719122947</v>
      </c>
      <c r="R71">
        <f t="shared" si="18"/>
        <v>143.19359648964306</v>
      </c>
      <c r="S71">
        <f t="shared" si="19"/>
        <v>7980.4668946189513</v>
      </c>
      <c r="T71" s="5">
        <v>0.08</v>
      </c>
      <c r="V71">
        <f>SUM($R$2:R71)</f>
        <v>5467.1203264685628</v>
      </c>
      <c r="W71">
        <f t="shared" si="20"/>
        <v>11.52768592432118</v>
      </c>
      <c r="Z71">
        <f t="shared" si="11"/>
        <v>5.9427600698373023E-2</v>
      </c>
      <c r="AA71" s="5">
        <v>0.3</v>
      </c>
      <c r="AB71">
        <f t="shared" si="15"/>
        <v>26601.556315396505</v>
      </c>
      <c r="AC71">
        <f t="shared" si="21"/>
        <v>12618.798498778324</v>
      </c>
      <c r="AD71" s="5">
        <v>0.2</v>
      </c>
      <c r="AE71">
        <f t="shared" si="16"/>
        <v>2523.7596997556648</v>
      </c>
      <c r="AF71">
        <f t="shared" si="17"/>
        <v>1</v>
      </c>
    </row>
    <row r="72" spans="1:32" x14ac:dyDescent="0.25">
      <c r="A72" s="2">
        <v>71</v>
      </c>
      <c r="B72">
        <f t="shared" si="12"/>
        <v>218.60640590159682</v>
      </c>
      <c r="C72" s="5">
        <v>0.08</v>
      </c>
      <c r="D72">
        <f t="shared" si="13"/>
        <v>1543.3612256652739</v>
      </c>
      <c r="Q72">
        <f t="shared" si="14"/>
        <v>1543.3612256652787</v>
      </c>
      <c r="R72">
        <f t="shared" si="18"/>
        <v>145.89536246114577</v>
      </c>
      <c r="S72">
        <f t="shared" si="19"/>
        <v>8618.9042461884674</v>
      </c>
      <c r="T72" s="5">
        <v>0.08</v>
      </c>
      <c r="V72">
        <f>SUM($R$2:R72)</f>
        <v>5613.0156889297086</v>
      </c>
      <c r="W72">
        <f t="shared" si="20"/>
        <v>11.835313306898556</v>
      </c>
      <c r="Z72">
        <f t="shared" si="11"/>
        <v>5.5025556202197248E-2</v>
      </c>
      <c r="AA72" s="5">
        <v>0.3</v>
      </c>
      <c r="AB72">
        <f t="shared" si="15"/>
        <v>28729.680820628226</v>
      </c>
      <c r="AC72">
        <f t="shared" si="21"/>
        <v>13375.926408705023</v>
      </c>
      <c r="AD72" s="5">
        <v>0.2</v>
      </c>
      <c r="AE72">
        <f t="shared" si="16"/>
        <v>2675.1852817410049</v>
      </c>
      <c r="AF72">
        <f t="shared" si="17"/>
        <v>1</v>
      </c>
    </row>
    <row r="73" spans="1:32" x14ac:dyDescent="0.25">
      <c r="A73" s="2">
        <v>72</v>
      </c>
      <c r="B73">
        <f t="shared" si="12"/>
        <v>236.09491837372457</v>
      </c>
      <c r="C73" s="5">
        <v>0.08</v>
      </c>
      <c r="D73">
        <f t="shared" si="13"/>
        <v>1666.8301237184958</v>
      </c>
      <c r="Q73">
        <f t="shared" si="14"/>
        <v>1666.830123718501</v>
      </c>
      <c r="R73">
        <f t="shared" si="18"/>
        <v>148.64810514909189</v>
      </c>
      <c r="S73">
        <f t="shared" si="19"/>
        <v>9308.4165858835458</v>
      </c>
      <c r="T73" s="5">
        <v>0.08</v>
      </c>
      <c r="V73">
        <f>SUM($R$2:R73)</f>
        <v>5761.6637940788005</v>
      </c>
      <c r="W73">
        <f t="shared" si="20"/>
        <v>12.148744979713239</v>
      </c>
      <c r="Z73">
        <f t="shared" si="11"/>
        <v>5.0949589076108553E-2</v>
      </c>
      <c r="AA73" s="5">
        <v>0.3</v>
      </c>
      <c r="AB73">
        <f t="shared" si="15"/>
        <v>31028.055286278486</v>
      </c>
      <c r="AC73">
        <f t="shared" si="21"/>
        <v>14178.481993227326</v>
      </c>
      <c r="AD73" s="5">
        <v>0.2</v>
      </c>
      <c r="AE73">
        <f t="shared" si="16"/>
        <v>2835.6963986454653</v>
      </c>
      <c r="AF73">
        <f t="shared" si="17"/>
        <v>1</v>
      </c>
    </row>
    <row r="74" spans="1:32" x14ac:dyDescent="0.25">
      <c r="A74" s="2">
        <v>73</v>
      </c>
      <c r="B74">
        <f t="shared" si="12"/>
        <v>254.98251184362255</v>
      </c>
      <c r="C74" s="5">
        <v>0.08</v>
      </c>
      <c r="D74">
        <f t="shared" si="13"/>
        <v>1800.1765336159754</v>
      </c>
      <c r="Q74">
        <f t="shared" si="14"/>
        <v>1800.176533615981</v>
      </c>
      <c r="R74">
        <f t="shared" si="18"/>
        <v>151.45278637832007</v>
      </c>
      <c r="S74">
        <f t="shared" si="19"/>
        <v>10053.089912754231</v>
      </c>
      <c r="T74" s="5">
        <v>0.08</v>
      </c>
      <c r="V74">
        <f>SUM($R$2:R74)</f>
        <v>5913.116580457121</v>
      </c>
      <c r="W74">
        <f t="shared" si="20"/>
        <v>12.46809045767537</v>
      </c>
      <c r="Z74">
        <f t="shared" si="11"/>
        <v>4.7175545440841252E-2</v>
      </c>
      <c r="AA74" s="5">
        <v>0.3</v>
      </c>
      <c r="AB74">
        <f t="shared" si="15"/>
        <v>33510.29970918077</v>
      </c>
      <c r="AC74">
        <f t="shared" si="21"/>
        <v>15029.190912820966</v>
      </c>
      <c r="AD74" s="5">
        <v>0.2</v>
      </c>
      <c r="AE74">
        <f t="shared" si="16"/>
        <v>3005.8381825641936</v>
      </c>
      <c r="AF74">
        <f t="shared" si="17"/>
        <v>1</v>
      </c>
    </row>
    <row r="75" spans="1:32" x14ac:dyDescent="0.25">
      <c r="A75" s="2">
        <v>74</v>
      </c>
      <c r="B75">
        <f t="shared" si="12"/>
        <v>275.38111279111234</v>
      </c>
      <c r="C75" s="5">
        <v>0.08</v>
      </c>
      <c r="D75">
        <f t="shared" si="13"/>
        <v>1944.1906563052535</v>
      </c>
      <c r="Q75">
        <f t="shared" si="14"/>
        <v>1944.1906563052598</v>
      </c>
      <c r="R75">
        <f t="shared" si="18"/>
        <v>154.31038612130729</v>
      </c>
      <c r="S75">
        <f t="shared" si="19"/>
        <v>10857.33710577457</v>
      </c>
      <c r="T75" s="5">
        <v>0.08</v>
      </c>
      <c r="V75">
        <f>SUM($R$2:R75)</f>
        <v>6067.4269665784286</v>
      </c>
      <c r="W75">
        <f t="shared" si="20"/>
        <v>12.793461322014146</v>
      </c>
      <c r="Z75">
        <f t="shared" si="11"/>
        <v>4.3681060593371526E-2</v>
      </c>
      <c r="AA75" s="5">
        <v>0.3</v>
      </c>
      <c r="AB75">
        <f t="shared" si="15"/>
        <v>36191.123685915234</v>
      </c>
      <c r="AC75">
        <f t="shared" si="21"/>
        <v>15930.942367590225</v>
      </c>
      <c r="AD75" s="5">
        <v>0.2</v>
      </c>
      <c r="AE75">
        <f t="shared" si="16"/>
        <v>3186.1884735180452</v>
      </c>
      <c r="AF75">
        <f t="shared" si="17"/>
        <v>1</v>
      </c>
    </row>
    <row r="76" spans="1:32" x14ac:dyDescent="0.25">
      <c r="A76" s="2">
        <v>75</v>
      </c>
      <c r="B76">
        <f t="shared" si="12"/>
        <v>297.41160181440131</v>
      </c>
      <c r="C76" s="5">
        <v>0.08</v>
      </c>
      <c r="D76">
        <f t="shared" si="13"/>
        <v>2099.7259088096739</v>
      </c>
      <c r="Q76">
        <f t="shared" si="14"/>
        <v>2099.7259088096807</v>
      </c>
      <c r="R76">
        <f t="shared" si="18"/>
        <v>157.22190284057723</v>
      </c>
      <c r="S76">
        <f t="shared" si="19"/>
        <v>11725.924074236536</v>
      </c>
      <c r="T76" s="5">
        <v>0.08</v>
      </c>
      <c r="V76">
        <f>SUM($R$2:R76)</f>
        <v>6224.6488694190057</v>
      </c>
      <c r="W76">
        <f t="shared" si="20"/>
        <v>13.124971259264973</v>
      </c>
      <c r="Z76">
        <f t="shared" si="11"/>
        <v>4.0445426475344E-2</v>
      </c>
      <c r="AA76" s="5">
        <v>0.3</v>
      </c>
      <c r="AB76">
        <f t="shared" si="15"/>
        <v>39086.41358078846</v>
      </c>
      <c r="AC76">
        <f t="shared" si="21"/>
        <v>16886.79890964564</v>
      </c>
      <c r="AD76" s="5">
        <v>0.2</v>
      </c>
      <c r="AE76">
        <f t="shared" si="16"/>
        <v>3377.3597819291281</v>
      </c>
      <c r="AF76">
        <f t="shared" si="17"/>
        <v>1</v>
      </c>
    </row>
    <row r="77" spans="1:32" x14ac:dyDescent="0.25">
      <c r="A77" s="2">
        <v>76</v>
      </c>
      <c r="B77">
        <f t="shared" si="12"/>
        <v>321.20452995955338</v>
      </c>
      <c r="C77" s="5">
        <v>0.08</v>
      </c>
      <c r="D77">
        <f t="shared" si="13"/>
        <v>2267.7039815144481</v>
      </c>
      <c r="Q77">
        <f t="shared" si="14"/>
        <v>2267.7039815144553</v>
      </c>
      <c r="R77">
        <f t="shared" si="18"/>
        <v>160.18835383756922</v>
      </c>
      <c r="S77">
        <f t="shared" si="19"/>
        <v>12663.998000175459</v>
      </c>
      <c r="T77" s="5">
        <v>0.08</v>
      </c>
      <c r="V77">
        <f>SUM($R$2:R77)</f>
        <v>6384.8372232565753</v>
      </c>
      <c r="W77">
        <f t="shared" si="20"/>
        <v>13.462736100992231</v>
      </c>
      <c r="Z77">
        <f t="shared" si="11"/>
        <v>3.7449468958651852E-2</v>
      </c>
      <c r="AA77" s="5">
        <v>0.3</v>
      </c>
      <c r="AB77">
        <f t="shared" si="15"/>
        <v>42213.326667251531</v>
      </c>
      <c r="AC77">
        <f t="shared" si="21"/>
        <v>17900.006844224379</v>
      </c>
      <c r="AD77" s="5">
        <v>0.2</v>
      </c>
      <c r="AE77">
        <f t="shared" si="16"/>
        <v>3580.0013688448762</v>
      </c>
      <c r="AF77">
        <f t="shared" si="17"/>
        <v>1</v>
      </c>
    </row>
    <row r="78" spans="1:32" x14ac:dyDescent="0.25">
      <c r="A78" s="2">
        <v>77</v>
      </c>
      <c r="B78">
        <f t="shared" si="12"/>
        <v>346.90089235631763</v>
      </c>
      <c r="C78" s="5">
        <v>0.08</v>
      </c>
      <c r="D78">
        <f t="shared" si="13"/>
        <v>2449.120300035604</v>
      </c>
      <c r="Q78">
        <f t="shared" si="14"/>
        <v>2449.1203000356118</v>
      </c>
      <c r="R78">
        <f t="shared" si="18"/>
        <v>163.21077560808939</v>
      </c>
      <c r="S78">
        <f t="shared" si="19"/>
        <v>13677.117840189498</v>
      </c>
      <c r="T78" s="5">
        <v>0.08</v>
      </c>
      <c r="V78">
        <f>SUM($R$2:R78)</f>
        <v>6548.0479988646648</v>
      </c>
      <c r="W78">
        <f t="shared" si="20"/>
        <v>13.806873864261512</v>
      </c>
      <c r="Z78">
        <f t="shared" si="11"/>
        <v>3.4675434220973932E-2</v>
      </c>
      <c r="AA78" s="5">
        <v>0.3</v>
      </c>
      <c r="AB78">
        <f t="shared" si="15"/>
        <v>45590.392800631664</v>
      </c>
      <c r="AC78">
        <f t="shared" si="21"/>
        <v>18974.007254877844</v>
      </c>
      <c r="AD78" s="5">
        <v>0.2</v>
      </c>
      <c r="AE78">
        <f t="shared" si="16"/>
        <v>3794.801450975569</v>
      </c>
      <c r="AF78">
        <f t="shared" si="17"/>
        <v>1</v>
      </c>
    </row>
    <row r="79" spans="1:32" x14ac:dyDescent="0.25">
      <c r="A79" s="2">
        <v>78</v>
      </c>
      <c r="B79">
        <f t="shared" si="12"/>
        <v>374.65296374482301</v>
      </c>
      <c r="C79" s="5">
        <v>0.08</v>
      </c>
      <c r="D79">
        <f t="shared" si="13"/>
        <v>2645.0499240384524</v>
      </c>
      <c r="Q79">
        <f t="shared" si="14"/>
        <v>2645.0499240384602</v>
      </c>
      <c r="R79">
        <f t="shared" si="18"/>
        <v>166.29022420446842</v>
      </c>
      <c r="S79">
        <f t="shared" si="19"/>
        <v>14771.287267404658</v>
      </c>
      <c r="T79" s="5">
        <v>0.08</v>
      </c>
      <c r="V79">
        <f>SUM($R$2:R79)</f>
        <v>6714.3382230691332</v>
      </c>
      <c r="W79">
        <f t="shared" si="20"/>
        <v>14.157504792875498</v>
      </c>
      <c r="Z79">
        <f t="shared" ref="Z79:Z142" si="22">$W$2/S79</f>
        <v>3.2106883537938828E-2</v>
      </c>
      <c r="AA79" s="5">
        <v>0.3</v>
      </c>
      <c r="AB79">
        <f t="shared" si="15"/>
        <v>49237.624224682193</v>
      </c>
      <c r="AC79">
        <f t="shared" si="21"/>
        <v>20112.447690170517</v>
      </c>
      <c r="AD79" s="5">
        <v>0.2</v>
      </c>
      <c r="AE79">
        <f t="shared" si="16"/>
        <v>4022.4895380341036</v>
      </c>
      <c r="AF79">
        <f t="shared" si="17"/>
        <v>1</v>
      </c>
    </row>
    <row r="80" spans="1:32" x14ac:dyDescent="0.25">
      <c r="A80" s="2">
        <v>79</v>
      </c>
      <c r="B80">
        <f t="shared" si="12"/>
        <v>404.62520084440882</v>
      </c>
      <c r="C80" s="5">
        <v>0.08</v>
      </c>
      <c r="D80">
        <f t="shared" si="13"/>
        <v>2856.6539179615288</v>
      </c>
      <c r="Q80">
        <f t="shared" si="14"/>
        <v>2856.6539179615379</v>
      </c>
      <c r="R80">
        <f t="shared" si="18"/>
        <v>169.42777560455275</v>
      </c>
      <c r="S80">
        <f t="shared" si="19"/>
        <v>15952.99024879703</v>
      </c>
      <c r="T80" s="5">
        <v>0.08</v>
      </c>
      <c r="V80">
        <f>SUM($R$2:R80)</f>
        <v>6883.7659986736862</v>
      </c>
      <c r="W80">
        <f t="shared" si="20"/>
        <v>14.51475139938786</v>
      </c>
      <c r="Z80">
        <f t="shared" si="22"/>
        <v>2.9728595868461875E-2</v>
      </c>
      <c r="AA80" s="5">
        <v>0.3</v>
      </c>
      <c r="AB80">
        <f t="shared" si="15"/>
        <v>53176.634162656766</v>
      </c>
      <c r="AC80">
        <f t="shared" si="21"/>
        <v>21319.194551580749</v>
      </c>
      <c r="AD80" s="5">
        <v>0.2</v>
      </c>
      <c r="AE80">
        <f t="shared" si="16"/>
        <v>4263.8389103161498</v>
      </c>
      <c r="AF80">
        <f t="shared" si="17"/>
        <v>1</v>
      </c>
    </row>
    <row r="81" spans="1:32" x14ac:dyDescent="0.25">
      <c r="A81" s="2">
        <v>80</v>
      </c>
      <c r="B81">
        <f t="shared" si="12"/>
        <v>436.99521691196151</v>
      </c>
      <c r="C81" s="5">
        <v>0.08</v>
      </c>
      <c r="D81">
        <f t="shared" si="13"/>
        <v>3085.1862313984511</v>
      </c>
      <c r="Q81">
        <f t="shared" si="14"/>
        <v>3085.1862313984611</v>
      </c>
      <c r="R81">
        <f t="shared" si="18"/>
        <v>172.62452608765747</v>
      </c>
      <c r="S81">
        <f t="shared" si="19"/>
        <v>17229.229468700792</v>
      </c>
      <c r="T81" s="5">
        <v>0.08</v>
      </c>
      <c r="V81">
        <f>SUM($R$2:R81)</f>
        <v>7056.3905247613438</v>
      </c>
      <c r="W81">
        <f t="shared" si="20"/>
        <v>14.878738507909889</v>
      </c>
      <c r="Z81">
        <f t="shared" si="22"/>
        <v>2.752647765598322E-2</v>
      </c>
      <c r="AA81" s="5">
        <v>0.3</v>
      </c>
      <c r="AB81">
        <f t="shared" si="15"/>
        <v>57430.764895669308</v>
      </c>
      <c r="AC81">
        <f t="shared" si="21"/>
        <v>22598.346224675595</v>
      </c>
      <c r="AD81" s="5">
        <v>0.2</v>
      </c>
      <c r="AE81">
        <f t="shared" si="16"/>
        <v>4519.6692449351194</v>
      </c>
      <c r="AF81">
        <f t="shared" si="17"/>
        <v>1</v>
      </c>
    </row>
    <row r="82" spans="1:32" x14ac:dyDescent="0.25">
      <c r="A82" s="2">
        <v>81</v>
      </c>
      <c r="B82">
        <f t="shared" si="12"/>
        <v>471.95483426491842</v>
      </c>
      <c r="C82" s="5">
        <v>0.08</v>
      </c>
      <c r="D82">
        <f t="shared" si="13"/>
        <v>3332.0011299103271</v>
      </c>
      <c r="Q82">
        <f t="shared" si="14"/>
        <v>3332.001129910338</v>
      </c>
      <c r="R82">
        <f t="shared" si="18"/>
        <v>175.88159261761334</v>
      </c>
      <c r="S82">
        <f t="shared" si="19"/>
        <v>18607.567826196857</v>
      </c>
      <c r="T82" s="5">
        <v>0.08</v>
      </c>
      <c r="V82">
        <f>SUM($R$2:R82)</f>
        <v>7232.2721173789569</v>
      </c>
      <c r="W82">
        <f t="shared" si="20"/>
        <v>15.249593297724786</v>
      </c>
      <c r="Z82">
        <f t="shared" si="22"/>
        <v>2.5487479311095573E-2</v>
      </c>
      <c r="AA82" s="5">
        <v>0.3</v>
      </c>
      <c r="AB82">
        <f t="shared" si="15"/>
        <v>62025.226087322859</v>
      </c>
      <c r="AC82">
        <f t="shared" si="21"/>
        <v>23954.246998156133</v>
      </c>
      <c r="AD82" s="5">
        <v>0.2</v>
      </c>
      <c r="AE82">
        <f t="shared" si="16"/>
        <v>4790.8493996312272</v>
      </c>
      <c r="AF82">
        <f t="shared" si="17"/>
        <v>1</v>
      </c>
    </row>
    <row r="83" spans="1:32" x14ac:dyDescent="0.25">
      <c r="A83" s="2">
        <v>82</v>
      </c>
      <c r="B83">
        <f t="shared" si="12"/>
        <v>509.71122100611188</v>
      </c>
      <c r="C83" s="5">
        <v>0.08</v>
      </c>
      <c r="D83">
        <f t="shared" si="13"/>
        <v>3598.5612203031533</v>
      </c>
      <c r="Q83">
        <f t="shared" si="14"/>
        <v>3598.5612203031651</v>
      </c>
      <c r="R83">
        <f t="shared" si="18"/>
        <v>179.20011323303999</v>
      </c>
      <c r="S83">
        <f t="shared" si="19"/>
        <v>20096.173252292607</v>
      </c>
      <c r="T83" s="5">
        <v>0.08</v>
      </c>
      <c r="V83">
        <f>SUM($R$2:R83)</f>
        <v>7411.4722306119966</v>
      </c>
      <c r="W83">
        <f t="shared" si="20"/>
        <v>15.627445347724869</v>
      </c>
      <c r="Z83">
        <f t="shared" si="22"/>
        <v>2.3599517880644048E-2</v>
      </c>
      <c r="AA83" s="5">
        <v>0.3</v>
      </c>
      <c r="AB83">
        <f t="shared" si="15"/>
        <v>66987.244174308697</v>
      </c>
      <c r="AC83">
        <f t="shared" si="21"/>
        <v>25391.501818045504</v>
      </c>
      <c r="AD83" s="5">
        <v>0.2</v>
      </c>
      <c r="AE83">
        <f t="shared" si="16"/>
        <v>5078.3003636091016</v>
      </c>
      <c r="AF83">
        <f t="shared" si="17"/>
        <v>1</v>
      </c>
    </row>
    <row r="84" spans="1:32" x14ac:dyDescent="0.25">
      <c r="A84" s="2">
        <v>83</v>
      </c>
      <c r="B84">
        <f t="shared" si="12"/>
        <v>550.48811868660084</v>
      </c>
      <c r="C84" s="5">
        <v>0.08</v>
      </c>
      <c r="D84">
        <f t="shared" si="13"/>
        <v>3886.4461179274058</v>
      </c>
      <c r="Q84">
        <f t="shared" si="14"/>
        <v>3886.4461179274185</v>
      </c>
      <c r="R84">
        <f t="shared" si="18"/>
        <v>182.58124744498417</v>
      </c>
      <c r="S84">
        <f t="shared" si="19"/>
        <v>21703.867112476019</v>
      </c>
      <c r="T84" s="5">
        <v>0.08</v>
      </c>
      <c r="V84">
        <f>SUM($R$2:R84)</f>
        <v>7594.0534780569806</v>
      </c>
      <c r="W84">
        <f t="shared" si="20"/>
        <v>16.01242668168722</v>
      </c>
      <c r="Z84">
        <f t="shared" si="22"/>
        <v>2.1851405445040779E-2</v>
      </c>
      <c r="AA84" s="5">
        <v>0.3</v>
      </c>
      <c r="AB84">
        <f t="shared" si="15"/>
        <v>72346.223708253397</v>
      </c>
      <c r="AC84">
        <f t="shared" si="21"/>
        <v>26914.991927128238</v>
      </c>
      <c r="AD84" s="5">
        <v>0.2</v>
      </c>
      <c r="AE84">
        <f t="shared" si="16"/>
        <v>5382.9983854256479</v>
      </c>
      <c r="AF84">
        <f t="shared" si="17"/>
        <v>1</v>
      </c>
    </row>
    <row r="85" spans="1:32" x14ac:dyDescent="0.25">
      <c r="A85" s="2">
        <v>84</v>
      </c>
      <c r="B85">
        <f t="shared" si="12"/>
        <v>594.52716818152885</v>
      </c>
      <c r="C85" s="5">
        <v>0.08</v>
      </c>
      <c r="D85">
        <f t="shared" si="13"/>
        <v>4197.361807361598</v>
      </c>
      <c r="Q85">
        <f t="shared" si="14"/>
        <v>4197.3618073616126</v>
      </c>
      <c r="R85">
        <f t="shared" si="18"/>
        <v>186.02617664205931</v>
      </c>
      <c r="S85">
        <f t="shared" si="19"/>
        <v>23440.1764814741</v>
      </c>
      <c r="T85" s="5">
        <v>0.08</v>
      </c>
      <c r="V85">
        <f>SUM($R$2:R85)</f>
        <v>7780.0796546990396</v>
      </c>
      <c r="W85">
        <f t="shared" si="20"/>
        <v>16.404671814403574</v>
      </c>
      <c r="Z85">
        <f t="shared" si="22"/>
        <v>2.0232782819482206E-2</v>
      </c>
      <c r="AA85" s="5">
        <v>0.3</v>
      </c>
      <c r="AB85">
        <f t="shared" si="15"/>
        <v>78133.921604913674</v>
      </c>
      <c r="AC85">
        <f t="shared" si="21"/>
        <v>28529.891442755932</v>
      </c>
      <c r="AD85" s="5">
        <v>0.2</v>
      </c>
      <c r="AE85">
        <f t="shared" si="16"/>
        <v>5705.9782885511868</v>
      </c>
      <c r="AF85">
        <f t="shared" si="17"/>
        <v>1</v>
      </c>
    </row>
    <row r="86" spans="1:32" x14ac:dyDescent="0.25">
      <c r="A86" s="2">
        <v>85</v>
      </c>
      <c r="B86">
        <f t="shared" si="12"/>
        <v>642.08934163605113</v>
      </c>
      <c r="C86" s="5">
        <v>0.08</v>
      </c>
      <c r="D86">
        <f t="shared" si="13"/>
        <v>4533.1507519505258</v>
      </c>
      <c r="Q86">
        <f t="shared" si="14"/>
        <v>4533.1507519505412</v>
      </c>
      <c r="R86">
        <f t="shared" si="18"/>
        <v>189.53610450323023</v>
      </c>
      <c r="S86">
        <f t="shared" si="19"/>
        <v>25315.390599992028</v>
      </c>
      <c r="T86" s="5">
        <v>0.08</v>
      </c>
      <c r="V86">
        <f>SUM($R$2:R86)</f>
        <v>7969.6157592022701</v>
      </c>
      <c r="W86">
        <f t="shared" si="20"/>
        <v>16.804317798680618</v>
      </c>
      <c r="Z86">
        <f t="shared" si="22"/>
        <v>1.8734058166187225E-2</v>
      </c>
      <c r="AA86" s="5">
        <v>0.3</v>
      </c>
      <c r="AB86">
        <f t="shared" si="15"/>
        <v>84384.635333306767</v>
      </c>
      <c r="AC86">
        <f t="shared" si="21"/>
        <v>30241.684929321291</v>
      </c>
      <c r="AD86" s="5">
        <v>0.2</v>
      </c>
      <c r="AE86">
        <f t="shared" si="16"/>
        <v>6048.3369858642582</v>
      </c>
      <c r="AF86">
        <f t="shared" si="17"/>
        <v>1</v>
      </c>
    </row>
    <row r="87" spans="1:32" x14ac:dyDescent="0.25">
      <c r="A87" s="2">
        <v>86</v>
      </c>
      <c r="B87">
        <f t="shared" si="12"/>
        <v>693.45648896693524</v>
      </c>
      <c r="C87" s="5">
        <v>0.08</v>
      </c>
      <c r="D87">
        <f t="shared" si="13"/>
        <v>4895.8028121065681</v>
      </c>
      <c r="Q87">
        <f t="shared" si="14"/>
        <v>4895.8028121065854</v>
      </c>
      <c r="R87">
        <f t="shared" si="18"/>
        <v>193.1122574183855</v>
      </c>
      <c r="S87">
        <f t="shared" si="19"/>
        <v>27340.621847991391</v>
      </c>
      <c r="T87" s="5">
        <v>0.08</v>
      </c>
      <c r="V87">
        <f>SUM($R$2:R87)</f>
        <v>8162.7280166206556</v>
      </c>
      <c r="W87">
        <f t="shared" si="20"/>
        <v>17.211504273227039</v>
      </c>
      <c r="Z87">
        <f t="shared" si="22"/>
        <v>1.734635015387706E-2</v>
      </c>
      <c r="AA87" s="5">
        <v>0.3</v>
      </c>
      <c r="AB87">
        <f t="shared" si="15"/>
        <v>91135.406159971302</v>
      </c>
      <c r="AC87">
        <f t="shared" si="21"/>
        <v>32056.186025080569</v>
      </c>
      <c r="AD87" s="5">
        <v>0.2</v>
      </c>
      <c r="AE87">
        <f t="shared" si="16"/>
        <v>6411.2372050161139</v>
      </c>
      <c r="AF87">
        <f t="shared" si="17"/>
        <v>1</v>
      </c>
    </row>
    <row r="88" spans="1:32" x14ac:dyDescent="0.25">
      <c r="A88" s="2">
        <v>87</v>
      </c>
      <c r="B88">
        <f t="shared" si="12"/>
        <v>748.93300808429001</v>
      </c>
      <c r="C88" s="5">
        <v>0.08</v>
      </c>
      <c r="D88">
        <f t="shared" si="13"/>
        <v>5287.4670370750937</v>
      </c>
      <c r="Q88">
        <f t="shared" si="14"/>
        <v>5287.4670370751119</v>
      </c>
      <c r="R88">
        <f t="shared" si="18"/>
        <v>196.75588491684559</v>
      </c>
      <c r="S88">
        <f t="shared" si="19"/>
        <v>29527.871595830704</v>
      </c>
      <c r="T88" s="5">
        <v>0.08</v>
      </c>
      <c r="V88">
        <f>SUM($R$2:R88)</f>
        <v>8359.4839015375019</v>
      </c>
      <c r="W88">
        <f t="shared" si="20"/>
        <v>17.62637351144415</v>
      </c>
      <c r="Z88">
        <f t="shared" si="22"/>
        <v>1.6061435327663943E-2</v>
      </c>
      <c r="AA88" s="5">
        <v>0.3</v>
      </c>
      <c r="AB88">
        <f t="shared" si="15"/>
        <v>98426.238652769011</v>
      </c>
      <c r="AC88">
        <f t="shared" si="21"/>
        <v>33979.557186585407</v>
      </c>
      <c r="AD88" s="5">
        <v>0.2</v>
      </c>
      <c r="AE88">
        <f t="shared" si="16"/>
        <v>6795.9114373170814</v>
      </c>
      <c r="AF88">
        <f t="shared" si="17"/>
        <v>1</v>
      </c>
    </row>
    <row r="89" spans="1:32" x14ac:dyDescent="0.25">
      <c r="A89" s="2">
        <v>88</v>
      </c>
      <c r="B89">
        <f t="shared" si="12"/>
        <v>808.84764873103325</v>
      </c>
      <c r="C89" s="5">
        <v>0.08</v>
      </c>
      <c r="D89">
        <f t="shared" si="13"/>
        <v>5710.4644000411008</v>
      </c>
      <c r="Q89">
        <f t="shared" si="14"/>
        <v>5710.4644000411217</v>
      </c>
      <c r="R89">
        <f t="shared" si="18"/>
        <v>200.46826010395588</v>
      </c>
      <c r="S89">
        <f t="shared" si="19"/>
        <v>31890.101323497162</v>
      </c>
      <c r="T89" s="5">
        <v>0.08</v>
      </c>
      <c r="V89">
        <f>SUM($R$2:R89)</f>
        <v>8559.9521616414586</v>
      </c>
      <c r="W89">
        <f t="shared" si="20"/>
        <v>18.049070471137053</v>
      </c>
      <c r="Z89">
        <f t="shared" si="22"/>
        <v>1.4871699377466614E-2</v>
      </c>
      <c r="AA89" s="5">
        <v>0.3</v>
      </c>
      <c r="AB89">
        <f t="shared" si="15"/>
        <v>106300.33774499054</v>
      </c>
      <c r="AC89">
        <f t="shared" si="21"/>
        <v>36018.330617780535</v>
      </c>
      <c r="AD89" s="5">
        <v>0.2</v>
      </c>
      <c r="AE89">
        <f t="shared" si="16"/>
        <v>7203.6661235561078</v>
      </c>
      <c r="AF89">
        <f t="shared" si="17"/>
        <v>1</v>
      </c>
    </row>
    <row r="90" spans="1:32" x14ac:dyDescent="0.25">
      <c r="A90" s="2">
        <v>89</v>
      </c>
      <c r="B90">
        <f t="shared" si="12"/>
        <v>873.55546062951589</v>
      </c>
      <c r="C90" s="5">
        <v>0.08</v>
      </c>
      <c r="D90">
        <f t="shared" si="13"/>
        <v>6167.3015520443887</v>
      </c>
      <c r="Q90">
        <f t="shared" si="14"/>
        <v>6167.3015520444114</v>
      </c>
      <c r="R90">
        <f t="shared" si="18"/>
        <v>204.25068010591735</v>
      </c>
      <c r="S90">
        <f t="shared" si="19"/>
        <v>34441.309429376939</v>
      </c>
      <c r="T90" s="5">
        <v>0.08</v>
      </c>
      <c r="V90">
        <f>SUM($R$2:R90)</f>
        <v>8764.2028417473757</v>
      </c>
      <c r="W90">
        <f t="shared" si="20"/>
        <v>18.479742845163784</v>
      </c>
      <c r="Z90">
        <f t="shared" si="22"/>
        <v>1.377009201617279E-2</v>
      </c>
      <c r="AA90" s="5">
        <v>0.3</v>
      </c>
      <c r="AB90">
        <f t="shared" si="15"/>
        <v>114804.3647645898</v>
      </c>
      <c r="AC90">
        <f t="shared" si="21"/>
        <v>38179.430454847366</v>
      </c>
      <c r="AD90" s="5">
        <v>0.2</v>
      </c>
      <c r="AE90">
        <f t="shared" si="16"/>
        <v>7635.886090969474</v>
      </c>
      <c r="AF90">
        <f t="shared" si="17"/>
        <v>1</v>
      </c>
    </row>
    <row r="91" spans="1:32" x14ac:dyDescent="0.25">
      <c r="A91" s="2">
        <v>90</v>
      </c>
      <c r="B91">
        <f t="shared" si="12"/>
        <v>943.43989747987712</v>
      </c>
      <c r="C91" s="5">
        <v>0.08</v>
      </c>
      <c r="D91">
        <f t="shared" si="13"/>
        <v>6660.6856762079397</v>
      </c>
      <c r="Q91">
        <f t="shared" si="14"/>
        <v>6660.6856762079651</v>
      </c>
      <c r="R91">
        <f t="shared" si="18"/>
        <v>208.10446652301019</v>
      </c>
      <c r="S91">
        <f t="shared" si="19"/>
        <v>37196.614183727099</v>
      </c>
      <c r="T91" s="5">
        <v>0.08</v>
      </c>
      <c r="V91">
        <f>SUM($R$2:R91)</f>
        <v>8972.3073082703868</v>
      </c>
      <c r="W91">
        <f t="shared" si="20"/>
        <v>18.918541113040078</v>
      </c>
      <c r="Z91">
        <f t="shared" si="22"/>
        <v>1.2750085200159989E-2</v>
      </c>
      <c r="AA91" s="5">
        <v>0.3</v>
      </c>
      <c r="AB91">
        <f t="shared" si="15"/>
        <v>123988.713945757</v>
      </c>
      <c r="AC91">
        <f t="shared" si="21"/>
        <v>40470.196282138211</v>
      </c>
      <c r="AD91" s="5">
        <v>0.2</v>
      </c>
      <c r="AE91">
        <f t="shared" si="16"/>
        <v>8094.0392564276426</v>
      </c>
      <c r="AF91">
        <f t="shared" si="17"/>
        <v>1</v>
      </c>
    </row>
    <row r="92" spans="1:32" x14ac:dyDescent="0.25">
      <c r="A92" s="2">
        <v>91</v>
      </c>
      <c r="B92">
        <f t="shared" si="12"/>
        <v>1018.9150892782673</v>
      </c>
      <c r="C92" s="5">
        <v>0.08</v>
      </c>
      <c r="D92">
        <f t="shared" si="13"/>
        <v>7193.5405303045745</v>
      </c>
      <c r="Q92">
        <f t="shared" si="14"/>
        <v>7193.5405303046018</v>
      </c>
      <c r="R92">
        <f t="shared" si="18"/>
        <v>212.03096589136888</v>
      </c>
      <c r="S92">
        <f t="shared" si="19"/>
        <v>40172.343318425272</v>
      </c>
      <c r="T92" s="5">
        <v>0.08</v>
      </c>
      <c r="V92">
        <f>SUM($R$2:R92)</f>
        <v>9184.3382741617552</v>
      </c>
      <c r="W92">
        <f t="shared" si="20"/>
        <v>19.365618593517809</v>
      </c>
      <c r="Z92">
        <f t="shared" si="22"/>
        <v>1.180563444459258E-2</v>
      </c>
      <c r="AA92" s="5">
        <v>0.3</v>
      </c>
      <c r="AB92">
        <f t="shared" si="15"/>
        <v>133907.81106141757</v>
      </c>
      <c r="AC92">
        <f t="shared" si="21"/>
        <v>42898.408059066503</v>
      </c>
      <c r="AD92" s="5">
        <v>0.2</v>
      </c>
      <c r="AE92">
        <f t="shared" si="16"/>
        <v>8579.6816118133011</v>
      </c>
      <c r="AF92">
        <f t="shared" si="17"/>
        <v>1</v>
      </c>
    </row>
    <row r="93" spans="1:32" x14ac:dyDescent="0.25">
      <c r="A93" s="2">
        <v>92</v>
      </c>
      <c r="B93">
        <f t="shared" si="12"/>
        <v>1100.4282964205286</v>
      </c>
      <c r="C93" s="5">
        <v>0.08</v>
      </c>
      <c r="D93">
        <f t="shared" si="13"/>
        <v>7769.0237727289405</v>
      </c>
      <c r="Q93">
        <f t="shared" si="14"/>
        <v>7769.0237727289696</v>
      </c>
      <c r="R93">
        <f t="shared" si="18"/>
        <v>216.03155015347014</v>
      </c>
      <c r="S93">
        <f t="shared" si="19"/>
        <v>43386.130783899294</v>
      </c>
      <c r="T93" s="5">
        <v>0.08</v>
      </c>
      <c r="V93">
        <f>SUM($R$2:R93)</f>
        <v>9400.3698243152248</v>
      </c>
      <c r="W93">
        <f t="shared" si="20"/>
        <v>19.821131498155495</v>
      </c>
      <c r="Z93">
        <f t="shared" si="22"/>
        <v>1.0931143004252389E-2</v>
      </c>
      <c r="AA93" s="5">
        <v>0.3</v>
      </c>
      <c r="AB93">
        <f t="shared" si="15"/>
        <v>144620.43594633098</v>
      </c>
      <c r="AC93">
        <f t="shared" si="21"/>
        <v>45472.312542610496</v>
      </c>
      <c r="AD93" s="5">
        <v>0.2</v>
      </c>
      <c r="AE93">
        <f t="shared" si="16"/>
        <v>9094.4625085220996</v>
      </c>
      <c r="AF93">
        <f t="shared" si="17"/>
        <v>1</v>
      </c>
    </row>
    <row r="94" spans="1:32" x14ac:dyDescent="0.25">
      <c r="A94" s="2">
        <v>93</v>
      </c>
      <c r="B94">
        <f t="shared" si="12"/>
        <v>1188.4625601341709</v>
      </c>
      <c r="C94" s="5">
        <v>0.08</v>
      </c>
      <c r="D94">
        <f t="shared" si="13"/>
        <v>8390.5456745472547</v>
      </c>
      <c r="Q94">
        <f t="shared" si="14"/>
        <v>8390.5456745472875</v>
      </c>
      <c r="R94">
        <f t="shared" si="18"/>
        <v>220.1076171374979</v>
      </c>
      <c r="S94">
        <f t="shared" si="19"/>
        <v>46857.021246611243</v>
      </c>
      <c r="T94" s="5">
        <v>0.08</v>
      </c>
      <c r="V94">
        <f>SUM($R$2:R94)</f>
        <v>9620.4774414527219</v>
      </c>
      <c r="W94">
        <f t="shared" si="20"/>
        <v>20.285238985899554</v>
      </c>
      <c r="Z94">
        <f t="shared" si="22"/>
        <v>1.01214287076411E-2</v>
      </c>
      <c r="AA94" s="5">
        <v>0.3</v>
      </c>
      <c r="AB94">
        <f t="shared" si="15"/>
        <v>156190.07082203749</v>
      </c>
      <c r="AC94">
        <f t="shared" si="21"/>
        <v>48200.651295167125</v>
      </c>
      <c r="AD94" s="5">
        <v>0.2</v>
      </c>
      <c r="AE94">
        <f t="shared" si="16"/>
        <v>9640.1302590334253</v>
      </c>
      <c r="AF94">
        <f t="shared" si="17"/>
        <v>1</v>
      </c>
    </row>
    <row r="95" spans="1:32" x14ac:dyDescent="0.25">
      <c r="A95" s="2">
        <v>94</v>
      </c>
      <c r="B95">
        <f t="shared" si="12"/>
        <v>1283.5395649449044</v>
      </c>
      <c r="C95" s="5">
        <v>0.08</v>
      </c>
      <c r="D95">
        <f t="shared" si="13"/>
        <v>9061.7893285110349</v>
      </c>
      <c r="Q95">
        <f t="shared" si="14"/>
        <v>9061.7893285110713</v>
      </c>
      <c r="R95">
        <f t="shared" si="18"/>
        <v>224.26059104575256</v>
      </c>
      <c r="S95">
        <f t="shared" si="19"/>
        <v>50605.582946340146</v>
      </c>
      <c r="T95" s="5">
        <v>0.08</v>
      </c>
      <c r="V95">
        <f>SUM($R$2:R95)</f>
        <v>9844.7380324984751</v>
      </c>
      <c r="W95">
        <f t="shared" si="20"/>
        <v>20.758103218695389</v>
      </c>
      <c r="Z95">
        <f t="shared" si="22"/>
        <v>9.3716932478158325E-3</v>
      </c>
      <c r="AA95" s="5">
        <v>0.3</v>
      </c>
      <c r="AB95">
        <f t="shared" si="15"/>
        <v>168685.2764878005</v>
      </c>
      <c r="AC95">
        <f t="shared" si="21"/>
        <v>51092.690372877158</v>
      </c>
      <c r="AD95" s="5">
        <v>0.2</v>
      </c>
      <c r="AE95">
        <f t="shared" si="16"/>
        <v>10218.538074575432</v>
      </c>
      <c r="AF95">
        <f t="shared" si="17"/>
        <v>1</v>
      </c>
    </row>
    <row r="96" spans="1:32" x14ac:dyDescent="0.25">
      <c r="A96" s="2">
        <v>95</v>
      </c>
      <c r="B96">
        <f t="shared" si="12"/>
        <v>1386.2227301404969</v>
      </c>
      <c r="C96" s="5">
        <v>0.08</v>
      </c>
      <c r="D96">
        <f t="shared" si="13"/>
        <v>9786.7324747919174</v>
      </c>
      <c r="Q96">
        <f t="shared" si="14"/>
        <v>9786.7324747919592</v>
      </c>
      <c r="R96">
        <f t="shared" si="18"/>
        <v>228.49192295227621</v>
      </c>
      <c r="S96">
        <f t="shared" si="19"/>
        <v>54654.029582047362</v>
      </c>
      <c r="T96" s="5">
        <v>0.08</v>
      </c>
      <c r="V96">
        <f>SUM($R$2:R96)</f>
        <v>10073.229955450752</v>
      </c>
      <c r="W96">
        <f t="shared" si="20"/>
        <v>21.239889418147751</v>
      </c>
      <c r="Z96">
        <f t="shared" si="22"/>
        <v>8.6774937479776222E-3</v>
      </c>
      <c r="AA96" s="5">
        <v>0.3</v>
      </c>
      <c r="AB96">
        <f t="shared" si="15"/>
        <v>182180.09860682455</v>
      </c>
      <c r="AC96">
        <f t="shared" si="21"/>
        <v>54158.251795249787</v>
      </c>
      <c r="AD96" s="5">
        <v>0.2</v>
      </c>
      <c r="AE96">
        <f t="shared" si="16"/>
        <v>10831.650359049958</v>
      </c>
      <c r="AF96">
        <f t="shared" si="17"/>
        <v>1</v>
      </c>
    </row>
    <row r="97" spans="1:32" x14ac:dyDescent="0.25">
      <c r="A97" s="2">
        <v>96</v>
      </c>
      <c r="B97">
        <f t="shared" si="12"/>
        <v>1497.1205485517366</v>
      </c>
      <c r="C97" s="5">
        <v>0.08</v>
      </c>
      <c r="D97">
        <f t="shared" si="13"/>
        <v>10569.671072775271</v>
      </c>
      <c r="Q97">
        <f t="shared" si="14"/>
        <v>10569.671072775316</v>
      </c>
      <c r="R97">
        <f t="shared" si="18"/>
        <v>232.80309130986629</v>
      </c>
      <c r="S97">
        <f t="shared" si="19"/>
        <v>59026.351948611155</v>
      </c>
      <c r="T97" s="5">
        <v>0.08</v>
      </c>
      <c r="V97">
        <f>SUM($R$2:R97)</f>
        <v>10306.033046760618</v>
      </c>
      <c r="W97">
        <f t="shared" si="20"/>
        <v>21.730765923250154</v>
      </c>
      <c r="Z97">
        <f t="shared" si="22"/>
        <v>8.0347164333126123E-3</v>
      </c>
      <c r="AA97" s="5">
        <v>0.3</v>
      </c>
      <c r="AB97">
        <f t="shared" si="15"/>
        <v>196754.50649537053</v>
      </c>
      <c r="AC97">
        <f t="shared" si="21"/>
        <v>57407.746902964776</v>
      </c>
      <c r="AD97" s="5">
        <v>0.2</v>
      </c>
      <c r="AE97">
        <f t="shared" si="16"/>
        <v>11481.549380592956</v>
      </c>
      <c r="AF97">
        <f t="shared" si="17"/>
        <v>1</v>
      </c>
    </row>
    <row r="98" spans="1:32" x14ac:dyDescent="0.25">
      <c r="A98" s="2">
        <v>97</v>
      </c>
      <c r="B98">
        <f t="shared" si="12"/>
        <v>1616.8901924358756</v>
      </c>
      <c r="C98" s="5">
        <v>0.08</v>
      </c>
      <c r="D98">
        <f t="shared" si="13"/>
        <v>11415.244758597291</v>
      </c>
      <c r="Q98">
        <f t="shared" si="14"/>
        <v>11415.244758597342</v>
      </c>
      <c r="R98">
        <f t="shared" si="18"/>
        <v>237.19560246665628</v>
      </c>
      <c r="S98">
        <f t="shared" si="19"/>
        <v>63748.460104500053</v>
      </c>
      <c r="T98" s="5">
        <v>0.08</v>
      </c>
      <c r="V98">
        <f>SUM($R$2:R98)</f>
        <v>10543.228649227274</v>
      </c>
      <c r="W98">
        <f t="shared" si="20"/>
        <v>22.230904249203547</v>
      </c>
      <c r="Z98">
        <f t="shared" si="22"/>
        <v>7.4395522530672333E-3</v>
      </c>
      <c r="AA98" s="5">
        <v>0.3</v>
      </c>
      <c r="AB98">
        <f t="shared" si="15"/>
        <v>212494.86701500017</v>
      </c>
      <c r="AC98">
        <f t="shared" si="21"/>
        <v>60852.211717142665</v>
      </c>
      <c r="AD98" s="5">
        <v>0.2</v>
      </c>
      <c r="AE98">
        <f t="shared" si="16"/>
        <v>12170.442343428535</v>
      </c>
      <c r="AF98">
        <f t="shared" si="17"/>
        <v>1</v>
      </c>
    </row>
    <row r="99" spans="1:32" x14ac:dyDescent="0.25">
      <c r="A99" s="2">
        <v>98</v>
      </c>
      <c r="B99">
        <f t="shared" si="12"/>
        <v>1746.2414078307456</v>
      </c>
      <c r="C99" s="5">
        <v>0.08</v>
      </c>
      <c r="D99">
        <f t="shared" si="13"/>
        <v>12328.464339285074</v>
      </c>
      <c r="Q99">
        <f t="shared" si="14"/>
        <v>12328.464339285129</v>
      </c>
      <c r="R99">
        <f t="shared" si="18"/>
        <v>241.67099119244227</v>
      </c>
      <c r="S99">
        <f t="shared" si="19"/>
        <v>68848.336912860061</v>
      </c>
      <c r="T99" s="5">
        <v>0.08</v>
      </c>
      <c r="V99">
        <f>SUM($R$2:R99)</f>
        <v>10784.899640419717</v>
      </c>
      <c r="W99">
        <f t="shared" si="20"/>
        <v>22.740479147344743</v>
      </c>
      <c r="Z99">
        <f t="shared" si="22"/>
        <v>6.8884743083955854E-3</v>
      </c>
      <c r="AA99" s="5">
        <v>0.3</v>
      </c>
      <c r="AB99">
        <f t="shared" si="15"/>
        <v>229494.45637620022</v>
      </c>
      <c r="AC99">
        <f t="shared" si="21"/>
        <v>64503.344420171226</v>
      </c>
      <c r="AD99" s="5">
        <v>0.2</v>
      </c>
      <c r="AE99">
        <f t="shared" si="16"/>
        <v>12900.668884034247</v>
      </c>
      <c r="AF99">
        <f t="shared" si="17"/>
        <v>1</v>
      </c>
    </row>
    <row r="100" spans="1:32" x14ac:dyDescent="0.25">
      <c r="A100" s="2">
        <v>99</v>
      </c>
      <c r="B100">
        <f t="shared" si="12"/>
        <v>1885.9407204572053</v>
      </c>
      <c r="C100" s="5">
        <v>0.08</v>
      </c>
      <c r="D100">
        <f t="shared" si="13"/>
        <v>13314.74148642788</v>
      </c>
      <c r="Q100">
        <f t="shared" si="14"/>
        <v>13314.74148642794</v>
      </c>
      <c r="R100">
        <f t="shared" si="18"/>
        <v>246.23082121494116</v>
      </c>
      <c r="S100">
        <f t="shared" si="19"/>
        <v>74356.203865888863</v>
      </c>
      <c r="T100" s="5">
        <v>0.08</v>
      </c>
      <c r="V100">
        <f>SUM($R$2:R100)</f>
        <v>11031.130461634659</v>
      </c>
      <c r="W100">
        <f t="shared" si="20"/>
        <v>23.259668666205581</v>
      </c>
      <c r="Z100">
        <f t="shared" si="22"/>
        <v>6.378216952218135E-3</v>
      </c>
      <c r="AA100" s="5">
        <v>0.3</v>
      </c>
      <c r="AB100">
        <f t="shared" si="15"/>
        <v>247854.01288629623</v>
      </c>
      <c r="AC100">
        <f t="shared" si="21"/>
        <v>68373.545085381498</v>
      </c>
      <c r="AD100" s="5">
        <v>0.2</v>
      </c>
      <c r="AE100">
        <f t="shared" si="16"/>
        <v>13674.7090170763</v>
      </c>
      <c r="AF100">
        <f t="shared" si="17"/>
        <v>1</v>
      </c>
    </row>
    <row r="101" spans="1:32" x14ac:dyDescent="0.25">
      <c r="A101" s="2">
        <v>100</v>
      </c>
      <c r="B101">
        <f t="shared" si="12"/>
        <v>2036.8159780937817</v>
      </c>
      <c r="C101" s="5">
        <v>0.08</v>
      </c>
      <c r="D101">
        <f t="shared" si="13"/>
        <v>14379.92080534211</v>
      </c>
      <c r="Q101">
        <f t="shared" si="14"/>
        <v>14379.920805342177</v>
      </c>
      <c r="R101">
        <f t="shared" si="18"/>
        <v>250.87668576616642</v>
      </c>
      <c r="S101">
        <f t="shared" si="19"/>
        <v>80304.700175159975</v>
      </c>
      <c r="T101" s="5">
        <v>0.08</v>
      </c>
      <c r="V101">
        <f>SUM($R$2:R101)</f>
        <v>11282.007147400825</v>
      </c>
      <c r="W101">
        <f t="shared" si="20"/>
        <v>23.788654213724172</v>
      </c>
      <c r="Z101">
        <f t="shared" si="22"/>
        <v>5.9057564372390139E-3</v>
      </c>
      <c r="AA101" s="5">
        <v>0.3</v>
      </c>
      <c r="AB101">
        <f t="shared" si="15"/>
        <v>267682.33391719993</v>
      </c>
      <c r="AC101">
        <f t="shared" si="21"/>
        <v>72475.957790504399</v>
      </c>
      <c r="AD101" s="5">
        <v>0.2</v>
      </c>
      <c r="AE101">
        <f t="shared" si="16"/>
        <v>14495.19155810088</v>
      </c>
      <c r="AF101">
        <f t="shared" si="17"/>
        <v>1</v>
      </c>
    </row>
    <row r="102" spans="1:32" x14ac:dyDescent="0.25">
      <c r="A102" s="2">
        <v>101</v>
      </c>
      <c r="B102">
        <f t="shared" ref="B102:B165" si="23">B101+B101*C101</f>
        <v>2199.761256341284</v>
      </c>
      <c r="C102" s="5">
        <v>0.08</v>
      </c>
      <c r="D102">
        <f t="shared" ref="D102:D165" si="24">D101+D101*C101</f>
        <v>15530.314469769479</v>
      </c>
      <c r="Q102">
        <f t="shared" ref="Q102:Q165" si="25">$D$2*((1+$C$2)^A101)</f>
        <v>15530.314469769553</v>
      </c>
      <c r="R102">
        <f t="shared" ref="R102:R165" si="26">S102/((1+$U$2)^A101)</f>
        <v>255.61020813911296</v>
      </c>
      <c r="S102">
        <f t="shared" ref="S102:S165" si="27">S101*(1+T101)</f>
        <v>86729.076189172774</v>
      </c>
      <c r="T102" s="5">
        <v>0.08</v>
      </c>
      <c r="V102">
        <f>SUM($R$2:R102)</f>
        <v>11537.617355539938</v>
      </c>
      <c r="W102">
        <f t="shared" ref="W102:W165" si="28">V102/$W$2</f>
        <v>24.327620620629904</v>
      </c>
      <c r="Z102">
        <f t="shared" si="22"/>
        <v>5.468292997443531E-3</v>
      </c>
      <c r="AA102" s="5">
        <v>0.3</v>
      </c>
      <c r="AB102">
        <f t="shared" si="15"/>
        <v>289096.92063057591</v>
      </c>
      <c r="AC102">
        <f t="shared" si="21"/>
        <v>76824.515257934661</v>
      </c>
      <c r="AD102" s="5">
        <v>0.2</v>
      </c>
      <c r="AE102">
        <f t="shared" si="16"/>
        <v>15364.903051586933</v>
      </c>
      <c r="AF102">
        <f t="shared" si="17"/>
        <v>1</v>
      </c>
    </row>
    <row r="103" spans="1:32" x14ac:dyDescent="0.25">
      <c r="A103" s="2">
        <v>102</v>
      </c>
      <c r="B103">
        <f t="shared" si="23"/>
        <v>2375.7421568485865</v>
      </c>
      <c r="C103" s="5">
        <v>0.08</v>
      </c>
      <c r="D103">
        <f t="shared" si="24"/>
        <v>16772.739627351039</v>
      </c>
      <c r="Q103">
        <f t="shared" si="25"/>
        <v>16772.739627351115</v>
      </c>
      <c r="R103">
        <f t="shared" si="26"/>
        <v>260.43304225494529</v>
      </c>
      <c r="S103">
        <f t="shared" si="27"/>
        <v>93667.402284306605</v>
      </c>
      <c r="T103" s="5">
        <v>0.08</v>
      </c>
      <c r="V103">
        <f>SUM($R$2:R103)</f>
        <v>11798.050397794883</v>
      </c>
      <c r="W103">
        <f t="shared" si="28"/>
        <v>24.876756205024424</v>
      </c>
      <c r="Z103">
        <f t="shared" si="22"/>
        <v>5.0632342568921584E-3</v>
      </c>
      <c r="AA103" s="5">
        <v>0.3</v>
      </c>
      <c r="AB103">
        <f t="shared" si="15"/>
        <v>312224.67428102205</v>
      </c>
      <c r="AC103">
        <f t="shared" si="21"/>
        <v>81433.98617341074</v>
      </c>
      <c r="AD103" s="5">
        <v>0.2</v>
      </c>
      <c r="AE103">
        <f t="shared" si="16"/>
        <v>16286.797234682148</v>
      </c>
      <c r="AF103">
        <f t="shared" si="17"/>
        <v>1</v>
      </c>
    </row>
    <row r="104" spans="1:32" x14ac:dyDescent="0.25">
      <c r="A104" s="2">
        <v>103</v>
      </c>
      <c r="B104">
        <f t="shared" si="23"/>
        <v>2565.8015293964736</v>
      </c>
      <c r="C104" s="5">
        <v>0.08</v>
      </c>
      <c r="D104">
        <f t="shared" si="24"/>
        <v>18114.558797539121</v>
      </c>
      <c r="Q104">
        <f t="shared" si="25"/>
        <v>18114.558797539208</v>
      </c>
      <c r="R104">
        <f t="shared" si="26"/>
        <v>265.34687324088759</v>
      </c>
      <c r="S104">
        <f t="shared" si="27"/>
        <v>101160.79446705114</v>
      </c>
      <c r="T104" s="5">
        <v>0.08</v>
      </c>
      <c r="V104">
        <f>SUM($R$2:R104)</f>
        <v>12063.39727103577</v>
      </c>
      <c r="W104">
        <f t="shared" si="28"/>
        <v>25.436252838181105</v>
      </c>
      <c r="Z104">
        <f t="shared" si="22"/>
        <v>4.6881798674927389E-3</v>
      </c>
      <c r="AA104" s="5">
        <v>0.3</v>
      </c>
      <c r="AB104">
        <f t="shared" si="15"/>
        <v>337202.64822350378</v>
      </c>
      <c r="AC104">
        <f t="shared" si="21"/>
        <v>86320.025343815389</v>
      </c>
      <c r="AD104" s="5">
        <v>0.2</v>
      </c>
      <c r="AE104">
        <f t="shared" si="16"/>
        <v>17264.005068763079</v>
      </c>
      <c r="AF104">
        <f t="shared" si="17"/>
        <v>1</v>
      </c>
    </row>
    <row r="105" spans="1:32" x14ac:dyDescent="0.25">
      <c r="A105" s="2">
        <v>104</v>
      </c>
      <c r="B105">
        <f t="shared" si="23"/>
        <v>2771.0656517481916</v>
      </c>
      <c r="C105" s="5">
        <v>0.08</v>
      </c>
      <c r="D105">
        <f t="shared" si="24"/>
        <v>19563.723501342251</v>
      </c>
      <c r="Q105">
        <f t="shared" si="25"/>
        <v>19563.723501342345</v>
      </c>
      <c r="R105">
        <f t="shared" si="26"/>
        <v>270.35341801901751</v>
      </c>
      <c r="S105">
        <f t="shared" si="27"/>
        <v>109253.65802441523</v>
      </c>
      <c r="T105" s="5">
        <v>0.08</v>
      </c>
      <c r="V105">
        <f>SUM($R$2:R105)</f>
        <v>12333.750689054788</v>
      </c>
      <c r="W105">
        <f t="shared" si="28"/>
        <v>26.006306011586027</v>
      </c>
      <c r="Z105">
        <f t="shared" si="22"/>
        <v>4.3409072847154992E-3</v>
      </c>
      <c r="AA105" s="5">
        <v>0.3</v>
      </c>
      <c r="AB105">
        <f t="shared" si="15"/>
        <v>364178.86008138413</v>
      </c>
      <c r="AC105">
        <f t="shared" si="21"/>
        <v>91499.22686444431</v>
      </c>
      <c r="AD105" s="5">
        <v>0.2</v>
      </c>
      <c r="AE105">
        <f t="shared" si="16"/>
        <v>18299.845372888863</v>
      </c>
      <c r="AF105">
        <f t="shared" si="17"/>
        <v>1</v>
      </c>
    </row>
    <row r="106" spans="1:32" x14ac:dyDescent="0.25">
      <c r="A106" s="2">
        <v>105</v>
      </c>
      <c r="B106">
        <f t="shared" si="23"/>
        <v>2992.7509038880471</v>
      </c>
      <c r="C106" s="5">
        <v>0.08</v>
      </c>
      <c r="D106">
        <f t="shared" si="24"/>
        <v>21128.82138144963</v>
      </c>
      <c r="Q106">
        <f t="shared" si="25"/>
        <v>21128.821381449732</v>
      </c>
      <c r="R106">
        <f t="shared" si="26"/>
        <v>275.45442590616886</v>
      </c>
      <c r="S106">
        <f t="shared" si="27"/>
        <v>117993.95066636846</v>
      </c>
      <c r="T106" s="5">
        <v>0.08</v>
      </c>
      <c r="V106">
        <f>SUM($R$2:R106)</f>
        <v>12609.205114960958</v>
      </c>
      <c r="W106">
        <f t="shared" si="28"/>
        <v>26.587114905243872</v>
      </c>
      <c r="Z106">
        <f t="shared" si="22"/>
        <v>4.0193585969587947E-3</v>
      </c>
      <c r="AA106" s="5">
        <v>0.3</v>
      </c>
      <c r="AB106">
        <f t="shared" si="15"/>
        <v>393313.16888789489</v>
      </c>
      <c r="AC106">
        <f t="shared" si="21"/>
        <v>96989.180476310969</v>
      </c>
      <c r="AD106" s="5">
        <v>0.2</v>
      </c>
      <c r="AE106">
        <f t="shared" si="16"/>
        <v>19397.836095262195</v>
      </c>
      <c r="AF106">
        <f t="shared" si="17"/>
        <v>1</v>
      </c>
    </row>
    <row r="107" spans="1:32" x14ac:dyDescent="0.25">
      <c r="A107" s="2">
        <v>106</v>
      </c>
      <c r="B107">
        <f t="shared" si="23"/>
        <v>3232.170976199091</v>
      </c>
      <c r="C107" s="5">
        <v>0.08</v>
      </c>
      <c r="D107">
        <f t="shared" si="24"/>
        <v>22819.127091965602</v>
      </c>
      <c r="Q107">
        <f t="shared" si="25"/>
        <v>22819.127091965714</v>
      </c>
      <c r="R107">
        <f t="shared" si="26"/>
        <v>280.65167922515326</v>
      </c>
      <c r="S107">
        <f t="shared" si="27"/>
        <v>127433.46671967795</v>
      </c>
      <c r="T107" s="5">
        <v>0.08</v>
      </c>
      <c r="V107">
        <f>SUM($R$2:R107)</f>
        <v>12889.856794186111</v>
      </c>
      <c r="W107">
        <f t="shared" si="28"/>
        <v>27.178882457272618</v>
      </c>
      <c r="Z107">
        <f t="shared" si="22"/>
        <v>3.7216283305174023E-3</v>
      </c>
      <c r="AA107" s="5">
        <v>0.3</v>
      </c>
      <c r="AB107">
        <f t="shared" si="15"/>
        <v>424778.2223989265</v>
      </c>
      <c r="AC107">
        <f t="shared" si="21"/>
        <v>102808.53130488964</v>
      </c>
      <c r="AD107" s="5">
        <v>0.2</v>
      </c>
      <c r="AE107">
        <f t="shared" si="16"/>
        <v>20561.706260977928</v>
      </c>
      <c r="AF107">
        <f t="shared" si="17"/>
        <v>1</v>
      </c>
    </row>
    <row r="108" spans="1:32" x14ac:dyDescent="0.25">
      <c r="A108" s="2">
        <v>107</v>
      </c>
      <c r="B108">
        <f t="shared" si="23"/>
        <v>3490.7446542950183</v>
      </c>
      <c r="C108" s="5">
        <v>0.08</v>
      </c>
      <c r="D108">
        <f t="shared" si="24"/>
        <v>24644.657259322848</v>
      </c>
      <c r="Q108">
        <f t="shared" si="25"/>
        <v>24644.657259322968</v>
      </c>
      <c r="R108">
        <f t="shared" si="26"/>
        <v>285.9469939275146</v>
      </c>
      <c r="S108">
        <f t="shared" si="27"/>
        <v>137628.14405725218</v>
      </c>
      <c r="T108" s="5">
        <v>0.08</v>
      </c>
      <c r="V108">
        <f>SUM($R$2:R108)</f>
        <v>13175.803788113626</v>
      </c>
      <c r="W108">
        <f t="shared" si="28"/>
        <v>27.781815434811339</v>
      </c>
      <c r="Z108">
        <f t="shared" si="22"/>
        <v>3.4459521578864838E-3</v>
      </c>
      <c r="AA108" s="5">
        <v>0.3</v>
      </c>
      <c r="AB108">
        <f t="shared" si="15"/>
        <v>458760.48019084061</v>
      </c>
      <c r="AC108">
        <f t="shared" si="21"/>
        <v>108977.04318318302</v>
      </c>
      <c r="AD108" s="5">
        <v>0.2</v>
      </c>
      <c r="AE108">
        <f t="shared" si="16"/>
        <v>21795.408636636606</v>
      </c>
      <c r="AF108">
        <f t="shared" si="17"/>
        <v>1</v>
      </c>
    </row>
    <row r="109" spans="1:32" x14ac:dyDescent="0.25">
      <c r="A109" s="2">
        <v>108</v>
      </c>
      <c r="B109">
        <f t="shared" si="23"/>
        <v>3770.0042266386199</v>
      </c>
      <c r="C109" s="5">
        <v>0.08</v>
      </c>
      <c r="D109">
        <f t="shared" si="24"/>
        <v>26616.229840068678</v>
      </c>
      <c r="Q109">
        <f t="shared" si="25"/>
        <v>26616.229840068805</v>
      </c>
      <c r="R109">
        <f t="shared" si="26"/>
        <v>291.34222022803368</v>
      </c>
      <c r="S109">
        <f t="shared" si="27"/>
        <v>148638.39558183236</v>
      </c>
      <c r="T109" s="5">
        <v>0.08</v>
      </c>
      <c r="V109">
        <f>SUM($R$2:R109)</f>
        <v>13467.14600834166</v>
      </c>
      <c r="W109">
        <f t="shared" si="28"/>
        <v>28.396124506265888</v>
      </c>
      <c r="Z109">
        <f t="shared" si="22"/>
        <v>3.1906964424874848E-3</v>
      </c>
      <c r="AA109" s="5">
        <v>0.3</v>
      </c>
      <c r="AB109">
        <f t="shared" si="15"/>
        <v>495461.3186061079</v>
      </c>
      <c r="AC109">
        <f t="shared" si="21"/>
        <v>115515.66577417401</v>
      </c>
      <c r="AD109" s="5">
        <v>0.2</v>
      </c>
      <c r="AE109">
        <f t="shared" si="16"/>
        <v>23103.133154834803</v>
      </c>
      <c r="AF109">
        <f t="shared" si="17"/>
        <v>1</v>
      </c>
    </row>
    <row r="110" spans="1:32" x14ac:dyDescent="0.25">
      <c r="A110" s="2">
        <v>109</v>
      </c>
      <c r="B110">
        <f t="shared" si="23"/>
        <v>4071.6045647697097</v>
      </c>
      <c r="C110" s="5">
        <v>0.08</v>
      </c>
      <c r="D110">
        <f t="shared" si="24"/>
        <v>28745.528227274172</v>
      </c>
      <c r="Q110">
        <f t="shared" si="25"/>
        <v>28745.528227274317</v>
      </c>
      <c r="R110">
        <f t="shared" si="26"/>
        <v>296.83924325120415</v>
      </c>
      <c r="S110">
        <f t="shared" si="27"/>
        <v>160529.46722837896</v>
      </c>
      <c r="T110" s="5">
        <v>0.08</v>
      </c>
      <c r="V110">
        <f>SUM($R$2:R110)</f>
        <v>13763.985251592865</v>
      </c>
      <c r="W110">
        <f t="shared" si="28"/>
        <v>29.022024314917694</v>
      </c>
      <c r="Z110">
        <f t="shared" si="22"/>
        <v>2.954348557858782E-3</v>
      </c>
      <c r="AA110" s="5">
        <v>0.3</v>
      </c>
      <c r="AB110">
        <f t="shared" si="15"/>
        <v>535098.22409459658</v>
      </c>
      <c r="AC110">
        <f t="shared" si="21"/>
        <v>122446.60572062446</v>
      </c>
      <c r="AD110" s="5">
        <v>0.2</v>
      </c>
      <c r="AE110">
        <f t="shared" si="16"/>
        <v>24489.321144124893</v>
      </c>
      <c r="AF110">
        <f t="shared" si="17"/>
        <v>1</v>
      </c>
    </row>
    <row r="111" spans="1:32" x14ac:dyDescent="0.25">
      <c r="A111" s="2">
        <v>110</v>
      </c>
      <c r="B111">
        <f t="shared" si="23"/>
        <v>4397.3329299512861</v>
      </c>
      <c r="C111" s="5">
        <v>0.08</v>
      </c>
      <c r="D111">
        <f t="shared" si="24"/>
        <v>31045.170485456107</v>
      </c>
      <c r="Q111">
        <f t="shared" si="25"/>
        <v>31045.170485456259</v>
      </c>
      <c r="R111">
        <f t="shared" si="26"/>
        <v>302.43998368990606</v>
      </c>
      <c r="S111">
        <f t="shared" si="27"/>
        <v>173371.82460664929</v>
      </c>
      <c r="T111" s="5">
        <v>0.08</v>
      </c>
      <c r="V111">
        <f>SUM($R$2:R111)</f>
        <v>14066.425235282772</v>
      </c>
      <c r="W111">
        <f t="shared" si="28"/>
        <v>29.65973355392142</v>
      </c>
      <c r="Z111">
        <f t="shared" si="22"/>
        <v>2.7355079239433167E-3</v>
      </c>
      <c r="AA111" s="5">
        <v>0.3</v>
      </c>
      <c r="AB111">
        <f t="shared" si="15"/>
        <v>577906.08202216437</v>
      </c>
      <c r="AC111">
        <f t="shared" si="21"/>
        <v>129793.40206386193</v>
      </c>
      <c r="AD111" s="5">
        <v>0.2</v>
      </c>
      <c r="AE111">
        <f t="shared" si="16"/>
        <v>25958.680412772388</v>
      </c>
      <c r="AF111">
        <f t="shared" si="17"/>
        <v>1</v>
      </c>
    </row>
    <row r="112" spans="1:32" x14ac:dyDescent="0.25">
      <c r="A112" s="2">
        <v>111</v>
      </c>
      <c r="B112">
        <f t="shared" si="23"/>
        <v>4749.1195643473893</v>
      </c>
      <c r="C112" s="5">
        <v>0.08</v>
      </c>
      <c r="D112">
        <f t="shared" si="24"/>
        <v>33528.784124292593</v>
      </c>
      <c r="Q112">
        <f t="shared" si="25"/>
        <v>33528.784124292768</v>
      </c>
      <c r="R112">
        <f t="shared" si="26"/>
        <v>308.14639847650812</v>
      </c>
      <c r="S112">
        <f t="shared" si="27"/>
        <v>187241.57057518125</v>
      </c>
      <c r="T112" s="5">
        <v>0.08</v>
      </c>
      <c r="V112">
        <f>SUM($R$2:R112)</f>
        <v>14374.57163375928</v>
      </c>
      <c r="W112">
        <f t="shared" si="28"/>
        <v>30.309475042717665</v>
      </c>
      <c r="Z112">
        <f t="shared" si="22"/>
        <v>2.5328777073549223E-3</v>
      </c>
      <c r="AA112" s="5">
        <v>0.3</v>
      </c>
      <c r="AB112">
        <f t="shared" si="15"/>
        <v>624138.56858393748</v>
      </c>
      <c r="AC112">
        <f t="shared" si="21"/>
        <v>137581.00618769365</v>
      </c>
      <c r="AD112" s="5">
        <v>0.2</v>
      </c>
      <c r="AE112">
        <f t="shared" si="16"/>
        <v>27516.201237538731</v>
      </c>
      <c r="AF112">
        <f t="shared" si="17"/>
        <v>1</v>
      </c>
    </row>
    <row r="113" spans="1:32" x14ac:dyDescent="0.25">
      <c r="A113" s="2">
        <v>112</v>
      </c>
      <c r="B113">
        <f t="shared" si="23"/>
        <v>5129.0491294951808</v>
      </c>
      <c r="C113" s="5">
        <v>0.08</v>
      </c>
      <c r="D113">
        <f t="shared" si="24"/>
        <v>36211.086854236004</v>
      </c>
      <c r="Q113">
        <f t="shared" si="25"/>
        <v>36211.086854236193</v>
      </c>
      <c r="R113">
        <f t="shared" si="26"/>
        <v>313.96048146663088</v>
      </c>
      <c r="S113">
        <f t="shared" si="27"/>
        <v>202220.89622119576</v>
      </c>
      <c r="T113" s="5">
        <v>0.08</v>
      </c>
      <c r="V113">
        <f>SUM($R$2:R113)</f>
        <v>14688.532115225911</v>
      </c>
      <c r="W113">
        <f t="shared" si="28"/>
        <v>30.971475804887429</v>
      </c>
      <c r="Z113">
        <f t="shared" si="22"/>
        <v>2.3452571364397431E-3</v>
      </c>
      <c r="AA113" s="5">
        <v>0.3</v>
      </c>
      <c r="AB113">
        <f t="shared" si="15"/>
        <v>674069.65407065256</v>
      </c>
      <c r="AC113">
        <f t="shared" si="21"/>
        <v>145835.86655895528</v>
      </c>
      <c r="AD113" s="5">
        <v>0.2</v>
      </c>
      <c r="AE113">
        <f t="shared" si="16"/>
        <v>29167.173311791059</v>
      </c>
      <c r="AF113">
        <f t="shared" si="17"/>
        <v>1</v>
      </c>
    </row>
    <row r="114" spans="1:32" x14ac:dyDescent="0.25">
      <c r="A114" s="2">
        <v>113</v>
      </c>
      <c r="B114">
        <f t="shared" si="23"/>
        <v>5539.3730598547954</v>
      </c>
      <c r="C114" s="5">
        <v>0.08</v>
      </c>
      <c r="D114">
        <f t="shared" si="24"/>
        <v>39107.973802574881</v>
      </c>
      <c r="Q114">
        <f t="shared" si="25"/>
        <v>39107.973802575085</v>
      </c>
      <c r="R114">
        <f t="shared" si="26"/>
        <v>319.88426413581266</v>
      </c>
      <c r="S114">
        <f t="shared" si="27"/>
        <v>218398.56791889144</v>
      </c>
      <c r="T114" s="5">
        <v>0.08</v>
      </c>
      <c r="V114">
        <f>SUM($R$2:R114)</f>
        <v>15008.416379361724</v>
      </c>
      <c r="W114">
        <f t="shared" si="28"/>
        <v>31.645967147475488</v>
      </c>
      <c r="Z114">
        <f t="shared" si="22"/>
        <v>2.1715343855923542E-3</v>
      </c>
      <c r="AA114" s="5">
        <v>0.3</v>
      </c>
      <c r="AB114">
        <f t="shared" si="15"/>
        <v>727995.22639630479</v>
      </c>
      <c r="AC114">
        <f t="shared" si="21"/>
        <v>154586.01855249261</v>
      </c>
      <c r="AD114" s="5">
        <v>0.2</v>
      </c>
      <c r="AE114">
        <f t="shared" si="16"/>
        <v>30917.203710498521</v>
      </c>
      <c r="AF114">
        <f t="shared" si="17"/>
        <v>1</v>
      </c>
    </row>
    <row r="115" spans="1:32" x14ac:dyDescent="0.25">
      <c r="A115" s="2">
        <v>114</v>
      </c>
      <c r="B115">
        <f t="shared" si="23"/>
        <v>5982.5229046431787</v>
      </c>
      <c r="C115" s="5">
        <v>0.08</v>
      </c>
      <c r="D115">
        <f t="shared" si="24"/>
        <v>42236.611706780874</v>
      </c>
      <c r="Q115">
        <f t="shared" si="25"/>
        <v>42236.611706781092</v>
      </c>
      <c r="R115">
        <f t="shared" si="26"/>
        <v>325.91981628931853</v>
      </c>
      <c r="S115">
        <f t="shared" si="27"/>
        <v>235870.45335240278</v>
      </c>
      <c r="T115" s="5">
        <v>0.08</v>
      </c>
      <c r="V115">
        <f>SUM($R$2:R115)</f>
        <v>15334.336195651043</v>
      </c>
      <c r="W115">
        <f t="shared" si="28"/>
        <v>32.333184741810491</v>
      </c>
      <c r="Z115">
        <f t="shared" si="22"/>
        <v>2.010679986659587E-3</v>
      </c>
      <c r="AA115" s="5">
        <v>0.3</v>
      </c>
      <c r="AB115">
        <f t="shared" si="15"/>
        <v>786234.84450800926</v>
      </c>
      <c r="AC115">
        <f t="shared" si="21"/>
        <v>163861.17966564218</v>
      </c>
      <c r="AD115" s="5">
        <v>0.2</v>
      </c>
      <c r="AE115">
        <f t="shared" si="16"/>
        <v>32772.235933128439</v>
      </c>
      <c r="AF115">
        <f t="shared" si="17"/>
        <v>1</v>
      </c>
    </row>
    <row r="116" spans="1:32" x14ac:dyDescent="0.25">
      <c r="A116" s="2">
        <v>115</v>
      </c>
      <c r="B116">
        <f t="shared" si="23"/>
        <v>6461.124737014633</v>
      </c>
      <c r="C116" s="5">
        <v>0.08</v>
      </c>
      <c r="D116">
        <f t="shared" si="24"/>
        <v>45615.540643323344</v>
      </c>
      <c r="Q116">
        <f t="shared" si="25"/>
        <v>45615.540643323584</v>
      </c>
      <c r="R116">
        <f t="shared" si="26"/>
        <v>332.06924678534347</v>
      </c>
      <c r="S116">
        <f t="shared" si="27"/>
        <v>254740.08962059501</v>
      </c>
      <c r="T116" s="5">
        <v>0.08</v>
      </c>
      <c r="V116">
        <f>SUM($R$2:R116)</f>
        <v>15666.405442436388</v>
      </c>
      <c r="W116">
        <f t="shared" si="28"/>
        <v>33.033368705849931</v>
      </c>
      <c r="Z116">
        <f t="shared" si="22"/>
        <v>1.8617407283885066E-3</v>
      </c>
      <c r="AA116" s="5">
        <v>0.3</v>
      </c>
      <c r="AB116">
        <f t="shared" si="15"/>
        <v>849133.6320686501</v>
      </c>
      <c r="AC116">
        <f t="shared" si="21"/>
        <v>173692.85044558073</v>
      </c>
      <c r="AD116" s="5">
        <v>0.2</v>
      </c>
      <c r="AE116">
        <f t="shared" si="16"/>
        <v>34738.570089116147</v>
      </c>
      <c r="AF116">
        <f t="shared" si="17"/>
        <v>1</v>
      </c>
    </row>
    <row r="117" spans="1:32" x14ac:dyDescent="0.25">
      <c r="A117" s="2">
        <v>116</v>
      </c>
      <c r="B117">
        <f t="shared" si="23"/>
        <v>6978.0147159758035</v>
      </c>
      <c r="C117" s="5">
        <v>0.08</v>
      </c>
      <c r="D117">
        <f t="shared" si="24"/>
        <v>49264.783894789209</v>
      </c>
      <c r="Q117">
        <f t="shared" si="25"/>
        <v>49264.783894789478</v>
      </c>
      <c r="R117">
        <f t="shared" si="26"/>
        <v>338.33470427185938</v>
      </c>
      <c r="S117">
        <f t="shared" si="27"/>
        <v>275119.2967902426</v>
      </c>
      <c r="T117" s="5">
        <v>0.08</v>
      </c>
      <c r="V117">
        <f>SUM($R$2:R117)</f>
        <v>16004.740146708247</v>
      </c>
      <c r="W117">
        <f t="shared" si="28"/>
        <v>33.746763688078794</v>
      </c>
      <c r="Z117">
        <f t="shared" si="22"/>
        <v>1.7238340077671357E-3</v>
      </c>
      <c r="AA117" s="5">
        <v>0.3</v>
      </c>
      <c r="AB117">
        <f t="shared" si="15"/>
        <v>917064.32263414201</v>
      </c>
      <c r="AC117">
        <f t="shared" si="21"/>
        <v>184114.42147231559</v>
      </c>
      <c r="AD117" s="5">
        <v>0.2</v>
      </c>
      <c r="AE117">
        <f t="shared" si="16"/>
        <v>36822.884294463118</v>
      </c>
      <c r="AF117">
        <f t="shared" si="17"/>
        <v>1</v>
      </c>
    </row>
    <row r="118" spans="1:32" x14ac:dyDescent="0.25">
      <c r="A118" s="2">
        <v>117</v>
      </c>
      <c r="B118">
        <f t="shared" si="23"/>
        <v>7536.2558932538677</v>
      </c>
      <c r="C118" s="5">
        <v>0.08</v>
      </c>
      <c r="D118">
        <f t="shared" si="24"/>
        <v>53205.966606372349</v>
      </c>
      <c r="Q118">
        <f t="shared" si="25"/>
        <v>53205.966606372633</v>
      </c>
      <c r="R118">
        <f t="shared" si="26"/>
        <v>344.71837793736609</v>
      </c>
      <c r="S118">
        <f t="shared" si="27"/>
        <v>297128.840533462</v>
      </c>
      <c r="T118" s="5">
        <v>0.08</v>
      </c>
      <c r="V118">
        <f>SUM($R$2:R118)</f>
        <v>16349.458524645614</v>
      </c>
      <c r="W118">
        <f t="shared" si="28"/>
        <v>34.473618952991217</v>
      </c>
      <c r="Z118">
        <f t="shared" si="22"/>
        <v>1.596142599784385E-3</v>
      </c>
      <c r="AA118" s="5">
        <v>0.3</v>
      </c>
      <c r="AB118">
        <f t="shared" si="15"/>
        <v>990429.46844487335</v>
      </c>
      <c r="AC118">
        <f t="shared" si="21"/>
        <v>195161.28676065453</v>
      </c>
      <c r="AD118" s="5">
        <v>0.2</v>
      </c>
      <c r="AE118">
        <f t="shared" si="16"/>
        <v>39032.25735213091</v>
      </c>
      <c r="AF118">
        <f t="shared" si="17"/>
        <v>1</v>
      </c>
    </row>
    <row r="119" spans="1:32" x14ac:dyDescent="0.25">
      <c r="A119" s="2">
        <v>118</v>
      </c>
      <c r="B119">
        <f t="shared" si="23"/>
        <v>8139.1563647141775</v>
      </c>
      <c r="C119" s="5">
        <v>0.08</v>
      </c>
      <c r="D119">
        <f t="shared" si="24"/>
        <v>57462.44393488214</v>
      </c>
      <c r="Q119">
        <f t="shared" si="25"/>
        <v>57462.443934882445</v>
      </c>
      <c r="R119">
        <f t="shared" si="26"/>
        <v>351.22249827580691</v>
      </c>
      <c r="S119">
        <f t="shared" si="27"/>
        <v>320899.14777613897</v>
      </c>
      <c r="T119" s="5">
        <v>0.08</v>
      </c>
      <c r="V119">
        <f>SUM($R$2:R119)</f>
        <v>16700.681022921421</v>
      </c>
      <c r="W119">
        <f t="shared" si="28"/>
        <v>35.214188468185007</v>
      </c>
      <c r="Z119">
        <f t="shared" si="22"/>
        <v>1.4779098146151712E-3</v>
      </c>
      <c r="AA119" s="5">
        <v>0.3</v>
      </c>
      <c r="AB119">
        <f t="shared" si="15"/>
        <v>1069663.8259204633</v>
      </c>
      <c r="AC119">
        <f t="shared" si="21"/>
        <v>206870.96396629381</v>
      </c>
      <c r="AD119" s="5">
        <v>0.2</v>
      </c>
      <c r="AE119">
        <f t="shared" si="16"/>
        <v>41374.192793258764</v>
      </c>
      <c r="AF119">
        <f t="shared" si="17"/>
        <v>1</v>
      </c>
    </row>
    <row r="120" spans="1:32" x14ac:dyDescent="0.25">
      <c r="A120" s="2">
        <v>119</v>
      </c>
      <c r="B120">
        <f t="shared" si="23"/>
        <v>8790.2888738913116</v>
      </c>
      <c r="C120" s="5">
        <v>0.08</v>
      </c>
      <c r="D120">
        <f t="shared" si="24"/>
        <v>62059.439449672711</v>
      </c>
      <c r="Q120">
        <f t="shared" si="25"/>
        <v>62059.439449673038</v>
      </c>
      <c r="R120">
        <f t="shared" si="26"/>
        <v>357.84933786591654</v>
      </c>
      <c r="S120">
        <f t="shared" si="27"/>
        <v>346571.07959823014</v>
      </c>
      <c r="T120" s="5">
        <v>0.08</v>
      </c>
      <c r="V120">
        <f>SUM($R$2:R120)</f>
        <v>17058.530360787336</v>
      </c>
      <c r="W120">
        <f t="shared" si="28"/>
        <v>35.968730993099427</v>
      </c>
      <c r="Z120">
        <f t="shared" si="22"/>
        <v>1.3684350135325658E-3</v>
      </c>
      <c r="AA120" s="5">
        <v>0.3</v>
      </c>
      <c r="AB120">
        <f t="shared" si="15"/>
        <v>1155236.9319941006</v>
      </c>
      <c r="AC120">
        <f t="shared" si="21"/>
        <v>219283.22180427145</v>
      </c>
      <c r="AD120" s="5">
        <v>0.2</v>
      </c>
      <c r="AE120">
        <f t="shared" si="16"/>
        <v>43856.64436085429</v>
      </c>
      <c r="AF120">
        <f t="shared" si="17"/>
        <v>1</v>
      </c>
    </row>
    <row r="121" spans="1:32" x14ac:dyDescent="0.25">
      <c r="A121" s="2">
        <v>120</v>
      </c>
      <c r="B121">
        <f t="shared" si="23"/>
        <v>9493.5119838026167</v>
      </c>
      <c r="C121" s="5">
        <v>0.08</v>
      </c>
      <c r="D121">
        <f t="shared" si="24"/>
        <v>67024.194605646524</v>
      </c>
      <c r="Q121">
        <f t="shared" si="25"/>
        <v>67024.194605646888</v>
      </c>
      <c r="R121">
        <f t="shared" si="26"/>
        <v>364.60121216527341</v>
      </c>
      <c r="S121">
        <f t="shared" si="27"/>
        <v>374296.76596608857</v>
      </c>
      <c r="T121" s="5">
        <v>0.08</v>
      </c>
      <c r="V121">
        <f>SUM($R$2:R121)</f>
        <v>17423.13157295261</v>
      </c>
      <c r="W121">
        <f t="shared" si="28"/>
        <v>36.737510169427338</v>
      </c>
      <c r="Z121">
        <f t="shared" si="22"/>
        <v>1.2670694569745979E-3</v>
      </c>
      <c r="AA121" s="5">
        <v>0.3</v>
      </c>
      <c r="AB121">
        <f t="shared" si="15"/>
        <v>1247655.8865536286</v>
      </c>
      <c r="AC121">
        <f t="shared" si="21"/>
        <v>232440.21511252775</v>
      </c>
      <c r="AD121" s="5">
        <v>0.2</v>
      </c>
      <c r="AE121">
        <f t="shared" si="16"/>
        <v>46488.043022505553</v>
      </c>
      <c r="AF121">
        <f t="shared" si="17"/>
        <v>1</v>
      </c>
    </row>
    <row r="122" spans="1:32" x14ac:dyDescent="0.25">
      <c r="A122" s="2">
        <v>121</v>
      </c>
      <c r="B122">
        <f t="shared" si="23"/>
        <v>10252.992942506826</v>
      </c>
      <c r="C122" s="5">
        <v>0.08</v>
      </c>
      <c r="D122">
        <f t="shared" si="24"/>
        <v>72386.130174098245</v>
      </c>
      <c r="Q122">
        <f t="shared" si="25"/>
        <v>72386.130174098653</v>
      </c>
      <c r="R122">
        <f t="shared" si="26"/>
        <v>371.4804803193353</v>
      </c>
      <c r="S122">
        <f t="shared" si="27"/>
        <v>404240.5072433757</v>
      </c>
      <c r="T122" s="5">
        <v>0.08</v>
      </c>
      <c r="V122">
        <f>SUM($R$2:R122)</f>
        <v>17794.612053271947</v>
      </c>
      <c r="W122">
        <f t="shared" si="28"/>
        <v>37.520794613233136</v>
      </c>
      <c r="Z122">
        <f t="shared" si="22"/>
        <v>1.1732124601616645E-3</v>
      </c>
      <c r="AA122" s="5">
        <v>0.3</v>
      </c>
      <c r="AB122">
        <f t="shared" si="15"/>
        <v>1347468.357477919</v>
      </c>
      <c r="AC122">
        <f t="shared" si="21"/>
        <v>246386.62801927942</v>
      </c>
      <c r="AD122" s="5">
        <v>0.2</v>
      </c>
      <c r="AE122">
        <f t="shared" si="16"/>
        <v>49277.32560385589</v>
      </c>
      <c r="AF122">
        <f t="shared" si="17"/>
        <v>1</v>
      </c>
    </row>
    <row r="123" spans="1:32" x14ac:dyDescent="0.25">
      <c r="A123" s="2">
        <v>122</v>
      </c>
      <c r="B123">
        <f t="shared" si="23"/>
        <v>11073.232377907372</v>
      </c>
      <c r="C123" s="5">
        <v>0.08</v>
      </c>
      <c r="D123">
        <f t="shared" si="24"/>
        <v>78177.020588026106</v>
      </c>
      <c r="Q123">
        <f t="shared" si="25"/>
        <v>78177.020588026542</v>
      </c>
      <c r="R123">
        <f t="shared" si="26"/>
        <v>378.48954598573783</v>
      </c>
      <c r="S123">
        <f t="shared" si="27"/>
        <v>436579.74782284576</v>
      </c>
      <c r="T123" s="5">
        <v>0.08</v>
      </c>
      <c r="V123">
        <f>SUM($R$2:R123)</f>
        <v>18173.101599257683</v>
      </c>
      <c r="W123">
        <f t="shared" si="28"/>
        <v>38.318858008808846</v>
      </c>
      <c r="Z123">
        <f t="shared" si="22"/>
        <v>1.0863078334830227E-3</v>
      </c>
      <c r="AA123" s="5">
        <v>0.3</v>
      </c>
      <c r="AB123">
        <f t="shared" si="15"/>
        <v>1455265.8260761525</v>
      </c>
      <c r="AC123">
        <f t="shared" si="21"/>
        <v>261169.82570043619</v>
      </c>
      <c r="AD123" s="5">
        <v>0.2</v>
      </c>
      <c r="AE123">
        <f t="shared" si="16"/>
        <v>52233.965140087239</v>
      </c>
      <c r="AF123">
        <f t="shared" si="17"/>
        <v>1</v>
      </c>
    </row>
    <row r="124" spans="1:32" x14ac:dyDescent="0.25">
      <c r="A124" s="2">
        <v>123</v>
      </c>
      <c r="B124">
        <f t="shared" si="23"/>
        <v>11959.090968139963</v>
      </c>
      <c r="C124" s="5">
        <v>0.08</v>
      </c>
      <c r="D124">
        <f t="shared" si="24"/>
        <v>84431.18223506819</v>
      </c>
      <c r="Q124">
        <f t="shared" si="25"/>
        <v>84431.182235068671</v>
      </c>
      <c r="R124">
        <f t="shared" si="26"/>
        <v>385.63085817414793</v>
      </c>
      <c r="S124">
        <f t="shared" si="27"/>
        <v>471506.12764867343</v>
      </c>
      <c r="T124" s="5">
        <v>0.08</v>
      </c>
      <c r="V124">
        <f>SUM($R$2:R124)</f>
        <v>18558.73245743183</v>
      </c>
      <c r="W124">
        <f t="shared" si="28"/>
        <v>39.131979204301082</v>
      </c>
      <c r="Z124">
        <f t="shared" si="22"/>
        <v>1.0058405865583544E-3</v>
      </c>
      <c r="AA124" s="5">
        <v>0.3</v>
      </c>
      <c r="AB124">
        <f t="shared" si="15"/>
        <v>1571687.0921622447</v>
      </c>
      <c r="AC124">
        <f t="shared" si="21"/>
        <v>276840.0152424624</v>
      </c>
      <c r="AD124" s="5">
        <v>0.2</v>
      </c>
      <c r="AE124">
        <f t="shared" si="16"/>
        <v>55368.003048492479</v>
      </c>
      <c r="AF124">
        <f t="shared" si="17"/>
        <v>1</v>
      </c>
    </row>
    <row r="125" spans="1:32" x14ac:dyDescent="0.25">
      <c r="A125" s="2">
        <v>124</v>
      </c>
      <c r="B125">
        <f t="shared" si="23"/>
        <v>12915.818245591159</v>
      </c>
      <c r="C125" s="5">
        <v>0.08</v>
      </c>
      <c r="D125">
        <f t="shared" si="24"/>
        <v>91185.676813873652</v>
      </c>
      <c r="Q125">
        <f t="shared" si="25"/>
        <v>91185.676813874161</v>
      </c>
      <c r="R125">
        <f t="shared" si="26"/>
        <v>392.90691210196206</v>
      </c>
      <c r="S125">
        <f t="shared" si="27"/>
        <v>509226.61786056735</v>
      </c>
      <c r="T125" s="5">
        <v>0.08</v>
      </c>
      <c r="V125">
        <f>SUM($R$2:R125)</f>
        <v>18951.639369533794</v>
      </c>
      <c r="W125">
        <f t="shared" si="28"/>
        <v>39.96044230914223</v>
      </c>
      <c r="Z125">
        <f t="shared" si="22"/>
        <v>9.3133387644292063E-4</v>
      </c>
      <c r="AA125" s="5">
        <v>0.3</v>
      </c>
      <c r="AB125">
        <f t="shared" si="15"/>
        <v>1697422.0595352245</v>
      </c>
      <c r="AC125">
        <f t="shared" si="21"/>
        <v>293450.41615701013</v>
      </c>
      <c r="AD125" s="5">
        <v>0.2</v>
      </c>
      <c r="AE125">
        <f t="shared" si="16"/>
        <v>58690.08323140203</v>
      </c>
      <c r="AF125">
        <f t="shared" si="17"/>
        <v>1</v>
      </c>
    </row>
    <row r="126" spans="1:32" x14ac:dyDescent="0.25">
      <c r="A126" s="2">
        <v>125</v>
      </c>
      <c r="B126">
        <f t="shared" si="23"/>
        <v>13949.083705238452</v>
      </c>
      <c r="C126" s="5">
        <v>0.08</v>
      </c>
      <c r="D126">
        <f t="shared" si="24"/>
        <v>98480.530958983538</v>
      </c>
      <c r="Q126">
        <f t="shared" si="25"/>
        <v>98480.530958984091</v>
      </c>
      <c r="R126">
        <f t="shared" si="26"/>
        <v>400.32025006615009</v>
      </c>
      <c r="S126">
        <f t="shared" si="27"/>
        <v>549964.74728941277</v>
      </c>
      <c r="T126" s="5">
        <v>0.08</v>
      </c>
      <c r="V126">
        <f>SUM($R$2:R126)</f>
        <v>19351.959619599944</v>
      </c>
      <c r="W126">
        <f t="shared" si="28"/>
        <v>40.804536793320004</v>
      </c>
      <c r="Z126">
        <f t="shared" si="22"/>
        <v>8.623461818915931E-4</v>
      </c>
      <c r="AA126" s="5">
        <v>0.3</v>
      </c>
      <c r="AB126">
        <f t="shared" si="15"/>
        <v>1833215.8242980426</v>
      </c>
      <c r="AC126">
        <f t="shared" si="21"/>
        <v>311057.44112643076</v>
      </c>
      <c r="AD126" s="5">
        <v>0.2</v>
      </c>
      <c r="AE126">
        <f t="shared" si="16"/>
        <v>62211.488225286157</v>
      </c>
      <c r="AF126">
        <f t="shared" si="17"/>
        <v>1</v>
      </c>
    </row>
    <row r="127" spans="1:32" x14ac:dyDescent="0.25">
      <c r="A127" s="2">
        <v>126</v>
      </c>
      <c r="B127">
        <f t="shared" si="23"/>
        <v>15065.010401657528</v>
      </c>
      <c r="C127" s="5">
        <v>0.08</v>
      </c>
      <c r="D127">
        <f t="shared" si="24"/>
        <v>106358.97343570222</v>
      </c>
      <c r="Q127">
        <f t="shared" si="25"/>
        <v>106358.97343570284</v>
      </c>
      <c r="R127">
        <f t="shared" si="26"/>
        <v>407.87346233154904</v>
      </c>
      <c r="S127">
        <f t="shared" si="27"/>
        <v>593961.92707256589</v>
      </c>
      <c r="T127" s="5">
        <v>0.08</v>
      </c>
      <c r="V127">
        <f>SUM($R$2:R127)</f>
        <v>19759.833081931494</v>
      </c>
      <c r="W127">
        <f t="shared" si="28"/>
        <v>41.664557588519997</v>
      </c>
      <c r="Z127">
        <f t="shared" si="22"/>
        <v>7.9846868693666021E-4</v>
      </c>
      <c r="AA127" s="5">
        <v>0.3</v>
      </c>
      <c r="AB127">
        <f t="shared" si="15"/>
        <v>1979873.0902418864</v>
      </c>
      <c r="AC127">
        <f t="shared" si="21"/>
        <v>329720.88759401662</v>
      </c>
      <c r="AD127" s="5">
        <v>0.2</v>
      </c>
      <c r="AE127">
        <f t="shared" si="16"/>
        <v>65944.177518803321</v>
      </c>
      <c r="AF127">
        <f t="shared" si="17"/>
        <v>1</v>
      </c>
    </row>
    <row r="128" spans="1:32" x14ac:dyDescent="0.25">
      <c r="A128" s="2">
        <v>127</v>
      </c>
      <c r="B128">
        <f t="shared" si="23"/>
        <v>16270.211233790131</v>
      </c>
      <c r="C128" s="5">
        <v>0.08</v>
      </c>
      <c r="D128">
        <f t="shared" si="24"/>
        <v>114867.69131055841</v>
      </c>
      <c r="Q128">
        <f t="shared" si="25"/>
        <v>114867.69131055908</v>
      </c>
      <c r="R128">
        <f t="shared" si="26"/>
        <v>415.56918803591799</v>
      </c>
      <c r="S128">
        <f t="shared" si="27"/>
        <v>641478.88123837125</v>
      </c>
      <c r="T128" s="5">
        <v>0.08</v>
      </c>
      <c r="V128">
        <f>SUM($R$2:R128)</f>
        <v>20175.402269967413</v>
      </c>
      <c r="W128">
        <f t="shared" si="28"/>
        <v>42.540805191176595</v>
      </c>
      <c r="Z128">
        <f t="shared" si="22"/>
        <v>7.393228582746852E-4</v>
      </c>
      <c r="AA128" s="5">
        <v>0.3</v>
      </c>
      <c r="AB128">
        <f t="shared" si="15"/>
        <v>2138262.9374612374</v>
      </c>
      <c r="AC128">
        <f t="shared" si="21"/>
        <v>349504.14084965765</v>
      </c>
      <c r="AD128" s="5">
        <v>0.2</v>
      </c>
      <c r="AE128">
        <f t="shared" si="16"/>
        <v>69900.828169931527</v>
      </c>
      <c r="AF128">
        <f t="shared" si="17"/>
        <v>1</v>
      </c>
    </row>
    <row r="129" spans="1:32" x14ac:dyDescent="0.25">
      <c r="A129" s="2">
        <v>128</v>
      </c>
      <c r="B129">
        <f t="shared" si="23"/>
        <v>17571.828132493341</v>
      </c>
      <c r="C129" s="5">
        <v>0.08</v>
      </c>
      <c r="D129">
        <f t="shared" si="24"/>
        <v>124057.10661540309</v>
      </c>
      <c r="Q129">
        <f t="shared" si="25"/>
        <v>124057.10661540383</v>
      </c>
      <c r="R129">
        <f t="shared" si="26"/>
        <v>423.41011611206733</v>
      </c>
      <c r="S129">
        <f t="shared" si="27"/>
        <v>692797.191737441</v>
      </c>
      <c r="T129" s="5">
        <v>0.08</v>
      </c>
      <c r="V129">
        <f>SUM($R$2:R129)</f>
        <v>20598.81238607948</v>
      </c>
      <c r="W129">
        <f t="shared" si="28"/>
        <v>43.433585767468223</v>
      </c>
      <c r="Z129">
        <f t="shared" si="22"/>
        <v>6.8455820210619001E-4</v>
      </c>
      <c r="AA129" s="5">
        <v>0.3</v>
      </c>
      <c r="AB129">
        <f t="shared" si="15"/>
        <v>2309323.9724581367</v>
      </c>
      <c r="AC129">
        <f t="shared" si="21"/>
        <v>370474.38930063712</v>
      </c>
      <c r="AD129" s="5">
        <v>0.2</v>
      </c>
      <c r="AE129">
        <f t="shared" si="16"/>
        <v>74094.877860127424</v>
      </c>
      <c r="AF129">
        <f t="shared" si="17"/>
        <v>1</v>
      </c>
    </row>
    <row r="130" spans="1:32" x14ac:dyDescent="0.25">
      <c r="A130" s="2">
        <v>129</v>
      </c>
      <c r="B130">
        <f t="shared" si="23"/>
        <v>18977.574383092808</v>
      </c>
      <c r="C130" s="5">
        <v>0.08</v>
      </c>
      <c r="D130">
        <f t="shared" si="24"/>
        <v>133981.67514463534</v>
      </c>
      <c r="Q130">
        <f t="shared" si="25"/>
        <v>133981.67514463613</v>
      </c>
      <c r="R130">
        <f t="shared" si="26"/>
        <v>431.39898622738957</v>
      </c>
      <c r="S130">
        <f t="shared" si="27"/>
        <v>748220.96707643638</v>
      </c>
      <c r="T130" s="5">
        <v>0.08</v>
      </c>
      <c r="V130">
        <f>SUM($R$2:R130)</f>
        <v>21030.211372306869</v>
      </c>
      <c r="W130">
        <f t="shared" si="28"/>
        <v>44.343211260293657</v>
      </c>
      <c r="Z130">
        <f t="shared" si="22"/>
        <v>6.3385018713536096E-4</v>
      </c>
      <c r="AA130" s="5">
        <v>0.3</v>
      </c>
      <c r="AB130">
        <f t="shared" si="15"/>
        <v>2494069.8902547881</v>
      </c>
      <c r="AC130">
        <f t="shared" si="21"/>
        <v>392702.85265867534</v>
      </c>
      <c r="AD130" s="5">
        <v>0.2</v>
      </c>
      <c r="AE130">
        <f t="shared" si="16"/>
        <v>78540.570531735066</v>
      </c>
      <c r="AF130">
        <f t="shared" si="17"/>
        <v>1</v>
      </c>
    </row>
    <row r="131" spans="1:32" x14ac:dyDescent="0.25">
      <c r="A131" s="2">
        <v>130</v>
      </c>
      <c r="B131">
        <f t="shared" si="23"/>
        <v>20495.780333740233</v>
      </c>
      <c r="C131" s="5">
        <v>0.08</v>
      </c>
      <c r="D131">
        <f t="shared" si="24"/>
        <v>144700.20915620617</v>
      </c>
      <c r="Q131">
        <f t="shared" si="25"/>
        <v>144700.20915620704</v>
      </c>
      <c r="R131">
        <f t="shared" si="26"/>
        <v>439.53858974111381</v>
      </c>
      <c r="S131">
        <f t="shared" si="27"/>
        <v>808078.6444425513</v>
      </c>
      <c r="T131" s="5">
        <v>0.08</v>
      </c>
      <c r="V131">
        <f>SUM($R$2:R131)</f>
        <v>21469.749962047983</v>
      </c>
      <c r="W131">
        <f t="shared" si="28"/>
        <v>45.269999498266742</v>
      </c>
      <c r="Z131">
        <f t="shared" si="22"/>
        <v>5.8689832142163061E-4</v>
      </c>
      <c r="AA131" s="5">
        <v>0.3</v>
      </c>
      <c r="AB131">
        <f t="shared" ref="AB131:AB194" si="29">S131/AA131</f>
        <v>2693595.4814751712</v>
      </c>
      <c r="AC131">
        <f t="shared" si="21"/>
        <v>416265.02381819586</v>
      </c>
      <c r="AD131" s="5">
        <v>0.2</v>
      </c>
      <c r="AE131">
        <f t="shared" ref="AE131:AE194" si="30">AC131*AD131</f>
        <v>83253.004763639183</v>
      </c>
      <c r="AF131">
        <f t="shared" ref="AF131:AF194" si="31">IF(AB131&gt;AE131, 1, 0)</f>
        <v>1</v>
      </c>
    </row>
    <row r="132" spans="1:32" x14ac:dyDescent="0.25">
      <c r="A132" s="2">
        <v>131</v>
      </c>
      <c r="B132">
        <f t="shared" si="23"/>
        <v>22135.442760439451</v>
      </c>
      <c r="C132" s="5">
        <v>0.08</v>
      </c>
      <c r="D132">
        <f t="shared" si="24"/>
        <v>156276.22588870267</v>
      </c>
      <c r="Q132">
        <f t="shared" si="25"/>
        <v>156276.2258887036</v>
      </c>
      <c r="R132">
        <f t="shared" si="26"/>
        <v>447.83177067962544</v>
      </c>
      <c r="S132">
        <f t="shared" si="27"/>
        <v>872724.9359979555</v>
      </c>
      <c r="T132" s="5">
        <v>0.08</v>
      </c>
      <c r="V132">
        <f>SUM($R$2:R132)</f>
        <v>21917.581732727609</v>
      </c>
      <c r="W132">
        <f t="shared" si="28"/>
        <v>46.214274306767614</v>
      </c>
      <c r="Z132">
        <f t="shared" si="22"/>
        <v>5.4342437168669491E-4</v>
      </c>
      <c r="AA132" s="5">
        <v>0.3</v>
      </c>
      <c r="AB132">
        <f t="shared" si="29"/>
        <v>2909083.1199931852</v>
      </c>
      <c r="AC132">
        <f t="shared" ref="AC132:AC195" si="32">AC131*(1+$U$2)</f>
        <v>441240.92524728761</v>
      </c>
      <c r="AD132" s="5">
        <v>0.2</v>
      </c>
      <c r="AE132">
        <f t="shared" si="30"/>
        <v>88248.185049457534</v>
      </c>
      <c r="AF132">
        <f t="shared" si="31"/>
        <v>1</v>
      </c>
    </row>
    <row r="133" spans="1:32" x14ac:dyDescent="0.25">
      <c r="A133" s="2">
        <v>132</v>
      </c>
      <c r="B133">
        <f t="shared" si="23"/>
        <v>23906.278181274607</v>
      </c>
      <c r="C133" s="5">
        <v>0.08</v>
      </c>
      <c r="D133">
        <f t="shared" si="24"/>
        <v>168778.32395979887</v>
      </c>
      <c r="Q133">
        <f t="shared" si="25"/>
        <v>168778.32395979989</v>
      </c>
      <c r="R133">
        <f t="shared" si="26"/>
        <v>456.28142673018436</v>
      </c>
      <c r="S133">
        <f t="shared" si="27"/>
        <v>942542.93087779195</v>
      </c>
      <c r="T133" s="5">
        <v>0.08</v>
      </c>
      <c r="V133">
        <f>SUM($R$2:R133)</f>
        <v>22373.863159457793</v>
      </c>
      <c r="W133">
        <f t="shared" si="28"/>
        <v>47.176365621089261</v>
      </c>
      <c r="Z133">
        <f t="shared" si="22"/>
        <v>5.0317071452471755E-4</v>
      </c>
      <c r="AA133" s="5">
        <v>0.3</v>
      </c>
      <c r="AB133">
        <f t="shared" si="29"/>
        <v>3141809.76959264</v>
      </c>
      <c r="AC133">
        <f t="shared" si="32"/>
        <v>467715.3807621249</v>
      </c>
      <c r="AD133" s="5">
        <v>0.2</v>
      </c>
      <c r="AE133">
        <f t="shared" si="30"/>
        <v>93543.076152424983</v>
      </c>
      <c r="AF133">
        <f t="shared" si="31"/>
        <v>1</v>
      </c>
    </row>
    <row r="134" spans="1:32" x14ac:dyDescent="0.25">
      <c r="A134" s="2">
        <v>133</v>
      </c>
      <c r="B134">
        <f t="shared" si="23"/>
        <v>25818.780435776574</v>
      </c>
      <c r="C134" s="5">
        <v>0.08</v>
      </c>
      <c r="D134">
        <f t="shared" si="24"/>
        <v>182280.58987658279</v>
      </c>
      <c r="Q134">
        <f t="shared" si="25"/>
        <v>182280.58987658392</v>
      </c>
      <c r="R134">
        <f t="shared" si="26"/>
        <v>464.89051025339541</v>
      </c>
      <c r="S134">
        <f t="shared" si="27"/>
        <v>1017946.3653480153</v>
      </c>
      <c r="T134" s="5">
        <v>0.08</v>
      </c>
      <c r="V134">
        <f>SUM($R$2:R134)</f>
        <v>22838.753669711186</v>
      </c>
      <c r="W134">
        <f t="shared" si="28"/>
        <v>48.156609601718863</v>
      </c>
      <c r="Z134">
        <f t="shared" si="22"/>
        <v>4.6589880974510876E-4</v>
      </c>
      <c r="AA134" s="5">
        <v>0.3</v>
      </c>
      <c r="AB134">
        <f t="shared" si="29"/>
        <v>3393154.551160051</v>
      </c>
      <c r="AC134">
        <f t="shared" si="32"/>
        <v>495778.30360785243</v>
      </c>
      <c r="AD134" s="5">
        <v>0.2</v>
      </c>
      <c r="AE134">
        <f t="shared" si="30"/>
        <v>99155.660721570486</v>
      </c>
      <c r="AF134">
        <f t="shared" si="31"/>
        <v>1</v>
      </c>
    </row>
    <row r="135" spans="1:32" x14ac:dyDescent="0.25">
      <c r="A135" s="2">
        <v>134</v>
      </c>
      <c r="B135">
        <f t="shared" si="23"/>
        <v>27884.282870638701</v>
      </c>
      <c r="C135" s="5">
        <v>0.08</v>
      </c>
      <c r="D135">
        <f t="shared" si="24"/>
        <v>196863.03706670942</v>
      </c>
      <c r="Q135">
        <f t="shared" si="25"/>
        <v>196863.03706671062</v>
      </c>
      <c r="R135">
        <f t="shared" si="26"/>
        <v>473.66202931478023</v>
      </c>
      <c r="S135">
        <f t="shared" si="27"/>
        <v>1099382.0745758566</v>
      </c>
      <c r="T135" s="5">
        <v>0.08</v>
      </c>
      <c r="V135">
        <f>SUM($R$2:R135)</f>
        <v>23312.415699025965</v>
      </c>
      <c r="W135">
        <f t="shared" si="28"/>
        <v>49.1553487517943</v>
      </c>
      <c r="Z135">
        <f t="shared" si="22"/>
        <v>4.3138778680102666E-4</v>
      </c>
      <c r="AA135" s="5">
        <v>0.3</v>
      </c>
      <c r="AB135">
        <f t="shared" si="29"/>
        <v>3664606.9152528555</v>
      </c>
      <c r="AC135">
        <f t="shared" si="32"/>
        <v>525525.00182432355</v>
      </c>
      <c r="AD135" s="5">
        <v>0.2</v>
      </c>
      <c r="AE135">
        <f t="shared" si="30"/>
        <v>105105.00036486471</v>
      </c>
      <c r="AF135">
        <f t="shared" si="31"/>
        <v>1</v>
      </c>
    </row>
    <row r="136" spans="1:32" x14ac:dyDescent="0.25">
      <c r="A136" s="2">
        <v>135</v>
      </c>
      <c r="B136">
        <f t="shared" si="23"/>
        <v>30115.025500289797</v>
      </c>
      <c r="C136" s="5">
        <v>0.08</v>
      </c>
      <c r="D136">
        <f t="shared" si="24"/>
        <v>212612.08003204619</v>
      </c>
      <c r="Q136">
        <f t="shared" si="25"/>
        <v>212612.0800320475</v>
      </c>
      <c r="R136">
        <f t="shared" si="26"/>
        <v>482.59904873581371</v>
      </c>
      <c r="S136">
        <f t="shared" si="27"/>
        <v>1187332.6405419251</v>
      </c>
      <c r="T136" s="5">
        <v>0.08</v>
      </c>
      <c r="V136">
        <f>SUM($R$2:R136)</f>
        <v>23795.014747761779</v>
      </c>
      <c r="W136">
        <f t="shared" si="28"/>
        <v>50.172932036776828</v>
      </c>
      <c r="Z136">
        <f t="shared" si="22"/>
        <v>3.9943313592687651E-4</v>
      </c>
      <c r="AA136" s="5">
        <v>0.3</v>
      </c>
      <c r="AB136">
        <f t="shared" si="29"/>
        <v>3957775.4684730838</v>
      </c>
      <c r="AC136">
        <f t="shared" si="32"/>
        <v>557056.50193378294</v>
      </c>
      <c r="AD136" s="5">
        <v>0.2</v>
      </c>
      <c r="AE136">
        <f t="shared" si="30"/>
        <v>111411.3003867566</v>
      </c>
      <c r="AF136">
        <f t="shared" si="31"/>
        <v>1</v>
      </c>
    </row>
    <row r="137" spans="1:32" x14ac:dyDescent="0.25">
      <c r="A137" s="2">
        <v>136</v>
      </c>
      <c r="B137">
        <f t="shared" si="23"/>
        <v>32524.227540312982</v>
      </c>
      <c r="C137" s="5">
        <v>0.08</v>
      </c>
      <c r="D137">
        <f t="shared" si="24"/>
        <v>229621.04643460989</v>
      </c>
      <c r="Q137">
        <f t="shared" si="25"/>
        <v>229621.04643461131</v>
      </c>
      <c r="R137">
        <f t="shared" si="26"/>
        <v>491.70469116479137</v>
      </c>
      <c r="S137">
        <f t="shared" si="27"/>
        <v>1282319.2517852793</v>
      </c>
      <c r="T137" s="5">
        <v>0.08</v>
      </c>
      <c r="V137">
        <f>SUM($R$2:R137)</f>
        <v>24286.719438926571</v>
      </c>
      <c r="W137">
        <f t="shared" si="28"/>
        <v>51.209715006381671</v>
      </c>
      <c r="Z137">
        <f t="shared" si="22"/>
        <v>3.6984549622858935E-4</v>
      </c>
      <c r="AA137" s="5">
        <v>0.3</v>
      </c>
      <c r="AB137">
        <f t="shared" si="29"/>
        <v>4274397.5059509315</v>
      </c>
      <c r="AC137">
        <f t="shared" si="32"/>
        <v>590479.89204980992</v>
      </c>
      <c r="AD137" s="5">
        <v>0.2</v>
      </c>
      <c r="AE137">
        <f t="shared" si="30"/>
        <v>118095.97840996199</v>
      </c>
      <c r="AF137">
        <f t="shared" si="31"/>
        <v>1</v>
      </c>
    </row>
    <row r="138" spans="1:32" x14ac:dyDescent="0.25">
      <c r="A138" s="2">
        <v>137</v>
      </c>
      <c r="B138">
        <f t="shared" si="23"/>
        <v>35126.165743538018</v>
      </c>
      <c r="C138" s="5">
        <v>0.08</v>
      </c>
      <c r="D138">
        <f t="shared" si="24"/>
        <v>247990.73014937868</v>
      </c>
      <c r="Q138">
        <f t="shared" si="25"/>
        <v>247990.73014938019</v>
      </c>
      <c r="R138">
        <f t="shared" si="26"/>
        <v>500.98213816790076</v>
      </c>
      <c r="S138">
        <f t="shared" si="27"/>
        <v>1384904.7919281018</v>
      </c>
      <c r="T138" s="5">
        <v>0.08</v>
      </c>
      <c r="V138">
        <f>SUM($R$2:R138)</f>
        <v>24787.701577094471</v>
      </c>
      <c r="W138">
        <f t="shared" si="28"/>
        <v>52.266059918809241</v>
      </c>
      <c r="Z138">
        <f t="shared" si="22"/>
        <v>3.4244953354499008E-4</v>
      </c>
      <c r="AA138" s="5">
        <v>0.3</v>
      </c>
      <c r="AB138">
        <f t="shared" si="29"/>
        <v>4616349.3064270066</v>
      </c>
      <c r="AC138">
        <f t="shared" si="32"/>
        <v>625908.6855727986</v>
      </c>
      <c r="AD138" s="5">
        <v>0.2</v>
      </c>
      <c r="AE138">
        <f t="shared" si="30"/>
        <v>125181.73711455973</v>
      </c>
      <c r="AF138">
        <f t="shared" si="31"/>
        <v>1</v>
      </c>
    </row>
    <row r="139" spans="1:32" x14ac:dyDescent="0.25">
      <c r="A139" s="2">
        <v>138</v>
      </c>
      <c r="B139">
        <f t="shared" si="23"/>
        <v>37936.259003021063</v>
      </c>
      <c r="C139" s="5">
        <v>0.08</v>
      </c>
      <c r="D139">
        <f t="shared" si="24"/>
        <v>267829.98856132897</v>
      </c>
      <c r="Q139">
        <f t="shared" si="25"/>
        <v>267829.98856133065</v>
      </c>
      <c r="R139">
        <f t="shared" si="26"/>
        <v>510.43463134088006</v>
      </c>
      <c r="S139">
        <f t="shared" si="27"/>
        <v>1495697.17528235</v>
      </c>
      <c r="T139" s="5">
        <v>0.08</v>
      </c>
      <c r="V139">
        <f>SUM($R$2:R139)</f>
        <v>25298.13620843535</v>
      </c>
      <c r="W139">
        <f t="shared" si="28"/>
        <v>53.342335867320351</v>
      </c>
      <c r="Z139">
        <f t="shared" si="22"/>
        <v>3.1708290143054636E-4</v>
      </c>
      <c r="AA139" s="5">
        <v>0.3</v>
      </c>
      <c r="AB139">
        <f t="shared" si="29"/>
        <v>4985657.2509411667</v>
      </c>
      <c r="AC139">
        <f t="shared" si="32"/>
        <v>663463.20670716651</v>
      </c>
      <c r="AD139" s="5">
        <v>0.2</v>
      </c>
      <c r="AE139">
        <f t="shared" si="30"/>
        <v>132692.64134143331</v>
      </c>
      <c r="AF139">
        <f t="shared" si="31"/>
        <v>1</v>
      </c>
    </row>
    <row r="140" spans="1:32" x14ac:dyDescent="0.25">
      <c r="A140" s="2">
        <v>139</v>
      </c>
      <c r="B140">
        <f t="shared" si="23"/>
        <v>40971.159723262746</v>
      </c>
      <c r="C140" s="5">
        <v>0.08</v>
      </c>
      <c r="D140">
        <f t="shared" si="24"/>
        <v>289256.38764623529</v>
      </c>
      <c r="Q140">
        <f t="shared" si="25"/>
        <v>289256.38764623716</v>
      </c>
      <c r="R140">
        <f t="shared" si="26"/>
        <v>520.06547344165131</v>
      </c>
      <c r="S140">
        <f t="shared" si="27"/>
        <v>1615352.9493049381</v>
      </c>
      <c r="T140" s="5">
        <v>0.08</v>
      </c>
      <c r="V140">
        <f>SUM($R$2:R140)</f>
        <v>25818.201681877003</v>
      </c>
      <c r="W140">
        <f t="shared" si="28"/>
        <v>54.4389189091996</v>
      </c>
      <c r="Z140">
        <f t="shared" si="22"/>
        <v>2.9359527910235772E-4</v>
      </c>
      <c r="AA140" s="5">
        <v>0.3</v>
      </c>
      <c r="AB140">
        <f t="shared" si="29"/>
        <v>5384509.8310164604</v>
      </c>
      <c r="AC140">
        <f t="shared" si="32"/>
        <v>703270.99910959648</v>
      </c>
      <c r="AD140" s="5">
        <v>0.2</v>
      </c>
      <c r="AE140">
        <f t="shared" si="30"/>
        <v>140654.19982191929</v>
      </c>
      <c r="AF140">
        <f t="shared" si="31"/>
        <v>1</v>
      </c>
    </row>
    <row r="141" spans="1:32" x14ac:dyDescent="0.25">
      <c r="A141" s="2">
        <v>140</v>
      </c>
      <c r="B141">
        <f t="shared" si="23"/>
        <v>44248.852501123765</v>
      </c>
      <c r="C141" s="5">
        <v>0.08</v>
      </c>
      <c r="D141">
        <f t="shared" si="24"/>
        <v>312396.8986579341</v>
      </c>
      <c r="Q141">
        <f t="shared" si="25"/>
        <v>312396.89865793608</v>
      </c>
      <c r="R141">
        <f t="shared" si="26"/>
        <v>529.87802954432402</v>
      </c>
      <c r="S141">
        <f t="shared" si="27"/>
        <v>1744581.1852493333</v>
      </c>
      <c r="T141" s="5">
        <v>0.08</v>
      </c>
      <c r="V141">
        <f>SUM($R$2:R141)</f>
        <v>26348.079711421327</v>
      </c>
      <c r="W141">
        <f t="shared" si="28"/>
        <v>55.556192197152043</v>
      </c>
      <c r="Z141">
        <f t="shared" si="22"/>
        <v>2.718474806503312E-4</v>
      </c>
      <c r="AA141" s="5">
        <v>0.3</v>
      </c>
      <c r="AB141">
        <f t="shared" si="29"/>
        <v>5815270.6174977776</v>
      </c>
      <c r="AC141">
        <f t="shared" si="32"/>
        <v>745467.25905617233</v>
      </c>
      <c r="AD141" s="5">
        <v>0.2</v>
      </c>
      <c r="AE141">
        <f t="shared" si="30"/>
        <v>149093.45181123447</v>
      </c>
      <c r="AF141">
        <f t="shared" si="31"/>
        <v>1</v>
      </c>
    </row>
    <row r="142" spans="1:32" x14ac:dyDescent="0.25">
      <c r="A142" s="2">
        <v>141</v>
      </c>
      <c r="B142">
        <f t="shared" si="23"/>
        <v>47788.760701213665</v>
      </c>
      <c r="C142" s="5">
        <v>0.08</v>
      </c>
      <c r="D142">
        <f t="shared" si="24"/>
        <v>337388.65055056883</v>
      </c>
      <c r="Q142">
        <f t="shared" si="25"/>
        <v>337388.65055057098</v>
      </c>
      <c r="R142">
        <f t="shared" si="26"/>
        <v>539.87572821497156</v>
      </c>
      <c r="S142">
        <f t="shared" si="27"/>
        <v>1884147.6800692801</v>
      </c>
      <c r="T142" s="5">
        <v>0.08</v>
      </c>
      <c r="V142">
        <f>SUM($R$2:R142)</f>
        <v>26887.955439636298</v>
      </c>
      <c r="W142">
        <f t="shared" si="28"/>
        <v>56.694546113179058</v>
      </c>
      <c r="Z142">
        <f t="shared" si="22"/>
        <v>2.5171063023178813E-4</v>
      </c>
      <c r="AA142" s="5">
        <v>0.3</v>
      </c>
      <c r="AB142">
        <f t="shared" si="29"/>
        <v>6280492.2668976001</v>
      </c>
      <c r="AC142">
        <f t="shared" si="32"/>
        <v>790195.29459954274</v>
      </c>
      <c r="AD142" s="5">
        <v>0.2</v>
      </c>
      <c r="AE142">
        <f t="shared" si="30"/>
        <v>158039.05891990857</v>
      </c>
      <c r="AF142">
        <f t="shared" si="31"/>
        <v>1</v>
      </c>
    </row>
    <row r="143" spans="1:32" x14ac:dyDescent="0.25">
      <c r="A143" s="2">
        <v>142</v>
      </c>
      <c r="B143">
        <f t="shared" si="23"/>
        <v>51611.86155731076</v>
      </c>
      <c r="C143" s="5">
        <v>0.08</v>
      </c>
      <c r="D143">
        <f t="shared" si="24"/>
        <v>364379.74259461433</v>
      </c>
      <c r="Q143">
        <f t="shared" si="25"/>
        <v>364379.74259461666</v>
      </c>
      <c r="R143">
        <f t="shared" si="26"/>
        <v>550.06206270959376</v>
      </c>
      <c r="S143">
        <f t="shared" si="27"/>
        <v>2034879.4944748227</v>
      </c>
      <c r="T143" s="5">
        <v>0.08</v>
      </c>
      <c r="V143">
        <f>SUM($R$2:R143)</f>
        <v>27438.017502345891</v>
      </c>
      <c r="W143">
        <f t="shared" si="28"/>
        <v>57.85437840498016</v>
      </c>
      <c r="Z143">
        <f t="shared" ref="Z143:Z201" si="33">$W$2/S143</f>
        <v>2.3306539836276676E-4</v>
      </c>
      <c r="AA143" s="5">
        <v>0.3</v>
      </c>
      <c r="AB143">
        <f t="shared" si="29"/>
        <v>6782931.6482494092</v>
      </c>
      <c r="AC143">
        <f t="shared" si="32"/>
        <v>837607.01227551536</v>
      </c>
      <c r="AD143" s="5">
        <v>0.2</v>
      </c>
      <c r="AE143">
        <f t="shared" si="30"/>
        <v>167521.40245510309</v>
      </c>
      <c r="AF143">
        <f t="shared" si="31"/>
        <v>1</v>
      </c>
    </row>
    <row r="144" spans="1:32" x14ac:dyDescent="0.25">
      <c r="A144" s="2">
        <v>143</v>
      </c>
      <c r="B144">
        <f t="shared" si="23"/>
        <v>55740.81048189562</v>
      </c>
      <c r="C144" s="5">
        <v>0.08</v>
      </c>
      <c r="D144">
        <f t="shared" si="24"/>
        <v>393530.12200218346</v>
      </c>
      <c r="Q144">
        <f t="shared" si="25"/>
        <v>393530.12200218608</v>
      </c>
      <c r="R144">
        <f t="shared" si="26"/>
        <v>560.44059219468033</v>
      </c>
      <c r="S144">
        <f t="shared" si="27"/>
        <v>2197669.8540328084</v>
      </c>
      <c r="T144" s="5">
        <v>0.08</v>
      </c>
      <c r="V144">
        <f>SUM($R$2:R144)</f>
        <v>27998.458094540572</v>
      </c>
      <c r="W144">
        <f t="shared" si="28"/>
        <v>59.036094324928463</v>
      </c>
      <c r="Z144">
        <f t="shared" si="33"/>
        <v>2.158012947803396E-4</v>
      </c>
      <c r="AA144" s="5">
        <v>0.3</v>
      </c>
      <c r="AB144">
        <f t="shared" si="29"/>
        <v>7325566.1801093621</v>
      </c>
      <c r="AC144">
        <f t="shared" si="32"/>
        <v>887863.43301204627</v>
      </c>
      <c r="AD144" s="5">
        <v>0.2</v>
      </c>
      <c r="AE144">
        <f t="shared" si="30"/>
        <v>177572.68660240926</v>
      </c>
      <c r="AF144">
        <f t="shared" si="31"/>
        <v>1</v>
      </c>
    </row>
    <row r="145" spans="1:32" x14ac:dyDescent="0.25">
      <c r="A145" s="2">
        <v>144</v>
      </c>
      <c r="B145">
        <f t="shared" si="23"/>
        <v>60200.075320447271</v>
      </c>
      <c r="C145" s="5">
        <v>0.08</v>
      </c>
      <c r="D145">
        <f t="shared" si="24"/>
        <v>425012.53176235815</v>
      </c>
      <c r="Q145">
        <f t="shared" si="25"/>
        <v>425012.531762361</v>
      </c>
      <c r="R145">
        <f t="shared" si="26"/>
        <v>571.01494299080628</v>
      </c>
      <c r="S145">
        <f t="shared" si="27"/>
        <v>2373483.4423554335</v>
      </c>
      <c r="T145" s="5">
        <v>0.08</v>
      </c>
      <c r="V145">
        <f>SUM($R$2:R145)</f>
        <v>28569.473037531377</v>
      </c>
      <c r="W145">
        <f t="shared" si="28"/>
        <v>60.240106771668238</v>
      </c>
      <c r="Z145">
        <f t="shared" si="33"/>
        <v>1.9981601368549961E-4</v>
      </c>
      <c r="AA145" s="5">
        <v>0.3</v>
      </c>
      <c r="AB145">
        <f t="shared" si="29"/>
        <v>7911611.4745181119</v>
      </c>
      <c r="AC145">
        <f t="shared" si="32"/>
        <v>941135.23899276904</v>
      </c>
      <c r="AD145" s="5">
        <v>0.2</v>
      </c>
      <c r="AE145">
        <f t="shared" si="30"/>
        <v>188227.04779855383</v>
      </c>
      <c r="AF145">
        <f t="shared" si="31"/>
        <v>1</v>
      </c>
    </row>
    <row r="146" spans="1:32" x14ac:dyDescent="0.25">
      <c r="A146" s="2">
        <v>145</v>
      </c>
      <c r="B146">
        <f t="shared" si="23"/>
        <v>65016.081346083054</v>
      </c>
      <c r="C146" s="5">
        <v>0.08</v>
      </c>
      <c r="D146">
        <f t="shared" si="24"/>
        <v>459013.53430334682</v>
      </c>
      <c r="Q146">
        <f t="shared" si="25"/>
        <v>459013.53430334991</v>
      </c>
      <c r="R146">
        <f t="shared" si="26"/>
        <v>581.78880983968975</v>
      </c>
      <c r="S146">
        <f t="shared" si="27"/>
        <v>2563362.1177438684</v>
      </c>
      <c r="T146" s="5">
        <v>0.08</v>
      </c>
      <c r="V146">
        <f>SUM($R$2:R146)</f>
        <v>29151.261847371068</v>
      </c>
      <c r="W146">
        <f t="shared" si="28"/>
        <v>61.466836434384241</v>
      </c>
      <c r="Z146">
        <f t="shared" si="33"/>
        <v>1.8501482748657368E-4</v>
      </c>
      <c r="AA146" s="5">
        <v>0.3</v>
      </c>
      <c r="AB146">
        <f t="shared" si="29"/>
        <v>8544540.3924795613</v>
      </c>
      <c r="AC146">
        <f t="shared" si="32"/>
        <v>997603.35333233525</v>
      </c>
      <c r="AD146" s="5">
        <v>0.2</v>
      </c>
      <c r="AE146">
        <f t="shared" si="30"/>
        <v>199520.67066646705</v>
      </c>
      <c r="AF146">
        <f t="shared" si="31"/>
        <v>1</v>
      </c>
    </row>
    <row r="147" spans="1:32" x14ac:dyDescent="0.25">
      <c r="A147" s="2">
        <v>146</v>
      </c>
      <c r="B147">
        <f t="shared" si="23"/>
        <v>70217.367853769698</v>
      </c>
      <c r="C147" s="5">
        <v>0.08</v>
      </c>
      <c r="D147">
        <f t="shared" si="24"/>
        <v>495734.61704761459</v>
      </c>
      <c r="Q147">
        <f t="shared" si="25"/>
        <v>495734.61704761785</v>
      </c>
      <c r="R147">
        <f t="shared" si="26"/>
        <v>592.76595719515547</v>
      </c>
      <c r="S147">
        <f t="shared" si="27"/>
        <v>2768431.087163378</v>
      </c>
      <c r="T147" s="5">
        <v>0.08</v>
      </c>
      <c r="V147">
        <f>SUM($R$2:R147)</f>
        <v>29744.027804566223</v>
      </c>
      <c r="W147">
        <f t="shared" si="28"/>
        <v>62.716711939792994</v>
      </c>
      <c r="Z147">
        <f t="shared" si="33"/>
        <v>1.7131002545053118E-4</v>
      </c>
      <c r="AA147" s="5">
        <v>0.3</v>
      </c>
      <c r="AB147">
        <f t="shared" si="29"/>
        <v>9228103.6238779277</v>
      </c>
      <c r="AC147">
        <f t="shared" si="32"/>
        <v>1057459.5545322753</v>
      </c>
      <c r="AD147" s="5">
        <v>0.2</v>
      </c>
      <c r="AE147">
        <f t="shared" si="30"/>
        <v>211491.91090645507</v>
      </c>
      <c r="AF147">
        <f t="shared" si="31"/>
        <v>1</v>
      </c>
    </row>
    <row r="148" spans="1:32" x14ac:dyDescent="0.25">
      <c r="A148" s="2">
        <v>147</v>
      </c>
      <c r="B148">
        <f t="shared" si="23"/>
        <v>75834.757282071281</v>
      </c>
      <c r="C148" s="5">
        <v>0.08</v>
      </c>
      <c r="D148">
        <f t="shared" si="24"/>
        <v>535393.38641142379</v>
      </c>
      <c r="Q148">
        <f t="shared" si="25"/>
        <v>535393.38641142729</v>
      </c>
      <c r="R148">
        <f t="shared" si="26"/>
        <v>603.95022053846037</v>
      </c>
      <c r="S148">
        <f t="shared" si="27"/>
        <v>2989905.5741364486</v>
      </c>
      <c r="T148" s="5">
        <v>0.08</v>
      </c>
      <c r="V148">
        <f>SUM($R$2:R148)</f>
        <v>30347.978025104683</v>
      </c>
      <c r="W148">
        <f t="shared" si="28"/>
        <v>63.990170001907572</v>
      </c>
      <c r="Z148">
        <f t="shared" si="33"/>
        <v>1.5862039393567699E-4</v>
      </c>
      <c r="AA148" s="5">
        <v>0.3</v>
      </c>
      <c r="AB148">
        <f t="shared" si="29"/>
        <v>9966351.9137881622</v>
      </c>
      <c r="AC148">
        <f t="shared" si="32"/>
        <v>1120907.1278042118</v>
      </c>
      <c r="AD148" s="5">
        <v>0.2</v>
      </c>
      <c r="AE148">
        <f t="shared" si="30"/>
        <v>224181.42556084238</v>
      </c>
      <c r="AF148">
        <f t="shared" si="31"/>
        <v>1</v>
      </c>
    </row>
    <row r="149" spans="1:32" x14ac:dyDescent="0.25">
      <c r="A149" s="2">
        <v>148</v>
      </c>
      <c r="B149">
        <f t="shared" si="23"/>
        <v>81901.537864636979</v>
      </c>
      <c r="C149" s="5">
        <v>0.08</v>
      </c>
      <c r="D149">
        <f t="shared" si="24"/>
        <v>578224.8573243377</v>
      </c>
      <c r="Q149">
        <f t="shared" si="25"/>
        <v>578224.85732434154</v>
      </c>
      <c r="R149">
        <f t="shared" si="26"/>
        <v>615.34550771843124</v>
      </c>
      <c r="S149">
        <f t="shared" si="27"/>
        <v>3229098.0200673644</v>
      </c>
      <c r="T149" s="5">
        <v>0.08</v>
      </c>
      <c r="V149">
        <f>SUM($R$2:R149)</f>
        <v>30963.323532823113</v>
      </c>
      <c r="W149">
        <f t="shared" si="28"/>
        <v>65.287655574628076</v>
      </c>
      <c r="Z149">
        <f t="shared" si="33"/>
        <v>1.4687073512562686E-4</v>
      </c>
      <c r="AA149" s="5">
        <v>0.3</v>
      </c>
      <c r="AB149">
        <f t="shared" si="29"/>
        <v>10763660.066891216</v>
      </c>
      <c r="AC149">
        <f t="shared" si="32"/>
        <v>1188161.5554724645</v>
      </c>
      <c r="AD149" s="5">
        <v>0.2</v>
      </c>
      <c r="AE149">
        <f t="shared" si="30"/>
        <v>237632.31109449291</v>
      </c>
      <c r="AF149">
        <f t="shared" si="31"/>
        <v>1</v>
      </c>
    </row>
    <row r="150" spans="1:32" x14ac:dyDescent="0.25">
      <c r="A150" s="2">
        <v>149</v>
      </c>
      <c r="B150">
        <f t="shared" si="23"/>
        <v>88453.660893807944</v>
      </c>
      <c r="C150" s="5">
        <v>0.08</v>
      </c>
      <c r="D150">
        <f t="shared" si="24"/>
        <v>624482.84591028467</v>
      </c>
      <c r="Q150">
        <f t="shared" si="25"/>
        <v>624482.84591028886</v>
      </c>
      <c r="R150">
        <f t="shared" si="26"/>
        <v>626.95580031689224</v>
      </c>
      <c r="S150">
        <f t="shared" si="27"/>
        <v>3487425.8616727539</v>
      </c>
      <c r="T150" s="5">
        <v>0.08</v>
      </c>
      <c r="V150">
        <f>SUM($R$2:R150)</f>
        <v>31590.279333140006</v>
      </c>
      <c r="W150">
        <f t="shared" si="28"/>
        <v>66.609622007211243</v>
      </c>
      <c r="Z150">
        <f t="shared" si="33"/>
        <v>1.3599142141261744E-4</v>
      </c>
      <c r="AA150" s="5">
        <v>0.3</v>
      </c>
      <c r="AB150">
        <f t="shared" si="29"/>
        <v>11624752.872242514</v>
      </c>
      <c r="AC150">
        <f t="shared" si="32"/>
        <v>1259451.2488008125</v>
      </c>
      <c r="AD150" s="5">
        <v>0.2</v>
      </c>
      <c r="AE150">
        <f t="shared" si="30"/>
        <v>251890.24976016252</v>
      </c>
      <c r="AF150">
        <f t="shared" si="31"/>
        <v>1</v>
      </c>
    </row>
    <row r="151" spans="1:32" x14ac:dyDescent="0.25">
      <c r="A151" s="2">
        <v>150</v>
      </c>
      <c r="B151">
        <f t="shared" si="23"/>
        <v>95529.953765312574</v>
      </c>
      <c r="C151" s="5">
        <v>0.08</v>
      </c>
      <c r="D151">
        <f t="shared" si="24"/>
        <v>674441.47358310746</v>
      </c>
      <c r="Q151">
        <f t="shared" si="25"/>
        <v>674441.47358311201</v>
      </c>
      <c r="R151">
        <f t="shared" si="26"/>
        <v>638.78515503985238</v>
      </c>
      <c r="S151">
        <f t="shared" si="27"/>
        <v>3766419.9306065743</v>
      </c>
      <c r="T151" s="5">
        <v>0.08</v>
      </c>
      <c r="V151">
        <f>SUM($R$2:R151)</f>
        <v>32229.064488179858</v>
      </c>
      <c r="W151">
        <f t="shared" si="28"/>
        <v>67.956531202673347</v>
      </c>
      <c r="Z151">
        <f t="shared" si="33"/>
        <v>1.2591798278946059E-4</v>
      </c>
      <c r="AA151" s="5">
        <v>0.3</v>
      </c>
      <c r="AB151">
        <f t="shared" si="29"/>
        <v>12554733.102021914</v>
      </c>
      <c r="AC151">
        <f t="shared" si="32"/>
        <v>1335018.3237288613</v>
      </c>
      <c r="AD151" s="5">
        <v>0.2</v>
      </c>
      <c r="AE151">
        <f t="shared" si="30"/>
        <v>267003.66474577226</v>
      </c>
      <c r="AF151">
        <f t="shared" si="31"/>
        <v>1</v>
      </c>
    </row>
    <row r="152" spans="1:32" x14ac:dyDescent="0.25">
      <c r="A152" s="2">
        <v>151</v>
      </c>
      <c r="B152">
        <f t="shared" si="23"/>
        <v>103172.35006653758</v>
      </c>
      <c r="C152" s="5">
        <v>0.08</v>
      </c>
      <c r="D152">
        <f t="shared" si="24"/>
        <v>728396.79146975605</v>
      </c>
      <c r="Q152">
        <f t="shared" si="25"/>
        <v>728396.79146976105</v>
      </c>
      <c r="R152">
        <f t="shared" si="26"/>
        <v>650.83770513494403</v>
      </c>
      <c r="S152">
        <f t="shared" si="27"/>
        <v>4067733.5250551007</v>
      </c>
      <c r="T152" s="5">
        <v>0.08</v>
      </c>
      <c r="V152">
        <f>SUM($R$2:R152)</f>
        <v>32879.902193314803</v>
      </c>
      <c r="W152">
        <f t="shared" si="28"/>
        <v>69.328853779181898</v>
      </c>
      <c r="Z152">
        <f t="shared" si="33"/>
        <v>1.165907248050561E-4</v>
      </c>
      <c r="AA152" s="5">
        <v>0.3</v>
      </c>
      <c r="AB152">
        <f t="shared" si="29"/>
        <v>13559111.75018367</v>
      </c>
      <c r="AC152">
        <f t="shared" si="32"/>
        <v>1415119.423152593</v>
      </c>
      <c r="AD152" s="5">
        <v>0.2</v>
      </c>
      <c r="AE152">
        <f t="shared" si="30"/>
        <v>283023.88463051862</v>
      </c>
      <c r="AF152">
        <f t="shared" si="31"/>
        <v>1</v>
      </c>
    </row>
    <row r="153" spans="1:32" x14ac:dyDescent="0.25">
      <c r="A153" s="2">
        <v>152</v>
      </c>
      <c r="B153">
        <f t="shared" si="23"/>
        <v>111426.13807186058</v>
      </c>
      <c r="C153" s="5">
        <v>0.08</v>
      </c>
      <c r="D153">
        <f t="shared" si="24"/>
        <v>786668.53478733648</v>
      </c>
      <c r="Q153">
        <f t="shared" si="25"/>
        <v>786668.53478734207</v>
      </c>
      <c r="R153">
        <f t="shared" si="26"/>
        <v>663.11766183560326</v>
      </c>
      <c r="S153">
        <f t="shared" si="27"/>
        <v>4393152.2070595091</v>
      </c>
      <c r="T153" s="5">
        <v>0.08</v>
      </c>
      <c r="V153">
        <f>SUM($R$2:R153)</f>
        <v>33543.019855150407</v>
      </c>
      <c r="W153">
        <f t="shared" si="28"/>
        <v>70.72706923449249</v>
      </c>
      <c r="Z153">
        <f t="shared" si="33"/>
        <v>1.0795437481949638E-4</v>
      </c>
      <c r="AA153" s="5">
        <v>0.3</v>
      </c>
      <c r="AB153">
        <f t="shared" si="29"/>
        <v>14643840.690198364</v>
      </c>
      <c r="AC153">
        <f t="shared" si="32"/>
        <v>1500026.5885417487</v>
      </c>
      <c r="AD153" s="5">
        <v>0.2</v>
      </c>
      <c r="AE153">
        <f t="shared" si="30"/>
        <v>300005.31770834973</v>
      </c>
      <c r="AF153">
        <f t="shared" si="31"/>
        <v>1</v>
      </c>
    </row>
    <row r="154" spans="1:32" x14ac:dyDescent="0.25">
      <c r="A154" s="2">
        <v>153</v>
      </c>
      <c r="B154">
        <f t="shared" si="23"/>
        <v>120340.22911760943</v>
      </c>
      <c r="C154" s="5">
        <v>0.08</v>
      </c>
      <c r="D154">
        <f t="shared" si="24"/>
        <v>849602.01757032343</v>
      </c>
      <c r="Q154">
        <f t="shared" si="25"/>
        <v>849602.01757032925</v>
      </c>
      <c r="R154">
        <f t="shared" si="26"/>
        <v>675.62931583250167</v>
      </c>
      <c r="S154">
        <f t="shared" si="27"/>
        <v>4744604.3836242706</v>
      </c>
      <c r="T154" s="5">
        <v>0.08</v>
      </c>
      <c r="V154">
        <f>SUM($R$2:R154)</f>
        <v>34218.649170982906</v>
      </c>
      <c r="W154">
        <f t="shared" si="28"/>
        <v>72.15166611348819</v>
      </c>
      <c r="Z154">
        <f t="shared" si="33"/>
        <v>9.9957754462496633E-5</v>
      </c>
      <c r="AA154" s="5">
        <v>0.3</v>
      </c>
      <c r="AB154">
        <f t="shared" si="29"/>
        <v>15815347.945414236</v>
      </c>
      <c r="AC154">
        <f t="shared" si="32"/>
        <v>1590028.1838542537</v>
      </c>
      <c r="AD154" s="5">
        <v>0.2</v>
      </c>
      <c r="AE154">
        <f t="shared" si="30"/>
        <v>318005.63677085075</v>
      </c>
      <c r="AF154">
        <f t="shared" si="31"/>
        <v>1</v>
      </c>
    </row>
    <row r="155" spans="1:32" x14ac:dyDescent="0.25">
      <c r="A155" s="2">
        <v>154</v>
      </c>
      <c r="B155">
        <f t="shared" si="23"/>
        <v>129967.44744701819</v>
      </c>
      <c r="C155" s="5">
        <v>0.08</v>
      </c>
      <c r="D155">
        <f t="shared" si="24"/>
        <v>917570.1789759493</v>
      </c>
      <c r="Q155">
        <f t="shared" si="25"/>
        <v>917570.17897595582</v>
      </c>
      <c r="R155">
        <f t="shared" si="26"/>
        <v>688.37703877273759</v>
      </c>
      <c r="S155">
        <f t="shared" si="27"/>
        <v>5124172.7343142126</v>
      </c>
      <c r="T155" s="5">
        <v>0.08</v>
      </c>
      <c r="V155">
        <f>SUM($R$2:R155)</f>
        <v>34907.026209755641</v>
      </c>
      <c r="W155">
        <f t="shared" si="28"/>
        <v>73.60314217888002</v>
      </c>
      <c r="Z155">
        <f t="shared" si="33"/>
        <v>9.2553476354163532E-5</v>
      </c>
      <c r="AA155" s="5">
        <v>0.3</v>
      </c>
      <c r="AB155">
        <f t="shared" si="29"/>
        <v>17080575.781047378</v>
      </c>
      <c r="AC155">
        <f t="shared" si="32"/>
        <v>1685429.874885509</v>
      </c>
      <c r="AD155" s="5">
        <v>0.2</v>
      </c>
      <c r="AE155">
        <f t="shared" si="30"/>
        <v>337085.97497710184</v>
      </c>
      <c r="AF155">
        <f t="shared" si="31"/>
        <v>1</v>
      </c>
    </row>
    <row r="156" spans="1:32" x14ac:dyDescent="0.25">
      <c r="A156" s="2">
        <v>155</v>
      </c>
      <c r="B156">
        <f t="shared" si="23"/>
        <v>140364.84324277964</v>
      </c>
      <c r="C156" s="5">
        <v>0.08</v>
      </c>
      <c r="D156">
        <f t="shared" si="24"/>
        <v>990975.79329402524</v>
      </c>
      <c r="Q156">
        <f t="shared" si="25"/>
        <v>990975.79329403222</v>
      </c>
      <c r="R156">
        <f t="shared" si="26"/>
        <v>701.36528478731759</v>
      </c>
      <c r="S156">
        <f t="shared" si="27"/>
        <v>5534106.5530593498</v>
      </c>
      <c r="T156" s="5">
        <v>0.08</v>
      </c>
      <c r="V156">
        <f>SUM($R$2:R156)</f>
        <v>35608.391494542957</v>
      </c>
      <c r="W156">
        <f t="shared" si="28"/>
        <v>75.082004585128317</v>
      </c>
      <c r="Z156">
        <f t="shared" si="33"/>
        <v>8.5697663290892158E-5</v>
      </c>
      <c r="AA156" s="5">
        <v>0.3</v>
      </c>
      <c r="AB156">
        <f t="shared" si="29"/>
        <v>18447021.843531165</v>
      </c>
      <c r="AC156">
        <f t="shared" si="32"/>
        <v>1786555.6673786396</v>
      </c>
      <c r="AD156" s="5">
        <v>0.2</v>
      </c>
      <c r="AE156">
        <f t="shared" si="30"/>
        <v>357311.13347572793</v>
      </c>
      <c r="AF156">
        <f t="shared" si="31"/>
        <v>1</v>
      </c>
    </row>
    <row r="157" spans="1:32" x14ac:dyDescent="0.25">
      <c r="A157" s="2">
        <v>156</v>
      </c>
      <c r="B157">
        <f t="shared" si="23"/>
        <v>151594.030702202</v>
      </c>
      <c r="C157" s="5">
        <v>0.08</v>
      </c>
      <c r="D157">
        <f t="shared" si="24"/>
        <v>1070253.8567575472</v>
      </c>
      <c r="Q157">
        <f t="shared" si="25"/>
        <v>1070253.8567575549</v>
      </c>
      <c r="R157">
        <f t="shared" si="26"/>
        <v>714.59859204745555</v>
      </c>
      <c r="S157">
        <f t="shared" si="27"/>
        <v>5976835.0773040978</v>
      </c>
      <c r="T157" s="5">
        <v>0.08</v>
      </c>
      <c r="V157">
        <f>SUM($R$2:R157)</f>
        <v>36322.990086590413</v>
      </c>
      <c r="W157">
        <f t="shared" si="28"/>
        <v>76.588770055645455</v>
      </c>
      <c r="Z157">
        <f t="shared" si="33"/>
        <v>7.9349688232307558E-5</v>
      </c>
      <c r="AA157" s="5">
        <v>0.3</v>
      </c>
      <c r="AB157">
        <f t="shared" si="29"/>
        <v>19922783.591013659</v>
      </c>
      <c r="AC157">
        <f t="shared" si="32"/>
        <v>1893749.007421358</v>
      </c>
      <c r="AD157" s="5">
        <v>0.2</v>
      </c>
      <c r="AE157">
        <f t="shared" si="30"/>
        <v>378749.80148427165</v>
      </c>
      <c r="AF157">
        <f t="shared" si="31"/>
        <v>1</v>
      </c>
    </row>
    <row r="158" spans="1:32" x14ac:dyDescent="0.25">
      <c r="A158" s="2">
        <v>157</v>
      </c>
      <c r="B158">
        <f t="shared" si="23"/>
        <v>163721.55315837817</v>
      </c>
      <c r="C158" s="5">
        <v>0.08</v>
      </c>
      <c r="D158">
        <f t="shared" si="24"/>
        <v>1155874.1652981511</v>
      </c>
      <c r="Q158">
        <f t="shared" si="25"/>
        <v>1155874.1652981592</v>
      </c>
      <c r="R158">
        <f t="shared" si="26"/>
        <v>728.08158435023768</v>
      </c>
      <c r="S158">
        <f t="shared" si="27"/>
        <v>6454981.883488426</v>
      </c>
      <c r="T158" s="5">
        <v>0.08</v>
      </c>
      <c r="V158">
        <f>SUM($R$2:R158)</f>
        <v>37051.071670940648</v>
      </c>
      <c r="W158">
        <f t="shared" si="28"/>
        <v>78.123965063342155</v>
      </c>
      <c r="Z158">
        <f t="shared" si="33"/>
        <v>7.3471933548432922E-5</v>
      </c>
      <c r="AA158" s="5">
        <v>0.3</v>
      </c>
      <c r="AB158">
        <f t="shared" si="29"/>
        <v>21516606.278294753</v>
      </c>
      <c r="AC158">
        <f t="shared" si="32"/>
        <v>2007373.9478666396</v>
      </c>
      <c r="AD158" s="5">
        <v>0.2</v>
      </c>
      <c r="AE158">
        <f t="shared" si="30"/>
        <v>401474.78957332793</v>
      </c>
      <c r="AF158">
        <f t="shared" si="31"/>
        <v>1</v>
      </c>
    </row>
    <row r="159" spans="1:32" x14ac:dyDescent="0.25">
      <c r="A159" s="2">
        <v>158</v>
      </c>
      <c r="B159">
        <f t="shared" si="23"/>
        <v>176819.27741104842</v>
      </c>
      <c r="C159" s="5">
        <v>0.08</v>
      </c>
      <c r="D159">
        <f t="shared" si="24"/>
        <v>1248344.0985220033</v>
      </c>
      <c r="Q159">
        <f t="shared" si="25"/>
        <v>1248344.0985220121</v>
      </c>
      <c r="R159">
        <f t="shared" si="26"/>
        <v>741.81897273420441</v>
      </c>
      <c r="S159">
        <f t="shared" si="27"/>
        <v>6971380.4341675006</v>
      </c>
      <c r="T159" s="5">
        <v>0.08</v>
      </c>
      <c r="V159">
        <f>SUM($R$2:R159)</f>
        <v>37792.890643674851</v>
      </c>
      <c r="W159">
        <f t="shared" si="28"/>
        <v>79.688126014580291</v>
      </c>
      <c r="Z159">
        <f t="shared" si="33"/>
        <v>6.8029568100400851E-5</v>
      </c>
      <c r="AA159" s="5">
        <v>0.3</v>
      </c>
      <c r="AB159">
        <f t="shared" si="29"/>
        <v>23237934.780558337</v>
      </c>
      <c r="AC159">
        <f t="shared" si="32"/>
        <v>2127816.3847386381</v>
      </c>
      <c r="AD159" s="5">
        <v>0.2</v>
      </c>
      <c r="AE159">
        <f t="shared" si="30"/>
        <v>425563.27694772766</v>
      </c>
      <c r="AF159">
        <f t="shared" si="31"/>
        <v>1</v>
      </c>
    </row>
    <row r="160" spans="1:32" x14ac:dyDescent="0.25">
      <c r="A160" s="2">
        <v>159</v>
      </c>
      <c r="B160">
        <f t="shared" si="23"/>
        <v>190964.81960393229</v>
      </c>
      <c r="C160" s="5">
        <v>0.08</v>
      </c>
      <c r="D160">
        <f t="shared" si="24"/>
        <v>1348211.6264037634</v>
      </c>
      <c r="Q160">
        <f t="shared" si="25"/>
        <v>1348211.6264037732</v>
      </c>
      <c r="R160">
        <f t="shared" si="26"/>
        <v>755.81555712541581</v>
      </c>
      <c r="S160">
        <f t="shared" si="27"/>
        <v>7529090.8689009007</v>
      </c>
      <c r="T160" s="5">
        <v>0.08</v>
      </c>
      <c r="V160">
        <f>SUM($R$2:R160)</f>
        <v>38548.706200800269</v>
      </c>
      <c r="W160">
        <f t="shared" si="28"/>
        <v>81.281799436596529</v>
      </c>
      <c r="Z160">
        <f t="shared" si="33"/>
        <v>6.2990340833704486E-5</v>
      </c>
      <c r="AA160" s="5">
        <v>0.3</v>
      </c>
      <c r="AB160">
        <f t="shared" si="29"/>
        <v>25096969.563003004</v>
      </c>
      <c r="AC160">
        <f t="shared" si="32"/>
        <v>2255485.3678229563</v>
      </c>
      <c r="AD160" s="5">
        <v>0.2</v>
      </c>
      <c r="AE160">
        <f t="shared" si="30"/>
        <v>451097.07356459129</v>
      </c>
      <c r="AF160">
        <f t="shared" si="31"/>
        <v>1</v>
      </c>
    </row>
    <row r="161" spans="1:32" x14ac:dyDescent="0.25">
      <c r="A161" s="2">
        <v>160</v>
      </c>
      <c r="B161">
        <f t="shared" si="23"/>
        <v>206242.00517224689</v>
      </c>
      <c r="C161" s="5">
        <v>0.08</v>
      </c>
      <c r="D161">
        <f t="shared" si="24"/>
        <v>1456068.5565160646</v>
      </c>
      <c r="Q161">
        <f t="shared" si="25"/>
        <v>1456068.5565160753</v>
      </c>
      <c r="R161">
        <f t="shared" si="26"/>
        <v>770.07622801457444</v>
      </c>
      <c r="S161">
        <f t="shared" si="27"/>
        <v>8131418.1384129729</v>
      </c>
      <c r="T161" s="5">
        <v>0.08</v>
      </c>
      <c r="V161">
        <f>SUM($R$2:R161)</f>
        <v>39318.78242881484</v>
      </c>
      <c r="W161">
        <f t="shared" si="28"/>
        <v>82.905542168462105</v>
      </c>
      <c r="Z161">
        <f t="shared" si="33"/>
        <v>5.8324389660837484E-5</v>
      </c>
      <c r="AA161" s="5">
        <v>0.3</v>
      </c>
      <c r="AB161">
        <f t="shared" si="29"/>
        <v>27104727.128043246</v>
      </c>
      <c r="AC161">
        <f t="shared" si="32"/>
        <v>2390814.4898923337</v>
      </c>
      <c r="AD161" s="5">
        <v>0.2</v>
      </c>
      <c r="AE161">
        <f t="shared" si="30"/>
        <v>478162.89797846676</v>
      </c>
      <c r="AF161">
        <f t="shared" si="31"/>
        <v>1</v>
      </c>
    </row>
    <row r="162" spans="1:32" x14ac:dyDescent="0.25">
      <c r="A162" s="2">
        <v>161</v>
      </c>
      <c r="B162">
        <f t="shared" si="23"/>
        <v>222741.36558602663</v>
      </c>
      <c r="C162" s="5">
        <v>0.08</v>
      </c>
      <c r="D162">
        <f t="shared" si="24"/>
        <v>1572554.0410373497</v>
      </c>
      <c r="Q162">
        <f t="shared" si="25"/>
        <v>1572554.0410373614</v>
      </c>
      <c r="R162">
        <f t="shared" si="26"/>
        <v>784.60596816579323</v>
      </c>
      <c r="S162">
        <f t="shared" si="27"/>
        <v>8781931.5894860122</v>
      </c>
      <c r="T162" s="5">
        <v>0.08</v>
      </c>
      <c r="V162">
        <f>SUM($R$2:R162)</f>
        <v>40103.388396980634</v>
      </c>
      <c r="W162">
        <f t="shared" si="28"/>
        <v>84.559921555645914</v>
      </c>
      <c r="Z162">
        <f t="shared" si="33"/>
        <v>5.4004064500775441E-5</v>
      </c>
      <c r="AA162" s="5">
        <v>0.3</v>
      </c>
      <c r="AB162">
        <f t="shared" si="29"/>
        <v>29273105.29828671</v>
      </c>
      <c r="AC162">
        <f t="shared" si="32"/>
        <v>2534263.3592858738</v>
      </c>
      <c r="AD162" s="5">
        <v>0.2</v>
      </c>
      <c r="AE162">
        <f t="shared" si="30"/>
        <v>506852.67185717478</v>
      </c>
      <c r="AF162">
        <f t="shared" si="31"/>
        <v>1</v>
      </c>
    </row>
    <row r="163" spans="1:32" x14ac:dyDescent="0.25">
      <c r="A163" s="2">
        <v>162</v>
      </c>
      <c r="B163">
        <f t="shared" si="23"/>
        <v>240560.67483290876</v>
      </c>
      <c r="C163" s="5">
        <v>0.08</v>
      </c>
      <c r="D163">
        <f t="shared" si="24"/>
        <v>1698358.3643203378</v>
      </c>
      <c r="Q163">
        <f t="shared" si="25"/>
        <v>1698358.3643203501</v>
      </c>
      <c r="R163">
        <f t="shared" si="26"/>
        <v>799.40985435760069</v>
      </c>
      <c r="S163">
        <f t="shared" si="27"/>
        <v>9484486.1166448947</v>
      </c>
      <c r="T163" s="5">
        <v>0.08</v>
      </c>
      <c r="V163">
        <f>SUM($R$2:R163)</f>
        <v>40902.798251338238</v>
      </c>
      <c r="W163">
        <f t="shared" si="28"/>
        <v>86.245515648248301</v>
      </c>
      <c r="Z163">
        <f t="shared" si="33"/>
        <v>5.0003763426643918E-5</v>
      </c>
      <c r="AA163" s="5">
        <v>0.3</v>
      </c>
      <c r="AB163">
        <f t="shared" si="29"/>
        <v>31614953.722149651</v>
      </c>
      <c r="AC163">
        <f t="shared" si="32"/>
        <v>2686319.1608430264</v>
      </c>
      <c r="AD163" s="5">
        <v>0.2</v>
      </c>
      <c r="AE163">
        <f t="shared" si="30"/>
        <v>537263.8321686053</v>
      </c>
      <c r="AF163">
        <f t="shared" si="31"/>
        <v>1</v>
      </c>
    </row>
    <row r="164" spans="1:32" x14ac:dyDescent="0.25">
      <c r="A164" s="2">
        <v>163</v>
      </c>
      <c r="B164">
        <f t="shared" si="23"/>
        <v>259805.52881954145</v>
      </c>
      <c r="C164" s="5">
        <v>0.08</v>
      </c>
      <c r="D164">
        <f t="shared" si="24"/>
        <v>1834227.0334659647</v>
      </c>
      <c r="Q164">
        <f t="shared" si="25"/>
        <v>1834227.0334659782</v>
      </c>
      <c r="R164">
        <f t="shared" si="26"/>
        <v>814.49305915680065</v>
      </c>
      <c r="S164">
        <f t="shared" si="27"/>
        <v>10243245.005976487</v>
      </c>
      <c r="T164" s="5">
        <v>0.08</v>
      </c>
      <c r="V164">
        <f>SUM($R$2:R164)</f>
        <v>41717.291310495035</v>
      </c>
      <c r="W164">
        <f t="shared" si="28"/>
        <v>87.962913402975232</v>
      </c>
      <c r="Z164">
        <f t="shared" si="33"/>
        <v>4.6299780950596215E-5</v>
      </c>
      <c r="AA164" s="5">
        <v>0.3</v>
      </c>
      <c r="AB164">
        <f t="shared" si="29"/>
        <v>34144150.019921623</v>
      </c>
      <c r="AC164">
        <f t="shared" si="32"/>
        <v>2847498.310493608</v>
      </c>
      <c r="AD164" s="5">
        <v>0.2</v>
      </c>
      <c r="AE164">
        <f t="shared" si="30"/>
        <v>569499.6620987216</v>
      </c>
      <c r="AF164">
        <f t="shared" si="31"/>
        <v>1</v>
      </c>
    </row>
    <row r="165" spans="1:32" x14ac:dyDescent="0.25">
      <c r="A165" s="2">
        <v>164</v>
      </c>
      <c r="B165">
        <f t="shared" si="23"/>
        <v>280589.97112510476</v>
      </c>
      <c r="C165" s="5">
        <v>0.08</v>
      </c>
      <c r="D165">
        <f t="shared" si="24"/>
        <v>1980965.1961432418</v>
      </c>
      <c r="Q165">
        <f t="shared" si="25"/>
        <v>1980965.1961432567</v>
      </c>
      <c r="R165">
        <f t="shared" si="26"/>
        <v>829.8608527257968</v>
      </c>
      <c r="S165">
        <f t="shared" si="27"/>
        <v>11062704.606454607</v>
      </c>
      <c r="T165" s="5">
        <v>0.08</v>
      </c>
      <c r="V165">
        <f>SUM($R$2:R165)</f>
        <v>42547.152163220831</v>
      </c>
      <c r="W165">
        <f t="shared" si="28"/>
        <v>89.712714888923443</v>
      </c>
      <c r="Z165">
        <f t="shared" si="33"/>
        <v>4.2870167546848345E-5</v>
      </c>
      <c r="AA165" s="5">
        <v>0.3</v>
      </c>
      <c r="AB165">
        <f t="shared" si="29"/>
        <v>36875682.021515362</v>
      </c>
      <c r="AC165">
        <f t="shared" si="32"/>
        <v>3018348.2091232245</v>
      </c>
      <c r="AD165" s="5">
        <v>0.2</v>
      </c>
      <c r="AE165">
        <f t="shared" si="30"/>
        <v>603669.64182464487</v>
      </c>
      <c r="AF165">
        <f t="shared" si="31"/>
        <v>1</v>
      </c>
    </row>
    <row r="166" spans="1:32" x14ac:dyDescent="0.25">
      <c r="A166" s="2">
        <v>165</v>
      </c>
      <c r="B166">
        <f t="shared" ref="B166:B200" si="34">B165+B165*C165</f>
        <v>303037.16881511314</v>
      </c>
      <c r="C166" s="5">
        <v>0.08</v>
      </c>
      <c r="D166">
        <f t="shared" ref="D166:D200" si="35">D165+D165*C165</f>
        <v>2139442.411834701</v>
      </c>
      <c r="Q166">
        <f t="shared" ref="Q166:Q200" si="36">$D$2*((1+$C$2)^A165)</f>
        <v>2139442.4118347177</v>
      </c>
      <c r="R166">
        <f t="shared" ref="R166:R200" si="37">S166/((1+$U$2)^A165)</f>
        <v>845.51860466401945</v>
      </c>
      <c r="S166">
        <f t="shared" ref="S166:S200" si="38">S165*(1+T165)</f>
        <v>11947720.974970976</v>
      </c>
      <c r="T166" s="5">
        <v>0.08</v>
      </c>
      <c r="V166">
        <f>SUM($R$2:R166)</f>
        <v>43392.670767884854</v>
      </c>
      <c r="W166">
        <f t="shared" ref="W166:W200" si="39">V166/$W$2</f>
        <v>91.495531497248038</v>
      </c>
      <c r="Z166">
        <f t="shared" si="33"/>
        <v>3.9694599580415133E-5</v>
      </c>
      <c r="AA166" s="5">
        <v>0.3</v>
      </c>
      <c r="AB166">
        <f t="shared" si="29"/>
        <v>39825736.58323659</v>
      </c>
      <c r="AC166">
        <f t="shared" si="32"/>
        <v>3199449.1016706182</v>
      </c>
      <c r="AD166" s="5">
        <v>0.2</v>
      </c>
      <c r="AE166">
        <f t="shared" si="30"/>
        <v>639889.82033412368</v>
      </c>
      <c r="AF166">
        <f t="shared" si="31"/>
        <v>1</v>
      </c>
    </row>
    <row r="167" spans="1:32" x14ac:dyDescent="0.25">
      <c r="A167" s="2">
        <v>166</v>
      </c>
      <c r="B167">
        <f t="shared" si="34"/>
        <v>327280.14232032216</v>
      </c>
      <c r="C167" s="5">
        <v>0.08</v>
      </c>
      <c r="D167">
        <f t="shared" si="35"/>
        <v>2310597.804781477</v>
      </c>
      <c r="Q167">
        <f t="shared" si="36"/>
        <v>2310597.8047814951</v>
      </c>
      <c r="R167">
        <f t="shared" si="37"/>
        <v>861.47178588409531</v>
      </c>
      <c r="S167">
        <f t="shared" si="38"/>
        <v>12903538.652968654</v>
      </c>
      <c r="T167" s="5">
        <v>0.08</v>
      </c>
      <c r="V167">
        <f>SUM($R$2:R167)</f>
        <v>44254.14255376895</v>
      </c>
      <c r="W167">
        <f t="shared" si="39"/>
        <v>93.311986154786297</v>
      </c>
      <c r="Z167">
        <f t="shared" si="33"/>
        <v>3.6754258870754755E-5</v>
      </c>
      <c r="AA167" s="5">
        <v>0.3</v>
      </c>
      <c r="AB167">
        <f t="shared" si="29"/>
        <v>43011795.509895518</v>
      </c>
      <c r="AC167">
        <f t="shared" si="32"/>
        <v>3391416.0477708555</v>
      </c>
      <c r="AD167" s="5">
        <v>0.2</v>
      </c>
      <c r="AE167">
        <f t="shared" si="30"/>
        <v>678283.20955417119</v>
      </c>
      <c r="AF167">
        <f t="shared" si="31"/>
        <v>1</v>
      </c>
    </row>
    <row r="168" spans="1:32" x14ac:dyDescent="0.25">
      <c r="A168" s="2">
        <v>167</v>
      </c>
      <c r="B168">
        <f t="shared" si="34"/>
        <v>353462.55370594794</v>
      </c>
      <c r="C168" s="5">
        <v>0.08</v>
      </c>
      <c r="D168">
        <f t="shared" si="35"/>
        <v>2495445.6291639949</v>
      </c>
      <c r="Q168">
        <f t="shared" si="36"/>
        <v>2495445.6291640149</v>
      </c>
      <c r="R168">
        <f t="shared" si="37"/>
        <v>877.72597052341769</v>
      </c>
      <c r="S168">
        <f t="shared" si="38"/>
        <v>13935821.745206147</v>
      </c>
      <c r="T168" s="5">
        <v>0.08</v>
      </c>
      <c r="V168">
        <f>SUM($R$2:R168)</f>
        <v>45131.868524292368</v>
      </c>
      <c r="W168">
        <f t="shared" si="39"/>
        <v>95.16271354171208</v>
      </c>
      <c r="Z168">
        <f t="shared" si="33"/>
        <v>3.4031721176624766E-5</v>
      </c>
      <c r="AA168" s="5">
        <v>0.3</v>
      </c>
      <c r="AB168">
        <f t="shared" si="29"/>
        <v>46452739.150687158</v>
      </c>
      <c r="AC168">
        <f t="shared" si="32"/>
        <v>3594901.0106371068</v>
      </c>
      <c r="AD168" s="5">
        <v>0.2</v>
      </c>
      <c r="AE168">
        <f t="shared" si="30"/>
        <v>718980.20212742139</v>
      </c>
      <c r="AF168">
        <f t="shared" si="31"/>
        <v>1</v>
      </c>
    </row>
    <row r="169" spans="1:32" x14ac:dyDescent="0.25">
      <c r="A169" s="2">
        <v>168</v>
      </c>
      <c r="B169">
        <f t="shared" si="34"/>
        <v>381739.55800242379</v>
      </c>
      <c r="C169" s="5">
        <v>0.08</v>
      </c>
      <c r="D169">
        <f t="shared" si="35"/>
        <v>2695081.2794971145</v>
      </c>
      <c r="Q169">
        <f t="shared" si="36"/>
        <v>2695081.2794971359</v>
      </c>
      <c r="R169">
        <f t="shared" si="37"/>
        <v>894.28683789178399</v>
      </c>
      <c r="S169">
        <f t="shared" si="38"/>
        <v>15050687.48482264</v>
      </c>
      <c r="T169" s="5">
        <v>0.08</v>
      </c>
      <c r="V169">
        <f>SUM($R$2:R169)</f>
        <v>46026.155362184152</v>
      </c>
      <c r="W169">
        <f t="shared" si="39"/>
        <v>97.048360313296826</v>
      </c>
      <c r="Z169">
        <f t="shared" si="33"/>
        <v>3.1510852941319226E-5</v>
      </c>
      <c r="AA169" s="5">
        <v>0.3</v>
      </c>
      <c r="AB169">
        <f t="shared" si="29"/>
        <v>50168958.282742135</v>
      </c>
      <c r="AC169">
        <f t="shared" si="32"/>
        <v>3810595.0712753334</v>
      </c>
      <c r="AD169" s="5">
        <v>0.2</v>
      </c>
      <c r="AE169">
        <f t="shared" si="30"/>
        <v>762119.01425506675</v>
      </c>
      <c r="AF169">
        <f t="shared" si="31"/>
        <v>1</v>
      </c>
    </row>
    <row r="170" spans="1:32" x14ac:dyDescent="0.25">
      <c r="A170" s="2">
        <v>169</v>
      </c>
      <c r="B170">
        <f t="shared" si="34"/>
        <v>412278.72264261771</v>
      </c>
      <c r="C170" s="5">
        <v>0.08</v>
      </c>
      <c r="D170">
        <f t="shared" si="35"/>
        <v>2910687.7818568838</v>
      </c>
      <c r="Q170">
        <f t="shared" si="36"/>
        <v>2910687.7818569071</v>
      </c>
      <c r="R170">
        <f t="shared" si="37"/>
        <v>911.16017445578018</v>
      </c>
      <c r="S170">
        <f t="shared" si="38"/>
        <v>16254742.483608453</v>
      </c>
      <c r="T170" s="5">
        <v>0.08</v>
      </c>
      <c r="V170">
        <f>SUM($R$2:R170)</f>
        <v>46937.31553663993</v>
      </c>
      <c r="W170">
        <f t="shared" si="39"/>
        <v>98.969585325854865</v>
      </c>
      <c r="Z170">
        <f t="shared" si="33"/>
        <v>2.917671568640669E-5</v>
      </c>
      <c r="AA170" s="5">
        <v>0.3</v>
      </c>
      <c r="AB170">
        <f t="shared" si="29"/>
        <v>54182474.94536151</v>
      </c>
      <c r="AC170">
        <f t="shared" si="32"/>
        <v>4039230.7755518537</v>
      </c>
      <c r="AD170" s="5">
        <v>0.2</v>
      </c>
      <c r="AE170">
        <f t="shared" si="30"/>
        <v>807846.15511037083</v>
      </c>
      <c r="AF170">
        <f t="shared" si="31"/>
        <v>1</v>
      </c>
    </row>
    <row r="171" spans="1:32" x14ac:dyDescent="0.25">
      <c r="A171" s="2">
        <v>170</v>
      </c>
      <c r="B171">
        <f t="shared" si="34"/>
        <v>445261.02045402711</v>
      </c>
      <c r="C171" s="5">
        <v>0.08</v>
      </c>
      <c r="D171">
        <f t="shared" si="35"/>
        <v>3143542.8044054345</v>
      </c>
      <c r="Q171">
        <f t="shared" si="36"/>
        <v>3143542.8044054601</v>
      </c>
      <c r="R171">
        <f t="shared" si="37"/>
        <v>928.35187586060624</v>
      </c>
      <c r="S171">
        <f t="shared" si="38"/>
        <v>17555121.882297128</v>
      </c>
      <c r="T171" s="5">
        <v>0.08</v>
      </c>
      <c r="V171">
        <f>SUM($R$2:R171)</f>
        <v>47865.667412500537</v>
      </c>
      <c r="W171">
        <f t="shared" si="39"/>
        <v>100.92705986695175</v>
      </c>
      <c r="Z171">
        <f t="shared" si="33"/>
        <v>2.7015477487413603E-5</v>
      </c>
      <c r="AA171" s="5">
        <v>0.3</v>
      </c>
      <c r="AB171">
        <f t="shared" si="29"/>
        <v>58517072.940990433</v>
      </c>
      <c r="AC171">
        <f t="shared" si="32"/>
        <v>4281584.622084965</v>
      </c>
      <c r="AD171" s="5">
        <v>0.2</v>
      </c>
      <c r="AE171">
        <f t="shared" si="30"/>
        <v>856316.92441699305</v>
      </c>
      <c r="AF171">
        <f t="shared" si="31"/>
        <v>1</v>
      </c>
    </row>
    <row r="172" spans="1:32" x14ac:dyDescent="0.25">
      <c r="A172" s="2">
        <v>171</v>
      </c>
      <c r="B172">
        <f t="shared" si="34"/>
        <v>480881.90209034929</v>
      </c>
      <c r="C172" s="5">
        <v>0.08</v>
      </c>
      <c r="D172">
        <f t="shared" si="35"/>
        <v>3395026.2287578695</v>
      </c>
      <c r="Q172">
        <f t="shared" si="36"/>
        <v>3395026.2287578965</v>
      </c>
      <c r="R172">
        <f t="shared" si="37"/>
        <v>945.86794899005145</v>
      </c>
      <c r="S172">
        <f t="shared" si="38"/>
        <v>18959531.6328809</v>
      </c>
      <c r="T172" s="5">
        <v>0.08</v>
      </c>
      <c r="V172">
        <f>SUM($R$2:R172)</f>
        <v>48811.535361490591</v>
      </c>
      <c r="W172">
        <f t="shared" si="39"/>
        <v>102.92146788995612</v>
      </c>
      <c r="Z172">
        <f t="shared" si="33"/>
        <v>2.5014331006864447E-5</v>
      </c>
      <c r="AA172" s="5">
        <v>0.3</v>
      </c>
      <c r="AB172">
        <f t="shared" si="29"/>
        <v>63198438.776269667</v>
      </c>
      <c r="AC172">
        <f t="shared" si="32"/>
        <v>4538479.6994100632</v>
      </c>
      <c r="AD172" s="5">
        <v>0.2</v>
      </c>
      <c r="AE172">
        <f t="shared" si="30"/>
        <v>907695.93988201267</v>
      </c>
      <c r="AF172">
        <f t="shared" si="31"/>
        <v>1</v>
      </c>
    </row>
    <row r="173" spans="1:32" x14ac:dyDescent="0.25">
      <c r="A173" s="2">
        <v>172</v>
      </c>
      <c r="B173">
        <f t="shared" si="34"/>
        <v>519352.45425757725</v>
      </c>
      <c r="C173" s="5">
        <v>0.08</v>
      </c>
      <c r="D173">
        <f t="shared" si="35"/>
        <v>3666628.3270584992</v>
      </c>
      <c r="Q173">
        <f t="shared" si="36"/>
        <v>3666628.3270585281</v>
      </c>
      <c r="R173">
        <f t="shared" si="37"/>
        <v>963.71451406533538</v>
      </c>
      <c r="S173">
        <f t="shared" si="38"/>
        <v>20476294.163511373</v>
      </c>
      <c r="T173" s="5">
        <v>0.08</v>
      </c>
      <c r="V173">
        <f>SUM($R$2:R173)</f>
        <v>49775.249875555928</v>
      </c>
      <c r="W173">
        <f t="shared" si="39"/>
        <v>104.95350625301718</v>
      </c>
      <c r="Z173">
        <f t="shared" si="33"/>
        <v>2.3161417598948559E-5</v>
      </c>
      <c r="AA173" s="5">
        <v>0.3</v>
      </c>
      <c r="AB173">
        <f t="shared" si="29"/>
        <v>68254313.878371254</v>
      </c>
      <c r="AC173">
        <f t="shared" si="32"/>
        <v>4810788.481374667</v>
      </c>
      <c r="AD173" s="5">
        <v>0.2</v>
      </c>
      <c r="AE173">
        <f t="shared" si="30"/>
        <v>962157.69627493341</v>
      </c>
      <c r="AF173">
        <f t="shared" si="31"/>
        <v>1</v>
      </c>
    </row>
    <row r="174" spans="1:32" x14ac:dyDescent="0.25">
      <c r="A174" s="2">
        <v>173</v>
      </c>
      <c r="B174">
        <f t="shared" si="34"/>
        <v>560900.65059818339</v>
      </c>
      <c r="C174" s="5">
        <v>0.08</v>
      </c>
      <c r="D174">
        <f t="shared" si="35"/>
        <v>3959958.5932231792</v>
      </c>
      <c r="Q174">
        <f t="shared" si="36"/>
        <v>3959958.5932232109</v>
      </c>
      <c r="R174">
        <f t="shared" si="37"/>
        <v>981.89780678354941</v>
      </c>
      <c r="S174">
        <f t="shared" si="38"/>
        <v>22114397.696592286</v>
      </c>
      <c r="T174" s="5">
        <v>0.08</v>
      </c>
      <c r="V174">
        <f>SUM($R$2:R174)</f>
        <v>50757.147682339477</v>
      </c>
      <c r="W174">
        <f t="shared" si="39"/>
        <v>107.02388496255108</v>
      </c>
      <c r="Z174">
        <f t="shared" si="33"/>
        <v>2.1445757036063478E-5</v>
      </c>
      <c r="AA174" s="5">
        <v>0.3</v>
      </c>
      <c r="AB174">
        <f t="shared" si="29"/>
        <v>73714658.988640964</v>
      </c>
      <c r="AC174">
        <f t="shared" si="32"/>
        <v>5099435.7902571475</v>
      </c>
      <c r="AD174" s="5">
        <v>0.2</v>
      </c>
      <c r="AE174">
        <f t="shared" si="30"/>
        <v>1019887.1580514295</v>
      </c>
      <c r="AF174">
        <f t="shared" si="31"/>
        <v>1</v>
      </c>
    </row>
    <row r="175" spans="1:32" x14ac:dyDescent="0.25">
      <c r="A175" s="2">
        <v>174</v>
      </c>
      <c r="B175">
        <f t="shared" si="34"/>
        <v>605772.70264603803</v>
      </c>
      <c r="C175" s="5">
        <v>0.08</v>
      </c>
      <c r="D175">
        <f t="shared" si="35"/>
        <v>4276755.2806810336</v>
      </c>
      <c r="Q175">
        <f t="shared" si="36"/>
        <v>4276755.2806810681</v>
      </c>
      <c r="R175">
        <f t="shared" si="37"/>
        <v>1000.4241804964466</v>
      </c>
      <c r="S175">
        <f t="shared" si="38"/>
        <v>23883549.512319669</v>
      </c>
      <c r="T175" s="5">
        <v>0.08</v>
      </c>
      <c r="V175">
        <f>SUM($R$2:R175)</f>
        <v>51757.571862835925</v>
      </c>
      <c r="W175">
        <f t="shared" si="39"/>
        <v>109.13332742132148</v>
      </c>
      <c r="Z175">
        <f t="shared" si="33"/>
        <v>1.9857182440799518E-5</v>
      </c>
      <c r="AA175" s="5">
        <v>0.3</v>
      </c>
      <c r="AB175">
        <f t="shared" si="29"/>
        <v>79611831.70773223</v>
      </c>
      <c r="AC175">
        <f t="shared" si="32"/>
        <v>5405401.9376725769</v>
      </c>
      <c r="AD175" s="5">
        <v>0.2</v>
      </c>
      <c r="AE175">
        <f t="shared" si="30"/>
        <v>1081080.3875345155</v>
      </c>
      <c r="AF175">
        <f t="shared" si="31"/>
        <v>1</v>
      </c>
    </row>
    <row r="176" spans="1:32" x14ac:dyDescent="0.25">
      <c r="A176" s="2">
        <v>175</v>
      </c>
      <c r="B176">
        <f t="shared" si="34"/>
        <v>654234.51885772112</v>
      </c>
      <c r="C176" s="5">
        <v>0.08</v>
      </c>
      <c r="D176">
        <f t="shared" si="35"/>
        <v>4618895.7031355165</v>
      </c>
      <c r="Q176">
        <f t="shared" si="36"/>
        <v>4618895.7031355537</v>
      </c>
      <c r="R176">
        <f t="shared" si="37"/>
        <v>1019.3001084303418</v>
      </c>
      <c r="S176">
        <f t="shared" si="38"/>
        <v>25794233.473305244</v>
      </c>
      <c r="T176" s="5">
        <v>0.08</v>
      </c>
      <c r="V176">
        <f>SUM($R$2:R176)</f>
        <v>52776.871971266264</v>
      </c>
      <c r="W176">
        <f t="shared" si="39"/>
        <v>111.28257068120074</v>
      </c>
      <c r="Z176">
        <f t="shared" si="33"/>
        <v>1.838628003777733E-5</v>
      </c>
      <c r="AA176" s="5">
        <v>0.3</v>
      </c>
      <c r="AB176">
        <f t="shared" si="29"/>
        <v>85980778.244350821</v>
      </c>
      <c r="AC176">
        <f t="shared" si="32"/>
        <v>5729726.0539329322</v>
      </c>
      <c r="AD176" s="5">
        <v>0.2</v>
      </c>
      <c r="AE176">
        <f t="shared" si="30"/>
        <v>1145945.2107865864</v>
      </c>
      <c r="AF176">
        <f t="shared" si="31"/>
        <v>1</v>
      </c>
    </row>
    <row r="177" spans="1:32" x14ac:dyDescent="0.25">
      <c r="A177" s="2">
        <v>176</v>
      </c>
      <c r="B177">
        <f t="shared" si="34"/>
        <v>706573.28036633879</v>
      </c>
      <c r="C177" s="5">
        <v>0.08</v>
      </c>
      <c r="D177">
        <f t="shared" si="35"/>
        <v>4988407.3593863575</v>
      </c>
      <c r="Q177">
        <f t="shared" si="36"/>
        <v>4988407.3593863985</v>
      </c>
      <c r="R177">
        <f t="shared" si="37"/>
        <v>1038.5321859478952</v>
      </c>
      <c r="S177">
        <f t="shared" si="38"/>
        <v>27857772.151169665</v>
      </c>
      <c r="T177" s="5">
        <v>0.08</v>
      </c>
      <c r="V177">
        <f>SUM($R$2:R177)</f>
        <v>53815.404157214158</v>
      </c>
      <c r="W177">
        <f t="shared" si="39"/>
        <v>113.47236570070038</v>
      </c>
      <c r="Z177">
        <f t="shared" si="33"/>
        <v>1.7024333368312341E-5</v>
      </c>
      <c r="AA177" s="5">
        <v>0.3</v>
      </c>
      <c r="AB177">
        <f t="shared" si="29"/>
        <v>92859240.503898889</v>
      </c>
      <c r="AC177">
        <f t="shared" si="32"/>
        <v>6073509.617168908</v>
      </c>
      <c r="AD177" s="5">
        <v>0.2</v>
      </c>
      <c r="AE177">
        <f t="shared" si="30"/>
        <v>1214701.9234337816</v>
      </c>
      <c r="AF177">
        <f t="shared" si="31"/>
        <v>1</v>
      </c>
    </row>
    <row r="178" spans="1:32" x14ac:dyDescent="0.25">
      <c r="A178" s="2">
        <v>177</v>
      </c>
      <c r="B178">
        <f t="shared" si="34"/>
        <v>763099.14279564586</v>
      </c>
      <c r="C178" s="5">
        <v>0.08</v>
      </c>
      <c r="D178">
        <f t="shared" si="35"/>
        <v>5387479.9481372666</v>
      </c>
      <c r="Q178">
        <f t="shared" si="36"/>
        <v>5387479.9481373094</v>
      </c>
      <c r="R178">
        <f t="shared" si="37"/>
        <v>1058.1271328525727</v>
      </c>
      <c r="S178">
        <f t="shared" si="38"/>
        <v>30086393.923263241</v>
      </c>
      <c r="T178" s="5">
        <v>0.08</v>
      </c>
      <c r="V178">
        <f>SUM($R$2:R178)</f>
        <v>54873.531290066734</v>
      </c>
      <c r="W178">
        <f t="shared" si="39"/>
        <v>115.70347760736038</v>
      </c>
      <c r="Z178">
        <f t="shared" si="33"/>
        <v>1.5763271637326241E-5</v>
      </c>
      <c r="AA178" s="5">
        <v>0.3</v>
      </c>
      <c r="AB178">
        <f t="shared" si="29"/>
        <v>100287979.74421081</v>
      </c>
      <c r="AC178">
        <f t="shared" si="32"/>
        <v>6437920.1941990424</v>
      </c>
      <c r="AD178" s="5">
        <v>0.2</v>
      </c>
      <c r="AE178">
        <f t="shared" si="30"/>
        <v>1287584.0388398087</v>
      </c>
      <c r="AF178">
        <f t="shared" si="31"/>
        <v>1</v>
      </c>
    </row>
    <row r="179" spans="1:32" x14ac:dyDescent="0.25">
      <c r="A179" s="2">
        <v>178</v>
      </c>
      <c r="B179">
        <f t="shared" si="34"/>
        <v>824147.0742192975</v>
      </c>
      <c r="C179" s="5">
        <v>0.08</v>
      </c>
      <c r="D179">
        <f t="shared" si="35"/>
        <v>5818478.3439882481</v>
      </c>
      <c r="Q179">
        <f t="shared" si="36"/>
        <v>5818478.3439882947</v>
      </c>
      <c r="R179">
        <f t="shared" si="37"/>
        <v>1078.0917957365834</v>
      </c>
      <c r="S179">
        <f t="shared" si="38"/>
        <v>32493305.437124301</v>
      </c>
      <c r="T179" s="5">
        <v>0.08</v>
      </c>
      <c r="V179">
        <f>SUM($R$2:R179)</f>
        <v>55951.623085803316</v>
      </c>
      <c r="W179">
        <f t="shared" si="39"/>
        <v>117.97668596508944</v>
      </c>
      <c r="Z179">
        <f t="shared" si="33"/>
        <v>1.4595621886413185E-5</v>
      </c>
      <c r="AA179" s="5">
        <v>0.3</v>
      </c>
      <c r="AB179">
        <f t="shared" si="29"/>
        <v>108311018.12374768</v>
      </c>
      <c r="AC179">
        <f t="shared" si="32"/>
        <v>6824195.4058509851</v>
      </c>
      <c r="AD179" s="5">
        <v>0.2</v>
      </c>
      <c r="AE179">
        <f t="shared" si="30"/>
        <v>1364839.0811701971</v>
      </c>
      <c r="AF179">
        <f t="shared" si="31"/>
        <v>1</v>
      </c>
    </row>
    <row r="180" spans="1:32" x14ac:dyDescent="0.25">
      <c r="A180" s="2">
        <v>179</v>
      </c>
      <c r="B180">
        <f t="shared" si="34"/>
        <v>890078.84015684132</v>
      </c>
      <c r="C180" s="5">
        <v>0.08</v>
      </c>
      <c r="D180">
        <f t="shared" si="35"/>
        <v>6283956.6115073077</v>
      </c>
      <c r="Q180">
        <f t="shared" si="36"/>
        <v>6283956.611507359</v>
      </c>
      <c r="R180">
        <f t="shared" si="37"/>
        <v>1098.433150373123</v>
      </c>
      <c r="S180">
        <f t="shared" si="38"/>
        <v>35092769.872094244</v>
      </c>
      <c r="T180" s="5">
        <v>0.08</v>
      </c>
      <c r="V180">
        <f>SUM($R$2:R180)</f>
        <v>57050.056236176439</v>
      </c>
      <c r="W180">
        <f t="shared" si="39"/>
        <v>120.29278504654924</v>
      </c>
      <c r="Z180">
        <f t="shared" si="33"/>
        <v>1.3514464709641839E-5</v>
      </c>
      <c r="AA180" s="5">
        <v>0.3</v>
      </c>
      <c r="AB180">
        <f t="shared" si="29"/>
        <v>116975899.57364748</v>
      </c>
      <c r="AC180">
        <f t="shared" si="32"/>
        <v>7233647.1302020447</v>
      </c>
      <c r="AD180" s="5">
        <v>0.2</v>
      </c>
      <c r="AE180">
        <f t="shared" si="30"/>
        <v>1446729.4260404091</v>
      </c>
      <c r="AF180">
        <f t="shared" si="31"/>
        <v>1</v>
      </c>
    </row>
    <row r="181" spans="1:32" x14ac:dyDescent="0.25">
      <c r="A181" s="2">
        <v>180</v>
      </c>
      <c r="B181">
        <f t="shared" si="34"/>
        <v>961285.14736938861</v>
      </c>
      <c r="C181" s="5">
        <v>0.08</v>
      </c>
      <c r="D181">
        <f t="shared" si="35"/>
        <v>6786673.1404278921</v>
      </c>
      <c r="Q181">
        <f t="shared" si="36"/>
        <v>6786673.1404279489</v>
      </c>
      <c r="R181">
        <f t="shared" si="37"/>
        <v>1119.1583041537478</v>
      </c>
      <c r="S181">
        <f t="shared" si="38"/>
        <v>37900191.461861789</v>
      </c>
      <c r="T181" s="5">
        <v>0.08</v>
      </c>
      <c r="V181">
        <f>SUM($R$2:R181)</f>
        <v>58169.214540330184</v>
      </c>
      <c r="W181">
        <f t="shared" si="39"/>
        <v>122.65258411067808</v>
      </c>
      <c r="Z181">
        <f t="shared" si="33"/>
        <v>1.2513393249668367E-5</v>
      </c>
      <c r="AA181" s="5">
        <v>0.3</v>
      </c>
      <c r="AB181">
        <f t="shared" si="29"/>
        <v>126333971.53953931</v>
      </c>
      <c r="AC181">
        <f t="shared" si="32"/>
        <v>7667665.9580141678</v>
      </c>
      <c r="AD181" s="5">
        <v>0.2</v>
      </c>
      <c r="AE181">
        <f t="shared" si="30"/>
        <v>1533533.1916028336</v>
      </c>
      <c r="AF181">
        <f t="shared" si="31"/>
        <v>1</v>
      </c>
    </row>
    <row r="182" spans="1:32" x14ac:dyDescent="0.25">
      <c r="A182" s="2">
        <v>181</v>
      </c>
      <c r="B182">
        <f t="shared" si="34"/>
        <v>1038187.9591589397</v>
      </c>
      <c r="C182" s="5">
        <v>0.08</v>
      </c>
      <c r="D182">
        <f t="shared" si="35"/>
        <v>7329606.9916621232</v>
      </c>
      <c r="Q182">
        <f t="shared" si="36"/>
        <v>7329606.9916621847</v>
      </c>
      <c r="R182">
        <f t="shared" si="37"/>
        <v>1140.2744985717432</v>
      </c>
      <c r="S182">
        <f t="shared" si="38"/>
        <v>40932206.778810732</v>
      </c>
      <c r="T182" s="5">
        <v>0.08</v>
      </c>
      <c r="V182">
        <f>SUM($R$2:R182)</f>
        <v>59309.489038901927</v>
      </c>
      <c r="W182">
        <f t="shared" si="39"/>
        <v>125.05690768545087</v>
      </c>
      <c r="Z182">
        <f t="shared" si="33"/>
        <v>1.1586475231174414E-5</v>
      </c>
      <c r="AA182" s="5">
        <v>0.3</v>
      </c>
      <c r="AB182">
        <f t="shared" si="29"/>
        <v>136440689.26270244</v>
      </c>
      <c r="AC182">
        <f t="shared" si="32"/>
        <v>8127725.9154950185</v>
      </c>
      <c r="AD182" s="5">
        <v>0.2</v>
      </c>
      <c r="AE182">
        <f t="shared" si="30"/>
        <v>1625545.1830990037</v>
      </c>
      <c r="AF182">
        <f t="shared" si="31"/>
        <v>1</v>
      </c>
    </row>
    <row r="183" spans="1:32" x14ac:dyDescent="0.25">
      <c r="A183" s="2">
        <v>182</v>
      </c>
      <c r="B183">
        <f t="shared" si="34"/>
        <v>1121242.9958916549</v>
      </c>
      <c r="C183" s="5">
        <v>0.08</v>
      </c>
      <c r="D183">
        <f t="shared" si="35"/>
        <v>7915975.5509950928</v>
      </c>
      <c r="Q183">
        <f t="shared" si="36"/>
        <v>7915975.550995159</v>
      </c>
      <c r="R183">
        <f t="shared" si="37"/>
        <v>1161.7891117523416</v>
      </c>
      <c r="S183">
        <f t="shared" si="38"/>
        <v>44206783.321115591</v>
      </c>
      <c r="T183" s="5">
        <v>0.08</v>
      </c>
      <c r="V183">
        <f>SUM($R$2:R183)</f>
        <v>60471.278150654267</v>
      </c>
      <c r="W183">
        <f t="shared" si="39"/>
        <v>127.50659585597408</v>
      </c>
      <c r="Z183">
        <f t="shared" si="33"/>
        <v>1.0728217806642976E-5</v>
      </c>
      <c r="AA183" s="5">
        <v>0.3</v>
      </c>
      <c r="AB183">
        <f t="shared" si="29"/>
        <v>147355944.40371865</v>
      </c>
      <c r="AC183">
        <f t="shared" si="32"/>
        <v>8615389.4704247192</v>
      </c>
      <c r="AD183" s="5">
        <v>0.2</v>
      </c>
      <c r="AE183">
        <f t="shared" si="30"/>
        <v>1723077.8940849439</v>
      </c>
      <c r="AF183">
        <f t="shared" si="31"/>
        <v>1</v>
      </c>
    </row>
    <row r="184" spans="1:32" x14ac:dyDescent="0.25">
      <c r="A184" s="2">
        <v>183</v>
      </c>
      <c r="B184">
        <f t="shared" si="34"/>
        <v>1210942.4355629873</v>
      </c>
      <c r="C184" s="5">
        <v>0.08</v>
      </c>
      <c r="D184">
        <f t="shared" si="35"/>
        <v>8549253.5950747002</v>
      </c>
      <c r="Q184">
        <f t="shared" si="36"/>
        <v>8549253.5950747747</v>
      </c>
      <c r="R184">
        <f t="shared" si="37"/>
        <v>1183.7096610306878</v>
      </c>
      <c r="S184">
        <f t="shared" si="38"/>
        <v>47743325.986804843</v>
      </c>
      <c r="T184" s="5">
        <v>0.08</v>
      </c>
      <c r="V184">
        <f>SUM($R$2:R184)</f>
        <v>61654.987811684958</v>
      </c>
      <c r="W184">
        <f t="shared" si="39"/>
        <v>130.00250455801662</v>
      </c>
      <c r="Z184">
        <f t="shared" si="33"/>
        <v>9.9335350061509023E-6</v>
      </c>
      <c r="AA184" s="5">
        <v>0.3</v>
      </c>
      <c r="AB184">
        <f t="shared" si="29"/>
        <v>159144419.95601615</v>
      </c>
      <c r="AC184">
        <f t="shared" si="32"/>
        <v>9132312.8386502024</v>
      </c>
      <c r="AD184" s="5">
        <v>0.2</v>
      </c>
      <c r="AE184">
        <f t="shared" si="30"/>
        <v>1826462.5677300405</v>
      </c>
      <c r="AF184">
        <f t="shared" si="31"/>
        <v>1</v>
      </c>
    </row>
    <row r="185" spans="1:32" x14ac:dyDescent="0.25">
      <c r="A185" s="2">
        <v>184</v>
      </c>
      <c r="B185">
        <f t="shared" si="34"/>
        <v>1307817.8304080262</v>
      </c>
      <c r="C185" s="5">
        <v>0.08</v>
      </c>
      <c r="D185">
        <f t="shared" si="35"/>
        <v>9233193.8826806769</v>
      </c>
      <c r="Q185">
        <f t="shared" si="36"/>
        <v>9233193.8826807551</v>
      </c>
      <c r="R185">
        <f t="shared" si="37"/>
        <v>1206.0438055784366</v>
      </c>
      <c r="S185">
        <f t="shared" si="38"/>
        <v>51562792.065749235</v>
      </c>
      <c r="T185" s="5">
        <v>0.08</v>
      </c>
      <c r="V185">
        <f>SUM($R$2:R185)</f>
        <v>62861.031617263397</v>
      </c>
      <c r="W185">
        <f t="shared" si="39"/>
        <v>132.54550587707882</v>
      </c>
      <c r="Z185">
        <f t="shared" si="33"/>
        <v>9.1977175982878715E-6</v>
      </c>
      <c r="AA185" s="5">
        <v>0.3</v>
      </c>
      <c r="AB185">
        <f t="shared" si="29"/>
        <v>171875973.55249745</v>
      </c>
      <c r="AC185">
        <f t="shared" si="32"/>
        <v>9680251.6089692153</v>
      </c>
      <c r="AD185" s="5">
        <v>0.2</v>
      </c>
      <c r="AE185">
        <f t="shared" si="30"/>
        <v>1936050.3217938431</v>
      </c>
      <c r="AF185">
        <f t="shared" si="31"/>
        <v>1</v>
      </c>
    </row>
    <row r="186" spans="1:32" x14ac:dyDescent="0.25">
      <c r="A186" s="2">
        <v>185</v>
      </c>
      <c r="B186">
        <f t="shared" si="34"/>
        <v>1412443.2568406684</v>
      </c>
      <c r="C186" s="5">
        <v>0.08</v>
      </c>
      <c r="D186">
        <f t="shared" si="35"/>
        <v>9971849.3932951316</v>
      </c>
      <c r="Q186">
        <f t="shared" si="36"/>
        <v>9971849.3932952154</v>
      </c>
      <c r="R186">
        <f t="shared" si="37"/>
        <v>1228.799349079917</v>
      </c>
      <c r="S186">
        <f t="shared" si="38"/>
        <v>55687815.431009181</v>
      </c>
      <c r="T186" s="5">
        <v>0.08</v>
      </c>
      <c r="V186">
        <f>SUM($R$2:R186)</f>
        <v>64089.830966343317</v>
      </c>
      <c r="W186">
        <f t="shared" si="39"/>
        <v>135.13648835310445</v>
      </c>
      <c r="Z186">
        <f t="shared" si="33"/>
        <v>8.5164051835998808E-6</v>
      </c>
      <c r="AA186" s="5">
        <v>0.3</v>
      </c>
      <c r="AB186">
        <f t="shared" si="29"/>
        <v>185626051.43669727</v>
      </c>
      <c r="AC186">
        <f t="shared" si="32"/>
        <v>10261066.705507368</v>
      </c>
      <c r="AD186" s="5">
        <v>0.2</v>
      </c>
      <c r="AE186">
        <f t="shared" si="30"/>
        <v>2052213.3411014737</v>
      </c>
      <c r="AF186">
        <f t="shared" si="31"/>
        <v>1</v>
      </c>
    </row>
    <row r="187" spans="1:32" x14ac:dyDescent="0.25">
      <c r="A187" s="2">
        <v>186</v>
      </c>
      <c r="B187">
        <f t="shared" si="34"/>
        <v>1525438.7173879219</v>
      </c>
      <c r="C187" s="5">
        <v>0.08</v>
      </c>
      <c r="D187">
        <f t="shared" si="35"/>
        <v>10769597.344758742</v>
      </c>
      <c r="Q187">
        <f t="shared" si="36"/>
        <v>10769597.344758835</v>
      </c>
      <c r="R187">
        <f t="shared" si="37"/>
        <v>1251.9842424587835</v>
      </c>
      <c r="S187">
        <f t="shared" si="38"/>
        <v>60142840.665489919</v>
      </c>
      <c r="T187" s="5">
        <v>0.08</v>
      </c>
      <c r="V187">
        <f>SUM($R$2:R187)</f>
        <v>65341.815208802102</v>
      </c>
      <c r="W187">
        <f t="shared" si="39"/>
        <v>137.77635729094189</v>
      </c>
      <c r="Z187">
        <f t="shared" si="33"/>
        <v>7.885560355185074E-6</v>
      </c>
      <c r="AA187" s="5">
        <v>0.3</v>
      </c>
      <c r="AB187">
        <f t="shared" si="29"/>
        <v>200476135.55163306</v>
      </c>
      <c r="AC187">
        <f t="shared" si="32"/>
        <v>10876730.707837811</v>
      </c>
      <c r="AD187" s="5">
        <v>0.2</v>
      </c>
      <c r="AE187">
        <f t="shared" si="30"/>
        <v>2175346.1415675622</v>
      </c>
      <c r="AF187">
        <f t="shared" si="31"/>
        <v>1</v>
      </c>
    </row>
    <row r="188" spans="1:32" x14ac:dyDescent="0.25">
      <c r="A188" s="2">
        <v>187</v>
      </c>
      <c r="B188">
        <f t="shared" si="34"/>
        <v>1647473.8147789557</v>
      </c>
      <c r="C188" s="5">
        <v>0.08</v>
      </c>
      <c r="D188">
        <f t="shared" si="35"/>
        <v>11631165.13233944</v>
      </c>
      <c r="Q188">
        <f t="shared" si="36"/>
        <v>11631165.132339541</v>
      </c>
      <c r="R188">
        <f t="shared" si="37"/>
        <v>1275.6065866561191</v>
      </c>
      <c r="S188">
        <f t="shared" si="38"/>
        <v>64954267.918729119</v>
      </c>
      <c r="T188" s="5">
        <v>0.08</v>
      </c>
      <c r="V188">
        <f>SUM($R$2:R188)</f>
        <v>66617.421795458227</v>
      </c>
      <c r="W188">
        <f t="shared" si="39"/>
        <v>140.46603507666308</v>
      </c>
      <c r="Z188">
        <f t="shared" si="33"/>
        <v>7.3014447733195125E-6</v>
      </c>
      <c r="AA188" s="5">
        <v>0.3</v>
      </c>
      <c r="AB188">
        <f t="shared" si="29"/>
        <v>216514226.39576373</v>
      </c>
      <c r="AC188">
        <f t="shared" si="32"/>
        <v>11529334.55030808</v>
      </c>
      <c r="AD188" s="5">
        <v>0.2</v>
      </c>
      <c r="AE188">
        <f t="shared" si="30"/>
        <v>2305866.910061616</v>
      </c>
      <c r="AF188">
        <f t="shared" si="31"/>
        <v>1</v>
      </c>
    </row>
    <row r="189" spans="1:32" x14ac:dyDescent="0.25">
      <c r="A189" s="2">
        <v>188</v>
      </c>
      <c r="B189">
        <f t="shared" si="34"/>
        <v>1779271.7199612721</v>
      </c>
      <c r="C189" s="5">
        <v>0.08</v>
      </c>
      <c r="D189">
        <f t="shared" si="35"/>
        <v>12561658.342926595</v>
      </c>
      <c r="Q189">
        <f t="shared" si="36"/>
        <v>12561658.342926703</v>
      </c>
      <c r="R189">
        <f t="shared" si="37"/>
        <v>1299.6746354609513</v>
      </c>
      <c r="S189">
        <f t="shared" si="38"/>
        <v>70150609.352227449</v>
      </c>
      <c r="T189" s="5">
        <v>0.08</v>
      </c>
      <c r="V189">
        <f>SUM($R$2:R189)</f>
        <v>67917.096430919177</v>
      </c>
      <c r="W189">
        <f t="shared" si="39"/>
        <v>143.20646149985066</v>
      </c>
      <c r="Z189">
        <f t="shared" si="33"/>
        <v>6.7605970123328813E-6</v>
      </c>
      <c r="AA189" s="5">
        <v>0.3</v>
      </c>
      <c r="AB189">
        <f t="shared" si="29"/>
        <v>233835364.50742483</v>
      </c>
      <c r="AC189">
        <f t="shared" si="32"/>
        <v>12221094.623326566</v>
      </c>
      <c r="AD189" s="5">
        <v>0.2</v>
      </c>
      <c r="AE189">
        <f t="shared" si="30"/>
        <v>2444218.9246653132</v>
      </c>
      <c r="AF189">
        <f t="shared" si="31"/>
        <v>1</v>
      </c>
    </row>
    <row r="190" spans="1:32" x14ac:dyDescent="0.25">
      <c r="A190" s="2">
        <v>189</v>
      </c>
      <c r="B190">
        <f t="shared" si="34"/>
        <v>1921613.4575581739</v>
      </c>
      <c r="C190" s="5">
        <v>0.08</v>
      </c>
      <c r="D190">
        <f t="shared" si="35"/>
        <v>13566591.010360723</v>
      </c>
      <c r="Q190">
        <f t="shared" si="36"/>
        <v>13566591.010360841</v>
      </c>
      <c r="R190">
        <f t="shared" si="37"/>
        <v>1324.1967983941768</v>
      </c>
      <c r="S190">
        <f t="shared" si="38"/>
        <v>75762658.100405648</v>
      </c>
      <c r="T190" s="5">
        <v>0.08</v>
      </c>
      <c r="V190">
        <f>SUM($R$2:R190)</f>
        <v>69241.293229313349</v>
      </c>
      <c r="W190">
        <f t="shared" si="39"/>
        <v>145.99859408196633</v>
      </c>
      <c r="Z190">
        <f t="shared" si="33"/>
        <v>6.2598120484563715E-6</v>
      </c>
      <c r="AA190" s="5">
        <v>0.3</v>
      </c>
      <c r="AB190">
        <f t="shared" si="29"/>
        <v>252542193.66801885</v>
      </c>
      <c r="AC190">
        <f t="shared" si="32"/>
        <v>12954360.30072616</v>
      </c>
      <c r="AD190" s="5">
        <v>0.2</v>
      </c>
      <c r="AE190">
        <f t="shared" si="30"/>
        <v>2590872.0601452324</v>
      </c>
      <c r="AF190">
        <f t="shared" si="31"/>
        <v>1</v>
      </c>
    </row>
    <row r="191" spans="1:32" x14ac:dyDescent="0.25">
      <c r="A191" s="2">
        <v>190</v>
      </c>
      <c r="B191">
        <f t="shared" si="34"/>
        <v>2075342.5341628278</v>
      </c>
      <c r="C191" s="5">
        <v>0.08</v>
      </c>
      <c r="D191">
        <f t="shared" si="35"/>
        <v>14651918.291189581</v>
      </c>
      <c r="Q191">
        <f t="shared" si="36"/>
        <v>14651918.291189708</v>
      </c>
      <c r="R191">
        <f t="shared" si="37"/>
        <v>1349.1816436468969</v>
      </c>
      <c r="S191">
        <f t="shared" si="38"/>
        <v>81823670.748438105</v>
      </c>
      <c r="T191" s="5">
        <v>0.08</v>
      </c>
      <c r="V191">
        <f>SUM($R$2:R191)</f>
        <v>70590.474872960243</v>
      </c>
      <c r="W191">
        <f t="shared" si="39"/>
        <v>148.84340841091435</v>
      </c>
      <c r="Z191">
        <f t="shared" si="33"/>
        <v>5.7961222670892322E-6</v>
      </c>
      <c r="AA191" s="5">
        <v>0.3</v>
      </c>
      <c r="AB191">
        <f t="shared" si="29"/>
        <v>272745569.16146034</v>
      </c>
      <c r="AC191">
        <f t="shared" si="32"/>
        <v>13731621.91876973</v>
      </c>
      <c r="AD191" s="5">
        <v>0.2</v>
      </c>
      <c r="AE191">
        <f t="shared" si="30"/>
        <v>2746324.3837539461</v>
      </c>
      <c r="AF191">
        <f t="shared" si="31"/>
        <v>1</v>
      </c>
    </row>
    <row r="192" spans="1:32" x14ac:dyDescent="0.25">
      <c r="A192" s="2">
        <v>191</v>
      </c>
      <c r="B192">
        <f t="shared" si="34"/>
        <v>2241369.9368958538</v>
      </c>
      <c r="C192" s="5">
        <v>0.08</v>
      </c>
      <c r="D192">
        <f t="shared" si="35"/>
        <v>15824071.754484748</v>
      </c>
      <c r="Q192">
        <f t="shared" si="36"/>
        <v>15824071.754484888</v>
      </c>
      <c r="R192">
        <f t="shared" si="37"/>
        <v>1374.6379010741969</v>
      </c>
      <c r="S192">
        <f t="shared" si="38"/>
        <v>88369564.408313155</v>
      </c>
      <c r="T192" s="5">
        <v>0.08</v>
      </c>
      <c r="V192">
        <f>SUM($R$2:R192)</f>
        <v>71965.112774034438</v>
      </c>
      <c r="W192">
        <f t="shared" si="39"/>
        <v>151.74189848191801</v>
      </c>
      <c r="Z192">
        <f t="shared" si="33"/>
        <v>5.3667798769344741E-6</v>
      </c>
      <c r="AA192" s="5">
        <v>0.3</v>
      </c>
      <c r="AB192">
        <f t="shared" si="29"/>
        <v>294565214.69437718</v>
      </c>
      <c r="AC192">
        <f t="shared" si="32"/>
        <v>14555519.233895915</v>
      </c>
      <c r="AD192" s="5">
        <v>0.2</v>
      </c>
      <c r="AE192">
        <f t="shared" si="30"/>
        <v>2911103.846779183</v>
      </c>
      <c r="AF192">
        <f t="shared" si="31"/>
        <v>1</v>
      </c>
    </row>
    <row r="193" spans="1:32" x14ac:dyDescent="0.25">
      <c r="A193" s="2">
        <v>192</v>
      </c>
      <c r="B193">
        <f t="shared" si="34"/>
        <v>2420679.5318475221</v>
      </c>
      <c r="C193" s="5">
        <v>0.08</v>
      </c>
      <c r="D193">
        <f t="shared" si="35"/>
        <v>17089997.494843528</v>
      </c>
      <c r="Q193">
        <f t="shared" si="36"/>
        <v>17089997.494843684</v>
      </c>
      <c r="R193">
        <f t="shared" si="37"/>
        <v>1400.574465245408</v>
      </c>
      <c r="S193">
        <f t="shared" si="38"/>
        <v>95439129.560978219</v>
      </c>
      <c r="T193" s="5">
        <v>0.08</v>
      </c>
      <c r="V193">
        <f>SUM($R$2:R193)</f>
        <v>73365.68723927984</v>
      </c>
      <c r="W193">
        <f t="shared" si="39"/>
        <v>154.6950770448274</v>
      </c>
      <c r="Z193">
        <f t="shared" si="33"/>
        <v>4.9692406267911792E-6</v>
      </c>
      <c r="AA193" s="5">
        <v>0.3</v>
      </c>
      <c r="AB193">
        <f t="shared" si="29"/>
        <v>318130431.86992741</v>
      </c>
      <c r="AC193">
        <f t="shared" si="32"/>
        <v>15428850.387929671</v>
      </c>
      <c r="AD193" s="5">
        <v>0.2</v>
      </c>
      <c r="AE193">
        <f t="shared" si="30"/>
        <v>3085770.0775859342</v>
      </c>
      <c r="AF193">
        <f t="shared" si="31"/>
        <v>1</v>
      </c>
    </row>
    <row r="194" spans="1:32" x14ac:dyDescent="0.25">
      <c r="A194" s="2">
        <v>193</v>
      </c>
      <c r="B194">
        <f t="shared" si="34"/>
        <v>2614333.8943953239</v>
      </c>
      <c r="C194" s="5">
        <v>0.08</v>
      </c>
      <c r="D194">
        <f t="shared" si="35"/>
        <v>18457197.294431008</v>
      </c>
      <c r="Q194">
        <f t="shared" si="36"/>
        <v>18457197.294431176</v>
      </c>
      <c r="R194">
        <f t="shared" si="37"/>
        <v>1427.0003985519259</v>
      </c>
      <c r="S194">
        <f t="shared" si="38"/>
        <v>103074259.92585649</v>
      </c>
      <c r="T194" s="5">
        <v>0.08</v>
      </c>
      <c r="V194">
        <f>SUM($R$2:R194)</f>
        <v>74792.687637831768</v>
      </c>
      <c r="W194">
        <f t="shared" si="39"/>
        <v>157.70397595798036</v>
      </c>
      <c r="Z194">
        <f t="shared" si="33"/>
        <v>4.6011487285103514E-6</v>
      </c>
      <c r="AA194" s="5">
        <v>0.3</v>
      </c>
      <c r="AB194">
        <f t="shared" si="29"/>
        <v>343580866.41952163</v>
      </c>
      <c r="AC194">
        <f t="shared" si="32"/>
        <v>16354581.411205452</v>
      </c>
      <c r="AD194" s="5">
        <v>0.2</v>
      </c>
      <c r="AE194">
        <f t="shared" si="30"/>
        <v>3270916.2822410907</v>
      </c>
      <c r="AF194">
        <f t="shared" si="31"/>
        <v>1</v>
      </c>
    </row>
    <row r="195" spans="1:32" x14ac:dyDescent="0.25">
      <c r="A195" s="2">
        <v>194</v>
      </c>
      <c r="B195">
        <f t="shared" si="34"/>
        <v>2823480.6059469497</v>
      </c>
      <c r="C195" s="5">
        <v>0.08</v>
      </c>
      <c r="D195">
        <f t="shared" si="35"/>
        <v>19933773.077985488</v>
      </c>
      <c r="Q195">
        <f t="shared" si="36"/>
        <v>19933773.077985674</v>
      </c>
      <c r="R195">
        <f t="shared" si="37"/>
        <v>1453.9249343736603</v>
      </c>
      <c r="S195">
        <f t="shared" si="38"/>
        <v>111320200.71992502</v>
      </c>
      <c r="T195" s="5">
        <v>0.08</v>
      </c>
      <c r="V195">
        <f>SUM($R$2:R195)</f>
        <v>76246.612572205428</v>
      </c>
      <c r="W195">
        <f t="shared" si="39"/>
        <v>160.76964654873998</v>
      </c>
      <c r="Z195">
        <f t="shared" si="33"/>
        <v>4.2603228967688431E-6</v>
      </c>
      <c r="AA195" s="5">
        <v>0.3</v>
      </c>
      <c r="AB195">
        <f t="shared" ref="AB195:AB201" si="40">S195/AA195</f>
        <v>371067335.73308343</v>
      </c>
      <c r="AC195">
        <f t="shared" si="32"/>
        <v>17335856.295877781</v>
      </c>
      <c r="AD195" s="5">
        <v>0.2</v>
      </c>
      <c r="AE195">
        <f t="shared" ref="AE195:AE201" si="41">AC195*AD195</f>
        <v>3467171.2591755562</v>
      </c>
      <c r="AF195">
        <f t="shared" ref="AF195:AF201" si="42">IF(AB195&gt;AE195, 1, 0)</f>
        <v>1</v>
      </c>
    </row>
    <row r="196" spans="1:32" x14ac:dyDescent="0.25">
      <c r="A196" s="2">
        <v>195</v>
      </c>
      <c r="B196">
        <f t="shared" si="34"/>
        <v>3049359.0544227054</v>
      </c>
      <c r="C196" s="5">
        <v>0.08</v>
      </c>
      <c r="D196">
        <f t="shared" si="35"/>
        <v>21528474.924224328</v>
      </c>
      <c r="Q196">
        <f t="shared" si="36"/>
        <v>21528474.924224526</v>
      </c>
      <c r="R196">
        <f t="shared" si="37"/>
        <v>1481.3574803052388</v>
      </c>
      <c r="S196">
        <f t="shared" si="38"/>
        <v>120225816.77751903</v>
      </c>
      <c r="T196" s="5">
        <v>0.08</v>
      </c>
      <c r="V196">
        <f>SUM($R$2:R196)</f>
        <v>77727.97005251066</v>
      </c>
      <c r="W196">
        <f t="shared" si="39"/>
        <v>163.8931599808347</v>
      </c>
      <c r="Z196">
        <f t="shared" si="33"/>
        <v>3.9447434229341137E-6</v>
      </c>
      <c r="AA196" s="5">
        <v>0.3</v>
      </c>
      <c r="AB196">
        <f t="shared" si="40"/>
        <v>400752722.59173012</v>
      </c>
      <c r="AC196">
        <f t="shared" ref="AC196:AC201" si="43">AC195*(1+$U$2)</f>
        <v>18376007.67363045</v>
      </c>
      <c r="AD196" s="5">
        <v>0.2</v>
      </c>
      <c r="AE196">
        <f t="shared" si="41"/>
        <v>3675201.5347260903</v>
      </c>
      <c r="AF196">
        <f t="shared" si="42"/>
        <v>1</v>
      </c>
    </row>
    <row r="197" spans="1:32" x14ac:dyDescent="0.25">
      <c r="A197" s="2">
        <v>196</v>
      </c>
      <c r="B197">
        <f t="shared" si="34"/>
        <v>3293307.7787765218</v>
      </c>
      <c r="C197" s="5">
        <v>0.08</v>
      </c>
      <c r="D197">
        <f t="shared" si="35"/>
        <v>23250752.918162275</v>
      </c>
      <c r="Q197">
        <f t="shared" si="36"/>
        <v>23250752.918162487</v>
      </c>
      <c r="R197">
        <f t="shared" si="37"/>
        <v>1509.3076214430735</v>
      </c>
      <c r="S197">
        <f t="shared" si="38"/>
        <v>129843882.11972056</v>
      </c>
      <c r="T197" s="5">
        <v>0.08</v>
      </c>
      <c r="V197">
        <f>SUM($R$2:R197)</f>
        <v>79237.277673953737</v>
      </c>
      <c r="W197">
        <f t="shared" si="39"/>
        <v>167.07560762862931</v>
      </c>
      <c r="Z197">
        <f t="shared" si="33"/>
        <v>3.6525402064204753E-6</v>
      </c>
      <c r="AA197" s="5">
        <v>0.3</v>
      </c>
      <c r="AB197">
        <f t="shared" si="40"/>
        <v>432812940.39906853</v>
      </c>
      <c r="AC197">
        <f t="shared" si="43"/>
        <v>19478568.134048279</v>
      </c>
      <c r="AD197" s="5">
        <v>0.2</v>
      </c>
      <c r="AE197">
        <f t="shared" si="41"/>
        <v>3895713.6268096562</v>
      </c>
      <c r="AF197">
        <f t="shared" si="42"/>
        <v>1</v>
      </c>
    </row>
    <row r="198" spans="1:32" x14ac:dyDescent="0.25">
      <c r="A198" s="2">
        <v>197</v>
      </c>
      <c r="B198">
        <f t="shared" si="34"/>
        <v>3556772.4010786437</v>
      </c>
      <c r="C198" s="5">
        <v>0.08</v>
      </c>
      <c r="D198">
        <f t="shared" si="35"/>
        <v>25110813.151615258</v>
      </c>
      <c r="Q198">
        <f t="shared" si="36"/>
        <v>25110813.151615489</v>
      </c>
      <c r="R198">
        <f t="shared" si="37"/>
        <v>1537.7851237344521</v>
      </c>
      <c r="S198">
        <f t="shared" si="38"/>
        <v>140231392.68929821</v>
      </c>
      <c r="T198" s="5">
        <v>0.08</v>
      </c>
      <c r="V198">
        <f>SUM($R$2:R198)</f>
        <v>80775.062797688195</v>
      </c>
      <c r="W198">
        <f t="shared" si="39"/>
        <v>170.31810145845779</v>
      </c>
      <c r="Z198">
        <f t="shared" si="33"/>
        <v>3.381981672611551E-6</v>
      </c>
      <c r="AA198" s="5">
        <v>0.3</v>
      </c>
      <c r="AB198">
        <f t="shared" si="40"/>
        <v>467437975.63099408</v>
      </c>
      <c r="AC198">
        <f t="shared" si="43"/>
        <v>20647282.222091176</v>
      </c>
      <c r="AD198" s="5">
        <v>0.2</v>
      </c>
      <c r="AE198">
        <f t="shared" si="41"/>
        <v>4129456.4444182352</v>
      </c>
      <c r="AF198">
        <f t="shared" si="42"/>
        <v>1</v>
      </c>
    </row>
    <row r="199" spans="1:32" x14ac:dyDescent="0.25">
      <c r="A199" s="2">
        <v>198</v>
      </c>
      <c r="B199">
        <f t="shared" si="34"/>
        <v>3841314.1931649353</v>
      </c>
      <c r="C199" s="5">
        <v>0.08</v>
      </c>
      <c r="D199">
        <f t="shared" si="35"/>
        <v>27119678.203744479</v>
      </c>
      <c r="Q199">
        <f t="shared" si="36"/>
        <v>27119678.203744728</v>
      </c>
      <c r="R199">
        <f t="shared" si="37"/>
        <v>1566.7999373898194</v>
      </c>
      <c r="S199">
        <f t="shared" si="38"/>
        <v>151449904.10444209</v>
      </c>
      <c r="T199" s="5">
        <v>0.08</v>
      </c>
      <c r="V199">
        <f>SUM($R$2:R199)</f>
        <v>82341.862735078015</v>
      </c>
      <c r="W199">
        <f t="shared" si="39"/>
        <v>173.62177441715096</v>
      </c>
      <c r="Z199">
        <f t="shared" si="33"/>
        <v>3.1314645116773618E-6</v>
      </c>
      <c r="AA199" s="5">
        <v>0.3</v>
      </c>
      <c r="AB199">
        <f t="shared" si="40"/>
        <v>504833013.68147367</v>
      </c>
      <c r="AC199">
        <f t="shared" si="43"/>
        <v>21886119.155416649</v>
      </c>
      <c r="AD199" s="5">
        <v>0.2</v>
      </c>
      <c r="AE199">
        <f t="shared" si="41"/>
        <v>4377223.8310833303</v>
      </c>
      <c r="AF199">
        <f t="shared" si="42"/>
        <v>1</v>
      </c>
    </row>
    <row r="200" spans="1:32" x14ac:dyDescent="0.25">
      <c r="A200" s="2">
        <v>199</v>
      </c>
      <c r="B200">
        <f t="shared" si="34"/>
        <v>4148619.3286181302</v>
      </c>
      <c r="C200" s="5">
        <v>0.08</v>
      </c>
      <c r="D200">
        <f t="shared" si="35"/>
        <v>29289252.460044038</v>
      </c>
      <c r="Q200">
        <f t="shared" si="36"/>
        <v>29289252.460044313</v>
      </c>
      <c r="R200">
        <f t="shared" si="37"/>
        <v>1596.3622003594385</v>
      </c>
      <c r="S200">
        <f t="shared" si="38"/>
        <v>163565896.43279746</v>
      </c>
      <c r="T200" s="5">
        <v>0.08</v>
      </c>
      <c r="V200">
        <f>SUM($R$2:R200)</f>
        <v>83938.224935437451</v>
      </c>
      <c r="W200">
        <f t="shared" si="39"/>
        <v>176.98778082789494</v>
      </c>
      <c r="Z200">
        <f t="shared" si="33"/>
        <v>2.8995041774790384E-6</v>
      </c>
      <c r="AA200" s="5">
        <v>0.3</v>
      </c>
      <c r="AB200">
        <f t="shared" si="40"/>
        <v>545219654.77599156</v>
      </c>
      <c r="AC200">
        <f t="shared" si="43"/>
        <v>23199286.304741647</v>
      </c>
      <c r="AD200" s="5">
        <v>0.2</v>
      </c>
      <c r="AE200">
        <f t="shared" si="41"/>
        <v>4639857.2609483292</v>
      </c>
      <c r="AF200">
        <f t="shared" si="42"/>
        <v>1</v>
      </c>
    </row>
    <row r="201" spans="1:32" x14ac:dyDescent="0.25">
      <c r="A201" s="2">
        <v>200</v>
      </c>
      <c r="B201">
        <f>B200+B200*C200</f>
        <v>4480508.8749075802</v>
      </c>
      <c r="C201" s="5">
        <v>0.08</v>
      </c>
      <c r="D201">
        <f>D200+D200*C200</f>
        <v>31632392.656847559</v>
      </c>
      <c r="Q201">
        <f>$D$2*((1+$C$2)^A200)</f>
        <v>31632392.656847857</v>
      </c>
      <c r="R201">
        <f>S201/((1+$U$2)^A200)</f>
        <v>1626.4822418756539</v>
      </c>
      <c r="S201">
        <f>S200*(1+T200)</f>
        <v>176651168.14742127</v>
      </c>
      <c r="T201" s="5">
        <v>0.08</v>
      </c>
      <c r="V201">
        <f>SUM($R$2:R201)</f>
        <v>85564.707177313103</v>
      </c>
      <c r="W201">
        <f>V201/$W$2</f>
        <v>180.41729679355862</v>
      </c>
      <c r="Z201">
        <f t="shared" si="33"/>
        <v>2.6847260902583686E-6</v>
      </c>
      <c r="AA201" s="5">
        <v>0.3</v>
      </c>
      <c r="AB201">
        <f t="shared" si="40"/>
        <v>588837227.15807092</v>
      </c>
      <c r="AC201">
        <f t="shared" si="43"/>
        <v>24591243.483026147</v>
      </c>
      <c r="AD201" s="5">
        <v>0.2</v>
      </c>
      <c r="AE201">
        <f t="shared" si="41"/>
        <v>4918248.6966052298</v>
      </c>
      <c r="AF201">
        <f t="shared" si="42"/>
        <v>1</v>
      </c>
    </row>
  </sheetData>
  <dataConsolidate/>
  <phoneticPr fontId="1" type="noConversion"/>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dimension ref="C3"/>
  <sheetViews>
    <sheetView workbookViewId="0">
      <selection activeCell="A63" sqref="A63"/>
    </sheetView>
  </sheetViews>
  <sheetFormatPr defaultRowHeight="14.4" x14ac:dyDescent="0.25"/>
  <sheetData>
    <row r="3" spans="3:3" x14ac:dyDescent="0.25">
      <c r="C3">
        <v>55</v>
      </c>
    </row>
  </sheetData>
  <phoneticPr fontId="1" type="noConversion"/>
  <pageMargins left="0.7" right="0.7" top="0.75" bottom="0.75" header="0.3" footer="0.3"/>
  <pageSetup paperSize="9" orientation="portrait" horizontalDpi="0" verticalDpi="0" r:id="rId1"/>
  <drawing r:id="rId2"/>
  <legacyDrawing r:id="rId3"/>
  <oleObjects>
    <mc:AlternateContent xmlns:mc="http://schemas.openxmlformats.org/markup-compatibility/2006">
      <mc:Choice Requires="x14">
        <oleObject progId="Visio.Drawing.11" shapeId="8205" r:id="rId4">
          <objectPr defaultSize="0" autoPict="0" r:id="rId5">
            <anchor moveWithCells="1">
              <from>
                <xdr:col>0</xdr:col>
                <xdr:colOff>53340</xdr:colOff>
                <xdr:row>37</xdr:row>
                <xdr:rowOff>53340</xdr:rowOff>
              </from>
              <to>
                <xdr:col>15</xdr:col>
                <xdr:colOff>548640</xdr:colOff>
                <xdr:row>59</xdr:row>
                <xdr:rowOff>91440</xdr:rowOff>
              </to>
            </anchor>
          </objectPr>
        </oleObject>
      </mc:Choice>
      <mc:Fallback>
        <oleObject progId="Visio.Drawing.11" shapeId="8205" r:id="rId4"/>
      </mc:Fallback>
    </mc:AlternateContent>
    <mc:AlternateContent xmlns:mc="http://schemas.openxmlformats.org/markup-compatibility/2006">
      <mc:Choice Requires="x14">
        <oleObject progId="Visio.Drawing.11" shapeId="8206" r:id="rId6">
          <objectPr defaultSize="0" r:id="rId7">
            <anchor moveWithCells="1">
              <from>
                <xdr:col>0</xdr:col>
                <xdr:colOff>99060</xdr:colOff>
                <xdr:row>1</xdr:row>
                <xdr:rowOff>38100</xdr:rowOff>
              </from>
              <to>
                <xdr:col>25</xdr:col>
                <xdr:colOff>464820</xdr:colOff>
                <xdr:row>36</xdr:row>
                <xdr:rowOff>99060</xdr:rowOff>
              </to>
            </anchor>
          </objectPr>
        </oleObject>
      </mc:Choice>
      <mc:Fallback>
        <oleObject progId="Visio.Drawing.11" shapeId="8206" r:id="rId6"/>
      </mc:Fallback>
    </mc:AlternateContent>
    <mc:AlternateContent xmlns:mc="http://schemas.openxmlformats.org/markup-compatibility/2006">
      <mc:Choice Requires="x14">
        <oleObject progId="Visio.Drawing.11" shapeId="8207" r:id="rId8">
          <objectPr defaultSize="0" r:id="rId9">
            <anchor moveWithCells="1">
              <from>
                <xdr:col>0</xdr:col>
                <xdr:colOff>0</xdr:colOff>
                <xdr:row>62</xdr:row>
                <xdr:rowOff>0</xdr:rowOff>
              </from>
              <to>
                <xdr:col>14</xdr:col>
                <xdr:colOff>167640</xdr:colOff>
                <xdr:row>86</xdr:row>
                <xdr:rowOff>0</xdr:rowOff>
              </to>
            </anchor>
          </objectPr>
        </oleObject>
      </mc:Choice>
      <mc:Fallback>
        <oleObject progId="Visio.Drawing.11" shapeId="8207" r:id="rId8"/>
      </mc:Fallback>
    </mc:AlternateContent>
  </oleObjec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11</vt:i4>
      </vt:variant>
    </vt:vector>
  </HeadingPairs>
  <TitlesOfParts>
    <vt:vector size="11" baseType="lpstr">
      <vt:lpstr>风电综述</vt:lpstr>
      <vt:lpstr>海底光缆</vt:lpstr>
      <vt:lpstr>风塔管桩</vt:lpstr>
      <vt:lpstr>风机整机</vt:lpstr>
      <vt:lpstr>叶片-锻件</vt:lpstr>
      <vt:lpstr>铸件</vt:lpstr>
      <vt:lpstr>主轴-机舱罩</vt:lpstr>
      <vt:lpstr>变流器-电机</vt:lpstr>
      <vt:lpstr>风电运营</vt:lpstr>
      <vt:lpstr>公司价值折现</vt:lpstr>
      <vt:lpstr>基本面模型</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keywords>CTPClassification=CTP_NT</cp:keywords>
  <cp:lastModifiedBy>Administrator</cp:lastModifiedBy>
  <dcterms:created xsi:type="dcterms:W3CDTF">2018-08-09T11:49:58Z</dcterms:created>
  <dcterms:modified xsi:type="dcterms:W3CDTF">2023-06-10T12:26:36Z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88baec69-fb1e-4d63-9f3d-bd3ecbe7e71b</vt:lpwstr>
  </property>
  <property fmtid="{D5CDD505-2E9C-101B-9397-08002B2CF9AE}" pid="3" name="CTP_TimeStamp">
    <vt:lpwstr>2019-07-31 20:56:09Z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TPClassification">
    <vt:lpwstr>CTP_NT</vt:lpwstr>
  </property>
</Properties>
</file>