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bookViews>
    <workbookView xWindow="435" yWindow="555" windowWidth="11070" windowHeight="5460"/>
  </bookViews>
  <sheets>
    <sheet name="Readme" sheetId="3" r:id="rId1"/>
    <sheet name="Άμεση Προτυποποίηση_ASDR" sheetId="5" r:id="rId2"/>
    <sheet name="Έμμεση Προτυποποίηση_SMR" sheetId="2" r:id="rId3"/>
  </sheets>
  <calcPr calcId="125725"/>
</workbook>
</file>

<file path=xl/calcChain.xml><?xml version="1.0" encoding="utf-8"?>
<calcChain xmlns="http://schemas.openxmlformats.org/spreadsheetml/2006/main">
  <c r="F26" i="2"/>
  <c r="F25"/>
  <c r="F24"/>
  <c r="E63" i="5"/>
  <c r="F5" i="2" l="1"/>
  <c r="D24"/>
  <c r="E44" i="5" l="1"/>
  <c r="F44"/>
  <c r="G44"/>
  <c r="H44"/>
  <c r="I44"/>
  <c r="J44"/>
  <c r="K44"/>
  <c r="L44"/>
  <c r="M44"/>
  <c r="N44"/>
  <c r="O44"/>
  <c r="P44"/>
  <c r="Q44"/>
  <c r="R44"/>
  <c r="S44"/>
  <c r="T44"/>
  <c r="U44"/>
  <c r="V44"/>
  <c r="W44"/>
  <c r="E45"/>
  <c r="F45"/>
  <c r="G45"/>
  <c r="H45"/>
  <c r="I45"/>
  <c r="J45"/>
  <c r="K45"/>
  <c r="L45"/>
  <c r="M45"/>
  <c r="N45"/>
  <c r="O45"/>
  <c r="P45"/>
  <c r="Q45"/>
  <c r="R45"/>
  <c r="S45"/>
  <c r="T45"/>
  <c r="U45"/>
  <c r="V45"/>
  <c r="W45"/>
  <c r="E46"/>
  <c r="F46"/>
  <c r="G46"/>
  <c r="H46"/>
  <c r="I46"/>
  <c r="J46"/>
  <c r="K46"/>
  <c r="L46"/>
  <c r="M46"/>
  <c r="N46"/>
  <c r="O46"/>
  <c r="P46"/>
  <c r="Q46"/>
  <c r="R46"/>
  <c r="S46"/>
  <c r="T46"/>
  <c r="U46"/>
  <c r="V46"/>
  <c r="W46"/>
  <c r="E47"/>
  <c r="F47"/>
  <c r="G47"/>
  <c r="H47"/>
  <c r="I47"/>
  <c r="J47"/>
  <c r="K47"/>
  <c r="L47"/>
  <c r="M47"/>
  <c r="N47"/>
  <c r="O47"/>
  <c r="P47"/>
  <c r="Q47"/>
  <c r="R47"/>
  <c r="S47"/>
  <c r="T47"/>
  <c r="U47"/>
  <c r="V47"/>
  <c r="W47"/>
  <c r="E48"/>
  <c r="F48"/>
  <c r="G48"/>
  <c r="H48"/>
  <c r="I48"/>
  <c r="J48"/>
  <c r="K48"/>
  <c r="L48"/>
  <c r="M48"/>
  <c r="N48"/>
  <c r="O48"/>
  <c r="P48"/>
  <c r="Q48"/>
  <c r="R48"/>
  <c r="S48"/>
  <c r="T48"/>
  <c r="U48"/>
  <c r="V48"/>
  <c r="W48"/>
  <c r="E49"/>
  <c r="F49"/>
  <c r="G49"/>
  <c r="H49"/>
  <c r="I49"/>
  <c r="J49"/>
  <c r="K49"/>
  <c r="L49"/>
  <c r="M49"/>
  <c r="N49"/>
  <c r="O49"/>
  <c r="P49"/>
  <c r="Q49"/>
  <c r="R49"/>
  <c r="S49"/>
  <c r="T49"/>
  <c r="U49"/>
  <c r="V49"/>
  <c r="W49"/>
  <c r="E50"/>
  <c r="F50"/>
  <c r="G50"/>
  <c r="H50"/>
  <c r="I50"/>
  <c r="J50"/>
  <c r="K50"/>
  <c r="L50"/>
  <c r="M50"/>
  <c r="N50"/>
  <c r="O50"/>
  <c r="P50"/>
  <c r="Q50"/>
  <c r="R50"/>
  <c r="S50"/>
  <c r="T50"/>
  <c r="U50"/>
  <c r="V50"/>
  <c r="W50"/>
  <c r="E51"/>
  <c r="F51"/>
  <c r="G51"/>
  <c r="H51"/>
  <c r="I51"/>
  <c r="J51"/>
  <c r="K51"/>
  <c r="L51"/>
  <c r="M51"/>
  <c r="N51"/>
  <c r="O51"/>
  <c r="P51"/>
  <c r="Q51"/>
  <c r="R51"/>
  <c r="S51"/>
  <c r="T51"/>
  <c r="U51"/>
  <c r="V51"/>
  <c r="W51"/>
  <c r="E52"/>
  <c r="F52"/>
  <c r="G52"/>
  <c r="H52"/>
  <c r="I52"/>
  <c r="J52"/>
  <c r="K52"/>
  <c r="L52"/>
  <c r="M52"/>
  <c r="N52"/>
  <c r="O52"/>
  <c r="P52"/>
  <c r="Q52"/>
  <c r="R52"/>
  <c r="S52"/>
  <c r="T52"/>
  <c r="U52"/>
  <c r="V52"/>
  <c r="W52"/>
  <c r="E53"/>
  <c r="F53"/>
  <c r="G53"/>
  <c r="H53"/>
  <c r="I53"/>
  <c r="J53"/>
  <c r="K53"/>
  <c r="L53"/>
  <c r="M53"/>
  <c r="N53"/>
  <c r="O53"/>
  <c r="P53"/>
  <c r="Q53"/>
  <c r="R53"/>
  <c r="S53"/>
  <c r="T53"/>
  <c r="U53"/>
  <c r="V53"/>
  <c r="W53"/>
  <c r="E54"/>
  <c r="F54"/>
  <c r="G54"/>
  <c r="H54"/>
  <c r="I54"/>
  <c r="J54"/>
  <c r="K54"/>
  <c r="L54"/>
  <c r="M54"/>
  <c r="N54"/>
  <c r="O54"/>
  <c r="P54"/>
  <c r="Q54"/>
  <c r="R54"/>
  <c r="S54"/>
  <c r="T54"/>
  <c r="U54"/>
  <c r="V54"/>
  <c r="W54"/>
  <c r="E55"/>
  <c r="F55"/>
  <c r="G55"/>
  <c r="H55"/>
  <c r="I55"/>
  <c r="J55"/>
  <c r="K55"/>
  <c r="L55"/>
  <c r="M55"/>
  <c r="N55"/>
  <c r="O55"/>
  <c r="P55"/>
  <c r="Q55"/>
  <c r="R55"/>
  <c r="S55"/>
  <c r="T55"/>
  <c r="U55"/>
  <c r="V55"/>
  <c r="W55"/>
  <c r="F43"/>
  <c r="G43"/>
  <c r="H43"/>
  <c r="I43"/>
  <c r="J43"/>
  <c r="K43"/>
  <c r="L43"/>
  <c r="M43"/>
  <c r="N43"/>
  <c r="O43"/>
  <c r="P43"/>
  <c r="Q43"/>
  <c r="R43"/>
  <c r="S43"/>
  <c r="T43"/>
  <c r="U43"/>
  <c r="V43"/>
  <c r="W43"/>
  <c r="E43"/>
  <c r="F37" l="1"/>
  <c r="F56" s="1"/>
  <c r="G37"/>
  <c r="G56" s="1"/>
  <c r="H37"/>
  <c r="H56" s="1"/>
  <c r="I37"/>
  <c r="I56" s="1"/>
  <c r="J37"/>
  <c r="J56" s="1"/>
  <c r="K37"/>
  <c r="K56" s="1"/>
  <c r="L37"/>
  <c r="L56" s="1"/>
  <c r="M37"/>
  <c r="M56" s="1"/>
  <c r="N37"/>
  <c r="N56" s="1"/>
  <c r="O37"/>
  <c r="O56" s="1"/>
  <c r="P37"/>
  <c r="P56" s="1"/>
  <c r="Q37"/>
  <c r="Q56" s="1"/>
  <c r="R37"/>
  <c r="R56" s="1"/>
  <c r="S37"/>
  <c r="S56" s="1"/>
  <c r="T37"/>
  <c r="T56" s="1"/>
  <c r="U37"/>
  <c r="U56" s="1"/>
  <c r="V37"/>
  <c r="V56" s="1"/>
  <c r="W37"/>
  <c r="W56" s="1"/>
  <c r="E37"/>
  <c r="E56" s="1"/>
  <c r="X25"/>
  <c r="X26"/>
  <c r="X27"/>
  <c r="X28"/>
  <c r="X29"/>
  <c r="X30"/>
  <c r="X31"/>
  <c r="X32"/>
  <c r="X33"/>
  <c r="X34"/>
  <c r="X35"/>
  <c r="X36"/>
  <c r="X24"/>
  <c r="X6"/>
  <c r="X44" s="1"/>
  <c r="X7"/>
  <c r="X45" s="1"/>
  <c r="X8"/>
  <c r="X46" s="1"/>
  <c r="X9"/>
  <c r="X47" s="1"/>
  <c r="X10"/>
  <c r="X48" s="1"/>
  <c r="X11"/>
  <c r="X49" s="1"/>
  <c r="X12"/>
  <c r="X50" s="1"/>
  <c r="X13"/>
  <c r="X51" s="1"/>
  <c r="X14"/>
  <c r="X52" s="1"/>
  <c r="X15"/>
  <c r="X53" s="1"/>
  <c r="X16"/>
  <c r="X54" s="1"/>
  <c r="X17"/>
  <c r="X55" s="1"/>
  <c r="X18"/>
  <c r="X5"/>
  <c r="X43" s="1"/>
  <c r="X37" l="1"/>
  <c r="E66" s="1"/>
  <c r="X56" l="1"/>
  <c r="I66"/>
  <c r="J66" s="1"/>
  <c r="H66"/>
  <c r="E67"/>
  <c r="E75"/>
  <c r="E69"/>
  <c r="H63"/>
  <c r="E72"/>
  <c r="E68"/>
  <c r="E64"/>
  <c r="E71"/>
  <c r="E65"/>
  <c r="E73"/>
  <c r="E76"/>
  <c r="E74"/>
  <c r="E70"/>
  <c r="I76" l="1"/>
  <c r="H76"/>
  <c r="I70"/>
  <c r="H70"/>
  <c r="I65"/>
  <c r="J65" s="1"/>
  <c r="H65"/>
  <c r="I68"/>
  <c r="J68" s="1"/>
  <c r="H68"/>
  <c r="I63"/>
  <c r="J63" s="1"/>
  <c r="I75"/>
  <c r="H75"/>
  <c r="I74"/>
  <c r="J74" s="1"/>
  <c r="H74"/>
  <c r="I73"/>
  <c r="J73" s="1"/>
  <c r="H73"/>
  <c r="I71"/>
  <c r="J71" s="1"/>
  <c r="H71"/>
  <c r="I64"/>
  <c r="J64" s="1"/>
  <c r="H64"/>
  <c r="I72"/>
  <c r="J72" s="1"/>
  <c r="H72"/>
  <c r="I69"/>
  <c r="J69" s="1"/>
  <c r="H69"/>
  <c r="I67"/>
  <c r="J67" s="1"/>
  <c r="H67"/>
  <c r="J75" l="1"/>
  <c r="J70"/>
  <c r="J76"/>
  <c r="F6" i="2" l="1"/>
  <c r="F7"/>
  <c r="F8"/>
  <c r="F9"/>
  <c r="F10"/>
  <c r="F11"/>
  <c r="F12"/>
  <c r="F13"/>
  <c r="F14"/>
  <c r="F15"/>
  <c r="F16"/>
  <c r="F17"/>
  <c r="F18"/>
  <c r="F19"/>
  <c r="F20"/>
  <c r="F21"/>
  <c r="F22"/>
  <c r="F23"/>
  <c r="F28" l="1"/>
  <c r="F27"/>
</calcChain>
</file>

<file path=xl/comments1.xml><?xml version="1.0" encoding="utf-8"?>
<comments xmlns="http://schemas.openxmlformats.org/spreadsheetml/2006/main">
  <authors>
    <author>Michalis</author>
  </authors>
  <commentList>
    <comment ref="C3" authorId="0">
      <text>
        <r>
          <rPr>
            <b/>
            <sz val="8"/>
            <color indexed="81"/>
            <rFont val="Tahoma"/>
            <family val="2"/>
            <charset val="161"/>
          </rPr>
          <t xml:space="preserve">Τοποθετούμε τους κατά ηλικία αδρούς δείκτες θνησιμότητας. 
Lets choose the age specific mortality rates for the region of Attica.
</t>
        </r>
      </text>
    </comment>
    <comment ref="F3" authorId="0">
      <text>
        <r>
          <rPr>
            <b/>
            <sz val="8"/>
            <color indexed="81"/>
            <rFont val="Tahoma"/>
            <family val="2"/>
            <charset val="161"/>
          </rPr>
          <t>Υπολογίζουμε τους αναμενόμενους θανάτους, αν η Ανατολική Μακεδονία &amp; Θράκη είχε τους ίδιους κατά ηλικία δείκτες θνησιμότητας με την Αττική.
We calculate the expected deaths if East Macedonia &amp; Thrace had the same age specific mortality rates as Attica Region.</t>
        </r>
        <r>
          <rPr>
            <sz val="8"/>
            <color indexed="81"/>
            <rFont val="Tahoma"/>
            <family val="2"/>
            <charset val="161"/>
          </rPr>
          <t xml:space="preserve">
</t>
        </r>
      </text>
    </comment>
    <comment ref="F24" authorId="0">
      <text>
        <r>
          <rPr>
            <b/>
            <sz val="8"/>
            <color indexed="81"/>
            <rFont val="Tahoma"/>
            <family val="2"/>
            <charset val="161"/>
          </rPr>
          <t>Σύνολο αναμενόμενων ετήσιων θανάτων.
Total of annually expected deaths.</t>
        </r>
        <r>
          <rPr>
            <sz val="8"/>
            <color indexed="81"/>
            <rFont val="Tahoma"/>
            <family val="2"/>
            <charset val="161"/>
          </rPr>
          <t xml:space="preserve">
</t>
        </r>
      </text>
    </comment>
    <comment ref="F25" authorId="0">
      <text>
        <r>
          <rPr>
            <b/>
            <sz val="8"/>
            <color indexed="81"/>
            <rFont val="Tahoma"/>
            <family val="2"/>
            <charset val="161"/>
          </rPr>
          <t>Σύνολο ετήσιων παρατηρούμενων θανάτων.
Total annual observed deaths.</t>
        </r>
        <r>
          <rPr>
            <sz val="8"/>
            <color indexed="81"/>
            <rFont val="Tahoma"/>
            <family val="2"/>
            <charset val="161"/>
          </rPr>
          <t xml:space="preserve">
</t>
        </r>
      </text>
    </comment>
    <comment ref="F26" authorId="0">
      <text>
        <r>
          <rPr>
            <b/>
            <sz val="8"/>
            <color indexed="81"/>
            <rFont val="Tahoma"/>
            <family val="2"/>
            <charset val="161"/>
          </rPr>
          <t xml:space="preserve">Η αναλογία παρατηρούμενων / αναμενόμενων θανάτων μας δίδει ότι οι παρατηρούμενοι θάνατοι στη Ανατολική Μακεδονία &amp; Θράκη είναι 16% περισσότεροι από ότι θα ήταν αν είχε τους ίδιους κατά ηλικία συντελεστές θνησιμότητας με την Αττική, γεγονός που μας επιβεβαιώνει την υψηλή (συνολική) θνησιμότητα της πρώτης.  
The SMR, shows that observed deaths in East Macedonia &amp; Thrace were 16% higher than they would have been it had the same age-specific mortality rates as Attica, which confirms former's higher overall mortality. </t>
        </r>
      </text>
    </comment>
  </commentList>
</comments>
</file>

<file path=xl/sharedStrings.xml><?xml version="1.0" encoding="utf-8"?>
<sst xmlns="http://schemas.openxmlformats.org/spreadsheetml/2006/main" count="251" uniqueCount="91">
  <si>
    <t>15-19</t>
  </si>
  <si>
    <t>20-24</t>
  </si>
  <si>
    <t>25-29</t>
  </si>
  <si>
    <t>30-34</t>
  </si>
  <si>
    <t>35-39</t>
  </si>
  <si>
    <t>40-44</t>
  </si>
  <si>
    <t>45-49</t>
  </si>
  <si>
    <t>50-54</t>
  </si>
  <si>
    <t>55-59</t>
  </si>
  <si>
    <t>60-64</t>
  </si>
  <si>
    <t>65-69</t>
  </si>
  <si>
    <t>70-74</t>
  </si>
  <si>
    <t>75-79</t>
  </si>
  <si>
    <t>80-84</t>
  </si>
  <si>
    <t>85+</t>
  </si>
  <si>
    <t>5-9</t>
  </si>
  <si>
    <t>10-14</t>
  </si>
  <si>
    <t>Κωδικός / Code</t>
  </si>
  <si>
    <t>Ηλικία / Age</t>
  </si>
  <si>
    <t>Σύνολο / Total</t>
  </si>
  <si>
    <t>Σύνολο Χώρας / Country Total</t>
  </si>
  <si>
    <t>Ειδικοί κατά ηλικία δείκτες Θνησιμότητας (‰)/ Age-specific mortality rates (‰)</t>
  </si>
  <si>
    <t>Παρατηρούμενοι Θάνατοι / Observed Deaths</t>
  </si>
  <si>
    <t>Αναμενόμενοι Θάνατοι / Expected Deaths</t>
  </si>
  <si>
    <t>Έμμεσα προτυποποιημένος δείκτης θνησιμότητας /Standardized Mortality Ratio</t>
  </si>
  <si>
    <t xml:space="preserve">For comments or questions please contact Michail AGORASTAKIS, </t>
  </si>
  <si>
    <t xml:space="preserve">magorast@prd.uth.gr </t>
  </si>
  <si>
    <t xml:space="preserve">Για ερωτήσεις και σχόλια απευθυνθείτε Μιχάλης Αγοραστάκης </t>
  </si>
  <si>
    <t>www.ldsa.gr</t>
  </si>
  <si>
    <t xml:space="preserve">Reference: </t>
  </si>
  <si>
    <t>Although standardization methods are popular for demographic analysis, the rational behind their methodology can easily be applied to other fields as well, e.g. to study the structural aspects of unemployment.</t>
  </si>
  <si>
    <t>Agorastakis, M., Michou Z. (2011). Direct and indirect standardization, an example. [Microsoft Excel, 2007]. Available at www.ldsa.gr.</t>
  </si>
  <si>
    <t>Κάτω όριο/LL</t>
  </si>
  <si>
    <t>Άνω όριο/UL</t>
  </si>
  <si>
    <t>Δ</t>
  </si>
  <si>
    <t>1-4</t>
  </si>
  <si>
    <t>Ανατολικής Μακεδονίας και Θράκης</t>
  </si>
  <si>
    <t>East Macedonia and Thrace</t>
  </si>
  <si>
    <t>Κεντρικής Μακεδονίας</t>
  </si>
  <si>
    <t>Central Macedonia</t>
  </si>
  <si>
    <t>Δυτικής Μακεδονίας</t>
  </si>
  <si>
    <t>West Macedonia</t>
  </si>
  <si>
    <t>Ηπείρου</t>
  </si>
  <si>
    <t>Epirus</t>
  </si>
  <si>
    <t>Θεσσαλίας</t>
  </si>
  <si>
    <t>Thessaly</t>
  </si>
  <si>
    <t>Ιονίων Νήσων</t>
  </si>
  <si>
    <t>Ionian islands</t>
  </si>
  <si>
    <t>Δυτικής Ελλάδος</t>
  </si>
  <si>
    <t>West Greece</t>
  </si>
  <si>
    <t>Στερεάς Ελλάδος</t>
  </si>
  <si>
    <t>Central Greece</t>
  </si>
  <si>
    <t>Αττικής</t>
  </si>
  <si>
    <t>Attica</t>
  </si>
  <si>
    <t>Πελοποννήσου</t>
  </si>
  <si>
    <t>Peloponnese</t>
  </si>
  <si>
    <t>Βορείου Αιγαίου</t>
  </si>
  <si>
    <t>North Aegean</t>
  </si>
  <si>
    <t>Νοτίου Αιγαίου</t>
  </si>
  <si>
    <t>South Aegean</t>
  </si>
  <si>
    <t>Κρήτη</t>
  </si>
  <si>
    <t>Crete</t>
  </si>
  <si>
    <t>Ελλάδα</t>
  </si>
  <si>
    <t>Greece</t>
  </si>
  <si>
    <t>Όνομα Περιφέρειας</t>
  </si>
  <si>
    <t>Region Name</t>
  </si>
  <si>
    <t xml:space="preserve">Χρησιμοποιούμε ως πληθυσμό αναφοράς το συνολικό πληθυσμό της χώρας / We use as standard population the country's population. </t>
  </si>
  <si>
    <t>Διαστήματα εμπιστοσύνης / Confidence Intervals</t>
  </si>
  <si>
    <t>Άμεσα προτυποποιημένος δείκτης θνησιμότητας (‰) / Age standardized mortality rate (‰)</t>
  </si>
  <si>
    <t>* Απλοποιημένος υπολογισμός, υπόθεση κανονικής κατανομής</t>
  </si>
  <si>
    <t>* Simplified formula, assumes normal distribution</t>
  </si>
  <si>
    <t>Πηγή / Source: ΕΛΣΤΑΤ / ELSTAT</t>
  </si>
  <si>
    <t>Βήμα 3 / Step 3: Υπολογίζουμε τους άμεσα (κατά ηλικία) προτυποποιημένους δείκτες θνησιμότητας για κάθε περιφέρεια συμπεριλαμβανομένων των διαστημάτων εμπιστοσύνης / We calculate age standardized mortality rates for each region, including confidence intervals</t>
  </si>
  <si>
    <t>Επιπλέον υλικό / Further reading</t>
  </si>
  <si>
    <t>Chiang CL. Standard error of the age-adjusted death rate. US Department of Health, Education and Welfare: Vital Statistics Special Reports 1961;47:271-285.</t>
  </si>
  <si>
    <t>Keyfitz N. Sampling variance of standardized mortality rates. Human Biology 1966;38:309-317.</t>
  </si>
  <si>
    <t>Chiang, C. L. 1984. The Life Table and its Applications, Malabar (FL), Robert E Krieger Publ Co. p. 103</t>
  </si>
  <si>
    <t>Περιφέρεια Αττικής / Region of Attica</t>
  </si>
  <si>
    <t>Πληθυσμός, Ανατολική Μακεδονία και Θράκη / Population of East Macedonia &amp; Thrace</t>
  </si>
  <si>
    <t>Γεγονότα (Θάνατοι, άνδρες) 2000-02 / Events (Deaths, males) 2000-02</t>
  </si>
  <si>
    <t>Πληθυσμός στη μέση της χρονική περιόδου (2001), άνδρες / Population for the mid-point of the time period (2001), males.</t>
  </si>
  <si>
    <t>Βήμα 1 / Step 1: Τα δεδομένα βρίσκονται στη γκρι περιοχή / Our data are in the grey shaded area.</t>
  </si>
  <si>
    <t>Διαστήματα εμπιστοσύνης (95%) / Confidence Intervals (95%)*</t>
  </si>
  <si>
    <r>
      <rPr>
        <b/>
        <sz val="10"/>
        <rFont val="Arial"/>
        <family val="2"/>
        <charset val="161"/>
      </rPr>
      <t>Παράδειγμα</t>
    </r>
    <r>
      <rPr>
        <sz val="10"/>
        <rFont val="Arial"/>
        <family val="2"/>
        <charset val="161"/>
      </rPr>
      <t>: Η περιφέρεια Ανατολικής Μακεδονίας και Θράκης σημειώνει προτυποποιημένο δείκτη 11,7‰, και διάστημα εμπιστοσύνης [11,54, 12,00], το οποίο σημαίνει ότι υπάρχει 95% πιθανότητα ότι η "πραγματική" τιμή του δείκτη βρίσκεται στο διάστημα αυτό. Ταυτόχρονα, επειδή τα διαστήματα εμπιστοσύνης της Ανατολικής Μακεδονίας και Θράκης και π.χ. της Αττικής δεν έχουν επικάλυψη, μπορούμε να πούμε με 95% βεβαιότητα ότι η πρώτη έχει υψηλότερη θνησιμότητα από την δεύτερη.</t>
    </r>
  </si>
  <si>
    <r>
      <rPr>
        <b/>
        <sz val="10"/>
        <rFont val="Arial"/>
        <family val="2"/>
        <charset val="161"/>
      </rPr>
      <t>Example</t>
    </r>
    <r>
      <rPr>
        <sz val="10"/>
        <rFont val="Arial"/>
        <family val="2"/>
        <charset val="161"/>
      </rPr>
      <t xml:space="preserve">: East Macedonia &amp; Thrace has a rate of 11,7‰ and confidence interval [11,54, 12,00], meaning that there is 95% certainty that the true value of the rate is within this interval. Furthermore, since the confidence intervals of East Macedonia &amp; Thrace and e.g. those of Attica do not overlap, we can say with 95% certainty that mortality is much higher in the first region. </t>
    </r>
  </si>
  <si>
    <t>Βήμα 2 / Step 2: Υπολογίζουμε τους ειδικούς κατά ηλικία δείκτες θνησιμότητας, ετήσιους δείκτες για την 3-ετή περίοδο / We calculate age specific mortality rates i.e. annualized mortality rate for 3-year period</t>
  </si>
  <si>
    <t>Direct and indirect standardization, an example</t>
  </si>
  <si>
    <t>We present here an example of direct and indirect standardization (or adjustment) of mortality rates using the regions of Greece for the year 2001 (census year), by using a three-year average (2000-2001-2002) regarding the numbers of deaths in order to minimize annual random variations.</t>
  </si>
  <si>
    <t>with permission to post it on the Applied Demography Toolbox website. There is no warranty for this work.  -Eddie Hunsinger, March 2012</t>
  </si>
  <si>
    <t xml:space="preserve">Note: </t>
  </si>
  <si>
    <t>This "Direct and indirect standardization, an example" Excel workbook was provided in March 2012 by Michail Agorastakis (Department of Planning and Regional Development, University of Thessaly),</t>
  </si>
</sst>
</file>

<file path=xl/styles.xml><?xml version="1.0" encoding="utf-8"?>
<styleSheet xmlns="http://schemas.openxmlformats.org/spreadsheetml/2006/main">
  <numFmts count="1">
    <numFmt numFmtId="164" formatCode="0.0"/>
  </numFmts>
  <fonts count="17">
    <font>
      <sz val="10"/>
      <name val="Arial"/>
    </font>
    <font>
      <sz val="10"/>
      <color indexed="10"/>
      <name val="Arial"/>
      <family val="2"/>
    </font>
    <font>
      <b/>
      <sz val="10"/>
      <color indexed="10"/>
      <name val="Arial"/>
      <family val="2"/>
    </font>
    <font>
      <sz val="10"/>
      <name val="Arial"/>
      <family val="2"/>
      <charset val="161"/>
    </font>
    <font>
      <b/>
      <sz val="10"/>
      <name val="Arial"/>
      <family val="2"/>
      <charset val="161"/>
    </font>
    <font>
      <b/>
      <sz val="8"/>
      <name val="Arial"/>
      <family val="2"/>
      <charset val="161"/>
    </font>
    <font>
      <sz val="8"/>
      <name val="Arial"/>
      <family val="2"/>
      <charset val="161"/>
    </font>
    <font>
      <sz val="8"/>
      <color indexed="81"/>
      <name val="Tahoma"/>
      <family val="2"/>
      <charset val="161"/>
    </font>
    <font>
      <b/>
      <sz val="8"/>
      <color indexed="81"/>
      <name val="Tahoma"/>
      <family val="2"/>
      <charset val="161"/>
    </font>
    <font>
      <b/>
      <sz val="11"/>
      <color theme="1"/>
      <name val="Calibri"/>
      <family val="2"/>
      <charset val="161"/>
      <scheme val="minor"/>
    </font>
    <font>
      <b/>
      <sz val="16"/>
      <name val="Arial"/>
      <family val="2"/>
      <charset val="161"/>
    </font>
    <font>
      <sz val="11"/>
      <color theme="1"/>
      <name val="Arial"/>
      <family val="2"/>
      <charset val="161"/>
    </font>
    <font>
      <u/>
      <sz val="11"/>
      <color theme="10"/>
      <name val="Calibri"/>
      <family val="2"/>
      <charset val="161"/>
    </font>
    <font>
      <b/>
      <sz val="10"/>
      <color rgb="FFFF0000"/>
      <name val="Arial"/>
      <family val="2"/>
      <charset val="161"/>
    </font>
    <font>
      <b/>
      <sz val="8"/>
      <color rgb="FFFF0000"/>
      <name val="Arial"/>
      <family val="2"/>
      <charset val="161"/>
    </font>
    <font>
      <b/>
      <sz val="10"/>
      <name val="Arial"/>
      <family val="2"/>
    </font>
    <font>
      <sz val="10"/>
      <name val="Arial"/>
      <family val="2"/>
    </font>
  </fonts>
  <fills count="7">
    <fill>
      <patternFill patternType="none"/>
    </fill>
    <fill>
      <patternFill patternType="gray125"/>
    </fill>
    <fill>
      <patternFill patternType="solid">
        <fgColor theme="0"/>
        <bgColor indexed="64"/>
      </patternFill>
    </fill>
    <fill>
      <patternFill patternType="solid">
        <fgColor theme="0" tint="-4.9989318521683403E-2"/>
        <bgColor indexed="64"/>
      </patternFill>
    </fill>
    <fill>
      <patternFill patternType="solid">
        <fgColor rgb="FFFFC000"/>
        <bgColor indexed="64"/>
      </patternFill>
    </fill>
    <fill>
      <patternFill patternType="solid">
        <fgColor rgb="FFFFFF00"/>
        <bgColor indexed="64"/>
      </patternFill>
    </fill>
    <fill>
      <patternFill patternType="solid">
        <fgColor theme="0" tint="-0.249977111117893"/>
        <bgColor indexed="64"/>
      </patternFill>
    </fill>
  </fills>
  <borders count="7">
    <border>
      <left/>
      <right/>
      <top/>
      <bottom/>
      <diagonal/>
    </border>
    <border>
      <left/>
      <right/>
      <top/>
      <bottom style="double">
        <color indexed="64"/>
      </bottom>
      <diagonal/>
    </border>
    <border>
      <left/>
      <right/>
      <top style="thin">
        <color indexed="64"/>
      </top>
      <bottom style="double">
        <color indexed="64"/>
      </bottom>
      <diagonal/>
    </border>
    <border>
      <left/>
      <right/>
      <top style="double">
        <color indexed="64"/>
      </top>
      <bottom/>
      <diagonal/>
    </border>
    <border>
      <left/>
      <right/>
      <top style="double">
        <color indexed="64"/>
      </top>
      <bottom style="thin">
        <color indexed="64"/>
      </bottom>
      <diagonal/>
    </border>
    <border>
      <left/>
      <right/>
      <top style="thin">
        <color indexed="64"/>
      </top>
      <bottom style="thin">
        <color indexed="64"/>
      </bottom>
      <diagonal/>
    </border>
    <border>
      <left/>
      <right/>
      <top/>
      <bottom style="thin">
        <color indexed="64"/>
      </bottom>
      <diagonal/>
    </border>
  </borders>
  <cellStyleXfs count="2">
    <xf numFmtId="0" fontId="0" fillId="0" borderId="0"/>
    <xf numFmtId="0" fontId="12" fillId="0" borderId="0" applyNumberFormat="0" applyFill="0" applyBorder="0" applyAlignment="0" applyProtection="0">
      <alignment vertical="top"/>
      <protection locked="0"/>
    </xf>
  </cellStyleXfs>
  <cellXfs count="92">
    <xf numFmtId="0" fontId="0" fillId="0" borderId="0" xfId="0"/>
    <xf numFmtId="0" fontId="2" fillId="2" borderId="0" xfId="0" applyFont="1" applyFill="1"/>
    <xf numFmtId="0" fontId="1" fillId="2" borderId="0" xfId="0" applyFont="1" applyFill="1"/>
    <xf numFmtId="0" fontId="0" fillId="2" borderId="0" xfId="0" applyFill="1"/>
    <xf numFmtId="0" fontId="1" fillId="2" borderId="0" xfId="0" applyFont="1" applyFill="1" applyAlignment="1">
      <alignment wrapText="1"/>
    </xf>
    <xf numFmtId="0" fontId="6" fillId="2" borderId="0" xfId="0" applyFont="1" applyFill="1"/>
    <xf numFmtId="164" fontId="6" fillId="2" borderId="0" xfId="0" applyNumberFormat="1" applyFont="1" applyFill="1"/>
    <xf numFmtId="164" fontId="5" fillId="2" borderId="3" xfId="0" applyNumberFormat="1" applyFont="1" applyFill="1" applyBorder="1" applyAlignment="1">
      <alignment vertical="center"/>
    </xf>
    <xf numFmtId="2" fontId="5" fillId="2" borderId="1" xfId="0" applyNumberFormat="1" applyFont="1" applyFill="1" applyBorder="1" applyAlignment="1">
      <alignment vertical="center" wrapText="1"/>
    </xf>
    <xf numFmtId="164" fontId="5" fillId="2" borderId="1" xfId="0" applyNumberFormat="1" applyFont="1" applyFill="1" applyBorder="1" applyAlignment="1">
      <alignment vertical="center"/>
    </xf>
    <xf numFmtId="2" fontId="5" fillId="2" borderId="4" xfId="0" applyNumberFormat="1" applyFont="1" applyFill="1" applyBorder="1" applyAlignment="1">
      <alignment vertical="center" wrapText="1"/>
    </xf>
    <xf numFmtId="3" fontId="6" fillId="2" borderId="5" xfId="0" applyNumberFormat="1" applyFont="1" applyFill="1" applyBorder="1"/>
    <xf numFmtId="164" fontId="6" fillId="2" borderId="5" xfId="0" applyNumberFormat="1" applyFont="1" applyFill="1" applyBorder="1"/>
    <xf numFmtId="164" fontId="6" fillId="2" borderId="2" xfId="0" applyNumberFormat="1" applyFont="1" applyFill="1" applyBorder="1"/>
    <xf numFmtId="3" fontId="6" fillId="2" borderId="0" xfId="0" applyNumberFormat="1" applyFont="1" applyFill="1" applyAlignment="1">
      <alignment horizontal="center"/>
    </xf>
    <xf numFmtId="3" fontId="6" fillId="2" borderId="0" xfId="0" applyNumberFormat="1" applyFont="1" applyFill="1" applyBorder="1" applyAlignment="1">
      <alignment horizontal="center"/>
    </xf>
    <xf numFmtId="3" fontId="6" fillId="2" borderId="6" xfId="0" applyNumberFormat="1" applyFont="1" applyFill="1" applyBorder="1" applyAlignment="1">
      <alignment horizontal="center"/>
    </xf>
    <xf numFmtId="3" fontId="5" fillId="2" borderId="5" xfId="0" applyNumberFormat="1" applyFont="1" applyFill="1" applyBorder="1" applyAlignment="1">
      <alignment horizontal="center"/>
    </xf>
    <xf numFmtId="3" fontId="5" fillId="2" borderId="5" xfId="0" applyNumberFormat="1" applyFont="1" applyFill="1" applyBorder="1" applyAlignment="1">
      <alignment horizontal="center" vertical="center"/>
    </xf>
    <xf numFmtId="0" fontId="10" fillId="2" borderId="0" xfId="0" applyFont="1" applyFill="1"/>
    <xf numFmtId="0" fontId="3" fillId="2" borderId="0" xfId="0" applyFont="1" applyFill="1"/>
    <xf numFmtId="0" fontId="11" fillId="2" borderId="0" xfId="0" applyFont="1" applyFill="1"/>
    <xf numFmtId="0" fontId="9" fillId="2" borderId="0" xfId="0" applyFont="1" applyFill="1"/>
    <xf numFmtId="0" fontId="12" fillId="2" borderId="0" xfId="1" applyFill="1" applyAlignment="1" applyProtection="1"/>
    <xf numFmtId="0" fontId="4" fillId="2" borderId="4" xfId="0" applyFont="1" applyFill="1" applyBorder="1" applyAlignment="1">
      <alignment horizontal="center" vertical="center" wrapText="1"/>
    </xf>
    <xf numFmtId="0" fontId="3" fillId="2" borderId="0" xfId="0" applyFont="1" applyFill="1" applyAlignment="1">
      <alignment horizontal="center" wrapText="1"/>
    </xf>
    <xf numFmtId="0" fontId="2" fillId="2" borderId="0" xfId="0" applyFont="1" applyFill="1" applyAlignment="1">
      <alignment wrapText="1"/>
    </xf>
    <xf numFmtId="49" fontId="13" fillId="2" borderId="2" xfId="0" applyNumberFormat="1" applyFont="1" applyFill="1" applyBorder="1" applyAlignment="1">
      <alignment horizontal="center" wrapText="1"/>
    </xf>
    <xf numFmtId="0" fontId="13" fillId="2" borderId="2" xfId="0" applyFont="1" applyFill="1" applyBorder="1" applyAlignment="1">
      <alignment horizontal="center" wrapText="1"/>
    </xf>
    <xf numFmtId="0" fontId="4" fillId="2" borderId="0" xfId="0" applyFont="1" applyFill="1" applyAlignment="1">
      <alignment horizontal="center" vertical="center"/>
    </xf>
    <xf numFmtId="0" fontId="4" fillId="2" borderId="0" xfId="0" applyFont="1" applyFill="1"/>
    <xf numFmtId="0" fontId="4" fillId="2" borderId="2" xfId="0" applyFont="1" applyFill="1" applyBorder="1"/>
    <xf numFmtId="0" fontId="4" fillId="2" borderId="2" xfId="0" applyFont="1" applyFill="1" applyBorder="1" applyAlignment="1">
      <alignment horizontal="center" vertical="center"/>
    </xf>
    <xf numFmtId="3" fontId="4" fillId="2" borderId="2" xfId="0" applyNumberFormat="1" applyFont="1" applyFill="1" applyBorder="1" applyAlignment="1">
      <alignment horizontal="center" vertical="center"/>
    </xf>
    <xf numFmtId="0" fontId="5" fillId="2" borderId="0" xfId="0" applyFont="1" applyFill="1"/>
    <xf numFmtId="1" fontId="0" fillId="2" borderId="0" xfId="0" applyNumberFormat="1" applyFill="1"/>
    <xf numFmtId="1" fontId="4" fillId="2" borderId="2" xfId="0" applyNumberFormat="1" applyFont="1" applyFill="1" applyBorder="1" applyAlignment="1">
      <alignment horizontal="center"/>
    </xf>
    <xf numFmtId="0" fontId="0" fillId="2" borderId="0" xfId="0" applyNumberFormat="1" applyFill="1" applyBorder="1"/>
    <xf numFmtId="2" fontId="0" fillId="2" borderId="0" xfId="0" applyNumberFormat="1" applyFill="1"/>
    <xf numFmtId="2" fontId="4" fillId="3" borderId="0" xfId="0" applyNumberFormat="1" applyFont="1" applyFill="1" applyAlignment="1">
      <alignment horizontal="center" vertical="center"/>
    </xf>
    <xf numFmtId="0" fontId="4" fillId="2" borderId="0" xfId="0" applyFont="1" applyFill="1" applyBorder="1" applyAlignment="1">
      <alignment vertical="center" wrapText="1"/>
    </xf>
    <xf numFmtId="2" fontId="4" fillId="4" borderId="2" xfId="0" applyNumberFormat="1" applyFont="1" applyFill="1" applyBorder="1" applyAlignment="1">
      <alignment horizontal="center" vertical="center"/>
    </xf>
    <xf numFmtId="2" fontId="0" fillId="2" borderId="0" xfId="0" applyNumberFormat="1" applyFill="1" applyBorder="1" applyAlignment="1">
      <alignment horizontal="center" vertical="center"/>
    </xf>
    <xf numFmtId="4" fontId="4" fillId="2" borderId="2" xfId="0" applyNumberFormat="1" applyFont="1" applyFill="1" applyBorder="1" applyAlignment="1">
      <alignment horizontal="center" vertical="center"/>
    </xf>
    <xf numFmtId="0" fontId="4" fillId="2" borderId="2" xfId="0" applyFont="1" applyFill="1" applyBorder="1" applyAlignment="1">
      <alignment vertical="center" wrapText="1"/>
    </xf>
    <xf numFmtId="1" fontId="4" fillId="2" borderId="0" xfId="0" applyNumberFormat="1" applyFont="1" applyFill="1" applyBorder="1" applyAlignment="1">
      <alignment horizontal="center"/>
    </xf>
    <xf numFmtId="0" fontId="4" fillId="2" borderId="0" xfId="0" applyFont="1" applyFill="1" applyBorder="1"/>
    <xf numFmtId="4" fontId="4" fillId="2" borderId="0" xfId="0" applyNumberFormat="1" applyFont="1" applyFill="1" applyBorder="1" applyAlignment="1">
      <alignment horizontal="center" vertical="center"/>
    </xf>
    <xf numFmtId="2" fontId="4" fillId="0" borderId="0" xfId="0" applyNumberFormat="1" applyFont="1" applyFill="1" applyBorder="1" applyAlignment="1">
      <alignment horizontal="center" vertical="center"/>
    </xf>
    <xf numFmtId="0" fontId="3" fillId="2" borderId="0" xfId="0" applyFont="1" applyFill="1" applyAlignment="1">
      <alignment wrapText="1"/>
    </xf>
    <xf numFmtId="164" fontId="5" fillId="2" borderId="0" xfId="0" applyNumberFormat="1" applyFont="1" applyFill="1" applyBorder="1" applyAlignment="1">
      <alignment vertical="center"/>
    </xf>
    <xf numFmtId="0" fontId="5" fillId="2" borderId="0" xfId="0" applyFont="1" applyFill="1" applyBorder="1" applyAlignment="1">
      <alignment horizontal="center"/>
    </xf>
    <xf numFmtId="49" fontId="5" fillId="2" borderId="0" xfId="0" applyNumberFormat="1" applyFont="1" applyFill="1" applyAlignment="1">
      <alignment horizontal="center"/>
    </xf>
    <xf numFmtId="0" fontId="5" fillId="2" borderId="0" xfId="0" applyFont="1" applyFill="1" applyAlignment="1">
      <alignment horizontal="center"/>
    </xf>
    <xf numFmtId="0" fontId="5" fillId="2" borderId="6" xfId="0" applyFont="1" applyFill="1" applyBorder="1" applyAlignment="1">
      <alignment horizontal="center"/>
    </xf>
    <xf numFmtId="2" fontId="14" fillId="2" borderId="0" xfId="0" applyNumberFormat="1" applyFont="1" applyFill="1" applyAlignment="1">
      <alignment horizontal="center" vertical="center"/>
    </xf>
    <xf numFmtId="0" fontId="14" fillId="2" borderId="0" xfId="0" applyFont="1" applyFill="1" applyBorder="1" applyAlignment="1">
      <alignment horizontal="center" vertical="center" wrapText="1"/>
    </xf>
    <xf numFmtId="3" fontId="14" fillId="2" borderId="0" xfId="0" applyNumberFormat="1" applyFont="1" applyFill="1" applyAlignment="1">
      <alignment horizontal="center"/>
    </xf>
    <xf numFmtId="3" fontId="14" fillId="2" borderId="0" xfId="0" applyNumberFormat="1" applyFont="1" applyFill="1" applyBorder="1" applyAlignment="1">
      <alignment horizontal="center"/>
    </xf>
    <xf numFmtId="3" fontId="14" fillId="2" borderId="6" xfId="0" applyNumberFormat="1" applyFont="1" applyFill="1" applyBorder="1" applyAlignment="1">
      <alignment horizontal="center"/>
    </xf>
    <xf numFmtId="0" fontId="4" fillId="2" borderId="4" xfId="0" applyFont="1" applyFill="1" applyBorder="1" applyAlignment="1">
      <alignment vertical="center" wrapText="1"/>
    </xf>
    <xf numFmtId="164" fontId="6" fillId="2" borderId="4" xfId="0" applyNumberFormat="1" applyFont="1" applyFill="1" applyBorder="1"/>
    <xf numFmtId="2" fontId="14" fillId="2" borderId="4" xfId="0" applyNumberFormat="1" applyFont="1" applyFill="1" applyBorder="1" applyAlignment="1">
      <alignment horizontal="center" vertical="center"/>
    </xf>
    <xf numFmtId="2" fontId="14" fillId="2" borderId="2" xfId="0" applyNumberFormat="1" applyFont="1" applyFill="1" applyBorder="1" applyAlignment="1">
      <alignment horizontal="center" vertical="center"/>
    </xf>
    <xf numFmtId="0" fontId="4" fillId="6" borderId="0" xfId="0" applyFont="1" applyFill="1" applyAlignment="1">
      <alignment horizontal="center" vertical="center"/>
    </xf>
    <xf numFmtId="3" fontId="4" fillId="6" borderId="0" xfId="0" applyNumberFormat="1" applyFont="1" applyFill="1" applyAlignment="1">
      <alignment horizontal="center" vertical="center"/>
    </xf>
    <xf numFmtId="0" fontId="16" fillId="2" borderId="0" xfId="0" applyFont="1" applyFill="1"/>
    <xf numFmtId="0" fontId="15" fillId="2" borderId="0" xfId="0" applyFont="1" applyFill="1"/>
    <xf numFmtId="0" fontId="2" fillId="5" borderId="0" xfId="0" applyFont="1" applyFill="1" applyAlignment="1">
      <alignment horizontal="left"/>
    </xf>
    <xf numFmtId="1" fontId="4" fillId="2" borderId="2" xfId="0" applyNumberFormat="1" applyFont="1" applyFill="1" applyBorder="1" applyAlignment="1">
      <alignment horizontal="center"/>
    </xf>
    <xf numFmtId="0" fontId="4" fillId="2" borderId="1" xfId="0" applyFont="1" applyFill="1" applyBorder="1" applyAlignment="1">
      <alignment horizontal="left" vertical="center" wrapText="1"/>
    </xf>
    <xf numFmtId="0" fontId="4" fillId="2" borderId="4" xfId="0" applyFont="1" applyFill="1" applyBorder="1" applyAlignment="1">
      <alignment horizontal="center" vertical="center" wrapText="1"/>
    </xf>
    <xf numFmtId="0" fontId="4" fillId="2" borderId="2" xfId="0" applyFont="1" applyFill="1" applyBorder="1" applyAlignment="1">
      <alignment horizontal="center" vertical="center" wrapText="1"/>
    </xf>
    <xf numFmtId="0" fontId="4" fillId="2" borderId="3" xfId="0" applyFont="1" applyFill="1" applyBorder="1" applyAlignment="1">
      <alignment horizontal="center" vertical="center" wrapText="1"/>
    </xf>
    <xf numFmtId="0" fontId="4" fillId="2" borderId="1" xfId="0" applyFont="1" applyFill="1" applyBorder="1" applyAlignment="1">
      <alignment horizontal="center" vertical="center" wrapText="1"/>
    </xf>
    <xf numFmtId="0" fontId="4" fillId="2" borderId="4" xfId="0" applyFont="1" applyFill="1" applyBorder="1" applyAlignment="1">
      <alignment horizontal="center" wrapText="1"/>
    </xf>
    <xf numFmtId="0" fontId="4" fillId="2" borderId="1" xfId="0" applyFont="1" applyFill="1" applyBorder="1" applyAlignment="1">
      <alignment horizontal="left" wrapText="1"/>
    </xf>
    <xf numFmtId="0" fontId="3" fillId="2" borderId="0" xfId="0" applyNumberFormat="1" applyFont="1" applyFill="1" applyBorder="1" applyAlignment="1">
      <alignment horizontal="left" vertical="top" wrapText="1"/>
    </xf>
    <xf numFmtId="0" fontId="0" fillId="2" borderId="0" xfId="0" applyNumberFormat="1" applyFill="1" applyBorder="1" applyAlignment="1">
      <alignment horizontal="left" vertical="top" wrapText="1"/>
    </xf>
    <xf numFmtId="2" fontId="4" fillId="3" borderId="0" xfId="0" applyNumberFormat="1" applyFont="1" applyFill="1" applyAlignment="1">
      <alignment horizontal="center" vertical="center"/>
    </xf>
    <xf numFmtId="0" fontId="3" fillId="2" borderId="0" xfId="0" applyFont="1" applyFill="1" applyAlignment="1">
      <alignment horizontal="left"/>
    </xf>
    <xf numFmtId="0" fontId="3" fillId="2" borderId="0" xfId="0" applyFont="1" applyFill="1" applyAlignment="1">
      <alignment horizontal="left" wrapText="1"/>
    </xf>
    <xf numFmtId="2" fontId="4" fillId="4" borderId="2" xfId="0" applyNumberFormat="1" applyFont="1" applyFill="1" applyBorder="1" applyAlignment="1">
      <alignment horizontal="center" vertical="center"/>
    </xf>
    <xf numFmtId="0" fontId="5" fillId="2" borderId="4" xfId="0" applyFont="1" applyFill="1" applyBorder="1" applyAlignment="1">
      <alignment horizontal="center" vertical="center" wrapText="1"/>
    </xf>
    <xf numFmtId="0" fontId="5" fillId="2" borderId="2" xfId="0" applyFont="1" applyFill="1" applyBorder="1" applyAlignment="1">
      <alignment horizontal="center" vertical="center" wrapText="1"/>
    </xf>
    <xf numFmtId="0" fontId="5" fillId="2" borderId="3" xfId="0" applyFont="1" applyFill="1" applyBorder="1" applyAlignment="1">
      <alignment horizontal="center" vertical="center" wrapText="1"/>
    </xf>
    <xf numFmtId="0" fontId="5" fillId="2" borderId="1" xfId="0" applyFont="1" applyFill="1" applyBorder="1" applyAlignment="1">
      <alignment horizontal="center" vertical="center" wrapText="1"/>
    </xf>
    <xf numFmtId="0" fontId="5" fillId="2" borderId="5" xfId="0" applyFont="1" applyFill="1" applyBorder="1" applyAlignment="1">
      <alignment horizontal="center"/>
    </xf>
    <xf numFmtId="0" fontId="5" fillId="2" borderId="2" xfId="0" applyFont="1" applyFill="1" applyBorder="1" applyAlignment="1">
      <alignment horizontal="right" wrapText="1"/>
    </xf>
    <xf numFmtId="0" fontId="5" fillId="2" borderId="5" xfId="0" applyFont="1" applyFill="1" applyBorder="1" applyAlignment="1">
      <alignment horizontal="right"/>
    </xf>
    <xf numFmtId="0" fontId="5" fillId="2" borderId="3" xfId="0" applyFont="1" applyFill="1" applyBorder="1" applyAlignment="1">
      <alignment vertical="center"/>
    </xf>
    <xf numFmtId="0" fontId="5" fillId="2" borderId="1" xfId="0" applyFont="1" applyFill="1" applyBorder="1" applyAlignment="1">
      <alignment vertical="center"/>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47625</xdr:colOff>
      <xdr:row>8</xdr:row>
      <xdr:rowOff>19050</xdr:rowOff>
    </xdr:from>
    <xdr:to>
      <xdr:col>2</xdr:col>
      <xdr:colOff>133350</xdr:colOff>
      <xdr:row>10</xdr:row>
      <xdr:rowOff>19050</xdr:rowOff>
    </xdr:to>
    <xdr:pic>
      <xdr:nvPicPr>
        <xdr:cNvPr id="2" name="Picture 41"/>
        <xdr:cNvPicPr>
          <a:picLocks noChangeAspect="1"/>
        </xdr:cNvPicPr>
      </xdr:nvPicPr>
      <xdr:blipFill>
        <a:blip xmlns:r="http://schemas.openxmlformats.org/officeDocument/2006/relationships" r:embed="rId1" cstate="print"/>
        <a:srcRect/>
        <a:stretch>
          <a:fillRect/>
        </a:stretch>
      </xdr:blipFill>
      <xdr:spPr bwMode="auto">
        <a:xfrm>
          <a:off x="657225" y="1485900"/>
          <a:ext cx="695325" cy="361950"/>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ldsa.gr/" TargetMode="External"/><Relationship Id="rId2" Type="http://schemas.openxmlformats.org/officeDocument/2006/relationships/hyperlink" Target="mailto:magorast@prd.uth.gr" TargetMode="External"/><Relationship Id="rId1" Type="http://schemas.openxmlformats.org/officeDocument/2006/relationships/hyperlink" Target="mailto:magorast@prd.uth.gr" TargetMode="External"/><Relationship Id="rId6" Type="http://schemas.openxmlformats.org/officeDocument/2006/relationships/drawing" Target="../drawings/drawing1.xml"/><Relationship Id="rId5" Type="http://schemas.openxmlformats.org/officeDocument/2006/relationships/printerSettings" Target="../printerSettings/printerSettings1.bin"/><Relationship Id="rId4" Type="http://schemas.openxmlformats.org/officeDocument/2006/relationships/hyperlink" Target="http://www.ldsa.gr/"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E17"/>
  <sheetViews>
    <sheetView tabSelected="1" workbookViewId="0"/>
  </sheetViews>
  <sheetFormatPr defaultRowHeight="12.75"/>
  <cols>
    <col min="1" max="1" width="12" style="3" customWidth="1"/>
    <col min="2" max="2" width="9.140625" style="3"/>
    <col min="3" max="3" width="37.5703125" style="3" customWidth="1"/>
    <col min="4" max="16384" width="9.140625" style="3"/>
  </cols>
  <sheetData>
    <row r="1" spans="1:5" ht="20.25">
      <c r="A1" s="19" t="s">
        <v>86</v>
      </c>
    </row>
    <row r="3" spans="1:5">
      <c r="A3" s="20" t="s">
        <v>87</v>
      </c>
    </row>
    <row r="4" spans="1:5">
      <c r="A4" s="20" t="s">
        <v>30</v>
      </c>
    </row>
    <row r="5" spans="1:5">
      <c r="A5" s="20"/>
    </row>
    <row r="6" spans="1:5" s="21" customFormat="1" ht="14.25"/>
    <row r="7" spans="1:5" s="21" customFormat="1" ht="15">
      <c r="A7" s="22" t="s">
        <v>25</v>
      </c>
      <c r="B7" s="22"/>
      <c r="C7" s="22"/>
      <c r="D7" s="23" t="s">
        <v>26</v>
      </c>
      <c r="E7" s="3"/>
    </row>
    <row r="8" spans="1:5" s="21" customFormat="1" ht="15">
      <c r="A8" s="22" t="s">
        <v>27</v>
      </c>
      <c r="B8" s="22"/>
      <c r="C8" s="23"/>
      <c r="D8" s="23" t="s">
        <v>26</v>
      </c>
      <c r="E8" s="3"/>
    </row>
    <row r="9" spans="1:5" s="21" customFormat="1" ht="14.25"/>
    <row r="10" spans="1:5" s="21" customFormat="1" ht="14.25"/>
    <row r="11" spans="1:5" s="21" customFormat="1" ht="15">
      <c r="B11" s="23" t="s">
        <v>28</v>
      </c>
    </row>
    <row r="12" spans="1:5" s="21" customFormat="1" ht="15">
      <c r="A12" s="22"/>
      <c r="B12" s="3"/>
    </row>
    <row r="13" spans="1:5" s="21" customFormat="1" ht="15">
      <c r="A13" s="23"/>
      <c r="B13" s="3"/>
    </row>
    <row r="14" spans="1:5" s="21" customFormat="1" ht="15">
      <c r="A14" s="22" t="s">
        <v>29</v>
      </c>
      <c r="B14" s="20" t="s">
        <v>31</v>
      </c>
    </row>
    <row r="15" spans="1:5" s="21" customFormat="1" ht="14.25"/>
    <row r="16" spans="1:5">
      <c r="A16" s="67" t="s">
        <v>89</v>
      </c>
      <c r="B16" s="66" t="s">
        <v>90</v>
      </c>
    </row>
    <row r="17" spans="1:1">
      <c r="A17" s="66" t="s">
        <v>88</v>
      </c>
    </row>
  </sheetData>
  <hyperlinks>
    <hyperlink ref="D7" r:id="rId1"/>
    <hyperlink ref="D8" r:id="rId2"/>
    <hyperlink ref="A13" r:id="rId3" display="www.ldsa.gr"/>
    <hyperlink ref="B11" r:id="rId4"/>
  </hyperlinks>
  <pageMargins left="0.7" right="0.7" top="0.75" bottom="0.75" header="0.3" footer="0.3"/>
  <pageSetup paperSize="9" orientation="portrait" r:id="rId5"/>
  <drawing r:id="rId6"/>
</worksheet>
</file>

<file path=xl/worksheets/sheet2.xml><?xml version="1.0" encoding="utf-8"?>
<worksheet xmlns="http://schemas.openxmlformats.org/spreadsheetml/2006/main" xmlns:r="http://schemas.openxmlformats.org/officeDocument/2006/relationships">
  <dimension ref="A1:X104"/>
  <sheetViews>
    <sheetView zoomScale="80" workbookViewId="0">
      <selection sqref="A1:X1"/>
    </sheetView>
  </sheetViews>
  <sheetFormatPr defaultRowHeight="12.75"/>
  <cols>
    <col min="1" max="1" width="9.140625" style="1"/>
    <col min="2" max="2" width="10.7109375" style="3" customWidth="1"/>
    <col min="3" max="3" width="35.85546875" style="3" customWidth="1"/>
    <col min="4" max="4" width="29.85546875" style="3" customWidth="1"/>
    <col min="5" max="5" width="13.7109375" style="3" bestFit="1" customWidth="1"/>
    <col min="6" max="6" width="10.28515625" style="3" customWidth="1"/>
    <col min="7" max="7" width="12.7109375" style="3" bestFit="1" customWidth="1"/>
    <col min="8" max="8" width="14.85546875" style="3" customWidth="1"/>
    <col min="9" max="9" width="14.140625" style="3" customWidth="1"/>
    <col min="10" max="16" width="12.7109375" style="3" bestFit="1" customWidth="1"/>
    <col min="17" max="18" width="12.42578125" style="3" bestFit="1" customWidth="1"/>
    <col min="19" max="23" width="12.7109375" style="3" bestFit="1" customWidth="1"/>
    <col min="24" max="24" width="15.28515625" style="2" bestFit="1" customWidth="1"/>
    <col min="25" max="16384" width="9.140625" style="2"/>
  </cols>
  <sheetData>
    <row r="1" spans="1:24">
      <c r="A1" s="68" t="s">
        <v>81</v>
      </c>
      <c r="B1" s="68"/>
      <c r="C1" s="68"/>
      <c r="D1" s="68"/>
      <c r="E1" s="68"/>
      <c r="F1" s="68"/>
      <c r="G1" s="68"/>
      <c r="H1" s="68"/>
      <c r="I1" s="68"/>
      <c r="J1" s="68"/>
      <c r="K1" s="68"/>
      <c r="L1" s="68"/>
      <c r="M1" s="68"/>
      <c r="N1" s="68"/>
      <c r="O1" s="68"/>
      <c r="P1" s="68"/>
      <c r="Q1" s="68"/>
      <c r="R1" s="68"/>
      <c r="S1" s="68"/>
      <c r="T1" s="68"/>
      <c r="U1" s="68"/>
      <c r="V1" s="68"/>
      <c r="W1" s="68"/>
      <c r="X1" s="68"/>
    </row>
    <row r="2" spans="1:24" s="4" customFormat="1" ht="13.5" customHeight="1" thickBot="1">
      <c r="A2" s="26"/>
      <c r="B2" s="70" t="s">
        <v>79</v>
      </c>
      <c r="C2" s="70"/>
      <c r="D2" s="70"/>
      <c r="E2" s="70"/>
      <c r="F2" s="70"/>
      <c r="G2" s="70"/>
      <c r="H2" s="70"/>
      <c r="I2" s="70"/>
      <c r="J2" s="70"/>
      <c r="K2" s="70"/>
      <c r="L2" s="70"/>
      <c r="M2" s="70"/>
      <c r="N2" s="70"/>
      <c r="O2" s="70"/>
      <c r="P2" s="70"/>
      <c r="Q2" s="70"/>
      <c r="R2" s="70"/>
      <c r="S2" s="70"/>
      <c r="T2" s="70"/>
      <c r="U2" s="70"/>
      <c r="V2" s="70"/>
      <c r="W2" s="70"/>
      <c r="X2" s="70"/>
    </row>
    <row r="3" spans="1:24" s="4" customFormat="1" ht="13.5" customHeight="1" thickTop="1">
      <c r="A3" s="26"/>
      <c r="B3" s="71" t="s">
        <v>17</v>
      </c>
      <c r="C3" s="71" t="s">
        <v>64</v>
      </c>
      <c r="D3" s="73" t="s">
        <v>65</v>
      </c>
      <c r="E3" s="24"/>
      <c r="F3" s="75" t="s">
        <v>18</v>
      </c>
      <c r="G3" s="75"/>
      <c r="H3" s="75"/>
      <c r="I3" s="75"/>
      <c r="J3" s="75"/>
      <c r="K3" s="75"/>
      <c r="L3" s="75"/>
      <c r="M3" s="75"/>
      <c r="N3" s="75"/>
      <c r="O3" s="75"/>
      <c r="P3" s="75"/>
      <c r="Q3" s="75"/>
      <c r="R3" s="75"/>
      <c r="S3" s="75"/>
      <c r="T3" s="75"/>
      <c r="U3" s="75"/>
      <c r="V3" s="75"/>
      <c r="W3" s="75"/>
      <c r="X3" s="71" t="s">
        <v>19</v>
      </c>
    </row>
    <row r="4" spans="1:24" s="4" customFormat="1" ht="13.5" thickBot="1">
      <c r="A4" s="26"/>
      <c r="B4" s="72"/>
      <c r="C4" s="72"/>
      <c r="D4" s="74"/>
      <c r="E4" s="27">
        <v>0</v>
      </c>
      <c r="F4" s="27" t="s">
        <v>35</v>
      </c>
      <c r="G4" s="28" t="s">
        <v>15</v>
      </c>
      <c r="H4" s="28" t="s">
        <v>16</v>
      </c>
      <c r="I4" s="28" t="s">
        <v>0</v>
      </c>
      <c r="J4" s="28" t="s">
        <v>1</v>
      </c>
      <c r="K4" s="28" t="s">
        <v>2</v>
      </c>
      <c r="L4" s="28" t="s">
        <v>3</v>
      </c>
      <c r="M4" s="28" t="s">
        <v>4</v>
      </c>
      <c r="N4" s="28" t="s">
        <v>5</v>
      </c>
      <c r="O4" s="28" t="s">
        <v>6</v>
      </c>
      <c r="P4" s="28" t="s">
        <v>7</v>
      </c>
      <c r="Q4" s="28" t="s">
        <v>8</v>
      </c>
      <c r="R4" s="28" t="s">
        <v>9</v>
      </c>
      <c r="S4" s="28" t="s">
        <v>10</v>
      </c>
      <c r="T4" s="28" t="s">
        <v>11</v>
      </c>
      <c r="U4" s="28" t="s">
        <v>12</v>
      </c>
      <c r="V4" s="28" t="s">
        <v>13</v>
      </c>
      <c r="W4" s="28" t="s">
        <v>14</v>
      </c>
      <c r="X4" s="72"/>
    </row>
    <row r="5" spans="1:24" ht="13.5" thickTop="1">
      <c r="B5" s="29">
        <v>1</v>
      </c>
      <c r="C5" s="30" t="s">
        <v>36</v>
      </c>
      <c r="D5" s="30" t="s">
        <v>37</v>
      </c>
      <c r="E5" s="64">
        <v>67</v>
      </c>
      <c r="F5" s="65">
        <v>13</v>
      </c>
      <c r="G5" s="65">
        <v>15</v>
      </c>
      <c r="H5" s="65">
        <v>14</v>
      </c>
      <c r="I5" s="65">
        <v>47</v>
      </c>
      <c r="J5" s="65">
        <v>90</v>
      </c>
      <c r="K5" s="65">
        <v>91</v>
      </c>
      <c r="L5" s="65">
        <v>81</v>
      </c>
      <c r="M5" s="65">
        <v>105</v>
      </c>
      <c r="N5" s="65">
        <v>164</v>
      </c>
      <c r="O5" s="65">
        <v>224</v>
      </c>
      <c r="P5" s="65">
        <v>319</v>
      </c>
      <c r="Q5" s="65">
        <v>422</v>
      </c>
      <c r="R5" s="65">
        <v>816</v>
      </c>
      <c r="S5" s="65">
        <v>1333</v>
      </c>
      <c r="T5" s="65">
        <v>1844</v>
      </c>
      <c r="U5" s="65">
        <v>1576</v>
      </c>
      <c r="V5" s="65">
        <v>1157</v>
      </c>
      <c r="W5" s="65">
        <v>1602</v>
      </c>
      <c r="X5" s="65">
        <f>SUM(E5:W5)</f>
        <v>9980</v>
      </c>
    </row>
    <row r="6" spans="1:24">
      <c r="B6" s="29">
        <v>2</v>
      </c>
      <c r="C6" s="30" t="s">
        <v>38</v>
      </c>
      <c r="D6" s="30" t="s">
        <v>39</v>
      </c>
      <c r="E6" s="64">
        <v>150</v>
      </c>
      <c r="F6" s="65">
        <v>29</v>
      </c>
      <c r="G6" s="65">
        <v>29</v>
      </c>
      <c r="H6" s="65">
        <v>21</v>
      </c>
      <c r="I6" s="65">
        <v>118</v>
      </c>
      <c r="J6" s="65">
        <v>230</v>
      </c>
      <c r="K6" s="65">
        <v>218</v>
      </c>
      <c r="L6" s="65">
        <v>229</v>
      </c>
      <c r="M6" s="65">
        <v>263</v>
      </c>
      <c r="N6" s="65">
        <v>390</v>
      </c>
      <c r="O6" s="65">
        <v>564</v>
      </c>
      <c r="P6" s="65">
        <v>847</v>
      </c>
      <c r="Q6" s="65">
        <v>1137</v>
      </c>
      <c r="R6" s="65">
        <v>2047</v>
      </c>
      <c r="S6" s="65">
        <v>3263</v>
      </c>
      <c r="T6" s="65">
        <v>4517</v>
      </c>
      <c r="U6" s="65">
        <v>3933</v>
      </c>
      <c r="V6" s="65">
        <v>3159</v>
      </c>
      <c r="W6" s="65">
        <v>4637</v>
      </c>
      <c r="X6" s="65">
        <f t="shared" ref="X6:X18" si="0">SUM(E6:W6)</f>
        <v>25781</v>
      </c>
    </row>
    <row r="7" spans="1:24">
      <c r="B7" s="29">
        <v>3</v>
      </c>
      <c r="C7" s="30" t="s">
        <v>40</v>
      </c>
      <c r="D7" s="30" t="s">
        <v>41</v>
      </c>
      <c r="E7" s="64">
        <v>26</v>
      </c>
      <c r="F7" s="65">
        <v>4</v>
      </c>
      <c r="G7" s="65">
        <v>1</v>
      </c>
      <c r="H7" s="65">
        <v>6</v>
      </c>
      <c r="I7" s="65">
        <v>25</v>
      </c>
      <c r="J7" s="65">
        <v>27</v>
      </c>
      <c r="K7" s="65">
        <v>24</v>
      </c>
      <c r="L7" s="65">
        <v>38</v>
      </c>
      <c r="M7" s="65">
        <v>49</v>
      </c>
      <c r="N7" s="65">
        <v>76</v>
      </c>
      <c r="O7" s="65">
        <v>77</v>
      </c>
      <c r="P7" s="65">
        <v>121</v>
      </c>
      <c r="Q7" s="65">
        <v>181</v>
      </c>
      <c r="R7" s="65">
        <v>315</v>
      </c>
      <c r="S7" s="65">
        <v>532</v>
      </c>
      <c r="T7" s="65">
        <v>717</v>
      </c>
      <c r="U7" s="65">
        <v>742</v>
      </c>
      <c r="V7" s="65">
        <v>543</v>
      </c>
      <c r="W7" s="65">
        <v>1028</v>
      </c>
      <c r="X7" s="65">
        <f t="shared" si="0"/>
        <v>4532</v>
      </c>
    </row>
    <row r="8" spans="1:24">
      <c r="B8" s="29">
        <v>4</v>
      </c>
      <c r="C8" s="30" t="s">
        <v>42</v>
      </c>
      <c r="D8" s="30" t="s">
        <v>43</v>
      </c>
      <c r="E8" s="64">
        <v>14</v>
      </c>
      <c r="F8" s="65">
        <v>3</v>
      </c>
      <c r="G8" s="65">
        <v>1.0000000000000001E-5</v>
      </c>
      <c r="H8" s="65">
        <v>5</v>
      </c>
      <c r="I8" s="65">
        <v>22</v>
      </c>
      <c r="J8" s="65">
        <v>39</v>
      </c>
      <c r="K8" s="65">
        <v>43</v>
      </c>
      <c r="L8" s="65">
        <v>30</v>
      </c>
      <c r="M8" s="65">
        <v>58</v>
      </c>
      <c r="N8" s="65">
        <v>65</v>
      </c>
      <c r="O8" s="65">
        <v>141</v>
      </c>
      <c r="P8" s="65">
        <v>166</v>
      </c>
      <c r="Q8" s="65">
        <v>200</v>
      </c>
      <c r="R8" s="65">
        <v>339</v>
      </c>
      <c r="S8" s="65">
        <v>555</v>
      </c>
      <c r="T8" s="65">
        <v>760</v>
      </c>
      <c r="U8" s="65">
        <v>894</v>
      </c>
      <c r="V8" s="65">
        <v>825</v>
      </c>
      <c r="W8" s="65">
        <v>1487</v>
      </c>
      <c r="X8" s="65">
        <f t="shared" si="0"/>
        <v>5646.0000099999997</v>
      </c>
    </row>
    <row r="9" spans="1:24">
      <c r="B9" s="29">
        <v>5</v>
      </c>
      <c r="C9" s="30" t="s">
        <v>44</v>
      </c>
      <c r="D9" s="30" t="s">
        <v>45</v>
      </c>
      <c r="E9" s="64">
        <v>51</v>
      </c>
      <c r="F9" s="65">
        <v>13</v>
      </c>
      <c r="G9" s="65">
        <v>9</v>
      </c>
      <c r="H9" s="65">
        <v>9</v>
      </c>
      <c r="I9" s="65">
        <v>54</v>
      </c>
      <c r="J9" s="65">
        <v>81</v>
      </c>
      <c r="K9" s="65">
        <v>80</v>
      </c>
      <c r="L9" s="65">
        <v>88</v>
      </c>
      <c r="M9" s="65">
        <v>94</v>
      </c>
      <c r="N9" s="65">
        <v>177</v>
      </c>
      <c r="O9" s="65">
        <v>251</v>
      </c>
      <c r="P9" s="65">
        <v>378</v>
      </c>
      <c r="Q9" s="65">
        <v>503</v>
      </c>
      <c r="R9" s="65">
        <v>867</v>
      </c>
      <c r="S9" s="65">
        <v>1313</v>
      </c>
      <c r="T9" s="65">
        <v>1733</v>
      </c>
      <c r="U9" s="65">
        <v>1936</v>
      </c>
      <c r="V9" s="65">
        <v>1862</v>
      </c>
      <c r="W9" s="65">
        <v>2697</v>
      </c>
      <c r="X9" s="65">
        <f t="shared" si="0"/>
        <v>12196</v>
      </c>
    </row>
    <row r="10" spans="1:24">
      <c r="B10" s="29">
        <v>6</v>
      </c>
      <c r="C10" s="30" t="s">
        <v>46</v>
      </c>
      <c r="D10" s="30" t="s">
        <v>47</v>
      </c>
      <c r="E10" s="64">
        <v>14</v>
      </c>
      <c r="F10" s="65">
        <v>3</v>
      </c>
      <c r="G10" s="65">
        <v>3</v>
      </c>
      <c r="H10" s="65">
        <v>2</v>
      </c>
      <c r="I10" s="65">
        <v>17</v>
      </c>
      <c r="J10" s="65">
        <v>23</v>
      </c>
      <c r="K10" s="65">
        <v>24</v>
      </c>
      <c r="L10" s="65">
        <v>27</v>
      </c>
      <c r="M10" s="65">
        <v>20</v>
      </c>
      <c r="N10" s="65">
        <v>37</v>
      </c>
      <c r="O10" s="65">
        <v>48</v>
      </c>
      <c r="P10" s="65">
        <v>95</v>
      </c>
      <c r="Q10" s="65">
        <v>127</v>
      </c>
      <c r="R10" s="65">
        <v>178</v>
      </c>
      <c r="S10" s="65">
        <v>292</v>
      </c>
      <c r="T10" s="65">
        <v>500</v>
      </c>
      <c r="U10" s="65">
        <v>640</v>
      </c>
      <c r="V10" s="65">
        <v>621</v>
      </c>
      <c r="W10" s="65">
        <v>1082</v>
      </c>
      <c r="X10" s="65">
        <f t="shared" si="0"/>
        <v>3753</v>
      </c>
    </row>
    <row r="11" spans="1:24">
      <c r="B11" s="29">
        <v>7</v>
      </c>
      <c r="C11" s="30" t="s">
        <v>48</v>
      </c>
      <c r="D11" s="30" t="s">
        <v>49</v>
      </c>
      <c r="E11" s="64">
        <v>90</v>
      </c>
      <c r="F11" s="65">
        <v>13</v>
      </c>
      <c r="G11" s="65">
        <v>5</v>
      </c>
      <c r="H11" s="65">
        <v>8</v>
      </c>
      <c r="I11" s="65">
        <v>54</v>
      </c>
      <c r="J11" s="65">
        <v>86</v>
      </c>
      <c r="K11" s="65">
        <v>77</v>
      </c>
      <c r="L11" s="65">
        <v>82</v>
      </c>
      <c r="M11" s="65">
        <v>89</v>
      </c>
      <c r="N11" s="65">
        <v>150</v>
      </c>
      <c r="O11" s="65">
        <v>229</v>
      </c>
      <c r="P11" s="65">
        <v>399</v>
      </c>
      <c r="Q11" s="65">
        <v>433</v>
      </c>
      <c r="R11" s="65">
        <v>708</v>
      </c>
      <c r="S11" s="65">
        <v>1096</v>
      </c>
      <c r="T11" s="65">
        <v>1617</v>
      </c>
      <c r="U11" s="65">
        <v>1662</v>
      </c>
      <c r="V11" s="65">
        <v>1569</v>
      </c>
      <c r="W11" s="65">
        <v>2798</v>
      </c>
      <c r="X11" s="65">
        <f t="shared" si="0"/>
        <v>11165</v>
      </c>
    </row>
    <row r="12" spans="1:24">
      <c r="B12" s="29">
        <v>8</v>
      </c>
      <c r="C12" s="30" t="s">
        <v>50</v>
      </c>
      <c r="D12" s="30" t="s">
        <v>51</v>
      </c>
      <c r="E12" s="64">
        <v>50</v>
      </c>
      <c r="F12" s="65">
        <v>9</v>
      </c>
      <c r="G12" s="65">
        <v>5</v>
      </c>
      <c r="H12" s="65">
        <v>11</v>
      </c>
      <c r="I12" s="65">
        <v>43</v>
      </c>
      <c r="J12" s="65">
        <v>88</v>
      </c>
      <c r="K12" s="65">
        <v>65</v>
      </c>
      <c r="L12" s="65">
        <v>90</v>
      </c>
      <c r="M12" s="65">
        <v>96</v>
      </c>
      <c r="N12" s="65">
        <v>133</v>
      </c>
      <c r="O12" s="65">
        <v>177</v>
      </c>
      <c r="P12" s="65">
        <v>283</v>
      </c>
      <c r="Q12" s="65">
        <v>358</v>
      </c>
      <c r="R12" s="65">
        <v>606</v>
      </c>
      <c r="S12" s="65">
        <v>948</v>
      </c>
      <c r="T12" s="65">
        <v>1361</v>
      </c>
      <c r="U12" s="65">
        <v>1486</v>
      </c>
      <c r="V12" s="65">
        <v>1525</v>
      </c>
      <c r="W12" s="65">
        <v>2561</v>
      </c>
      <c r="X12" s="65">
        <f t="shared" si="0"/>
        <v>9895</v>
      </c>
    </row>
    <row r="13" spans="1:24">
      <c r="B13" s="29">
        <v>9</v>
      </c>
      <c r="C13" s="30" t="s">
        <v>52</v>
      </c>
      <c r="D13" s="30" t="s">
        <v>53</v>
      </c>
      <c r="E13" s="64">
        <v>332</v>
      </c>
      <c r="F13" s="65">
        <v>27</v>
      </c>
      <c r="G13" s="65">
        <v>29</v>
      </c>
      <c r="H13" s="65">
        <v>48</v>
      </c>
      <c r="I13" s="65">
        <v>229</v>
      </c>
      <c r="J13" s="65">
        <v>508</v>
      </c>
      <c r="K13" s="65">
        <v>483</v>
      </c>
      <c r="L13" s="65">
        <v>546</v>
      </c>
      <c r="M13" s="65">
        <v>562</v>
      </c>
      <c r="N13" s="65">
        <v>826</v>
      </c>
      <c r="O13" s="65">
        <v>1263</v>
      </c>
      <c r="P13" s="65">
        <v>1893</v>
      </c>
      <c r="Q13" s="65">
        <v>2509</v>
      </c>
      <c r="R13" s="65">
        <v>3520</v>
      </c>
      <c r="S13" s="65">
        <v>5404</v>
      </c>
      <c r="T13" s="65">
        <v>7445</v>
      </c>
      <c r="U13" s="65">
        <v>8109</v>
      </c>
      <c r="V13" s="65">
        <v>7227</v>
      </c>
      <c r="W13" s="65">
        <v>10713</v>
      </c>
      <c r="X13" s="65">
        <f t="shared" si="0"/>
        <v>51673</v>
      </c>
    </row>
    <row r="14" spans="1:24">
      <c r="B14" s="29">
        <v>10</v>
      </c>
      <c r="C14" s="30" t="s">
        <v>54</v>
      </c>
      <c r="D14" s="30" t="s">
        <v>55</v>
      </c>
      <c r="E14" s="64">
        <v>38</v>
      </c>
      <c r="F14" s="65">
        <v>6</v>
      </c>
      <c r="G14" s="65">
        <v>4</v>
      </c>
      <c r="H14" s="65">
        <v>9</v>
      </c>
      <c r="I14" s="65">
        <v>43</v>
      </c>
      <c r="J14" s="65">
        <v>63</v>
      </c>
      <c r="K14" s="65">
        <v>72</v>
      </c>
      <c r="L14" s="65">
        <v>70</v>
      </c>
      <c r="M14" s="65">
        <v>81</v>
      </c>
      <c r="N14" s="65">
        <v>101</v>
      </c>
      <c r="O14" s="65">
        <v>179</v>
      </c>
      <c r="P14" s="65">
        <v>262</v>
      </c>
      <c r="Q14" s="65">
        <v>353</v>
      </c>
      <c r="R14" s="65">
        <v>592</v>
      </c>
      <c r="S14" s="65">
        <v>964</v>
      </c>
      <c r="T14" s="65">
        <v>1534</v>
      </c>
      <c r="U14" s="65">
        <v>1735</v>
      </c>
      <c r="V14" s="65">
        <v>1704</v>
      </c>
      <c r="W14" s="65">
        <v>3583</v>
      </c>
      <c r="X14" s="65">
        <f t="shared" si="0"/>
        <v>11393</v>
      </c>
    </row>
    <row r="15" spans="1:24">
      <c r="B15" s="29">
        <v>11</v>
      </c>
      <c r="C15" s="30" t="s">
        <v>56</v>
      </c>
      <c r="D15" s="30" t="s">
        <v>57</v>
      </c>
      <c r="E15" s="64">
        <v>21</v>
      </c>
      <c r="F15" s="65">
        <v>4</v>
      </c>
      <c r="G15" s="65">
        <v>1</v>
      </c>
      <c r="H15" s="65">
        <v>1</v>
      </c>
      <c r="I15" s="65">
        <v>12</v>
      </c>
      <c r="J15" s="65">
        <v>24</v>
      </c>
      <c r="K15" s="65">
        <v>15</v>
      </c>
      <c r="L15" s="65">
        <v>19</v>
      </c>
      <c r="M15" s="65">
        <v>24</v>
      </c>
      <c r="N15" s="65">
        <v>41</v>
      </c>
      <c r="O15" s="65">
        <v>56</v>
      </c>
      <c r="P15" s="65">
        <v>82</v>
      </c>
      <c r="Q15" s="65">
        <v>114</v>
      </c>
      <c r="R15" s="65">
        <v>189</v>
      </c>
      <c r="S15" s="65">
        <v>329</v>
      </c>
      <c r="T15" s="65">
        <v>534</v>
      </c>
      <c r="U15" s="65">
        <v>639</v>
      </c>
      <c r="V15" s="65">
        <v>655</v>
      </c>
      <c r="W15" s="65">
        <v>1151</v>
      </c>
      <c r="X15" s="65">
        <f t="shared" si="0"/>
        <v>3911</v>
      </c>
    </row>
    <row r="16" spans="1:24">
      <c r="B16" s="29">
        <v>12</v>
      </c>
      <c r="C16" s="30" t="s">
        <v>58</v>
      </c>
      <c r="D16" s="30" t="s">
        <v>59</v>
      </c>
      <c r="E16" s="64">
        <v>24</v>
      </c>
      <c r="F16" s="65">
        <v>1</v>
      </c>
      <c r="G16" s="65">
        <v>5</v>
      </c>
      <c r="H16" s="65">
        <v>5</v>
      </c>
      <c r="I16" s="65">
        <v>23</v>
      </c>
      <c r="J16" s="65">
        <v>38</v>
      </c>
      <c r="K16" s="65">
        <v>37</v>
      </c>
      <c r="L16" s="65">
        <v>32</v>
      </c>
      <c r="M16" s="65">
        <v>32</v>
      </c>
      <c r="N16" s="65">
        <v>55</v>
      </c>
      <c r="O16" s="65">
        <v>92</v>
      </c>
      <c r="P16" s="65">
        <v>151</v>
      </c>
      <c r="Q16" s="65">
        <v>134</v>
      </c>
      <c r="R16" s="65">
        <v>237</v>
      </c>
      <c r="S16" s="65">
        <v>318</v>
      </c>
      <c r="T16" s="65">
        <v>464</v>
      </c>
      <c r="U16" s="65">
        <v>599</v>
      </c>
      <c r="V16" s="65">
        <v>513</v>
      </c>
      <c r="W16" s="65">
        <v>1030</v>
      </c>
      <c r="X16" s="65">
        <f t="shared" si="0"/>
        <v>3790</v>
      </c>
    </row>
    <row r="17" spans="1:24">
      <c r="B17" s="29">
        <v>13</v>
      </c>
      <c r="C17" s="30" t="s">
        <v>60</v>
      </c>
      <c r="D17" s="30" t="s">
        <v>61</v>
      </c>
      <c r="E17" s="64">
        <v>57</v>
      </c>
      <c r="F17" s="65">
        <v>11</v>
      </c>
      <c r="G17" s="65">
        <v>7</v>
      </c>
      <c r="H17" s="65">
        <v>10</v>
      </c>
      <c r="I17" s="65">
        <v>45</v>
      </c>
      <c r="J17" s="65">
        <v>76</v>
      </c>
      <c r="K17" s="65">
        <v>70</v>
      </c>
      <c r="L17" s="65">
        <v>64</v>
      </c>
      <c r="M17" s="65">
        <v>91</v>
      </c>
      <c r="N17" s="65">
        <v>113</v>
      </c>
      <c r="O17" s="65">
        <v>179</v>
      </c>
      <c r="P17" s="65">
        <v>253</v>
      </c>
      <c r="Q17" s="65">
        <v>340</v>
      </c>
      <c r="R17" s="65">
        <v>445</v>
      </c>
      <c r="S17" s="65">
        <v>740</v>
      </c>
      <c r="T17" s="65">
        <v>1041</v>
      </c>
      <c r="U17" s="65">
        <v>1224</v>
      </c>
      <c r="V17" s="65">
        <v>1337</v>
      </c>
      <c r="W17" s="65">
        <v>2574</v>
      </c>
      <c r="X17" s="65">
        <f t="shared" si="0"/>
        <v>8677</v>
      </c>
    </row>
    <row r="18" spans="1:24" ht="13.5" thickBot="1">
      <c r="B18" s="69" t="s">
        <v>20</v>
      </c>
      <c r="C18" s="69" t="s">
        <v>62</v>
      </c>
      <c r="D18" s="31" t="s">
        <v>63</v>
      </c>
      <c r="E18" s="32">
        <v>934</v>
      </c>
      <c r="F18" s="33">
        <v>136</v>
      </c>
      <c r="G18" s="33">
        <v>113</v>
      </c>
      <c r="H18" s="33">
        <v>149</v>
      </c>
      <c r="I18" s="33">
        <v>732</v>
      </c>
      <c r="J18" s="33">
        <v>1373</v>
      </c>
      <c r="K18" s="33">
        <v>1299</v>
      </c>
      <c r="L18" s="33">
        <v>1396</v>
      </c>
      <c r="M18" s="33">
        <v>1564</v>
      </c>
      <c r="N18" s="33">
        <v>2328</v>
      </c>
      <c r="O18" s="33">
        <v>3480</v>
      </c>
      <c r="P18" s="33">
        <v>5249</v>
      </c>
      <c r="Q18" s="33">
        <v>6811</v>
      </c>
      <c r="R18" s="33">
        <v>10859</v>
      </c>
      <c r="S18" s="33">
        <v>17087</v>
      </c>
      <c r="T18" s="33">
        <v>24067</v>
      </c>
      <c r="U18" s="33">
        <v>25175</v>
      </c>
      <c r="V18" s="33">
        <v>22697</v>
      </c>
      <c r="W18" s="33">
        <v>36943</v>
      </c>
      <c r="X18" s="33">
        <f t="shared" si="0"/>
        <v>162392</v>
      </c>
    </row>
    <row r="19" spans="1:24" ht="13.5" thickTop="1">
      <c r="B19" s="34" t="s">
        <v>71</v>
      </c>
      <c r="F19" s="35"/>
      <c r="G19" s="35"/>
      <c r="H19" s="35"/>
      <c r="I19" s="35"/>
      <c r="J19" s="35"/>
      <c r="K19" s="35"/>
      <c r="L19" s="35"/>
      <c r="M19" s="35"/>
      <c r="N19" s="35"/>
      <c r="O19" s="35"/>
      <c r="P19" s="35"/>
      <c r="Q19" s="35"/>
      <c r="R19" s="35"/>
      <c r="S19" s="35"/>
      <c r="T19" s="35"/>
      <c r="U19" s="35"/>
      <c r="V19" s="35"/>
      <c r="W19" s="35"/>
    </row>
    <row r="21" spans="1:24" s="4" customFormat="1" ht="14.25" customHeight="1" thickBot="1">
      <c r="A21" s="26"/>
      <c r="B21" s="76" t="s">
        <v>80</v>
      </c>
      <c r="C21" s="76"/>
      <c r="D21" s="76"/>
      <c r="E21" s="76"/>
      <c r="F21" s="76"/>
      <c r="G21" s="76"/>
      <c r="H21" s="76"/>
      <c r="I21" s="76"/>
      <c r="J21" s="76"/>
      <c r="K21" s="76"/>
      <c r="L21" s="76"/>
      <c r="M21" s="76"/>
      <c r="N21" s="76"/>
      <c r="O21" s="76"/>
      <c r="P21" s="76"/>
      <c r="Q21" s="76"/>
      <c r="R21" s="76"/>
      <c r="S21" s="76"/>
      <c r="T21" s="76"/>
      <c r="U21" s="76"/>
      <c r="V21" s="76"/>
      <c r="W21" s="76"/>
      <c r="X21" s="76"/>
    </row>
    <row r="22" spans="1:24" s="4" customFormat="1" ht="21.75" customHeight="1" thickTop="1">
      <c r="A22" s="26"/>
      <c r="B22" s="71" t="s">
        <v>17</v>
      </c>
      <c r="C22" s="71" t="s">
        <v>64</v>
      </c>
      <c r="D22" s="73" t="s">
        <v>65</v>
      </c>
      <c r="E22" s="24"/>
      <c r="F22" s="75" t="s">
        <v>18</v>
      </c>
      <c r="G22" s="75"/>
      <c r="H22" s="75"/>
      <c r="I22" s="75"/>
      <c r="J22" s="75"/>
      <c r="K22" s="75"/>
      <c r="L22" s="75"/>
      <c r="M22" s="75"/>
      <c r="N22" s="75"/>
      <c r="O22" s="75"/>
      <c r="P22" s="75"/>
      <c r="Q22" s="75"/>
      <c r="R22" s="75"/>
      <c r="S22" s="75"/>
      <c r="T22" s="75"/>
      <c r="U22" s="75"/>
      <c r="V22" s="75"/>
      <c r="W22" s="75"/>
      <c r="X22" s="71" t="s">
        <v>19</v>
      </c>
    </row>
    <row r="23" spans="1:24" s="4" customFormat="1" ht="13.5" thickBot="1">
      <c r="A23" s="26"/>
      <c r="B23" s="72"/>
      <c r="C23" s="72"/>
      <c r="D23" s="74"/>
      <c r="E23" s="27">
        <v>0</v>
      </c>
      <c r="F23" s="27" t="s">
        <v>35</v>
      </c>
      <c r="G23" s="28" t="s">
        <v>15</v>
      </c>
      <c r="H23" s="28" t="s">
        <v>16</v>
      </c>
      <c r="I23" s="28" t="s">
        <v>0</v>
      </c>
      <c r="J23" s="28" t="s">
        <v>1</v>
      </c>
      <c r="K23" s="28" t="s">
        <v>2</v>
      </c>
      <c r="L23" s="28" t="s">
        <v>3</v>
      </c>
      <c r="M23" s="28" t="s">
        <v>4</v>
      </c>
      <c r="N23" s="28" t="s">
        <v>5</v>
      </c>
      <c r="O23" s="28" t="s">
        <v>6</v>
      </c>
      <c r="P23" s="28" t="s">
        <v>7</v>
      </c>
      <c r="Q23" s="28" t="s">
        <v>8</v>
      </c>
      <c r="R23" s="28" t="s">
        <v>9</v>
      </c>
      <c r="S23" s="28" t="s">
        <v>10</v>
      </c>
      <c r="T23" s="28" t="s">
        <v>11</v>
      </c>
      <c r="U23" s="28" t="s">
        <v>12</v>
      </c>
      <c r="V23" s="28" t="s">
        <v>13</v>
      </c>
      <c r="W23" s="28" t="s">
        <v>14</v>
      </c>
      <c r="X23" s="72"/>
    </row>
    <row r="24" spans="1:24" ht="13.5" thickTop="1">
      <c r="B24" s="29">
        <v>1</v>
      </c>
      <c r="C24" s="30" t="s">
        <v>36</v>
      </c>
      <c r="D24" s="30" t="s">
        <v>37</v>
      </c>
      <c r="E24" s="65">
        <v>3749</v>
      </c>
      <c r="F24" s="65">
        <v>12078</v>
      </c>
      <c r="G24" s="65">
        <v>16107</v>
      </c>
      <c r="H24" s="65">
        <v>17438</v>
      </c>
      <c r="I24" s="65">
        <v>25370</v>
      </c>
      <c r="J24" s="65">
        <v>26102</v>
      </c>
      <c r="K24" s="65">
        <v>22605</v>
      </c>
      <c r="L24" s="65">
        <v>21357</v>
      </c>
      <c r="M24" s="65">
        <v>20249</v>
      </c>
      <c r="N24" s="65">
        <v>20519</v>
      </c>
      <c r="O24" s="65">
        <v>19111</v>
      </c>
      <c r="P24" s="65">
        <v>17783</v>
      </c>
      <c r="Q24" s="65">
        <v>14325</v>
      </c>
      <c r="R24" s="65">
        <v>18956</v>
      </c>
      <c r="S24" s="65">
        <v>19215</v>
      </c>
      <c r="T24" s="65">
        <v>15987</v>
      </c>
      <c r="U24" s="65">
        <v>7631</v>
      </c>
      <c r="V24" s="65">
        <v>3199</v>
      </c>
      <c r="W24" s="65">
        <v>2193</v>
      </c>
      <c r="X24" s="65">
        <f>SUM(E24:W24)</f>
        <v>303974</v>
      </c>
    </row>
    <row r="25" spans="1:24">
      <c r="B25" s="29">
        <v>2</v>
      </c>
      <c r="C25" s="30" t="s">
        <v>38</v>
      </c>
      <c r="D25" s="30" t="s">
        <v>39</v>
      </c>
      <c r="E25" s="65">
        <v>11422</v>
      </c>
      <c r="F25" s="65">
        <v>37537</v>
      </c>
      <c r="G25" s="65">
        <v>49291</v>
      </c>
      <c r="H25" s="65">
        <v>52345</v>
      </c>
      <c r="I25" s="65">
        <v>63648</v>
      </c>
      <c r="J25" s="65">
        <v>75562</v>
      </c>
      <c r="K25" s="65">
        <v>73507</v>
      </c>
      <c r="L25" s="65">
        <v>75366</v>
      </c>
      <c r="M25" s="65">
        <v>67365</v>
      </c>
      <c r="N25" s="65">
        <v>64809</v>
      </c>
      <c r="O25" s="65">
        <v>59801</v>
      </c>
      <c r="P25" s="65">
        <v>54701</v>
      </c>
      <c r="Q25" s="65">
        <v>47520</v>
      </c>
      <c r="R25" s="65">
        <v>55313</v>
      </c>
      <c r="S25" s="65">
        <v>52562</v>
      </c>
      <c r="T25" s="65">
        <v>43219</v>
      </c>
      <c r="U25" s="65">
        <v>20403</v>
      </c>
      <c r="V25" s="65">
        <v>9953</v>
      </c>
      <c r="W25" s="65">
        <v>6673</v>
      </c>
      <c r="X25" s="65">
        <f t="shared" ref="X25:X36" si="1">SUM(E25:W25)</f>
        <v>920997</v>
      </c>
    </row>
    <row r="26" spans="1:24">
      <c r="B26" s="29">
        <v>3</v>
      </c>
      <c r="C26" s="30" t="s">
        <v>40</v>
      </c>
      <c r="D26" s="30" t="s">
        <v>41</v>
      </c>
      <c r="E26" s="65">
        <v>1738</v>
      </c>
      <c r="F26" s="65">
        <v>6026</v>
      </c>
      <c r="G26" s="65">
        <v>7992</v>
      </c>
      <c r="H26" s="65">
        <v>8859</v>
      </c>
      <c r="I26" s="65">
        <v>10951</v>
      </c>
      <c r="J26" s="65">
        <v>10330</v>
      </c>
      <c r="K26" s="65">
        <v>10458</v>
      </c>
      <c r="L26" s="65">
        <v>11372</v>
      </c>
      <c r="M26" s="65">
        <v>10866</v>
      </c>
      <c r="N26" s="65">
        <v>11126</v>
      </c>
      <c r="O26" s="65">
        <v>10002</v>
      </c>
      <c r="P26" s="65">
        <v>7913</v>
      </c>
      <c r="Q26" s="65">
        <v>7198</v>
      </c>
      <c r="R26" s="65">
        <v>8680</v>
      </c>
      <c r="S26" s="65">
        <v>9355</v>
      </c>
      <c r="T26" s="65">
        <v>7874</v>
      </c>
      <c r="U26" s="65">
        <v>4131</v>
      </c>
      <c r="V26" s="65">
        <v>2007</v>
      </c>
      <c r="W26" s="65">
        <v>1511</v>
      </c>
      <c r="X26" s="65">
        <f t="shared" si="1"/>
        <v>148389</v>
      </c>
    </row>
    <row r="27" spans="1:24">
      <c r="B27" s="29">
        <v>4</v>
      </c>
      <c r="C27" s="30" t="s">
        <v>42</v>
      </c>
      <c r="D27" s="30" t="s">
        <v>43</v>
      </c>
      <c r="E27" s="65">
        <v>1607</v>
      </c>
      <c r="F27" s="65">
        <v>5787</v>
      </c>
      <c r="G27" s="65">
        <v>8094</v>
      </c>
      <c r="H27" s="65">
        <v>9335</v>
      </c>
      <c r="I27" s="65">
        <v>12419</v>
      </c>
      <c r="J27" s="65">
        <v>12190</v>
      </c>
      <c r="K27" s="65">
        <v>11311</v>
      </c>
      <c r="L27" s="65">
        <v>11367</v>
      </c>
      <c r="M27" s="65">
        <v>10634</v>
      </c>
      <c r="N27" s="65">
        <v>11950</v>
      </c>
      <c r="O27" s="65">
        <v>11740</v>
      </c>
      <c r="P27" s="65">
        <v>11151</v>
      </c>
      <c r="Q27" s="65">
        <v>8599</v>
      </c>
      <c r="R27" s="65">
        <v>10127</v>
      </c>
      <c r="S27" s="65">
        <v>10366</v>
      </c>
      <c r="T27" s="65">
        <v>9208</v>
      </c>
      <c r="U27" s="65">
        <v>5717</v>
      </c>
      <c r="V27" s="65">
        <v>3080</v>
      </c>
      <c r="W27" s="65">
        <v>2196</v>
      </c>
      <c r="X27" s="65">
        <f t="shared" si="1"/>
        <v>166878</v>
      </c>
    </row>
    <row r="28" spans="1:24">
      <c r="B28" s="29">
        <v>5</v>
      </c>
      <c r="C28" s="30" t="s">
        <v>44</v>
      </c>
      <c r="D28" s="30" t="s">
        <v>45</v>
      </c>
      <c r="E28" s="65">
        <v>4142</v>
      </c>
      <c r="F28" s="65">
        <v>14123</v>
      </c>
      <c r="G28" s="65">
        <v>19670</v>
      </c>
      <c r="H28" s="65">
        <v>21567</v>
      </c>
      <c r="I28" s="65">
        <v>25261</v>
      </c>
      <c r="J28" s="65">
        <v>25430</v>
      </c>
      <c r="K28" s="65">
        <v>26163</v>
      </c>
      <c r="L28" s="65">
        <v>26952</v>
      </c>
      <c r="M28" s="65">
        <v>24488</v>
      </c>
      <c r="N28" s="65">
        <v>26004</v>
      </c>
      <c r="O28" s="65">
        <v>24376</v>
      </c>
      <c r="P28" s="65">
        <v>23410</v>
      </c>
      <c r="Q28" s="65">
        <v>20378</v>
      </c>
      <c r="R28" s="65">
        <v>23120</v>
      </c>
      <c r="S28" s="65">
        <v>22636</v>
      </c>
      <c r="T28" s="65">
        <v>18240</v>
      </c>
      <c r="U28" s="65">
        <v>10594</v>
      </c>
      <c r="V28" s="65">
        <v>6109</v>
      </c>
      <c r="W28" s="65">
        <v>3922</v>
      </c>
      <c r="X28" s="65">
        <f t="shared" si="1"/>
        <v>366585</v>
      </c>
    </row>
    <row r="29" spans="1:24">
      <c r="B29" s="29">
        <v>6</v>
      </c>
      <c r="C29" s="30" t="s">
        <v>46</v>
      </c>
      <c r="D29" s="30" t="s">
        <v>47</v>
      </c>
      <c r="E29" s="65">
        <v>1149</v>
      </c>
      <c r="F29" s="65">
        <v>3864</v>
      </c>
      <c r="G29" s="65">
        <v>5403</v>
      </c>
      <c r="H29" s="65">
        <v>6039</v>
      </c>
      <c r="I29" s="65">
        <v>6226</v>
      </c>
      <c r="J29" s="65">
        <v>6633</v>
      </c>
      <c r="K29" s="65">
        <v>7552</v>
      </c>
      <c r="L29" s="65">
        <v>8155</v>
      </c>
      <c r="M29" s="65">
        <v>7667</v>
      </c>
      <c r="N29" s="65">
        <v>7795</v>
      </c>
      <c r="O29" s="65">
        <v>7065</v>
      </c>
      <c r="P29" s="65">
        <v>6699</v>
      </c>
      <c r="Q29" s="65">
        <v>4840</v>
      </c>
      <c r="R29" s="65">
        <v>5654</v>
      </c>
      <c r="S29" s="65">
        <v>6110</v>
      </c>
      <c r="T29" s="65">
        <v>5873</v>
      </c>
      <c r="U29" s="65">
        <v>3982</v>
      </c>
      <c r="V29" s="65">
        <v>2096</v>
      </c>
      <c r="W29" s="65">
        <v>1417</v>
      </c>
      <c r="X29" s="65">
        <f t="shared" si="1"/>
        <v>104219</v>
      </c>
    </row>
    <row r="30" spans="1:24">
      <c r="B30" s="29">
        <v>7</v>
      </c>
      <c r="C30" s="30" t="s">
        <v>48</v>
      </c>
      <c r="D30" s="30" t="s">
        <v>49</v>
      </c>
      <c r="E30" s="65">
        <v>4164</v>
      </c>
      <c r="F30" s="65">
        <v>14230</v>
      </c>
      <c r="G30" s="65">
        <v>20183</v>
      </c>
      <c r="H30" s="65">
        <v>23184</v>
      </c>
      <c r="I30" s="65">
        <v>27506</v>
      </c>
      <c r="J30" s="65">
        <v>30011</v>
      </c>
      <c r="K30" s="65">
        <v>28090</v>
      </c>
      <c r="L30" s="65">
        <v>27986</v>
      </c>
      <c r="M30" s="65">
        <v>25517</v>
      </c>
      <c r="N30" s="65">
        <v>25940</v>
      </c>
      <c r="O30" s="65">
        <v>23297</v>
      </c>
      <c r="P30" s="65">
        <v>22328</v>
      </c>
      <c r="Q30" s="65">
        <v>16542</v>
      </c>
      <c r="R30" s="65">
        <v>19048</v>
      </c>
      <c r="S30" s="65">
        <v>19607</v>
      </c>
      <c r="T30" s="65">
        <v>16688</v>
      </c>
      <c r="U30" s="65">
        <v>10585</v>
      </c>
      <c r="V30" s="65">
        <v>5903</v>
      </c>
      <c r="W30" s="65">
        <v>4414</v>
      </c>
      <c r="X30" s="65">
        <f t="shared" si="1"/>
        <v>365223</v>
      </c>
    </row>
    <row r="31" spans="1:24">
      <c r="B31" s="29">
        <v>8</v>
      </c>
      <c r="C31" s="30" t="s">
        <v>50</v>
      </c>
      <c r="D31" s="30" t="s">
        <v>51</v>
      </c>
      <c r="E31" s="65">
        <v>2949</v>
      </c>
      <c r="F31" s="65">
        <v>10177</v>
      </c>
      <c r="G31" s="65">
        <v>14087</v>
      </c>
      <c r="H31" s="65">
        <v>16069</v>
      </c>
      <c r="I31" s="65">
        <v>19095</v>
      </c>
      <c r="J31" s="65">
        <v>21595</v>
      </c>
      <c r="K31" s="65">
        <v>22378</v>
      </c>
      <c r="L31" s="65">
        <v>22556</v>
      </c>
      <c r="M31" s="65">
        <v>20204</v>
      </c>
      <c r="N31" s="65">
        <v>20020</v>
      </c>
      <c r="O31" s="65">
        <v>17632</v>
      </c>
      <c r="P31" s="65">
        <v>16020</v>
      </c>
      <c r="Q31" s="65">
        <v>14305</v>
      </c>
      <c r="R31" s="65">
        <v>16784</v>
      </c>
      <c r="S31" s="65">
        <v>17366</v>
      </c>
      <c r="T31" s="65">
        <v>14806</v>
      </c>
      <c r="U31" s="65">
        <v>9366</v>
      </c>
      <c r="V31" s="65">
        <v>5498</v>
      </c>
      <c r="W31" s="65">
        <v>3762</v>
      </c>
      <c r="X31" s="65">
        <f t="shared" si="1"/>
        <v>284669</v>
      </c>
    </row>
    <row r="32" spans="1:24">
      <c r="B32" s="29">
        <v>9</v>
      </c>
      <c r="C32" s="30" t="s">
        <v>52</v>
      </c>
      <c r="D32" s="30" t="s">
        <v>53</v>
      </c>
      <c r="E32" s="65">
        <v>21797</v>
      </c>
      <c r="F32" s="65">
        <v>70113</v>
      </c>
      <c r="G32" s="65">
        <v>93387</v>
      </c>
      <c r="H32" s="65">
        <v>100795</v>
      </c>
      <c r="I32" s="65">
        <v>127237</v>
      </c>
      <c r="J32" s="65">
        <v>158634</v>
      </c>
      <c r="K32" s="65">
        <v>164535</v>
      </c>
      <c r="L32" s="65">
        <v>168213</v>
      </c>
      <c r="M32" s="65">
        <v>144847</v>
      </c>
      <c r="N32" s="65">
        <v>140222</v>
      </c>
      <c r="O32" s="65">
        <v>129915</v>
      </c>
      <c r="P32" s="65">
        <v>126119</v>
      </c>
      <c r="Q32" s="65">
        <v>96770</v>
      </c>
      <c r="R32" s="65">
        <v>95681</v>
      </c>
      <c r="S32" s="65">
        <v>88242</v>
      </c>
      <c r="T32" s="65">
        <v>73344</v>
      </c>
      <c r="U32" s="65">
        <v>45054</v>
      </c>
      <c r="V32" s="65">
        <v>24414</v>
      </c>
      <c r="W32" s="65">
        <v>16570</v>
      </c>
      <c r="X32" s="65">
        <f t="shared" si="1"/>
        <v>1885889</v>
      </c>
    </row>
    <row r="33" spans="1:24">
      <c r="B33" s="29">
        <v>10</v>
      </c>
      <c r="C33" s="30" t="s">
        <v>54</v>
      </c>
      <c r="D33" s="30" t="s">
        <v>55</v>
      </c>
      <c r="E33" s="65">
        <v>3125</v>
      </c>
      <c r="F33" s="65">
        <v>10686</v>
      </c>
      <c r="G33" s="65">
        <v>14932</v>
      </c>
      <c r="H33" s="65">
        <v>16939</v>
      </c>
      <c r="I33" s="65">
        <v>19453</v>
      </c>
      <c r="J33" s="65">
        <v>21411</v>
      </c>
      <c r="K33" s="65">
        <v>22294</v>
      </c>
      <c r="L33" s="65">
        <v>22759</v>
      </c>
      <c r="M33" s="65">
        <v>21250</v>
      </c>
      <c r="N33" s="65">
        <v>21400</v>
      </c>
      <c r="O33" s="65">
        <v>19475</v>
      </c>
      <c r="P33" s="65">
        <v>17617</v>
      </c>
      <c r="Q33" s="65">
        <v>14720</v>
      </c>
      <c r="R33" s="65">
        <v>17796</v>
      </c>
      <c r="S33" s="65">
        <v>19281</v>
      </c>
      <c r="T33" s="65">
        <v>17559</v>
      </c>
      <c r="U33" s="65">
        <v>10970</v>
      </c>
      <c r="V33" s="65">
        <v>6824</v>
      </c>
      <c r="W33" s="65">
        <v>5360</v>
      </c>
      <c r="X33" s="65">
        <f t="shared" si="1"/>
        <v>303851</v>
      </c>
    </row>
    <row r="34" spans="1:24">
      <c r="B34" s="29">
        <v>11</v>
      </c>
      <c r="C34" s="30" t="s">
        <v>56</v>
      </c>
      <c r="D34" s="30" t="s">
        <v>57</v>
      </c>
      <c r="E34" s="65">
        <v>1056</v>
      </c>
      <c r="F34" s="65">
        <v>3800</v>
      </c>
      <c r="G34" s="65">
        <v>5214</v>
      </c>
      <c r="H34" s="65">
        <v>5485</v>
      </c>
      <c r="I34" s="65">
        <v>9637</v>
      </c>
      <c r="J34" s="65">
        <v>10228</v>
      </c>
      <c r="K34" s="65">
        <v>8060</v>
      </c>
      <c r="L34" s="65">
        <v>7263</v>
      </c>
      <c r="M34" s="65">
        <v>6567</v>
      </c>
      <c r="N34" s="65">
        <v>6563</v>
      </c>
      <c r="O34" s="65">
        <v>5721</v>
      </c>
      <c r="P34" s="65">
        <v>6232</v>
      </c>
      <c r="Q34" s="65">
        <v>4798</v>
      </c>
      <c r="R34" s="65">
        <v>5395</v>
      </c>
      <c r="S34" s="65">
        <v>6058</v>
      </c>
      <c r="T34" s="65">
        <v>5876</v>
      </c>
      <c r="U34" s="65">
        <v>4067</v>
      </c>
      <c r="V34" s="65">
        <v>2270</v>
      </c>
      <c r="W34" s="65">
        <v>1711</v>
      </c>
      <c r="X34" s="65">
        <f t="shared" si="1"/>
        <v>106001</v>
      </c>
    </row>
    <row r="35" spans="1:24">
      <c r="B35" s="29">
        <v>12</v>
      </c>
      <c r="C35" s="30" t="s">
        <v>58</v>
      </c>
      <c r="D35" s="30" t="s">
        <v>59</v>
      </c>
      <c r="E35" s="65">
        <v>1957</v>
      </c>
      <c r="F35" s="65">
        <v>6971</v>
      </c>
      <c r="G35" s="65">
        <v>9036</v>
      </c>
      <c r="H35" s="65">
        <v>9181</v>
      </c>
      <c r="I35" s="65">
        <v>11685</v>
      </c>
      <c r="J35" s="65">
        <v>13392</v>
      </c>
      <c r="K35" s="65">
        <v>13588</v>
      </c>
      <c r="L35" s="65">
        <v>12904</v>
      </c>
      <c r="M35" s="65">
        <v>11091</v>
      </c>
      <c r="N35" s="65">
        <v>10609</v>
      </c>
      <c r="O35" s="65">
        <v>9845</v>
      </c>
      <c r="P35" s="65">
        <v>10189</v>
      </c>
      <c r="Q35" s="65">
        <v>7276</v>
      </c>
      <c r="R35" s="65">
        <v>7018</v>
      </c>
      <c r="S35" s="65">
        <v>6548</v>
      </c>
      <c r="T35" s="65">
        <v>5708</v>
      </c>
      <c r="U35" s="65">
        <v>3911</v>
      </c>
      <c r="V35" s="65">
        <v>2167</v>
      </c>
      <c r="W35" s="65">
        <v>1523</v>
      </c>
      <c r="X35" s="65">
        <f t="shared" si="1"/>
        <v>154599</v>
      </c>
    </row>
    <row r="36" spans="1:24">
      <c r="B36" s="29">
        <v>13</v>
      </c>
      <c r="C36" s="30" t="s">
        <v>60</v>
      </c>
      <c r="D36" s="30" t="s">
        <v>61</v>
      </c>
      <c r="E36" s="65">
        <v>4084</v>
      </c>
      <c r="F36" s="65">
        <v>13110</v>
      </c>
      <c r="G36" s="65">
        <v>17232</v>
      </c>
      <c r="H36" s="65">
        <v>18440</v>
      </c>
      <c r="I36" s="65">
        <v>21873</v>
      </c>
      <c r="J36" s="65">
        <v>25071</v>
      </c>
      <c r="K36" s="65">
        <v>25290</v>
      </c>
      <c r="L36" s="65">
        <v>25028</v>
      </c>
      <c r="M36" s="65">
        <v>21332</v>
      </c>
      <c r="N36" s="65">
        <v>20458</v>
      </c>
      <c r="O36" s="65">
        <v>17973</v>
      </c>
      <c r="P36" s="65">
        <v>17793</v>
      </c>
      <c r="Q36" s="65">
        <v>13724</v>
      </c>
      <c r="R36" s="65">
        <v>14506</v>
      </c>
      <c r="S36" s="65">
        <v>14187</v>
      </c>
      <c r="T36" s="65">
        <v>12688</v>
      </c>
      <c r="U36" s="65">
        <v>8289</v>
      </c>
      <c r="V36" s="65">
        <v>5126</v>
      </c>
      <c r="W36" s="65">
        <v>3987</v>
      </c>
      <c r="X36" s="65">
        <f t="shared" si="1"/>
        <v>300191</v>
      </c>
    </row>
    <row r="37" spans="1:24" ht="13.5" thickBot="1">
      <c r="B37" s="69" t="s">
        <v>20</v>
      </c>
      <c r="C37" s="69" t="s">
        <v>62</v>
      </c>
      <c r="D37" s="36" t="s">
        <v>63</v>
      </c>
      <c r="E37" s="33">
        <f>SUM(E24:E36)</f>
        <v>62939</v>
      </c>
      <c r="F37" s="33">
        <f t="shared" ref="F37:X37" si="2">SUM(F24:F36)</f>
        <v>208502</v>
      </c>
      <c r="G37" s="33">
        <f t="shared" si="2"/>
        <v>280628</v>
      </c>
      <c r="H37" s="33">
        <f t="shared" si="2"/>
        <v>305676</v>
      </c>
      <c r="I37" s="33">
        <f t="shared" si="2"/>
        <v>380361</v>
      </c>
      <c r="J37" s="33">
        <f t="shared" si="2"/>
        <v>436589</v>
      </c>
      <c r="K37" s="33">
        <f t="shared" si="2"/>
        <v>435831</v>
      </c>
      <c r="L37" s="33">
        <f t="shared" si="2"/>
        <v>441278</v>
      </c>
      <c r="M37" s="33">
        <f t="shared" si="2"/>
        <v>392077</v>
      </c>
      <c r="N37" s="33">
        <f t="shared" si="2"/>
        <v>387415</v>
      </c>
      <c r="O37" s="33">
        <f t="shared" si="2"/>
        <v>355953</v>
      </c>
      <c r="P37" s="33">
        <f t="shared" si="2"/>
        <v>337955</v>
      </c>
      <c r="Q37" s="33">
        <f t="shared" si="2"/>
        <v>270995</v>
      </c>
      <c r="R37" s="33">
        <f t="shared" si="2"/>
        <v>298078</v>
      </c>
      <c r="S37" s="33">
        <f t="shared" si="2"/>
        <v>291533</v>
      </c>
      <c r="T37" s="33">
        <f t="shared" si="2"/>
        <v>247070</v>
      </c>
      <c r="U37" s="33">
        <f t="shared" si="2"/>
        <v>144700</v>
      </c>
      <c r="V37" s="33">
        <f t="shared" si="2"/>
        <v>78646</v>
      </c>
      <c r="W37" s="33">
        <f t="shared" si="2"/>
        <v>55239</v>
      </c>
      <c r="X37" s="33">
        <f t="shared" si="2"/>
        <v>5411465</v>
      </c>
    </row>
    <row r="38" spans="1:24" ht="13.5" thickTop="1">
      <c r="B38" s="34" t="s">
        <v>71</v>
      </c>
      <c r="E38" s="38"/>
      <c r="F38" s="38"/>
      <c r="G38" s="38"/>
      <c r="H38" s="38"/>
      <c r="I38" s="38"/>
      <c r="J38" s="38"/>
      <c r="K38" s="38"/>
      <c r="L38" s="38"/>
      <c r="M38" s="38"/>
      <c r="N38" s="38"/>
      <c r="O38" s="38"/>
      <c r="P38" s="38"/>
      <c r="Q38" s="38"/>
      <c r="R38" s="38"/>
      <c r="S38" s="38"/>
      <c r="T38" s="38"/>
      <c r="U38" s="38"/>
      <c r="V38" s="38"/>
      <c r="W38" s="38"/>
    </row>
    <row r="39" spans="1:24">
      <c r="A39" s="68" t="s">
        <v>85</v>
      </c>
      <c r="B39" s="68"/>
      <c r="C39" s="68"/>
      <c r="D39" s="68"/>
      <c r="E39" s="68"/>
      <c r="F39" s="68"/>
      <c r="G39" s="68"/>
      <c r="H39" s="68"/>
      <c r="I39" s="68"/>
      <c r="J39" s="68"/>
      <c r="K39" s="68"/>
      <c r="L39" s="68"/>
      <c r="M39" s="68"/>
      <c r="N39" s="68"/>
      <c r="O39" s="68"/>
      <c r="P39" s="68"/>
      <c r="Q39" s="68"/>
      <c r="R39" s="68"/>
      <c r="S39" s="68"/>
      <c r="T39" s="68"/>
      <c r="U39" s="68"/>
      <c r="V39" s="68"/>
      <c r="W39" s="68"/>
      <c r="X39" s="68"/>
    </row>
    <row r="40" spans="1:24" ht="13.5" thickBot="1">
      <c r="B40" s="70"/>
      <c r="C40" s="70"/>
      <c r="D40" s="70"/>
      <c r="E40" s="70"/>
      <c r="F40" s="70"/>
      <c r="G40" s="70"/>
      <c r="H40" s="70"/>
      <c r="I40" s="70"/>
      <c r="J40" s="70"/>
      <c r="K40" s="70"/>
      <c r="L40" s="70"/>
      <c r="M40" s="70"/>
      <c r="N40" s="70"/>
      <c r="O40" s="70"/>
      <c r="P40" s="70"/>
      <c r="Q40" s="70"/>
      <c r="R40" s="70"/>
      <c r="S40" s="70"/>
      <c r="T40" s="70"/>
      <c r="U40" s="70"/>
      <c r="V40" s="70"/>
      <c r="W40" s="70"/>
      <c r="X40" s="70"/>
    </row>
    <row r="41" spans="1:24" ht="13.5" thickTop="1">
      <c r="B41" s="71" t="s">
        <v>17</v>
      </c>
      <c r="C41" s="71" t="s">
        <v>64</v>
      </c>
      <c r="D41" s="73" t="s">
        <v>65</v>
      </c>
      <c r="E41" s="24"/>
      <c r="F41" s="75" t="s">
        <v>18</v>
      </c>
      <c r="G41" s="75"/>
      <c r="H41" s="75"/>
      <c r="I41" s="75"/>
      <c r="J41" s="75"/>
      <c r="K41" s="75"/>
      <c r="L41" s="75"/>
      <c r="M41" s="75"/>
      <c r="N41" s="75"/>
      <c r="O41" s="75"/>
      <c r="P41" s="75"/>
      <c r="Q41" s="75"/>
      <c r="R41" s="75"/>
      <c r="S41" s="75"/>
      <c r="T41" s="75"/>
      <c r="U41" s="75"/>
      <c r="V41" s="75"/>
      <c r="W41" s="75"/>
      <c r="X41" s="71" t="s">
        <v>19</v>
      </c>
    </row>
    <row r="42" spans="1:24" ht="13.5" thickBot="1">
      <c r="B42" s="72"/>
      <c r="C42" s="72"/>
      <c r="D42" s="74"/>
      <c r="E42" s="27">
        <v>0</v>
      </c>
      <c r="F42" s="27" t="s">
        <v>35</v>
      </c>
      <c r="G42" s="28" t="s">
        <v>15</v>
      </c>
      <c r="H42" s="28" t="s">
        <v>16</v>
      </c>
      <c r="I42" s="28" t="s">
        <v>0</v>
      </c>
      <c r="J42" s="28" t="s">
        <v>1</v>
      </c>
      <c r="K42" s="28" t="s">
        <v>2</v>
      </c>
      <c r="L42" s="28" t="s">
        <v>3</v>
      </c>
      <c r="M42" s="28" t="s">
        <v>4</v>
      </c>
      <c r="N42" s="28" t="s">
        <v>5</v>
      </c>
      <c r="O42" s="28" t="s">
        <v>6</v>
      </c>
      <c r="P42" s="28" t="s">
        <v>7</v>
      </c>
      <c r="Q42" s="28" t="s">
        <v>8</v>
      </c>
      <c r="R42" s="28" t="s">
        <v>9</v>
      </c>
      <c r="S42" s="28" t="s">
        <v>10</v>
      </c>
      <c r="T42" s="28" t="s">
        <v>11</v>
      </c>
      <c r="U42" s="28" t="s">
        <v>12</v>
      </c>
      <c r="V42" s="28" t="s">
        <v>13</v>
      </c>
      <c r="W42" s="28" t="s">
        <v>14</v>
      </c>
      <c r="X42" s="72"/>
    </row>
    <row r="43" spans="1:24" ht="13.5" thickTop="1">
      <c r="B43" s="29">
        <v>1</v>
      </c>
      <c r="C43" s="30" t="s">
        <v>36</v>
      </c>
      <c r="D43" s="30" t="s">
        <v>37</v>
      </c>
      <c r="E43" s="39">
        <f>E5/(E24*3)*1000</f>
        <v>5.9571441273228416</v>
      </c>
      <c r="F43" s="39">
        <f t="shared" ref="F43:X43" si="3">F5/(F24*3)*1000</f>
        <v>0.35877904730363747</v>
      </c>
      <c r="G43" s="39">
        <f t="shared" si="3"/>
        <v>0.31042403923759859</v>
      </c>
      <c r="H43" s="39">
        <f t="shared" si="3"/>
        <v>0.26761478762855068</v>
      </c>
      <c r="I43" s="39">
        <f t="shared" si="3"/>
        <v>0.61752726317172513</v>
      </c>
      <c r="J43" s="39">
        <f t="shared" si="3"/>
        <v>1.1493372155390391</v>
      </c>
      <c r="K43" s="39">
        <f t="shared" si="3"/>
        <v>1.3418860134188602</v>
      </c>
      <c r="L43" s="39">
        <f t="shared" si="3"/>
        <v>1.2642225031605563</v>
      </c>
      <c r="M43" s="39">
        <f t="shared" si="3"/>
        <v>1.7284804187861129</v>
      </c>
      <c r="N43" s="39">
        <f t="shared" si="3"/>
        <v>2.6641974105300781</v>
      </c>
      <c r="O43" s="39">
        <f t="shared" si="3"/>
        <v>3.9069994592991817</v>
      </c>
      <c r="P43" s="39">
        <f t="shared" si="3"/>
        <v>5.9794935237773901</v>
      </c>
      <c r="Q43" s="39">
        <f t="shared" si="3"/>
        <v>9.8196625945317049</v>
      </c>
      <c r="R43" s="39">
        <f t="shared" si="3"/>
        <v>14.349018780333404</v>
      </c>
      <c r="S43" s="39">
        <f t="shared" si="3"/>
        <v>23.124295255442796</v>
      </c>
      <c r="T43" s="39">
        <f t="shared" si="3"/>
        <v>38.447905589958509</v>
      </c>
      <c r="U43" s="39">
        <f t="shared" si="3"/>
        <v>68.842004106058624</v>
      </c>
      <c r="V43" s="39">
        <f t="shared" si="3"/>
        <v>120.55850786704178</v>
      </c>
      <c r="W43" s="39">
        <f t="shared" si="3"/>
        <v>243.50205198358412</v>
      </c>
      <c r="X43" s="39">
        <f t="shared" si="3"/>
        <v>10.943918449165608</v>
      </c>
    </row>
    <row r="44" spans="1:24">
      <c r="B44" s="29">
        <v>2</v>
      </c>
      <c r="C44" s="30" t="s">
        <v>38</v>
      </c>
      <c r="D44" s="30" t="s">
        <v>39</v>
      </c>
      <c r="E44" s="39">
        <f t="shared" ref="E44:X44" si="4">E6/(E25*3)*1000</f>
        <v>4.3775170723165822</v>
      </c>
      <c r="F44" s="39">
        <f t="shared" si="4"/>
        <v>0.25752368773920842</v>
      </c>
      <c r="G44" s="39">
        <f t="shared" si="4"/>
        <v>0.19611423315953555</v>
      </c>
      <c r="H44" s="39">
        <f t="shared" si="4"/>
        <v>0.13372814977552777</v>
      </c>
      <c r="I44" s="39">
        <f t="shared" si="4"/>
        <v>0.61798223562929455</v>
      </c>
      <c r="J44" s="39">
        <f t="shared" si="4"/>
        <v>1.0146193412914781</v>
      </c>
      <c r="K44" s="39">
        <f t="shared" si="4"/>
        <v>0.98856798218763753</v>
      </c>
      <c r="L44" s="39">
        <f t="shared" si="4"/>
        <v>1.0128351422834347</v>
      </c>
      <c r="M44" s="39">
        <f t="shared" si="4"/>
        <v>1.3013681684356369</v>
      </c>
      <c r="N44" s="39">
        <f t="shared" si="4"/>
        <v>2.0058942430835223</v>
      </c>
      <c r="O44" s="39">
        <f t="shared" si="4"/>
        <v>3.1437601377903381</v>
      </c>
      <c r="P44" s="39">
        <f t="shared" si="4"/>
        <v>5.1613925400510654</v>
      </c>
      <c r="Q44" s="39">
        <f t="shared" si="4"/>
        <v>7.9755892255892258</v>
      </c>
      <c r="R44" s="39">
        <f t="shared" si="4"/>
        <v>12.335858357589235</v>
      </c>
      <c r="S44" s="39">
        <f t="shared" si="4"/>
        <v>20.693022842864931</v>
      </c>
      <c r="T44" s="39">
        <f t="shared" si="4"/>
        <v>34.838072761208423</v>
      </c>
      <c r="U44" s="39">
        <f t="shared" si="4"/>
        <v>64.255256579914729</v>
      </c>
      <c r="V44" s="39">
        <f t="shared" si="4"/>
        <v>105.79724706118758</v>
      </c>
      <c r="W44" s="39">
        <f t="shared" si="4"/>
        <v>231.62995154603126</v>
      </c>
      <c r="X44" s="39">
        <f t="shared" si="4"/>
        <v>9.3308302488136956</v>
      </c>
    </row>
    <row r="45" spans="1:24">
      <c r="B45" s="29">
        <v>3</v>
      </c>
      <c r="C45" s="30" t="s">
        <v>40</v>
      </c>
      <c r="D45" s="30" t="s">
        <v>41</v>
      </c>
      <c r="E45" s="39">
        <f t="shared" ref="E45:X45" si="5">E7/(E26*3)*1000</f>
        <v>4.9865746068277721</v>
      </c>
      <c r="F45" s="39">
        <f t="shared" si="5"/>
        <v>0.2212634140944795</v>
      </c>
      <c r="G45" s="39">
        <f t="shared" si="5"/>
        <v>4.1708375041708379E-2</v>
      </c>
      <c r="H45" s="39">
        <f t="shared" si="5"/>
        <v>0.2257591150242691</v>
      </c>
      <c r="I45" s="39">
        <f t="shared" si="5"/>
        <v>0.7609655130429489</v>
      </c>
      <c r="J45" s="39">
        <f t="shared" si="5"/>
        <v>0.8712487899322362</v>
      </c>
      <c r="K45" s="39">
        <f t="shared" si="5"/>
        <v>0.76496462038630708</v>
      </c>
      <c r="L45" s="39">
        <f t="shared" si="5"/>
        <v>1.1138468753663968</v>
      </c>
      <c r="M45" s="39">
        <f t="shared" si="5"/>
        <v>1.5031597030492667</v>
      </c>
      <c r="N45" s="39">
        <f t="shared" si="5"/>
        <v>2.2769488884894242</v>
      </c>
      <c r="O45" s="39">
        <f t="shared" si="5"/>
        <v>2.5661534359794707</v>
      </c>
      <c r="P45" s="39">
        <f t="shared" si="5"/>
        <v>5.0970976031003827</v>
      </c>
      <c r="Q45" s="39">
        <f t="shared" si="5"/>
        <v>8.3819579512827627</v>
      </c>
      <c r="R45" s="39">
        <f t="shared" si="5"/>
        <v>12.096774193548386</v>
      </c>
      <c r="S45" s="39">
        <f t="shared" si="5"/>
        <v>18.95599501158026</v>
      </c>
      <c r="T45" s="39">
        <f t="shared" si="5"/>
        <v>30.353060706121411</v>
      </c>
      <c r="U45" s="39">
        <f t="shared" si="5"/>
        <v>59.872508674251598</v>
      </c>
      <c r="V45" s="39">
        <f t="shared" si="5"/>
        <v>90.184354758345776</v>
      </c>
      <c r="W45" s="39">
        <f t="shared" si="5"/>
        <v>226.78138098389587</v>
      </c>
      <c r="X45" s="39">
        <f t="shared" si="5"/>
        <v>10.180449134819069</v>
      </c>
    </row>
    <row r="46" spans="1:24">
      <c r="B46" s="29">
        <v>4</v>
      </c>
      <c r="C46" s="30" t="s">
        <v>42</v>
      </c>
      <c r="D46" s="30" t="s">
        <v>43</v>
      </c>
      <c r="E46" s="39">
        <f t="shared" ref="E46:X46" si="6">E8/(E27*3)*1000</f>
        <v>2.9039618336444719</v>
      </c>
      <c r="F46" s="39">
        <f t="shared" si="6"/>
        <v>0.17280110592707795</v>
      </c>
      <c r="G46" s="39">
        <f t="shared" si="6"/>
        <v>4.1182769129396262E-7</v>
      </c>
      <c r="H46" s="39">
        <f t="shared" si="6"/>
        <v>0.17853954650955187</v>
      </c>
      <c r="I46" s="39">
        <f t="shared" si="6"/>
        <v>0.59049306170652494</v>
      </c>
      <c r="J46" s="39">
        <f t="shared" si="6"/>
        <v>1.0664479081214111</v>
      </c>
      <c r="K46" s="39">
        <f t="shared" si="6"/>
        <v>1.2672030177113724</v>
      </c>
      <c r="L46" s="39">
        <f t="shared" si="6"/>
        <v>0.87973959707926452</v>
      </c>
      <c r="M46" s="39">
        <f t="shared" si="6"/>
        <v>1.8180678327377595</v>
      </c>
      <c r="N46" s="39">
        <f t="shared" si="6"/>
        <v>1.8131101813110182</v>
      </c>
      <c r="O46" s="39">
        <f t="shared" si="6"/>
        <v>4.0034071550255534</v>
      </c>
      <c r="P46" s="39">
        <f t="shared" si="6"/>
        <v>4.9621857531462048</v>
      </c>
      <c r="Q46" s="39">
        <f t="shared" si="6"/>
        <v>7.75283947745862</v>
      </c>
      <c r="R46" s="39">
        <f t="shared" si="6"/>
        <v>11.158289720549027</v>
      </c>
      <c r="S46" s="39">
        <f t="shared" si="6"/>
        <v>17.846806868608915</v>
      </c>
      <c r="T46" s="39">
        <f t="shared" si="6"/>
        <v>27.512308137851143</v>
      </c>
      <c r="U46" s="39">
        <f t="shared" si="6"/>
        <v>52.125240510757394</v>
      </c>
      <c r="V46" s="39">
        <f t="shared" si="6"/>
        <v>89.285714285714292</v>
      </c>
      <c r="W46" s="39">
        <f t="shared" si="6"/>
        <v>225.71341833636916</v>
      </c>
      <c r="X46" s="39">
        <f t="shared" si="6"/>
        <v>11.277699896531198</v>
      </c>
    </row>
    <row r="47" spans="1:24">
      <c r="B47" s="29">
        <v>5</v>
      </c>
      <c r="C47" s="30" t="s">
        <v>44</v>
      </c>
      <c r="D47" s="30" t="s">
        <v>45</v>
      </c>
      <c r="E47" s="39">
        <f t="shared" ref="E47:X47" si="7">E9/(E28*3)*1000</f>
        <v>4.1042974408498312</v>
      </c>
      <c r="F47" s="39">
        <f t="shared" si="7"/>
        <v>0.30682810545445965</v>
      </c>
      <c r="G47" s="39">
        <f t="shared" si="7"/>
        <v>0.15251652262328419</v>
      </c>
      <c r="H47" s="39">
        <f t="shared" si="7"/>
        <v>0.13910140492418974</v>
      </c>
      <c r="I47" s="39">
        <f t="shared" si="7"/>
        <v>0.71256086457384904</v>
      </c>
      <c r="J47" s="39">
        <f t="shared" si="7"/>
        <v>1.0617381046008652</v>
      </c>
      <c r="K47" s="39">
        <f t="shared" si="7"/>
        <v>1.0192511052504172</v>
      </c>
      <c r="L47" s="39">
        <f t="shared" si="7"/>
        <v>1.0883546057188087</v>
      </c>
      <c r="M47" s="39">
        <f t="shared" si="7"/>
        <v>1.279538277251443</v>
      </c>
      <c r="N47" s="39">
        <f t="shared" si="7"/>
        <v>2.2688817105060757</v>
      </c>
      <c r="O47" s="39">
        <f t="shared" si="7"/>
        <v>3.4323378186194073</v>
      </c>
      <c r="P47" s="39">
        <f t="shared" si="7"/>
        <v>5.3823152498932076</v>
      </c>
      <c r="Q47" s="39">
        <f t="shared" si="7"/>
        <v>8.2278273955573002</v>
      </c>
      <c r="R47" s="39">
        <f t="shared" si="7"/>
        <v>12.5</v>
      </c>
      <c r="S47" s="39">
        <f t="shared" si="7"/>
        <v>19.334982623549507</v>
      </c>
      <c r="T47" s="39">
        <f t="shared" si="7"/>
        <v>31.670321637426898</v>
      </c>
      <c r="U47" s="39">
        <f t="shared" si="7"/>
        <v>60.914983323894027</v>
      </c>
      <c r="V47" s="39">
        <f t="shared" si="7"/>
        <v>101.59873410814645</v>
      </c>
      <c r="W47" s="39">
        <f t="shared" si="7"/>
        <v>229.21978582355939</v>
      </c>
      <c r="X47" s="39">
        <f t="shared" si="7"/>
        <v>11.089742715422981</v>
      </c>
    </row>
    <row r="48" spans="1:24">
      <c r="B48" s="29">
        <v>6</v>
      </c>
      <c r="C48" s="30" t="s">
        <v>46</v>
      </c>
      <c r="D48" s="30" t="s">
        <v>47</v>
      </c>
      <c r="E48" s="39">
        <f t="shared" ref="E48:X48" si="8">E10/(E29*3)*1000</f>
        <v>4.0615027560197277</v>
      </c>
      <c r="F48" s="39">
        <f t="shared" si="8"/>
        <v>0.25879917184265011</v>
      </c>
      <c r="G48" s="39">
        <f t="shared" si="8"/>
        <v>0.18508236165093467</v>
      </c>
      <c r="H48" s="39">
        <f t="shared" si="8"/>
        <v>0.11039355301650383</v>
      </c>
      <c r="I48" s="39">
        <f t="shared" si="8"/>
        <v>0.91016168754684657</v>
      </c>
      <c r="J48" s="39">
        <f t="shared" si="8"/>
        <v>1.155836976732499</v>
      </c>
      <c r="K48" s="39">
        <f t="shared" si="8"/>
        <v>1.0593220338983051</v>
      </c>
      <c r="L48" s="39">
        <f t="shared" si="8"/>
        <v>1.103617412630288</v>
      </c>
      <c r="M48" s="39">
        <f t="shared" si="8"/>
        <v>0.8695274118516586</v>
      </c>
      <c r="N48" s="39">
        <f t="shared" si="8"/>
        <v>1.5822108189010049</v>
      </c>
      <c r="O48" s="39">
        <f t="shared" si="8"/>
        <v>2.264685067232838</v>
      </c>
      <c r="P48" s="39">
        <f t="shared" si="8"/>
        <v>4.7270736925909347</v>
      </c>
      <c r="Q48" s="39">
        <f t="shared" si="8"/>
        <v>8.7465564738291999</v>
      </c>
      <c r="R48" s="39">
        <f t="shared" si="8"/>
        <v>10.494045513500767</v>
      </c>
      <c r="S48" s="39">
        <f t="shared" si="8"/>
        <v>15.930169121658484</v>
      </c>
      <c r="T48" s="39">
        <f t="shared" si="8"/>
        <v>28.378455076905613</v>
      </c>
      <c r="U48" s="39">
        <f t="shared" si="8"/>
        <v>53.574418215302188</v>
      </c>
      <c r="V48" s="39">
        <f t="shared" si="8"/>
        <v>98.759541984732834</v>
      </c>
      <c r="W48" s="39">
        <f t="shared" si="8"/>
        <v>254.52834627146552</v>
      </c>
      <c r="X48" s="39">
        <f t="shared" si="8"/>
        <v>12.003569406730058</v>
      </c>
    </row>
    <row r="49" spans="1:24">
      <c r="B49" s="29">
        <v>7</v>
      </c>
      <c r="C49" s="30" t="s">
        <v>48</v>
      </c>
      <c r="D49" s="30" t="s">
        <v>49</v>
      </c>
      <c r="E49" s="39">
        <f t="shared" ref="E49:X49" si="9">E11/(E30*3)*1000</f>
        <v>7.2046109510086449</v>
      </c>
      <c r="F49" s="39">
        <f t="shared" si="9"/>
        <v>0.30452096509721244</v>
      </c>
      <c r="G49" s="39">
        <f t="shared" si="9"/>
        <v>8.2577746948752251E-2</v>
      </c>
      <c r="H49" s="39">
        <f t="shared" si="9"/>
        <v>0.11502185415228894</v>
      </c>
      <c r="I49" s="39">
        <f t="shared" si="9"/>
        <v>0.65440267577982991</v>
      </c>
      <c r="J49" s="39">
        <f t="shared" si="9"/>
        <v>0.95520531360723293</v>
      </c>
      <c r="K49" s="39">
        <f t="shared" si="9"/>
        <v>0.91372967841461972</v>
      </c>
      <c r="L49" s="39">
        <f t="shared" si="9"/>
        <v>0.9766788155982753</v>
      </c>
      <c r="M49" s="39">
        <f t="shared" si="9"/>
        <v>1.1626236104035217</v>
      </c>
      <c r="N49" s="39">
        <f t="shared" si="9"/>
        <v>1.9275250578257519</v>
      </c>
      <c r="O49" s="39">
        <f t="shared" si="9"/>
        <v>3.2765305976449044</v>
      </c>
      <c r="P49" s="39">
        <f t="shared" si="9"/>
        <v>5.9566463633106412</v>
      </c>
      <c r="Q49" s="39">
        <f t="shared" si="9"/>
        <v>8.7252649820658519</v>
      </c>
      <c r="R49" s="39">
        <f t="shared" si="9"/>
        <v>12.389752204955901</v>
      </c>
      <c r="S49" s="39">
        <f t="shared" si="9"/>
        <v>18.632801210452048</v>
      </c>
      <c r="T49" s="39">
        <f t="shared" si="9"/>
        <v>32.298657718120808</v>
      </c>
      <c r="U49" s="39">
        <f t="shared" si="9"/>
        <v>52.338214454416629</v>
      </c>
      <c r="V49" s="39">
        <f t="shared" si="9"/>
        <v>88.599017448754864</v>
      </c>
      <c r="W49" s="39">
        <f t="shared" si="9"/>
        <v>211.29738710164628</v>
      </c>
      <c r="X49" s="39">
        <f t="shared" si="9"/>
        <v>10.190121286629447</v>
      </c>
    </row>
    <row r="50" spans="1:24">
      <c r="B50" s="29">
        <v>8</v>
      </c>
      <c r="C50" s="30" t="s">
        <v>50</v>
      </c>
      <c r="D50" s="30" t="s">
        <v>51</v>
      </c>
      <c r="E50" s="39">
        <f t="shared" ref="E50:X50" si="10">E12/(E31*3)*1000</f>
        <v>5.6516333220300661</v>
      </c>
      <c r="F50" s="39">
        <f t="shared" si="10"/>
        <v>0.29478235236317185</v>
      </c>
      <c r="G50" s="39">
        <f t="shared" si="10"/>
        <v>0.11831239203994226</v>
      </c>
      <c r="H50" s="39">
        <f t="shared" si="10"/>
        <v>0.22818262907876449</v>
      </c>
      <c r="I50" s="39">
        <f t="shared" si="10"/>
        <v>0.75063280090774198</v>
      </c>
      <c r="J50" s="39">
        <f t="shared" si="10"/>
        <v>1.3583391217102723</v>
      </c>
      <c r="K50" s="39">
        <f t="shared" si="10"/>
        <v>0.96821282807519293</v>
      </c>
      <c r="L50" s="39">
        <f t="shared" si="10"/>
        <v>1.3300230537329314</v>
      </c>
      <c r="M50" s="39">
        <f t="shared" si="10"/>
        <v>1.5838447832112452</v>
      </c>
      <c r="N50" s="39">
        <f t="shared" si="10"/>
        <v>2.2144522144522147</v>
      </c>
      <c r="O50" s="39">
        <f t="shared" si="10"/>
        <v>3.3461887477313974</v>
      </c>
      <c r="P50" s="39">
        <f t="shared" si="10"/>
        <v>5.8884727424053267</v>
      </c>
      <c r="Q50" s="39">
        <f t="shared" si="10"/>
        <v>8.3420715367587093</v>
      </c>
      <c r="R50" s="39">
        <f t="shared" si="10"/>
        <v>12.035271687321259</v>
      </c>
      <c r="S50" s="39">
        <f t="shared" si="10"/>
        <v>18.196475872394334</v>
      </c>
      <c r="T50" s="39">
        <f t="shared" si="10"/>
        <v>30.640731235084875</v>
      </c>
      <c r="U50" s="39">
        <f t="shared" si="10"/>
        <v>52.886326428927326</v>
      </c>
      <c r="V50" s="39">
        <f t="shared" si="10"/>
        <v>92.457863465502612</v>
      </c>
      <c r="W50" s="39">
        <f t="shared" si="10"/>
        <v>226.91830586567428</v>
      </c>
      <c r="X50" s="39">
        <f t="shared" si="10"/>
        <v>11.586556082093004</v>
      </c>
    </row>
    <row r="51" spans="1:24">
      <c r="B51" s="29">
        <v>9</v>
      </c>
      <c r="C51" s="30" t="s">
        <v>52</v>
      </c>
      <c r="D51" s="30" t="s">
        <v>53</v>
      </c>
      <c r="E51" s="39">
        <f t="shared" ref="E51:X51" si="11">E13/(E32*3)*1000</f>
        <v>5.077151289932865</v>
      </c>
      <c r="F51" s="39">
        <f t="shared" si="11"/>
        <v>0.12836421205767831</v>
      </c>
      <c r="G51" s="39">
        <f t="shared" si="11"/>
        <v>0.10351190922362498</v>
      </c>
      <c r="H51" s="39">
        <f t="shared" si="11"/>
        <v>0.15873803264050795</v>
      </c>
      <c r="I51" s="39">
        <f t="shared" si="11"/>
        <v>0.59993031377141337</v>
      </c>
      <c r="J51" s="39">
        <f t="shared" si="11"/>
        <v>1.0674466591861351</v>
      </c>
      <c r="K51" s="39">
        <f t="shared" si="11"/>
        <v>0.97851520952988724</v>
      </c>
      <c r="L51" s="39">
        <f t="shared" si="11"/>
        <v>1.0819615606403785</v>
      </c>
      <c r="M51" s="39">
        <f t="shared" si="11"/>
        <v>1.2933186972000341</v>
      </c>
      <c r="N51" s="39">
        <f t="shared" si="11"/>
        <v>1.9635530325721593</v>
      </c>
      <c r="O51" s="39">
        <f t="shared" si="11"/>
        <v>3.2405803794788901</v>
      </c>
      <c r="P51" s="39">
        <f t="shared" si="11"/>
        <v>5.0032112528643582</v>
      </c>
      <c r="Q51" s="39">
        <f t="shared" si="11"/>
        <v>8.6424856188212598</v>
      </c>
      <c r="R51" s="39">
        <f t="shared" si="11"/>
        <v>12.262971053117477</v>
      </c>
      <c r="S51" s="39">
        <f t="shared" si="11"/>
        <v>20.413559680575389</v>
      </c>
      <c r="T51" s="39">
        <f t="shared" si="11"/>
        <v>33.835987492728329</v>
      </c>
      <c r="U51" s="39">
        <f t="shared" si="11"/>
        <v>59.994673058995872</v>
      </c>
      <c r="V51" s="39">
        <f t="shared" si="11"/>
        <v>98.67289260260506</v>
      </c>
      <c r="W51" s="39">
        <f t="shared" si="11"/>
        <v>215.5099577549789</v>
      </c>
      <c r="X51" s="39">
        <f t="shared" si="11"/>
        <v>9.1332699503169774</v>
      </c>
    </row>
    <row r="52" spans="1:24">
      <c r="B52" s="29">
        <v>10</v>
      </c>
      <c r="C52" s="30" t="s">
        <v>54</v>
      </c>
      <c r="D52" s="30" t="s">
        <v>55</v>
      </c>
      <c r="E52" s="39">
        <f t="shared" ref="E52:X52" si="12">E14/(E33*3)*1000</f>
        <v>4.0533333333333337</v>
      </c>
      <c r="F52" s="39">
        <f t="shared" si="12"/>
        <v>0.18716077110237694</v>
      </c>
      <c r="G52" s="39">
        <f t="shared" si="12"/>
        <v>8.9293686936333591E-2</v>
      </c>
      <c r="H52" s="39">
        <f t="shared" si="12"/>
        <v>0.17710608654584095</v>
      </c>
      <c r="I52" s="39">
        <f t="shared" si="12"/>
        <v>0.73681865693380622</v>
      </c>
      <c r="J52" s="39">
        <f t="shared" si="12"/>
        <v>0.98080425949278405</v>
      </c>
      <c r="K52" s="39">
        <f t="shared" si="12"/>
        <v>1.0765228312550463</v>
      </c>
      <c r="L52" s="39">
        <f t="shared" si="12"/>
        <v>1.0252354379952253</v>
      </c>
      <c r="M52" s="39">
        <f t="shared" si="12"/>
        <v>1.2705882352941178</v>
      </c>
      <c r="N52" s="39">
        <f t="shared" si="12"/>
        <v>1.5732087227414331</v>
      </c>
      <c r="O52" s="39">
        <f t="shared" si="12"/>
        <v>3.063756953359007</v>
      </c>
      <c r="P52" s="39">
        <f t="shared" si="12"/>
        <v>4.957332879226505</v>
      </c>
      <c r="Q52" s="39">
        <f t="shared" si="12"/>
        <v>7.9936594202898554</v>
      </c>
      <c r="R52" s="39">
        <f t="shared" si="12"/>
        <v>11.088634149996253</v>
      </c>
      <c r="S52" s="39">
        <f t="shared" si="12"/>
        <v>16.665802257835868</v>
      </c>
      <c r="T52" s="39">
        <f t="shared" si="12"/>
        <v>29.120868690320254</v>
      </c>
      <c r="U52" s="39">
        <f t="shared" si="12"/>
        <v>52.719538134305679</v>
      </c>
      <c r="V52" s="39">
        <f t="shared" si="12"/>
        <v>83.235638921453699</v>
      </c>
      <c r="W52" s="39">
        <f t="shared" si="12"/>
        <v>222.8233830845771</v>
      </c>
      <c r="X52" s="39">
        <f t="shared" si="12"/>
        <v>12.498450446655323</v>
      </c>
    </row>
    <row r="53" spans="1:24">
      <c r="B53" s="29">
        <v>11</v>
      </c>
      <c r="C53" s="30" t="s">
        <v>56</v>
      </c>
      <c r="D53" s="30" t="s">
        <v>57</v>
      </c>
      <c r="E53" s="39">
        <f t="shared" ref="E53:X53" si="13">E15/(E34*3)*1000</f>
        <v>6.6287878787878789</v>
      </c>
      <c r="F53" s="39">
        <f t="shared" si="13"/>
        <v>0.35087719298245612</v>
      </c>
      <c r="G53" s="39">
        <f t="shared" si="13"/>
        <v>6.3930443677279125E-2</v>
      </c>
      <c r="H53" s="39">
        <f t="shared" si="13"/>
        <v>6.0771801883925856E-2</v>
      </c>
      <c r="I53" s="39">
        <f t="shared" si="13"/>
        <v>0.41506692954238872</v>
      </c>
      <c r="J53" s="39">
        <f t="shared" si="13"/>
        <v>0.7821666014861165</v>
      </c>
      <c r="K53" s="39">
        <f t="shared" si="13"/>
        <v>0.6203473945409429</v>
      </c>
      <c r="L53" s="39">
        <f t="shared" si="13"/>
        <v>0.8719996328422599</v>
      </c>
      <c r="M53" s="39">
        <f t="shared" si="13"/>
        <v>1.2182122734886554</v>
      </c>
      <c r="N53" s="39">
        <f t="shared" si="13"/>
        <v>2.0823810249377828</v>
      </c>
      <c r="O53" s="39">
        <f t="shared" si="13"/>
        <v>3.2628328380819207</v>
      </c>
      <c r="P53" s="39">
        <f t="shared" si="13"/>
        <v>4.3859649122807012</v>
      </c>
      <c r="Q53" s="39">
        <f t="shared" si="13"/>
        <v>7.9199666527719881</v>
      </c>
      <c r="R53" s="39">
        <f t="shared" si="13"/>
        <v>11.677479147358666</v>
      </c>
      <c r="S53" s="39">
        <f t="shared" si="13"/>
        <v>18.102784197204798</v>
      </c>
      <c r="T53" s="39">
        <f t="shared" si="13"/>
        <v>30.292716133424101</v>
      </c>
      <c r="U53" s="39">
        <f t="shared" si="13"/>
        <v>52.372756331448244</v>
      </c>
      <c r="V53" s="39">
        <f t="shared" si="13"/>
        <v>96.182085168869307</v>
      </c>
      <c r="W53" s="39">
        <f t="shared" si="13"/>
        <v>224.23533995714007</v>
      </c>
      <c r="X53" s="39">
        <f t="shared" si="13"/>
        <v>12.298626113590123</v>
      </c>
    </row>
    <row r="54" spans="1:24">
      <c r="B54" s="29">
        <v>12</v>
      </c>
      <c r="C54" s="30" t="s">
        <v>58</v>
      </c>
      <c r="D54" s="30" t="s">
        <v>59</v>
      </c>
      <c r="E54" s="39">
        <f t="shared" ref="E54:X54" si="14">E16/(E35*3)*1000</f>
        <v>4.087889626980072</v>
      </c>
      <c r="F54" s="39">
        <f t="shared" si="14"/>
        <v>4.7817147228996319E-2</v>
      </c>
      <c r="G54" s="39">
        <f t="shared" si="14"/>
        <v>0.18444739560277409</v>
      </c>
      <c r="H54" s="39">
        <f t="shared" si="14"/>
        <v>0.18153432814145154</v>
      </c>
      <c r="I54" s="39">
        <f t="shared" si="14"/>
        <v>0.65611182427613746</v>
      </c>
      <c r="J54" s="39">
        <f t="shared" si="14"/>
        <v>0.9458383114297092</v>
      </c>
      <c r="K54" s="39">
        <f t="shared" si="14"/>
        <v>0.90766362476695128</v>
      </c>
      <c r="L54" s="39">
        <f t="shared" si="14"/>
        <v>0.82661706964248816</v>
      </c>
      <c r="M54" s="39">
        <f t="shared" si="14"/>
        <v>0.96174075075887355</v>
      </c>
      <c r="N54" s="39">
        <f t="shared" si="14"/>
        <v>1.7280925000785496</v>
      </c>
      <c r="O54" s="39">
        <f t="shared" si="14"/>
        <v>3.1149483663450144</v>
      </c>
      <c r="P54" s="39">
        <f t="shared" si="14"/>
        <v>4.9399679392809235</v>
      </c>
      <c r="Q54" s="39">
        <f t="shared" si="14"/>
        <v>6.1389041597947589</v>
      </c>
      <c r="R54" s="39">
        <f t="shared" si="14"/>
        <v>11.256768310059845</v>
      </c>
      <c r="S54" s="39">
        <f t="shared" si="14"/>
        <v>16.188149053145999</v>
      </c>
      <c r="T54" s="39">
        <f t="shared" si="14"/>
        <v>27.096472786732072</v>
      </c>
      <c r="U54" s="39">
        <f t="shared" si="14"/>
        <v>51.052586721213672</v>
      </c>
      <c r="V54" s="39">
        <f t="shared" si="14"/>
        <v>78.91093677895708</v>
      </c>
      <c r="W54" s="39">
        <f t="shared" si="14"/>
        <v>225.43226088859709</v>
      </c>
      <c r="X54" s="39">
        <f t="shared" si="14"/>
        <v>8.1716785576448316</v>
      </c>
    </row>
    <row r="55" spans="1:24">
      <c r="B55" s="29">
        <v>13</v>
      </c>
      <c r="C55" s="30" t="s">
        <v>60</v>
      </c>
      <c r="D55" s="30" t="s">
        <v>61</v>
      </c>
      <c r="E55" s="39">
        <f t="shared" ref="E55:X55" si="15">E17/(E36*3)*1000</f>
        <v>4.6523016650342806</v>
      </c>
      <c r="F55" s="39">
        <f t="shared" si="15"/>
        <v>0.27968471904398678</v>
      </c>
      <c r="G55" s="39">
        <f t="shared" si="15"/>
        <v>0.13540699473847106</v>
      </c>
      <c r="H55" s="39">
        <f t="shared" si="15"/>
        <v>0.18076644974692696</v>
      </c>
      <c r="I55" s="39">
        <f t="shared" si="15"/>
        <v>0.68577698532437248</v>
      </c>
      <c r="J55" s="39">
        <f t="shared" si="15"/>
        <v>1.0104636166620131</v>
      </c>
      <c r="K55" s="39">
        <f t="shared" si="15"/>
        <v>0.92263081586925</v>
      </c>
      <c r="L55" s="39">
        <f t="shared" si="15"/>
        <v>0.85237866922380268</v>
      </c>
      <c r="M55" s="39">
        <f t="shared" si="15"/>
        <v>1.4219638727420465</v>
      </c>
      <c r="N55" s="39">
        <f t="shared" si="15"/>
        <v>1.8411705282367126</v>
      </c>
      <c r="O55" s="39">
        <f t="shared" si="15"/>
        <v>3.3197945065746768</v>
      </c>
      <c r="P55" s="39">
        <f t="shared" si="15"/>
        <v>4.7396916390340769</v>
      </c>
      <c r="Q55" s="39">
        <f t="shared" si="15"/>
        <v>8.258039444282522</v>
      </c>
      <c r="R55" s="39">
        <f t="shared" si="15"/>
        <v>10.225653752470242</v>
      </c>
      <c r="S55" s="39">
        <f t="shared" si="15"/>
        <v>17.386809520452996</v>
      </c>
      <c r="T55" s="39">
        <f t="shared" si="15"/>
        <v>27.348675914249686</v>
      </c>
      <c r="U55" s="39">
        <f t="shared" si="15"/>
        <v>49.221860296778864</v>
      </c>
      <c r="V55" s="39">
        <f t="shared" si="15"/>
        <v>86.94238522564703</v>
      </c>
      <c r="W55" s="39">
        <f t="shared" si="15"/>
        <v>215.19939804364182</v>
      </c>
      <c r="X55" s="39">
        <f t="shared" si="15"/>
        <v>9.6349768425213718</v>
      </c>
    </row>
    <row r="56" spans="1:24" ht="13.5" thickBot="1">
      <c r="B56" s="69" t="s">
        <v>20</v>
      </c>
      <c r="C56" s="69" t="s">
        <v>62</v>
      </c>
      <c r="D56" s="31" t="s">
        <v>63</v>
      </c>
      <c r="E56" s="43">
        <f>E18/(E37*3)*1000</f>
        <v>4.9465884957392605</v>
      </c>
      <c r="F56" s="43">
        <f t="shared" ref="F56:W56" si="16">F18/(F37*3)*1000</f>
        <v>0.21742397355101309</v>
      </c>
      <c r="G56" s="43">
        <f t="shared" si="16"/>
        <v>0.13422276703203767</v>
      </c>
      <c r="H56" s="43">
        <f t="shared" si="16"/>
        <v>0.16248140732889291</v>
      </c>
      <c r="I56" s="43">
        <f t="shared" si="16"/>
        <v>0.64149584210789223</v>
      </c>
      <c r="J56" s="43">
        <f t="shared" si="16"/>
        <v>1.048278052508576</v>
      </c>
      <c r="K56" s="43">
        <f t="shared" si="16"/>
        <v>0.99350436292966771</v>
      </c>
      <c r="L56" s="43">
        <f t="shared" si="16"/>
        <v>1.0545128769921304</v>
      </c>
      <c r="M56" s="43">
        <f t="shared" si="16"/>
        <v>1.3296707874558653</v>
      </c>
      <c r="N56" s="43">
        <f t="shared" si="16"/>
        <v>2.0030200172941162</v>
      </c>
      <c r="O56" s="43">
        <f t="shared" si="16"/>
        <v>3.2588572086764263</v>
      </c>
      <c r="P56" s="43">
        <f t="shared" si="16"/>
        <v>5.1772178741745698</v>
      </c>
      <c r="Q56" s="43">
        <f t="shared" si="16"/>
        <v>8.3777683475094875</v>
      </c>
      <c r="R56" s="43">
        <f t="shared" si="16"/>
        <v>12.143353976699611</v>
      </c>
      <c r="S56" s="43">
        <f t="shared" si="16"/>
        <v>19.536953506692782</v>
      </c>
      <c r="T56" s="43">
        <f t="shared" si="16"/>
        <v>32.469880330810433</v>
      </c>
      <c r="U56" s="43">
        <f t="shared" si="16"/>
        <v>57.993549873301085</v>
      </c>
      <c r="V56" s="43">
        <f t="shared" si="16"/>
        <v>96.199001432579749</v>
      </c>
      <c r="W56" s="43">
        <f t="shared" si="16"/>
        <v>222.92824514081235</v>
      </c>
      <c r="X56" s="41">
        <f>X18/(X37*3)*1000</f>
        <v>10.002959765362368</v>
      </c>
    </row>
    <row r="57" spans="1:24" ht="13.5" thickTop="1">
      <c r="B57" s="45"/>
      <c r="C57" s="45"/>
      <c r="D57" s="46"/>
      <c r="E57" s="47"/>
      <c r="F57" s="47"/>
      <c r="G57" s="47"/>
      <c r="H57" s="47"/>
      <c r="I57" s="47"/>
      <c r="J57" s="47"/>
      <c r="K57" s="47"/>
      <c r="L57" s="47"/>
      <c r="M57" s="47"/>
      <c r="N57" s="47"/>
      <c r="O57" s="47"/>
      <c r="P57" s="47"/>
      <c r="Q57" s="47"/>
      <c r="R57" s="47"/>
      <c r="S57" s="47"/>
      <c r="T57" s="47"/>
      <c r="U57" s="47"/>
      <c r="V57" s="47"/>
      <c r="W57" s="47"/>
      <c r="X57" s="48"/>
    </row>
    <row r="58" spans="1:24">
      <c r="A58" s="68" t="s">
        <v>72</v>
      </c>
      <c r="B58" s="68"/>
      <c r="C58" s="68"/>
      <c r="D58" s="68"/>
      <c r="E58" s="68"/>
      <c r="F58" s="68"/>
      <c r="G58" s="68"/>
      <c r="H58" s="68"/>
      <c r="I58" s="68"/>
      <c r="J58" s="68"/>
      <c r="K58" s="68"/>
      <c r="L58" s="68"/>
      <c r="M58" s="68"/>
      <c r="N58" s="68"/>
      <c r="O58" s="68"/>
      <c r="P58" s="68"/>
      <c r="Q58" s="68"/>
      <c r="R58" s="68"/>
      <c r="S58" s="68"/>
      <c r="T58" s="68"/>
      <c r="U58" s="68"/>
      <c r="V58" s="68"/>
      <c r="W58" s="68"/>
      <c r="X58" s="68"/>
    </row>
    <row r="59" spans="1:24">
      <c r="A59" s="68" t="s">
        <v>66</v>
      </c>
      <c r="B59" s="68"/>
      <c r="C59" s="68"/>
      <c r="D59" s="68"/>
      <c r="E59" s="68"/>
      <c r="F59" s="68"/>
      <c r="G59" s="68"/>
      <c r="H59" s="68"/>
      <c r="I59" s="68"/>
      <c r="J59" s="68"/>
      <c r="K59" s="68"/>
      <c r="L59" s="68"/>
      <c r="M59" s="68"/>
      <c r="N59" s="68"/>
      <c r="O59" s="68"/>
      <c r="P59" s="68"/>
      <c r="Q59" s="68"/>
      <c r="R59" s="68"/>
      <c r="S59" s="68"/>
      <c r="T59" s="68"/>
      <c r="U59" s="68"/>
      <c r="V59" s="68"/>
      <c r="W59" s="68"/>
      <c r="X59" s="68"/>
    </row>
    <row r="60" spans="1:24" ht="13.5" thickBot="1">
      <c r="B60" s="40"/>
      <c r="C60" s="40"/>
      <c r="D60" s="40"/>
      <c r="E60" s="40"/>
      <c r="F60" s="40"/>
      <c r="G60" s="40"/>
      <c r="H60" s="40"/>
      <c r="I60" s="40"/>
      <c r="J60" s="40"/>
      <c r="K60" s="40"/>
      <c r="L60" s="40"/>
      <c r="M60" s="40"/>
      <c r="N60" s="40"/>
      <c r="O60" s="40"/>
      <c r="P60" s="40"/>
      <c r="Q60" s="40"/>
      <c r="R60" s="40"/>
      <c r="S60" s="40"/>
      <c r="T60" s="40"/>
      <c r="U60" s="40"/>
      <c r="V60" s="40"/>
      <c r="W60" s="40"/>
      <c r="X60" s="40"/>
    </row>
    <row r="61" spans="1:24" ht="52.5" customHeight="1" thickTop="1">
      <c r="B61" s="71" t="s">
        <v>17</v>
      </c>
      <c r="C61" s="71" t="s">
        <v>64</v>
      </c>
      <c r="D61" s="73" t="s">
        <v>65</v>
      </c>
      <c r="E61" s="73" t="s">
        <v>68</v>
      </c>
      <c r="F61" s="73"/>
      <c r="G61" s="73"/>
      <c r="H61" s="71" t="s">
        <v>82</v>
      </c>
      <c r="I61" s="71"/>
      <c r="J61" s="73" t="s">
        <v>34</v>
      </c>
      <c r="K61" s="37"/>
      <c r="L61" s="77" t="s">
        <v>83</v>
      </c>
      <c r="M61" s="78"/>
      <c r="N61" s="78"/>
      <c r="O61" s="78"/>
      <c r="P61" s="78"/>
      <c r="Q61" s="78"/>
      <c r="R61" s="78"/>
      <c r="S61" s="37"/>
      <c r="T61" s="37"/>
      <c r="U61" s="37"/>
      <c r="V61" s="37"/>
      <c r="W61" s="37"/>
      <c r="X61" s="37"/>
    </row>
    <row r="62" spans="1:24" ht="30" customHeight="1" thickBot="1">
      <c r="B62" s="72"/>
      <c r="C62" s="72"/>
      <c r="D62" s="74"/>
      <c r="E62" s="74"/>
      <c r="F62" s="74"/>
      <c r="G62" s="74"/>
      <c r="H62" s="44" t="s">
        <v>32</v>
      </c>
      <c r="I62" s="44" t="s">
        <v>33</v>
      </c>
      <c r="J62" s="74"/>
      <c r="K62" s="37"/>
      <c r="L62" s="78"/>
      <c r="M62" s="78"/>
      <c r="N62" s="78"/>
      <c r="O62" s="78"/>
      <c r="P62" s="78"/>
      <c r="Q62" s="78"/>
      <c r="R62" s="78"/>
      <c r="S62" s="37"/>
      <c r="T62" s="37"/>
      <c r="U62" s="37"/>
      <c r="V62" s="37"/>
      <c r="W62" s="37"/>
      <c r="X62" s="37"/>
    </row>
    <row r="63" spans="1:24" ht="13.5" customHeight="1" thickTop="1">
      <c r="B63" s="29">
        <v>1</v>
      </c>
      <c r="C63" s="30" t="s">
        <v>36</v>
      </c>
      <c r="D63" s="30" t="s">
        <v>37</v>
      </c>
      <c r="E63" s="79">
        <f>SUMPRODUCT(E43:W43,$E$37:$W$37)/$X$37</f>
        <v>11.769846690755411</v>
      </c>
      <c r="F63" s="79"/>
      <c r="G63" s="79"/>
      <c r="H63" s="42">
        <f t="shared" ref="H63:H76" si="17">E63-1.96*E63/SQRT(X5)</f>
        <v>11.53892666001024</v>
      </c>
      <c r="I63" s="42">
        <f t="shared" ref="I63:I76" si="18">E63+1.96*E63/SQRT(X5)</f>
        <v>12.000766721500582</v>
      </c>
      <c r="J63" s="42">
        <f>I63-H63</f>
        <v>0.46184006149034218</v>
      </c>
      <c r="K63" s="37"/>
      <c r="L63" s="77" t="s">
        <v>84</v>
      </c>
      <c r="M63" s="77"/>
      <c r="N63" s="77"/>
      <c r="O63" s="77"/>
      <c r="P63" s="77"/>
      <c r="Q63" s="77"/>
      <c r="R63" s="77"/>
      <c r="S63" s="37"/>
      <c r="T63" s="37"/>
      <c r="U63" s="37"/>
      <c r="V63" s="37"/>
      <c r="W63" s="37"/>
      <c r="X63" s="37"/>
    </row>
    <row r="64" spans="1:24">
      <c r="B64" s="29">
        <v>2</v>
      </c>
      <c r="C64" s="30" t="s">
        <v>38</v>
      </c>
      <c r="D64" s="30" t="s">
        <v>39</v>
      </c>
      <c r="E64" s="79">
        <f t="shared" ref="E64:E75" si="19">SUMPRODUCT(E44:W44,$E$37:$W$37)/$X$37</f>
        <v>10.537525122445334</v>
      </c>
      <c r="F64" s="79"/>
      <c r="G64" s="79"/>
      <c r="H64" s="42">
        <f t="shared" si="17"/>
        <v>10.408894368567381</v>
      </c>
      <c r="I64" s="42">
        <f t="shared" si="18"/>
        <v>10.666155876323288</v>
      </c>
      <c r="J64" s="42">
        <f t="shared" ref="J64:J76" si="20">I64-H64</f>
        <v>0.25726150775590639</v>
      </c>
      <c r="K64" s="37"/>
      <c r="L64" s="77"/>
      <c r="M64" s="77"/>
      <c r="N64" s="77"/>
      <c r="O64" s="77"/>
      <c r="P64" s="77"/>
      <c r="Q64" s="77"/>
      <c r="R64" s="77"/>
      <c r="S64" s="37"/>
      <c r="T64" s="37"/>
      <c r="U64" s="37"/>
      <c r="V64" s="37"/>
      <c r="W64" s="37"/>
      <c r="X64" s="37"/>
    </row>
    <row r="65" spans="2:24">
      <c r="B65" s="29">
        <v>3</v>
      </c>
      <c r="C65" s="30" t="s">
        <v>40</v>
      </c>
      <c r="D65" s="30" t="s">
        <v>41</v>
      </c>
      <c r="E65" s="79">
        <f t="shared" si="19"/>
        <v>9.8363702966077913</v>
      </c>
      <c r="F65" s="79"/>
      <c r="G65" s="79"/>
      <c r="H65" s="42">
        <f t="shared" si="17"/>
        <v>9.5499881167829468</v>
      </c>
      <c r="I65" s="42">
        <f t="shared" si="18"/>
        <v>10.122752476432636</v>
      </c>
      <c r="J65" s="42">
        <f t="shared" si="20"/>
        <v>0.57276435964968897</v>
      </c>
      <c r="K65" s="37"/>
      <c r="L65" s="77"/>
      <c r="M65" s="77"/>
      <c r="N65" s="77"/>
      <c r="O65" s="77"/>
      <c r="P65" s="77"/>
      <c r="Q65" s="77"/>
      <c r="R65" s="77"/>
      <c r="S65" s="37"/>
      <c r="T65" s="37"/>
      <c r="U65" s="37"/>
      <c r="V65" s="37"/>
      <c r="W65" s="37"/>
      <c r="X65" s="37"/>
    </row>
    <row r="66" spans="2:24">
      <c r="B66" s="29">
        <v>4</v>
      </c>
      <c r="C66" s="30" t="s">
        <v>42</v>
      </c>
      <c r="D66" s="30" t="s">
        <v>43</v>
      </c>
      <c r="E66" s="79">
        <f t="shared" si="19"/>
        <v>9.4025246066324506</v>
      </c>
      <c r="F66" s="79"/>
      <c r="G66" s="79"/>
      <c r="H66" s="42">
        <f t="shared" si="17"/>
        <v>9.1572626928641103</v>
      </c>
      <c r="I66" s="42">
        <f t="shared" si="18"/>
        <v>9.6477865204007909</v>
      </c>
      <c r="J66" s="42">
        <f t="shared" si="20"/>
        <v>0.49052382753668056</v>
      </c>
      <c r="K66" s="37"/>
      <c r="L66" s="77"/>
      <c r="M66" s="77"/>
      <c r="N66" s="77"/>
      <c r="O66" s="77"/>
      <c r="P66" s="77"/>
      <c r="Q66" s="77"/>
      <c r="R66" s="77"/>
      <c r="S66" s="37"/>
      <c r="T66" s="37"/>
      <c r="U66" s="37"/>
      <c r="V66" s="37"/>
      <c r="W66" s="37"/>
      <c r="X66" s="37"/>
    </row>
    <row r="67" spans="2:24">
      <c r="B67" s="29">
        <v>5</v>
      </c>
      <c r="C67" s="30" t="s">
        <v>44</v>
      </c>
      <c r="D67" s="30" t="s">
        <v>45</v>
      </c>
      <c r="E67" s="79">
        <f t="shared" si="19"/>
        <v>10.232337302622863</v>
      </c>
      <c r="F67" s="79"/>
      <c r="G67" s="79"/>
      <c r="H67" s="42">
        <f t="shared" si="17"/>
        <v>10.050734640129422</v>
      </c>
      <c r="I67" s="42">
        <f t="shared" si="18"/>
        <v>10.413939965116304</v>
      </c>
      <c r="J67" s="42">
        <f t="shared" si="20"/>
        <v>0.36320532498688252</v>
      </c>
      <c r="K67" s="37"/>
      <c r="L67" s="77"/>
      <c r="M67" s="77"/>
      <c r="N67" s="77"/>
      <c r="O67" s="77"/>
      <c r="P67" s="77"/>
      <c r="Q67" s="77"/>
      <c r="R67" s="77"/>
      <c r="S67" s="37"/>
      <c r="T67" s="37"/>
      <c r="U67" s="37"/>
      <c r="V67" s="37"/>
      <c r="W67" s="37"/>
      <c r="X67" s="37"/>
    </row>
    <row r="68" spans="2:24">
      <c r="B68" s="29">
        <v>6</v>
      </c>
      <c r="C68" s="30" t="s">
        <v>46</v>
      </c>
      <c r="D68" s="30" t="s">
        <v>47</v>
      </c>
      <c r="E68" s="79">
        <f t="shared" si="19"/>
        <v>9.6619736756997874</v>
      </c>
      <c r="F68" s="79"/>
      <c r="G68" s="79"/>
      <c r="H68" s="42">
        <f t="shared" si="17"/>
        <v>9.3528497364835204</v>
      </c>
      <c r="I68" s="42">
        <f t="shared" si="18"/>
        <v>9.9710976149160544</v>
      </c>
      <c r="J68" s="42">
        <f t="shared" si="20"/>
        <v>0.61824787843253404</v>
      </c>
      <c r="K68" s="37"/>
      <c r="L68" s="77"/>
      <c r="M68" s="77"/>
      <c r="N68" s="77"/>
      <c r="O68" s="77"/>
      <c r="P68" s="77"/>
      <c r="Q68" s="77"/>
      <c r="R68" s="77"/>
      <c r="S68" s="37"/>
      <c r="T68" s="37"/>
      <c r="U68" s="37"/>
      <c r="V68" s="37"/>
      <c r="W68" s="37"/>
      <c r="X68" s="37"/>
    </row>
    <row r="69" spans="2:24">
      <c r="B69" s="29">
        <v>7</v>
      </c>
      <c r="C69" s="30" t="s">
        <v>48</v>
      </c>
      <c r="D69" s="30" t="s">
        <v>49</v>
      </c>
      <c r="E69" s="79">
        <f t="shared" si="19"/>
        <v>9.6342252140910958</v>
      </c>
      <c r="F69" s="79"/>
      <c r="G69" s="79"/>
      <c r="H69" s="42">
        <f t="shared" si="17"/>
        <v>9.455517416728112</v>
      </c>
      <c r="I69" s="42">
        <f t="shared" si="18"/>
        <v>9.8129330114540796</v>
      </c>
      <c r="J69" s="42">
        <f t="shared" si="20"/>
        <v>0.35741559472596762</v>
      </c>
      <c r="K69" s="37"/>
      <c r="L69" s="37"/>
      <c r="M69" s="37"/>
      <c r="N69" s="37"/>
      <c r="O69" s="37"/>
      <c r="P69" s="37"/>
      <c r="Q69" s="37"/>
      <c r="R69" s="37"/>
      <c r="S69" s="37"/>
      <c r="T69" s="37"/>
      <c r="U69" s="37"/>
      <c r="V69" s="37"/>
      <c r="W69" s="37"/>
      <c r="X69" s="37"/>
    </row>
    <row r="70" spans="2:24">
      <c r="B70" s="29">
        <v>8</v>
      </c>
      <c r="C70" s="30" t="s">
        <v>50</v>
      </c>
      <c r="D70" s="30" t="s">
        <v>51</v>
      </c>
      <c r="E70" s="79">
        <f t="shared" si="19"/>
        <v>9.840182609776436</v>
      </c>
      <c r="F70" s="79"/>
      <c r="G70" s="79"/>
      <c r="H70" s="42">
        <f t="shared" si="17"/>
        <v>9.6462944315468011</v>
      </c>
      <c r="I70" s="42">
        <f t="shared" si="18"/>
        <v>10.034070788006071</v>
      </c>
      <c r="J70" s="42">
        <f t="shared" si="20"/>
        <v>0.38777635645926978</v>
      </c>
      <c r="K70" s="37"/>
      <c r="L70" s="37"/>
      <c r="M70" s="37"/>
      <c r="N70" s="37"/>
      <c r="O70" s="37"/>
      <c r="P70" s="37"/>
      <c r="Q70" s="37"/>
      <c r="R70" s="37"/>
      <c r="S70" s="37"/>
      <c r="T70" s="37"/>
      <c r="U70" s="37"/>
      <c r="V70" s="37"/>
      <c r="W70" s="37"/>
      <c r="X70" s="37"/>
    </row>
    <row r="71" spans="2:24">
      <c r="B71" s="29">
        <v>9</v>
      </c>
      <c r="C71" s="30" t="s">
        <v>52</v>
      </c>
      <c r="D71" s="30" t="s">
        <v>53</v>
      </c>
      <c r="E71" s="79">
        <f t="shared" si="19"/>
        <v>10.124551755534478</v>
      </c>
      <c r="F71" s="79"/>
      <c r="G71" s="79"/>
      <c r="H71" s="42">
        <f t="shared" si="17"/>
        <v>10.037254611057657</v>
      </c>
      <c r="I71" s="42">
        <f t="shared" si="18"/>
        <v>10.211848900011299</v>
      </c>
      <c r="J71" s="42">
        <f t="shared" si="20"/>
        <v>0.17459428895364226</v>
      </c>
      <c r="K71" s="37"/>
      <c r="L71" s="37"/>
      <c r="M71" s="37"/>
      <c r="N71" s="37"/>
      <c r="O71" s="37"/>
      <c r="P71" s="37"/>
      <c r="Q71" s="37"/>
      <c r="R71" s="37"/>
      <c r="S71" s="37"/>
      <c r="T71" s="37"/>
      <c r="U71" s="37"/>
      <c r="V71" s="37"/>
      <c r="W71" s="37"/>
      <c r="X71" s="37"/>
    </row>
    <row r="72" spans="2:24">
      <c r="B72" s="29">
        <v>10</v>
      </c>
      <c r="C72" s="30" t="s">
        <v>54</v>
      </c>
      <c r="D72" s="30" t="s">
        <v>55</v>
      </c>
      <c r="E72" s="79">
        <f t="shared" si="19"/>
        <v>9.2184291846641742</v>
      </c>
      <c r="F72" s="79"/>
      <c r="G72" s="79"/>
      <c r="H72" s="42">
        <f t="shared" si="17"/>
        <v>9.0491537465577778</v>
      </c>
      <c r="I72" s="42">
        <f t="shared" si="18"/>
        <v>9.3877046227705705</v>
      </c>
      <c r="J72" s="42">
        <f t="shared" si="20"/>
        <v>0.33855087621279267</v>
      </c>
      <c r="K72" s="37"/>
      <c r="L72" s="37"/>
      <c r="M72" s="37"/>
      <c r="N72" s="37"/>
      <c r="O72" s="37"/>
      <c r="P72" s="37"/>
      <c r="Q72" s="37"/>
      <c r="R72" s="37"/>
      <c r="S72" s="37"/>
      <c r="T72" s="37"/>
      <c r="U72" s="37"/>
      <c r="V72" s="37"/>
      <c r="W72" s="37"/>
      <c r="X72" s="37"/>
    </row>
    <row r="73" spans="2:24">
      <c r="B73" s="29">
        <v>11</v>
      </c>
      <c r="C73" s="30" t="s">
        <v>56</v>
      </c>
      <c r="D73" s="30" t="s">
        <v>57</v>
      </c>
      <c r="E73" s="79">
        <f t="shared" si="19"/>
        <v>9.5219539426440249</v>
      </c>
      <c r="F73" s="79"/>
      <c r="G73" s="79"/>
      <c r="H73" s="42">
        <f t="shared" si="17"/>
        <v>9.2235268555463001</v>
      </c>
      <c r="I73" s="42">
        <f t="shared" si="18"/>
        <v>9.8203810297417498</v>
      </c>
      <c r="J73" s="42">
        <f t="shared" si="20"/>
        <v>0.59685417419544962</v>
      </c>
      <c r="K73" s="37"/>
      <c r="L73" s="37"/>
      <c r="M73" s="37"/>
      <c r="N73" s="37"/>
      <c r="O73" s="37"/>
      <c r="P73" s="37"/>
      <c r="Q73" s="37"/>
      <c r="R73" s="37"/>
      <c r="S73" s="37"/>
      <c r="T73" s="37"/>
      <c r="U73" s="37"/>
      <c r="V73" s="37"/>
      <c r="W73" s="37"/>
      <c r="X73" s="37"/>
    </row>
    <row r="74" spans="2:24">
      <c r="B74" s="29">
        <v>12</v>
      </c>
      <c r="C74" s="30" t="s">
        <v>58</v>
      </c>
      <c r="D74" s="30" t="s">
        <v>59</v>
      </c>
      <c r="E74" s="79">
        <f t="shared" si="19"/>
        <v>8.888775726146525</v>
      </c>
      <c r="F74" s="79"/>
      <c r="G74" s="79"/>
      <c r="H74" s="42">
        <f t="shared" si="17"/>
        <v>8.6057809525447553</v>
      </c>
      <c r="I74" s="42">
        <f t="shared" si="18"/>
        <v>9.1717704997482947</v>
      </c>
      <c r="J74" s="42">
        <f t="shared" si="20"/>
        <v>0.56598954720353944</v>
      </c>
      <c r="K74" s="37"/>
      <c r="L74" s="37"/>
      <c r="M74" s="37"/>
      <c r="N74" s="37"/>
      <c r="O74" s="37"/>
      <c r="P74" s="37"/>
      <c r="Q74" s="37"/>
      <c r="R74" s="37"/>
      <c r="S74" s="37"/>
      <c r="T74" s="37"/>
      <c r="U74" s="37"/>
      <c r="V74" s="37"/>
      <c r="W74" s="37"/>
      <c r="X74" s="37"/>
    </row>
    <row r="75" spans="2:24">
      <c r="B75" s="29">
        <v>13</v>
      </c>
      <c r="C75" s="30" t="s">
        <v>60</v>
      </c>
      <c r="D75" s="30" t="s">
        <v>61</v>
      </c>
      <c r="E75" s="79">
        <f t="shared" si="19"/>
        <v>9.0434304522675575</v>
      </c>
      <c r="F75" s="79"/>
      <c r="G75" s="79"/>
      <c r="H75" s="42">
        <f t="shared" si="17"/>
        <v>8.853145486847346</v>
      </c>
      <c r="I75" s="42">
        <f t="shared" si="18"/>
        <v>9.2337154176877689</v>
      </c>
      <c r="J75" s="42">
        <f t="shared" si="20"/>
        <v>0.3805699308404229</v>
      </c>
      <c r="K75" s="37"/>
      <c r="L75" s="37"/>
      <c r="M75" s="37"/>
      <c r="N75" s="37"/>
      <c r="O75" s="37"/>
      <c r="P75" s="37"/>
      <c r="Q75" s="37"/>
      <c r="R75" s="37"/>
      <c r="S75" s="37"/>
      <c r="T75" s="37"/>
      <c r="U75" s="37"/>
      <c r="V75" s="37"/>
      <c r="W75" s="37"/>
      <c r="X75" s="37"/>
    </row>
    <row r="76" spans="2:24" ht="13.5" thickBot="1">
      <c r="B76" s="69" t="s">
        <v>20</v>
      </c>
      <c r="C76" s="69" t="s">
        <v>62</v>
      </c>
      <c r="D76" s="31" t="s">
        <v>63</v>
      </c>
      <c r="E76" s="82">
        <f>SUMPRODUCT(E56:W56,$E$37:$W$37)/$X$37</f>
        <v>10.002959765362368</v>
      </c>
      <c r="F76" s="82"/>
      <c r="G76" s="82"/>
      <c r="H76" s="43">
        <f t="shared" si="17"/>
        <v>9.9543075883660723</v>
      </c>
      <c r="I76" s="43">
        <f t="shared" si="18"/>
        <v>10.051611942358663</v>
      </c>
      <c r="J76" s="43">
        <f t="shared" si="20"/>
        <v>9.7304353992591075E-2</v>
      </c>
      <c r="K76" s="37"/>
      <c r="L76" s="37"/>
      <c r="M76" s="37"/>
      <c r="N76" s="37"/>
      <c r="O76" s="37"/>
      <c r="P76" s="37"/>
      <c r="Q76" s="37"/>
      <c r="R76" s="37"/>
      <c r="S76" s="37"/>
      <c r="T76" s="37"/>
      <c r="U76" s="37"/>
      <c r="V76" s="37"/>
      <c r="W76" s="37"/>
      <c r="X76" s="37"/>
    </row>
    <row r="77" spans="2:24" ht="13.5" thickTop="1">
      <c r="B77" s="20" t="s">
        <v>69</v>
      </c>
      <c r="H77" s="20"/>
    </row>
    <row r="78" spans="2:24">
      <c r="B78" s="20" t="s">
        <v>70</v>
      </c>
    </row>
    <row r="80" spans="2:24">
      <c r="B80" s="30" t="s">
        <v>73</v>
      </c>
    </row>
    <row r="81" spans="2:13">
      <c r="B81" s="80" t="s">
        <v>74</v>
      </c>
      <c r="C81" s="80"/>
      <c r="D81" s="80"/>
      <c r="E81" s="80"/>
      <c r="F81" s="80"/>
      <c r="G81" s="80"/>
      <c r="H81" s="80"/>
      <c r="I81" s="80"/>
    </row>
    <row r="82" spans="2:13" ht="12.75" customHeight="1">
      <c r="B82" s="81" t="s">
        <v>76</v>
      </c>
      <c r="C82" s="81"/>
      <c r="D82" s="81"/>
      <c r="E82" s="81"/>
      <c r="F82" s="81"/>
      <c r="G82" s="81"/>
      <c r="H82" s="81"/>
      <c r="I82" s="81"/>
    </row>
    <row r="83" spans="2:13">
      <c r="B83" s="80" t="s">
        <v>75</v>
      </c>
      <c r="C83" s="80"/>
      <c r="D83" s="80"/>
      <c r="E83" s="80"/>
      <c r="F83" s="80"/>
      <c r="G83" s="80"/>
      <c r="H83" s="80"/>
      <c r="I83" s="80"/>
    </row>
    <row r="84" spans="2:13">
      <c r="C84" s="2"/>
      <c r="D84" s="49"/>
      <c r="E84" s="49"/>
      <c r="F84" s="49"/>
    </row>
    <row r="90" spans="2:13" ht="12.75" customHeight="1">
      <c r="J90" s="25"/>
      <c r="K90" s="25"/>
      <c r="L90" s="25"/>
      <c r="M90" s="25"/>
    </row>
    <row r="91" spans="2:13">
      <c r="F91" s="25"/>
      <c r="G91" s="25"/>
      <c r="H91" s="25"/>
      <c r="I91" s="25"/>
      <c r="J91" s="25"/>
      <c r="K91" s="25"/>
      <c r="L91" s="25"/>
      <c r="M91" s="25"/>
    </row>
    <row r="92" spans="2:13">
      <c r="F92" s="25"/>
      <c r="G92" s="25"/>
      <c r="H92" s="25"/>
      <c r="I92" s="25"/>
      <c r="J92" s="25"/>
      <c r="K92" s="25"/>
      <c r="L92" s="25"/>
      <c r="M92" s="25"/>
    </row>
    <row r="93" spans="2:13">
      <c r="F93" s="25"/>
      <c r="G93" s="25"/>
      <c r="H93" s="25"/>
      <c r="I93" s="25"/>
      <c r="J93" s="25"/>
      <c r="K93" s="25"/>
      <c r="L93" s="25"/>
      <c r="M93" s="25"/>
    </row>
    <row r="94" spans="2:13">
      <c r="F94" s="25"/>
      <c r="G94" s="25"/>
      <c r="H94" s="25"/>
      <c r="I94" s="25"/>
      <c r="J94" s="25"/>
      <c r="K94" s="25"/>
      <c r="L94" s="25"/>
      <c r="M94" s="25"/>
    </row>
    <row r="95" spans="2:13">
      <c r="F95" s="25"/>
      <c r="G95" s="25"/>
      <c r="H95" s="25"/>
      <c r="I95" s="25"/>
      <c r="J95" s="25"/>
      <c r="K95" s="25"/>
      <c r="L95" s="25"/>
      <c r="M95" s="25"/>
    </row>
    <row r="96" spans="2:13">
      <c r="F96" s="25"/>
      <c r="G96" s="25"/>
      <c r="H96" s="25"/>
      <c r="I96" s="25"/>
      <c r="J96" s="25"/>
      <c r="K96" s="25"/>
      <c r="L96" s="25"/>
      <c r="M96" s="25"/>
    </row>
    <row r="97" spans="6:13">
      <c r="F97" s="25"/>
      <c r="G97" s="25"/>
      <c r="H97" s="25"/>
      <c r="I97" s="25"/>
      <c r="J97" s="25"/>
      <c r="K97" s="25"/>
      <c r="L97" s="25"/>
      <c r="M97" s="25"/>
    </row>
    <row r="98" spans="6:13">
      <c r="F98" s="25"/>
      <c r="G98" s="25"/>
      <c r="H98" s="25"/>
      <c r="I98" s="25"/>
      <c r="J98" s="25"/>
      <c r="K98" s="25"/>
      <c r="L98" s="25"/>
      <c r="M98" s="25"/>
    </row>
    <row r="99" spans="6:13">
      <c r="F99" s="25"/>
      <c r="G99" s="25"/>
      <c r="H99" s="25"/>
      <c r="I99" s="25"/>
      <c r="J99" s="25"/>
      <c r="K99" s="25"/>
      <c r="L99" s="25"/>
      <c r="M99" s="25"/>
    </row>
    <row r="100" spans="6:13">
      <c r="F100" s="25"/>
      <c r="G100" s="25"/>
      <c r="H100" s="25"/>
      <c r="I100" s="25"/>
      <c r="J100" s="25"/>
      <c r="K100" s="25"/>
      <c r="L100" s="25"/>
      <c r="M100" s="25"/>
    </row>
    <row r="101" spans="6:13">
      <c r="F101" s="25"/>
      <c r="G101" s="25"/>
      <c r="H101" s="25"/>
      <c r="I101" s="25"/>
      <c r="J101" s="25"/>
      <c r="K101" s="25"/>
      <c r="L101" s="25"/>
      <c r="M101" s="25"/>
    </row>
    <row r="102" spans="6:13">
      <c r="F102" s="25"/>
      <c r="G102" s="25"/>
      <c r="H102" s="25"/>
      <c r="I102" s="25"/>
      <c r="J102" s="25"/>
      <c r="K102" s="25"/>
      <c r="L102" s="25"/>
      <c r="M102" s="25"/>
    </row>
    <row r="103" spans="6:13">
      <c r="F103" s="25"/>
      <c r="G103" s="25"/>
      <c r="H103" s="25"/>
      <c r="I103" s="25"/>
      <c r="J103" s="25"/>
      <c r="K103" s="25"/>
      <c r="L103" s="25"/>
      <c r="M103" s="25"/>
    </row>
    <row r="104" spans="6:13">
      <c r="F104" s="25"/>
      <c r="G104" s="25"/>
      <c r="H104" s="25"/>
      <c r="I104" s="25"/>
    </row>
  </sheetData>
  <mergeCells count="51">
    <mergeCell ref="B83:I83"/>
    <mergeCell ref="L63:R68"/>
    <mergeCell ref="B82:I82"/>
    <mergeCell ref="B81:I81"/>
    <mergeCell ref="J61:J62"/>
    <mergeCell ref="H61:I61"/>
    <mergeCell ref="E75:G75"/>
    <mergeCell ref="E76:G76"/>
    <mergeCell ref="E69:G69"/>
    <mergeCell ref="E70:G70"/>
    <mergeCell ref="E71:G71"/>
    <mergeCell ref="E72:G72"/>
    <mergeCell ref="E73:G73"/>
    <mergeCell ref="E74:G74"/>
    <mergeCell ref="E63:G63"/>
    <mergeCell ref="E64:G64"/>
    <mergeCell ref="E65:G65"/>
    <mergeCell ref="E66:G66"/>
    <mergeCell ref="E67:G67"/>
    <mergeCell ref="E68:G68"/>
    <mergeCell ref="B61:B62"/>
    <mergeCell ref="C61:C62"/>
    <mergeCell ref="D61:D62"/>
    <mergeCell ref="E61:G62"/>
    <mergeCell ref="F41:W41"/>
    <mergeCell ref="L61:R62"/>
    <mergeCell ref="X41:X42"/>
    <mergeCell ref="B56:C56"/>
    <mergeCell ref="A58:X58"/>
    <mergeCell ref="A59:X59"/>
    <mergeCell ref="D3:D4"/>
    <mergeCell ref="D22:D23"/>
    <mergeCell ref="B37:C37"/>
    <mergeCell ref="B18:C18"/>
    <mergeCell ref="X3:X4"/>
    <mergeCell ref="A1:X1"/>
    <mergeCell ref="A39:X39"/>
    <mergeCell ref="B76:C76"/>
    <mergeCell ref="B40:X40"/>
    <mergeCell ref="B41:B42"/>
    <mergeCell ref="C41:C42"/>
    <mergeCell ref="D41:D42"/>
    <mergeCell ref="B22:B23"/>
    <mergeCell ref="C22:C23"/>
    <mergeCell ref="F22:W22"/>
    <mergeCell ref="X22:X23"/>
    <mergeCell ref="B21:X21"/>
    <mergeCell ref="B2:X2"/>
    <mergeCell ref="B3:B4"/>
    <mergeCell ref="C3:C4"/>
    <mergeCell ref="F3:W3"/>
  </mergeCells>
  <pageMargins left="0.75" right="0.75" top="1" bottom="1" header="0.5" footer="0.5"/>
  <pageSetup paperSize="9" orientation="portrait" horizontalDpi="4294967292" r:id="rId1"/>
  <headerFooter alignWithMargins="0"/>
</worksheet>
</file>

<file path=xl/worksheets/sheet3.xml><?xml version="1.0" encoding="utf-8"?>
<worksheet xmlns="http://schemas.openxmlformats.org/spreadsheetml/2006/main" xmlns:r="http://schemas.openxmlformats.org/officeDocument/2006/relationships">
  <dimension ref="B2:F29"/>
  <sheetViews>
    <sheetView workbookViewId="0"/>
  </sheetViews>
  <sheetFormatPr defaultRowHeight="11.25"/>
  <cols>
    <col min="1" max="1" width="9.140625" style="5"/>
    <col min="2" max="2" width="13.42578125" style="5" bestFit="1" customWidth="1"/>
    <col min="3" max="3" width="17.85546875" style="5" bestFit="1" customWidth="1"/>
    <col min="4" max="4" width="16" style="5" customWidth="1"/>
    <col min="5" max="5" width="3.42578125" style="6" customWidth="1"/>
    <col min="6" max="6" width="14.140625" style="5" bestFit="1" customWidth="1"/>
    <col min="7" max="16384" width="9.140625" style="5"/>
  </cols>
  <sheetData>
    <row r="2" spans="2:6" ht="12" thickBot="1"/>
    <row r="3" spans="2:6" ht="23.25" thickTop="1">
      <c r="B3" s="90" t="s">
        <v>18</v>
      </c>
      <c r="C3" s="10" t="s">
        <v>77</v>
      </c>
      <c r="D3" s="85" t="s">
        <v>78</v>
      </c>
      <c r="E3" s="7"/>
      <c r="F3" s="85" t="s">
        <v>23</v>
      </c>
    </row>
    <row r="4" spans="2:6" ht="45.75" thickBot="1">
      <c r="B4" s="91"/>
      <c r="C4" s="8" t="s">
        <v>21</v>
      </c>
      <c r="D4" s="86"/>
      <c r="E4" s="9"/>
      <c r="F4" s="86"/>
    </row>
    <row r="5" spans="2:6" ht="12" thickTop="1">
      <c r="B5" s="51">
        <v>0</v>
      </c>
      <c r="C5" s="55">
        <v>5.077151289932865</v>
      </c>
      <c r="D5" s="56">
        <v>3749</v>
      </c>
      <c r="E5" s="50"/>
      <c r="F5" s="14">
        <f>C5*D5/1000</f>
        <v>19.034240185958311</v>
      </c>
    </row>
    <row r="6" spans="2:6">
      <c r="B6" s="52" t="s">
        <v>35</v>
      </c>
      <c r="C6" s="55">
        <v>0.12836421205767831</v>
      </c>
      <c r="D6" s="57">
        <v>12078</v>
      </c>
      <c r="E6" s="14"/>
      <c r="F6" s="14">
        <f t="shared" ref="F6:F23" si="0">C6*D6/1000</f>
        <v>1.5503829532326385</v>
      </c>
    </row>
    <row r="7" spans="2:6">
      <c r="B7" s="53" t="s">
        <v>15</v>
      </c>
      <c r="C7" s="55">
        <v>0.10351190922362498</v>
      </c>
      <c r="D7" s="57">
        <v>16107</v>
      </c>
      <c r="E7" s="14"/>
      <c r="F7" s="14">
        <f t="shared" si="0"/>
        <v>1.6672663218649275</v>
      </c>
    </row>
    <row r="8" spans="2:6">
      <c r="B8" s="53" t="s">
        <v>16</v>
      </c>
      <c r="C8" s="55">
        <v>0.15873803264050795</v>
      </c>
      <c r="D8" s="57">
        <v>17438</v>
      </c>
      <c r="E8" s="14"/>
      <c r="F8" s="14">
        <f t="shared" si="0"/>
        <v>2.7680738131851776</v>
      </c>
    </row>
    <row r="9" spans="2:6">
      <c r="B9" s="53" t="s">
        <v>0</v>
      </c>
      <c r="C9" s="55">
        <v>0.59993031377141337</v>
      </c>
      <c r="D9" s="57">
        <v>25370</v>
      </c>
      <c r="E9" s="14"/>
      <c r="F9" s="14">
        <f t="shared" si="0"/>
        <v>15.220232060380756</v>
      </c>
    </row>
    <row r="10" spans="2:6">
      <c r="B10" s="53" t="s">
        <v>1</v>
      </c>
      <c r="C10" s="55">
        <v>1.0674466591861351</v>
      </c>
      <c r="D10" s="57">
        <v>26102</v>
      </c>
      <c r="E10" s="14"/>
      <c r="F10" s="14">
        <f t="shared" si="0"/>
        <v>27.862492698076498</v>
      </c>
    </row>
    <row r="11" spans="2:6">
      <c r="B11" s="53" t="s">
        <v>2</v>
      </c>
      <c r="C11" s="55">
        <v>0.97851520952988724</v>
      </c>
      <c r="D11" s="57">
        <v>22605</v>
      </c>
      <c r="E11" s="14"/>
      <c r="F11" s="14">
        <f t="shared" si="0"/>
        <v>22.119336311423101</v>
      </c>
    </row>
    <row r="12" spans="2:6">
      <c r="B12" s="53" t="s">
        <v>3</v>
      </c>
      <c r="C12" s="55">
        <v>1.0819615606403785</v>
      </c>
      <c r="D12" s="57">
        <v>21357</v>
      </c>
      <c r="E12" s="14"/>
      <c r="F12" s="14">
        <f t="shared" si="0"/>
        <v>23.107453050596565</v>
      </c>
    </row>
    <row r="13" spans="2:6">
      <c r="B13" s="53" t="s">
        <v>4</v>
      </c>
      <c r="C13" s="55">
        <v>1.2933186972000341</v>
      </c>
      <c r="D13" s="57">
        <v>20249</v>
      </c>
      <c r="E13" s="14"/>
      <c r="F13" s="14">
        <f t="shared" si="0"/>
        <v>26.188410299603493</v>
      </c>
    </row>
    <row r="14" spans="2:6">
      <c r="B14" s="53" t="s">
        <v>5</v>
      </c>
      <c r="C14" s="55">
        <v>1.9635530325721593</v>
      </c>
      <c r="D14" s="57">
        <v>20519</v>
      </c>
      <c r="E14" s="14"/>
      <c r="F14" s="14">
        <f t="shared" si="0"/>
        <v>40.290144675348138</v>
      </c>
    </row>
    <row r="15" spans="2:6">
      <c r="B15" s="53" t="s">
        <v>6</v>
      </c>
      <c r="C15" s="55">
        <v>3.2405803794788901</v>
      </c>
      <c r="D15" s="57">
        <v>19111</v>
      </c>
      <c r="E15" s="14"/>
      <c r="F15" s="14">
        <f t="shared" si="0"/>
        <v>61.930731632221068</v>
      </c>
    </row>
    <row r="16" spans="2:6">
      <c r="B16" s="53" t="s">
        <v>7</v>
      </c>
      <c r="C16" s="55">
        <v>5.0032112528643582</v>
      </c>
      <c r="D16" s="57">
        <v>17783</v>
      </c>
      <c r="E16" s="14"/>
      <c r="F16" s="14">
        <f t="shared" si="0"/>
        <v>88.972105709686872</v>
      </c>
    </row>
    <row r="17" spans="2:6">
      <c r="B17" s="53" t="s">
        <v>8</v>
      </c>
      <c r="C17" s="55">
        <v>8.6424856188212598</v>
      </c>
      <c r="D17" s="57">
        <v>14325</v>
      </c>
      <c r="E17" s="14"/>
      <c r="F17" s="14">
        <f t="shared" si="0"/>
        <v>123.80360648961454</v>
      </c>
    </row>
    <row r="18" spans="2:6">
      <c r="B18" s="53" t="s">
        <v>9</v>
      </c>
      <c r="C18" s="55">
        <v>12.262971053117477</v>
      </c>
      <c r="D18" s="57">
        <v>18956</v>
      </c>
      <c r="E18" s="14"/>
      <c r="F18" s="14">
        <f t="shared" si="0"/>
        <v>232.4568792828949</v>
      </c>
    </row>
    <row r="19" spans="2:6">
      <c r="B19" s="53" t="s">
        <v>10</v>
      </c>
      <c r="C19" s="55">
        <v>20.413559680575389</v>
      </c>
      <c r="D19" s="57">
        <v>19215</v>
      </c>
      <c r="E19" s="14"/>
      <c r="F19" s="14">
        <f t="shared" si="0"/>
        <v>392.24654926225611</v>
      </c>
    </row>
    <row r="20" spans="2:6">
      <c r="B20" s="53" t="s">
        <v>11</v>
      </c>
      <c r="C20" s="55">
        <v>33.835987492728329</v>
      </c>
      <c r="D20" s="57">
        <v>15987</v>
      </c>
      <c r="E20" s="14"/>
      <c r="F20" s="14">
        <f t="shared" si="0"/>
        <v>540.93593204624779</v>
      </c>
    </row>
    <row r="21" spans="2:6">
      <c r="B21" s="53" t="s">
        <v>12</v>
      </c>
      <c r="C21" s="55">
        <v>59.994673058995872</v>
      </c>
      <c r="D21" s="57">
        <v>7631</v>
      </c>
      <c r="E21" s="14"/>
      <c r="F21" s="14">
        <f t="shared" si="0"/>
        <v>457.81935011319752</v>
      </c>
    </row>
    <row r="22" spans="2:6">
      <c r="B22" s="51" t="s">
        <v>13</v>
      </c>
      <c r="C22" s="55">
        <v>98.67289260260506</v>
      </c>
      <c r="D22" s="58">
        <v>3199</v>
      </c>
      <c r="E22" s="15"/>
      <c r="F22" s="15">
        <f t="shared" si="0"/>
        <v>315.65458343573357</v>
      </c>
    </row>
    <row r="23" spans="2:6">
      <c r="B23" s="54" t="s">
        <v>14</v>
      </c>
      <c r="C23" s="55">
        <v>215.5099577549789</v>
      </c>
      <c r="D23" s="59">
        <v>2193</v>
      </c>
      <c r="E23" s="16"/>
      <c r="F23" s="16">
        <f t="shared" si="0"/>
        <v>472.61333735666869</v>
      </c>
    </row>
    <row r="24" spans="2:6">
      <c r="B24" s="87" t="s">
        <v>19</v>
      </c>
      <c r="C24" s="87"/>
      <c r="D24" s="17">
        <f>SUM(D5:D23)</f>
        <v>303974</v>
      </c>
      <c r="E24" s="11"/>
      <c r="F24" s="18">
        <f>SUM(F5:F23)</f>
        <v>2866.2411076981907</v>
      </c>
    </row>
    <row r="25" spans="2:6">
      <c r="B25" s="89" t="s">
        <v>22</v>
      </c>
      <c r="C25" s="89"/>
      <c r="D25" s="89"/>
      <c r="E25" s="12"/>
      <c r="F25" s="18">
        <f>'Άμεση Προτυποποίηση_ASDR'!X5/3</f>
        <v>3326.6666666666665</v>
      </c>
    </row>
    <row r="26" spans="2:6" ht="24.75" customHeight="1" thickBot="1">
      <c r="B26" s="88" t="s">
        <v>24</v>
      </c>
      <c r="C26" s="88"/>
      <c r="D26" s="88"/>
      <c r="E26" s="13"/>
      <c r="F26" s="63">
        <f>F25/F24*100</f>
        <v>116.06374138350952</v>
      </c>
    </row>
    <row r="27" spans="2:6" ht="13.5" thickTop="1">
      <c r="B27" s="83" t="s">
        <v>67</v>
      </c>
      <c r="C27" s="83"/>
      <c r="D27" s="60" t="s">
        <v>32</v>
      </c>
      <c r="E27" s="61"/>
      <c r="F27" s="62">
        <f>F26-1.96*(F26/SQRT(F25))</f>
        <v>112.11964068773052</v>
      </c>
    </row>
    <row r="28" spans="2:6" ht="13.5" thickBot="1">
      <c r="B28" s="84"/>
      <c r="C28" s="84"/>
      <c r="D28" s="44" t="s">
        <v>33</v>
      </c>
      <c r="E28" s="13"/>
      <c r="F28" s="63">
        <f>F26+1.96*(F26/SQRT(F25))</f>
        <v>120.00784207928852</v>
      </c>
    </row>
    <row r="29" spans="2:6" ht="12" thickTop="1"/>
  </sheetData>
  <mergeCells count="7">
    <mergeCell ref="B27:C28"/>
    <mergeCell ref="D3:D4"/>
    <mergeCell ref="B24:C24"/>
    <mergeCell ref="B26:D26"/>
    <mergeCell ref="F3:F4"/>
    <mergeCell ref="B25:D25"/>
    <mergeCell ref="B3:B4"/>
  </mergeCells>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Readme</vt:lpstr>
      <vt:lpstr>Άμεση Προτυποποίηση_ASDR</vt:lpstr>
      <vt:lpstr>Έμμεση Προτυποποίηση_SMR</vt:lpstr>
    </vt:vector>
  </TitlesOfParts>
  <Company>Birmingham Health Authority</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Sturat Harris</dc:creator>
  <cp:lastModifiedBy>brocejh</cp:lastModifiedBy>
  <cp:lastPrinted>1999-12-21T11:47:01Z</cp:lastPrinted>
  <dcterms:created xsi:type="dcterms:W3CDTF">1999-12-17T10:28:05Z</dcterms:created>
  <dcterms:modified xsi:type="dcterms:W3CDTF">2012-03-18T07:25:08Z</dcterms:modified>
</cp:coreProperties>
</file>