
<file path=[Content_Types].xml><?xml version="1.0" encoding="utf-8"?>
<Types xmlns="http://schemas.openxmlformats.org/package/2006/content-types">
  <Override PartName="/xl/drawings/drawing68.xml" ContentType="application/vnd.openxmlformats-officedocument.drawingml.chartshapes+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ml.chartshapes+xml"/>
  <Override PartName="/xl/drawings/drawing39.xml" ContentType="application/vnd.openxmlformats-officedocument.drawingml.chartshapes+xml"/>
  <Override PartName="/xl/drawings/drawing57.xml" ContentType="application/vnd.openxmlformats-officedocument.drawingml.chartshapes+xml"/>
  <Override PartName="/xl/drawings/drawing17.xml" ContentType="application/vnd.openxmlformats-officedocument.drawingml.chartshapes+xml"/>
  <Override PartName="/xl/drawings/drawing28.xml" ContentType="application/vnd.openxmlformats-officedocument.drawingml.chartshapes+xml"/>
  <Override PartName="/xl/drawings/drawing46.xml" ContentType="application/vnd.openxmlformats-officedocument.drawingml.chartshapes+xml"/>
  <Override PartName="/xl/drawings/drawing64.xml" ContentType="application/vnd.openxmlformats-officedocument.drawingml.chartshapes+xml"/>
  <Override PartName="/xl/drawings/drawing75.xml" ContentType="application/vnd.openxmlformats-officedocument.drawing+xml"/>
  <Default Extension="xml" ContentType="application/xml"/>
  <Override PartName="/xl/drawings/drawing2.xml" ContentType="application/vnd.openxmlformats-officedocument.drawing+xml"/>
  <Override PartName="/xl/drawings/drawing35.xml" ContentType="application/vnd.openxmlformats-officedocument.drawingml.chartshapes+xml"/>
  <Override PartName="/xl/charts/chart49.xml" ContentType="application/vnd.openxmlformats-officedocument.drawingml.chart+xml"/>
  <Override PartName="/xl/drawings/drawing53.xml" ContentType="application/vnd.openxmlformats-officedocument.drawingml.chartshapes+xml"/>
  <Override PartName="/xl/charts/chart67.xml" ContentType="application/vnd.openxmlformats-officedocument.drawingml.chart+xml"/>
  <Override PartName="/xl/worksheets/sheet3.xml" ContentType="application/vnd.openxmlformats-officedocument.spreadsheetml.worksheet+xml"/>
  <Override PartName="/xl/drawings/drawing13.xml" ContentType="application/vnd.openxmlformats-officedocument.drawingml.chartshapes+xml"/>
  <Override PartName="/xl/drawings/drawing24.xml" ContentType="application/vnd.openxmlformats-officedocument.drawingml.chartshapes+xml"/>
  <Override PartName="/xl/charts/chart27.xml" ContentType="application/vnd.openxmlformats-officedocument.drawingml.chart+xml"/>
  <Override PartName="/xl/charts/chart38.xml" ContentType="application/vnd.openxmlformats-officedocument.drawingml.chart+xml"/>
  <Override PartName="/xl/drawings/drawing42.xml" ContentType="application/vnd.openxmlformats-officedocument.drawingml.chartshapes+xml"/>
  <Override PartName="/xl/charts/chart56.xml" ContentType="application/vnd.openxmlformats-officedocument.drawingml.chart+xml"/>
  <Override PartName="/xl/drawings/drawing60.xml" ContentType="application/vnd.openxmlformats-officedocument.drawingml.chartshapes+xml"/>
  <Override PartName="/xl/drawings/drawing71.xml" ContentType="application/vnd.openxmlformats-officedocument.drawingml.chartshapes+xml"/>
  <Override PartName="/xl/charts/chart74.xml" ContentType="application/vnd.openxmlformats-officedocument.drawingml.chart+xml"/>
  <Override PartName="/xl/charts/chart16.xml" ContentType="application/vnd.openxmlformats-officedocument.drawingml.chart+xml"/>
  <Override PartName="/xl/drawings/drawing20.xml" ContentType="application/vnd.openxmlformats-officedocument.drawingml.chartshapes+xml"/>
  <Override PartName="/xl/drawings/drawing31.xml" ContentType="application/vnd.openxmlformats-officedocument.drawingml.chartshapes+xml"/>
  <Override PartName="/xl/charts/chart34.xml" ContentType="application/vnd.openxmlformats-officedocument.drawingml.chart+xml"/>
  <Override PartName="/xl/charts/chart45.xml" ContentType="application/vnd.openxmlformats-officedocument.drawingml.chart+xml"/>
  <Override PartName="/xl/charts/chart63.xml" ContentType="application/vnd.openxmlformats-officedocument.drawingml.char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charts/chart70.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Default Extension="bin" ContentType="application/vnd.openxmlformats-officedocument.spreadsheetml.printerSettings"/>
  <Override PartName="/xl/drawings/drawing69.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29.xml" ContentType="application/vnd.openxmlformats-officedocument.drawingml.chartshapes+xml"/>
  <Override PartName="/xl/drawings/drawing58.xml" ContentType="application/vnd.openxmlformats-officedocument.drawingml.chartshapes+xml"/>
  <Override PartName="/xl/drawings/drawing18.xml" ContentType="application/vnd.openxmlformats-officedocument.drawingml.chartshapes+xml"/>
  <Override PartName="/xl/drawings/drawing36.xml" ContentType="application/vnd.openxmlformats-officedocument.drawingml.chartshapes+xml"/>
  <Override PartName="/xl/drawings/drawing47.xml" ContentType="application/vnd.openxmlformats-officedocument.drawingml.chartshapes+xml"/>
  <Override PartName="/xl/drawings/drawing65.xml" ContentType="application/vnd.openxmlformats-officedocument.drawingml.chartshapes+xml"/>
  <Override PartName="/xl/workbook.xml" ContentType="application/vnd.openxmlformats-officedocument.spreadsheetml.sheet.main+xml"/>
  <Override PartName="/xl/charts/chart1.xml" ContentType="application/vnd.openxmlformats-officedocument.drawingml.chart+xml"/>
  <Override PartName="/xl/drawings/drawing3.xml" ContentType="application/vnd.openxmlformats-officedocument.drawingml.chartshapes+xml"/>
  <Override PartName="/xl/drawings/drawing25.xml" ContentType="application/vnd.openxmlformats-officedocument.drawingml.chartshapes+xml"/>
  <Override PartName="/xl/charts/chart39.xml" ContentType="application/vnd.openxmlformats-officedocument.drawingml.chart+xml"/>
  <Override PartName="/xl/drawings/drawing43.xml" ContentType="application/vnd.openxmlformats-officedocument.drawingml.chartshapes+xml"/>
  <Override PartName="/xl/drawings/drawing54.xml" ContentType="application/vnd.openxmlformats-officedocument.drawingml.chartshapes+xml"/>
  <Override PartName="/xl/charts/chart57.xml" ContentType="application/vnd.openxmlformats-officedocument.drawingml.chart+xml"/>
  <Override PartName="/xl/charts/chart68.xml" ContentType="application/vnd.openxmlformats-officedocument.drawingml.chart+xml"/>
  <Override PartName="/xl/drawings/drawing7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ml.chartshapes+xml"/>
  <Override PartName="/xl/charts/chart19.xml" ContentType="application/vnd.openxmlformats-officedocument.drawingml.chart+xml"/>
  <Override PartName="/xl/drawings/drawing23.xml" ContentType="application/vnd.openxmlformats-officedocument.drawingml.chartshapes+xml"/>
  <Override PartName="/xl/charts/chart28.xml" ContentType="application/vnd.openxmlformats-officedocument.drawingml.chart+xml"/>
  <Override PartName="/xl/drawings/drawing32.xml" ContentType="application/vnd.openxmlformats-officedocument.drawingml.chartshapes+xml"/>
  <Override PartName="/xl/charts/chart37.xml" ContentType="application/vnd.openxmlformats-officedocument.drawingml.chart+xml"/>
  <Override PartName="/xl/drawings/drawing41.xml" ContentType="application/vnd.openxmlformats-officedocument.drawingml.chartshapes+xml"/>
  <Override PartName="/xl/charts/chart46.xml" ContentType="application/vnd.openxmlformats-officedocument.drawingml.chart+xml"/>
  <Override PartName="/xl/drawings/drawing52.xml" ContentType="application/vnd.openxmlformats-officedocument.drawingml.chartshapes+xml"/>
  <Override PartName="/xl/charts/chart55.xml" ContentType="application/vnd.openxmlformats-officedocument.drawingml.chart+xml"/>
  <Override PartName="/xl/drawings/drawing61.xml" ContentType="application/vnd.openxmlformats-officedocument.drawingml.chartshapes+xml"/>
  <Override PartName="/xl/charts/chart66.xml" ContentType="application/vnd.openxmlformats-officedocument.drawingml.chart+xml"/>
  <Override PartName="/xl/drawings/drawing70.xml" ContentType="application/vnd.openxmlformats-officedocument.drawingml.chartshapes+xml"/>
  <Override PartName="/xl/charts/chart75.xml" ContentType="application/vnd.openxmlformats-officedocument.drawingml.chart+xml"/>
  <Override PartName="/xl/drawings/drawing12.xml" ContentType="application/vnd.openxmlformats-officedocument.drawingml.chartshapes+xml"/>
  <Override PartName="/xl/charts/chart17.xml" ContentType="application/vnd.openxmlformats-officedocument.drawingml.chart+xml"/>
  <Override PartName="/xl/drawings/drawing21.xml" ContentType="application/vnd.openxmlformats-officedocument.drawingml.chartshapes+xml"/>
  <Override PartName="/xl/charts/chart26.xml" ContentType="application/vnd.openxmlformats-officedocument.drawingml.chart+xml"/>
  <Override PartName="/xl/drawings/drawing30.xml" ContentType="application/vnd.openxmlformats-officedocument.drawingml.chartshapes+xml"/>
  <Override PartName="/xl/charts/chart35.xml" ContentType="application/vnd.openxmlformats-officedocument.drawingml.chart+xml"/>
  <Override PartName="/xl/charts/chart44.xml" ContentType="application/vnd.openxmlformats-officedocument.drawingml.chart+xml"/>
  <Override PartName="/xl/drawings/drawing50.xml" ContentType="application/vnd.openxmlformats-officedocument.drawingml.chartshapes+xml"/>
  <Override PartName="/xl/charts/chart53.xml" ContentType="application/vnd.openxmlformats-officedocument.drawingml.chart+xml"/>
  <Override PartName="/xl/charts/chart64.xml" ContentType="application/vnd.openxmlformats-officedocument.drawingml.chart+xml"/>
  <Override PartName="/xl/charts/chart73.xml" ContentType="application/vnd.openxmlformats-officedocument.drawingml.char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drawings/drawing10.xml" ContentType="application/vnd.openxmlformats-officedocument.drawingml.chartshapes+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51.xml" ContentType="application/vnd.openxmlformats-officedocument.drawingml.chart+xml"/>
  <Override PartName="/xl/charts/chart62.xml" ContentType="application/vnd.openxmlformats-officedocument.drawingml.chart+xml"/>
  <Override PartName="/xl/charts/chart71.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drawings/drawing59.xml" ContentType="application/vnd.openxmlformats-officedocument.drawingml.chartshapes+xml"/>
  <Override PartName="/xl/theme/theme1.xml" ContentType="application/vnd.openxmlformats-officedocument.theme+xml"/>
  <Override PartName="/xl/drawings/drawing8.xml" ContentType="application/vnd.openxmlformats-officedocument.drawingml.chartshapes+xml"/>
  <Override PartName="/xl/drawings/drawing19.xml" ContentType="application/vnd.openxmlformats-officedocument.drawingml.chartshapes+xml"/>
  <Override PartName="/xl/drawings/drawing48.xml" ContentType="application/vnd.openxmlformats-officedocument.drawingml.chartshapes+xml"/>
  <Override PartName="/xl/drawings/drawing66.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37.xml" ContentType="application/vnd.openxmlformats-officedocument.drawingml.chartshapes+xml"/>
  <Override PartName="/xl/drawings/drawing55.xml" ContentType="application/vnd.openxmlformats-officedocument.drawingml.chartshapes+xml"/>
  <Override PartName="/xl/charts/chart69.xml" ContentType="application/vnd.openxmlformats-officedocument.drawingml.chart+xml"/>
  <Default Extension="rels" ContentType="application/vnd.openxmlformats-package.relationships+xml"/>
  <Override PartName="/xl/drawings/drawing15.xml" ContentType="application/vnd.openxmlformats-officedocument.drawingml.chartshapes+xml"/>
  <Override PartName="/xl/drawings/drawing26.xml" ContentType="application/vnd.openxmlformats-officedocument.drawingml.chartshapes+xml"/>
  <Override PartName="/xl/charts/chart29.xml" ContentType="application/vnd.openxmlformats-officedocument.drawingml.chart+xml"/>
  <Override PartName="/xl/drawings/drawing44.xml" ContentType="application/vnd.openxmlformats-officedocument.drawingml.chartshapes+xml"/>
  <Override PartName="/xl/charts/chart58.xml" ContentType="application/vnd.openxmlformats-officedocument.drawingml.chart+xml"/>
  <Override PartName="/xl/drawings/drawing62.xml" ContentType="application/vnd.openxmlformats-officedocument.drawingml.chartshapes+xml"/>
  <Override PartName="/xl/drawings/drawing73.xml" ContentType="application/vnd.openxmlformats-officedocument.drawingml.chartshapes+xml"/>
  <Override PartName="/xl/charts/chart76.xml" ContentType="application/vnd.openxmlformats-officedocument.drawingml.chart+xml"/>
  <Override PartName="/xl/charts/chart18.xml" ContentType="application/vnd.openxmlformats-officedocument.drawingml.chart+xml"/>
  <Override PartName="/xl/drawings/drawing22.xml" ContentType="application/vnd.openxmlformats-officedocument.drawingml.chartshapes+xml"/>
  <Override PartName="/xl/drawings/drawing33.xml" ContentType="application/vnd.openxmlformats-officedocument.drawingml.chartshapes+xml"/>
  <Override PartName="/xl/charts/chart36.xml" ContentType="application/vnd.openxmlformats-officedocument.drawingml.chart+xml"/>
  <Override PartName="/xl/charts/chart47.xml" ContentType="application/vnd.openxmlformats-officedocument.drawingml.chart+xml"/>
  <Override PartName="/xl/drawings/drawing51.xml" ContentType="application/vnd.openxmlformats-officedocument.drawingml.chartshapes+xml"/>
  <Override PartName="/xl/charts/chart65.xml" ContentType="application/vnd.openxmlformats-officedocument.drawingml.chart+xml"/>
  <Override PartName="/xl/worksheets/sheet1.xml" ContentType="application/vnd.openxmlformats-officedocument.spreadsheetml.worksheet+xml"/>
  <Override PartName="/xl/drawings/drawing11.xml" ContentType="application/vnd.openxmlformats-officedocument.drawingml.chartshapes+xml"/>
  <Override PartName="/xl/charts/chart25.xml" ContentType="application/vnd.openxmlformats-officedocument.drawingml.chart+xml"/>
  <Override PartName="/xl/drawings/drawing40.xml" ContentType="application/vnd.openxmlformats-officedocument.drawingml.chartshapes+xml"/>
  <Override PartName="/xl/charts/chart54.xml" ContentType="application/vnd.openxmlformats-officedocument.drawingml.chart+xml"/>
  <Override PartName="/xl/charts/chart72.xml" ContentType="application/vnd.openxmlformats-officedocument.drawingml.char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61.xml" ContentType="application/vnd.openxmlformats-officedocument.drawingml.chart+xml"/>
  <Override PartName="/xl/charts/chart21.xml" ContentType="application/vnd.openxmlformats-officedocument.drawingml.chart+xml"/>
  <Override PartName="/xl/charts/chart50.xml" ContentType="application/vnd.openxmlformats-officedocument.drawingml.chart+xml"/>
  <Override PartName="/xl/charts/chart7.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drawings/drawing38.xml" ContentType="application/vnd.openxmlformats-officedocument.drawingml.chartshapes+xml"/>
  <Override PartName="/xl/drawings/drawing49.xml" ContentType="application/vnd.openxmlformats-officedocument.drawingml.chartshapes+xml"/>
  <Override PartName="/xl/drawings/drawing67.xml" ContentType="application/vnd.openxmlformats-officedocument.drawingml.chartshapes+xml"/>
  <Default Extension="jpeg" ContentType="image/jpeg"/>
  <Override PartName="/xl/charts/chart3.xml" ContentType="application/vnd.openxmlformats-officedocument.drawingml.chart+xml"/>
  <Override PartName="/xl/drawings/drawing5.xml" ContentType="application/vnd.openxmlformats-officedocument.drawingml.chartshapes+xml"/>
  <Override PartName="/xl/drawings/drawing27.xml" ContentType="application/vnd.openxmlformats-officedocument.drawingml.chartshapes+xml"/>
  <Override PartName="/xl/drawings/drawing45.xml" ContentType="application/vnd.openxmlformats-officedocument.drawingml.chartshapes+xml"/>
  <Override PartName="/xl/drawings/drawing56.xml" ContentType="application/vnd.openxmlformats-officedocument.drawingml.chartshapes+xml"/>
  <Override PartName="/xl/charts/chart59.xml" ContentType="application/vnd.openxmlformats-officedocument.drawingml.chart+xml"/>
  <Override PartName="/xl/drawings/drawing74.xml" ContentType="application/vnd.openxmlformats-officedocument.drawingml.chartshapes+xml"/>
  <Override PartName="/xl/drawings/drawing16.xml" ContentType="application/vnd.openxmlformats-officedocument.drawingml.chartshapes+xml"/>
  <Override PartName="/xl/drawings/drawing34.xml" ContentType="application/vnd.openxmlformats-officedocument.drawingml.chartshapes+xml"/>
  <Override PartName="/xl/charts/chart48.xml" ContentType="application/vnd.openxmlformats-officedocument.drawingml.chart+xml"/>
  <Override PartName="/xl/drawings/drawing63.xml" ContentType="application/vnd.openxmlformats-officedocument.drawingml.chartsha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120" windowWidth="15480" windowHeight="8760"/>
  </bookViews>
  <sheets>
    <sheet name="Readme" sheetId="7" r:id="rId1"/>
    <sheet name="Formulae_1y" sheetId="6" r:id="rId2"/>
    <sheet name="Formulae_5y" sheetId="5" r:id="rId3"/>
  </sheets>
  <definedNames>
    <definedName name="_xlnm.Print_Area" localSheetId="1">Formulae_1y!$AL$5:$AY$38</definedName>
    <definedName name="Z_5D11FB58_753B_463A_9048_B340F9E999AB_.wvu.Cols" localSheetId="1" hidden="1">Formulae_1y!$AA:$AA</definedName>
    <definedName name="Z_5D11FB58_753B_463A_9048_B340F9E999AB_.wvu.PrintArea" localSheetId="1" hidden="1">Formulae_1y!$AC$117:$AI$126</definedName>
  </definedNames>
  <calcPr calcId="125725"/>
  <customWorkbookViews>
    <customWorkbookView name="Michalis - Personal View" guid="{5D11FB58-753B-463A-9048-B340F9E999AB}" mergeInterval="0" personalView="1" maximized="1" xWindow="1" yWindow="1" windowWidth="1676" windowHeight="830" activeSheetId="2"/>
  </customWorkbookViews>
</workbook>
</file>

<file path=xl/calcChain.xml><?xml version="1.0" encoding="utf-8"?>
<calcChain xmlns="http://schemas.openxmlformats.org/spreadsheetml/2006/main">
  <c r="AF5" i="5"/>
  <c r="AF121" i="6"/>
  <c r="AG121"/>
  <c r="AE121"/>
  <c r="AE120"/>
  <c r="AP38"/>
  <c r="AE118"/>
  <c r="F115"/>
  <c r="AF6" i="5"/>
  <c r="AF7"/>
  <c r="AF8"/>
  <c r="AF9"/>
  <c r="AF10"/>
  <c r="AF11"/>
  <c r="AF12"/>
  <c r="AF13"/>
  <c r="AF14"/>
  <c r="AF15"/>
  <c r="AF16"/>
  <c r="AF17"/>
  <c r="AF18"/>
  <c r="AF19"/>
  <c r="AF20"/>
  <c r="AF21"/>
  <c r="AF22"/>
  <c r="AF28" l="1"/>
  <c r="AG6"/>
  <c r="AG7"/>
  <c r="AG8"/>
  <c r="AG9"/>
  <c r="AG10"/>
  <c r="AG11"/>
  <c r="AG12"/>
  <c r="AG13"/>
  <c r="AG14"/>
  <c r="AG15"/>
  <c r="AG16"/>
  <c r="AG17"/>
  <c r="AG18"/>
  <c r="AG19"/>
  <c r="AG20"/>
  <c r="AG21"/>
  <c r="AG22"/>
  <c r="AG5"/>
  <c r="AD8"/>
  <c r="AD9" s="1"/>
  <c r="AD10" s="1"/>
  <c r="AD11" s="1"/>
  <c r="AD12" s="1"/>
  <c r="AD13" s="1"/>
  <c r="AD14" s="1"/>
  <c r="AD15" s="1"/>
  <c r="AD16" s="1"/>
  <c r="AD17" s="1"/>
  <c r="AD18" s="1"/>
  <c r="AD19" s="1"/>
  <c r="AD20" s="1"/>
  <c r="AD21" s="1"/>
  <c r="AD22" s="1"/>
  <c r="AD7"/>
  <c r="AD96" i="6"/>
  <c r="AD97" s="1"/>
  <c r="AD98" s="1"/>
  <c r="AD99" s="1"/>
  <c r="AD100" s="1"/>
  <c r="AD101" s="1"/>
  <c r="AD102" s="1"/>
  <c r="AD103" s="1"/>
  <c r="AD104" s="1"/>
  <c r="AD105" s="1"/>
  <c r="AD106" s="1"/>
  <c r="AD107" s="1"/>
  <c r="AD108" s="1"/>
  <c r="AD109" s="1"/>
  <c r="AD110" s="1"/>
  <c r="AD111" s="1"/>
  <c r="AD112" s="1"/>
  <c r="AD113" s="1"/>
  <c r="AD114" s="1"/>
  <c r="AD115" s="1"/>
  <c r="AD95"/>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6"/>
  <c r="AD7"/>
  <c r="AD8"/>
  <c r="AD9"/>
  <c r="AD10"/>
  <c r="AD11"/>
  <c r="AD12"/>
  <c r="AD13"/>
  <c r="AD14"/>
  <c r="AD5"/>
  <c r="AG28" i="5" l="1"/>
  <c r="T11"/>
  <c r="T22"/>
  <c r="L22"/>
  <c r="AE21"/>
  <c r="D21" s="1"/>
  <c r="L19"/>
  <c r="L18"/>
  <c r="AE17"/>
  <c r="D17" s="1"/>
  <c r="L15"/>
  <c r="AE13"/>
  <c r="D13" s="1"/>
  <c r="L11"/>
  <c r="AE9"/>
  <c r="D9" s="1"/>
  <c r="AE7"/>
  <c r="D7" s="1"/>
  <c r="AM5"/>
  <c r="AQ6" i="6"/>
  <c r="AE22" i="5"/>
  <c r="D22" s="1"/>
  <c r="T21"/>
  <c r="L21"/>
  <c r="AE20"/>
  <c r="D20" s="1"/>
  <c r="T20"/>
  <c r="L20"/>
  <c r="T19"/>
  <c r="AE18"/>
  <c r="D18" s="1"/>
  <c r="T17"/>
  <c r="L17"/>
  <c r="AE16"/>
  <c r="D16" s="1"/>
  <c r="T16"/>
  <c r="L16"/>
  <c r="AE15"/>
  <c r="D15" s="1"/>
  <c r="T15"/>
  <c r="L14"/>
  <c r="T13"/>
  <c r="AE12"/>
  <c r="D12" s="1"/>
  <c r="T12"/>
  <c r="L12"/>
  <c r="AE11"/>
  <c r="D11" s="1"/>
  <c r="AE10"/>
  <c r="D10" s="1"/>
  <c r="T10"/>
  <c r="L10"/>
  <c r="T9"/>
  <c r="L9"/>
  <c r="AE8"/>
  <c r="D8" s="1"/>
  <c r="T8"/>
  <c r="L8"/>
  <c r="B8"/>
  <c r="B9" s="1"/>
  <c r="B10" s="1"/>
  <c r="B11" s="1"/>
  <c r="B12" s="1"/>
  <c r="B13" s="1"/>
  <c r="B14" s="1"/>
  <c r="B15" s="1"/>
  <c r="B16" s="1"/>
  <c r="B17" s="1"/>
  <c r="B18" s="1"/>
  <c r="B19" s="1"/>
  <c r="B20" s="1"/>
  <c r="B21" s="1"/>
  <c r="A8"/>
  <c r="A9" s="1"/>
  <c r="T7"/>
  <c r="L7"/>
  <c r="C7"/>
  <c r="T6"/>
  <c r="L6"/>
  <c r="AS7" i="6"/>
  <c r="AM7"/>
  <c r="AG120"/>
  <c r="AU35" s="1"/>
  <c r="AF120"/>
  <c r="AO35" s="1"/>
  <c r="AG116"/>
  <c r="AG124" s="1"/>
  <c r="AF116"/>
  <c r="AF125" s="1"/>
  <c r="AE115"/>
  <c r="B114" s="1"/>
  <c r="C114" s="1"/>
  <c r="AE114"/>
  <c r="B113" s="1"/>
  <c r="C113" s="1"/>
  <c r="T114"/>
  <c r="U114" s="1"/>
  <c r="K114"/>
  <c r="L114" s="1"/>
  <c r="AE113"/>
  <c r="B112" s="1"/>
  <c r="C112" s="1"/>
  <c r="T113"/>
  <c r="U113" s="1"/>
  <c r="K113"/>
  <c r="L113" s="1"/>
  <c r="AE112"/>
  <c r="B111" s="1"/>
  <c r="C111" s="1"/>
  <c r="T112"/>
  <c r="U112" s="1"/>
  <c r="K112"/>
  <c r="L112" s="1"/>
  <c r="AE111"/>
  <c r="B110" s="1"/>
  <c r="C110" s="1"/>
  <c r="T111"/>
  <c r="U111" s="1"/>
  <c r="K111"/>
  <c r="L111"/>
  <c r="AE110"/>
  <c r="B109" s="1"/>
  <c r="C109" s="1"/>
  <c r="T110"/>
  <c r="U110" s="1"/>
  <c r="K110"/>
  <c r="L110" s="1"/>
  <c r="AE109"/>
  <c r="B108" s="1"/>
  <c r="C108" s="1"/>
  <c r="T109"/>
  <c r="U109" s="1"/>
  <c r="K109"/>
  <c r="L109" s="1"/>
  <c r="AE108"/>
  <c r="B107" s="1"/>
  <c r="C107" s="1"/>
  <c r="T108"/>
  <c r="U108" s="1"/>
  <c r="K108"/>
  <c r="L108" s="1"/>
  <c r="AE107"/>
  <c r="B106" s="1"/>
  <c r="C106" s="1"/>
  <c r="T107"/>
  <c r="U107" s="1"/>
  <c r="K107"/>
  <c r="L107" s="1"/>
  <c r="AE106"/>
  <c r="B105"/>
  <c r="C105" s="1"/>
  <c r="T106"/>
  <c r="U106" s="1"/>
  <c r="K106"/>
  <c r="L106" s="1"/>
  <c r="AE105"/>
  <c r="B104" s="1"/>
  <c r="C104" s="1"/>
  <c r="T105"/>
  <c r="U105" s="1"/>
  <c r="K105"/>
  <c r="L105" s="1"/>
  <c r="AE104"/>
  <c r="B103" s="1"/>
  <c r="C103" s="1"/>
  <c r="T104"/>
  <c r="U104" s="1"/>
  <c r="K104"/>
  <c r="L104" s="1"/>
  <c r="AE103"/>
  <c r="T103"/>
  <c r="U103"/>
  <c r="K103"/>
  <c r="L103" s="1"/>
  <c r="AE102"/>
  <c r="B101" s="1"/>
  <c r="C101" s="1"/>
  <c r="T102"/>
  <c r="U102" s="1"/>
  <c r="K102"/>
  <c r="L102" s="1"/>
  <c r="B102"/>
  <c r="C102" s="1"/>
  <c r="AE101"/>
  <c r="B100" s="1"/>
  <c r="C100" s="1"/>
  <c r="T101"/>
  <c r="U101" s="1"/>
  <c r="K101"/>
  <c r="L101" s="1"/>
  <c r="AE100"/>
  <c r="T100"/>
  <c r="U100" s="1"/>
  <c r="K100"/>
  <c r="L100" s="1"/>
  <c r="AE99"/>
  <c r="T99"/>
  <c r="U99" s="1"/>
  <c r="K99"/>
  <c r="L99" s="1"/>
  <c r="B99"/>
  <c r="C99" s="1"/>
  <c r="AE98"/>
  <c r="T98"/>
  <c r="U98" s="1"/>
  <c r="K98"/>
  <c r="L98" s="1"/>
  <c r="B98"/>
  <c r="C98" s="1"/>
  <c r="AE97"/>
  <c r="B96" s="1"/>
  <c r="C96" s="1"/>
  <c r="T97"/>
  <c r="U97" s="1"/>
  <c r="K97"/>
  <c r="L97" s="1"/>
  <c r="B97"/>
  <c r="C97" s="1"/>
  <c r="AE96"/>
  <c r="T96"/>
  <c r="U96" s="1"/>
  <c r="K96"/>
  <c r="L96" s="1"/>
  <c r="AE95"/>
  <c r="B94" s="1"/>
  <c r="C94" s="1"/>
  <c r="T95"/>
  <c r="U95" s="1"/>
  <c r="K95"/>
  <c r="L95" s="1"/>
  <c r="B95"/>
  <c r="C95" s="1"/>
  <c r="AE94"/>
  <c r="B93" s="1"/>
  <c r="C93" s="1"/>
  <c r="T94"/>
  <c r="U94" s="1"/>
  <c r="K94"/>
  <c r="L94" s="1"/>
  <c r="AE93"/>
  <c r="B92" s="1"/>
  <c r="C92" s="1"/>
  <c r="T93"/>
  <c r="U93"/>
  <c r="K93"/>
  <c r="L93" s="1"/>
  <c r="AE92"/>
  <c r="T92"/>
  <c r="U92" s="1"/>
  <c r="K92"/>
  <c r="L92" s="1"/>
  <c r="AE91"/>
  <c r="B90" s="1"/>
  <c r="C90" s="1"/>
  <c r="T91"/>
  <c r="U91" s="1"/>
  <c r="K91"/>
  <c r="L91" s="1"/>
  <c r="B91"/>
  <c r="C91" s="1"/>
  <c r="AE90"/>
  <c r="T90"/>
  <c r="U90" s="1"/>
  <c r="K90"/>
  <c r="L90" s="1"/>
  <c r="AE89"/>
  <c r="B88" s="1"/>
  <c r="C88" s="1"/>
  <c r="T89"/>
  <c r="U89"/>
  <c r="K89"/>
  <c r="L89" s="1"/>
  <c r="B89"/>
  <c r="C89" s="1"/>
  <c r="AE88"/>
  <c r="T88"/>
  <c r="U88" s="1"/>
  <c r="K88"/>
  <c r="L88" s="1"/>
  <c r="AE87"/>
  <c r="B86" s="1"/>
  <c r="C86" s="1"/>
  <c r="T87"/>
  <c r="U87" s="1"/>
  <c r="K87"/>
  <c r="L87" s="1"/>
  <c r="B87"/>
  <c r="C87" s="1"/>
  <c r="AE86"/>
  <c r="T86"/>
  <c r="U86" s="1"/>
  <c r="K86"/>
  <c r="L86" s="1"/>
  <c r="AE85"/>
  <c r="B84" s="1"/>
  <c r="C84" s="1"/>
  <c r="T85"/>
  <c r="U85"/>
  <c r="K85"/>
  <c r="L85" s="1"/>
  <c r="B85"/>
  <c r="C85" s="1"/>
  <c r="AE84"/>
  <c r="T84"/>
  <c r="U84" s="1"/>
  <c r="K84"/>
  <c r="L84" s="1"/>
  <c r="AE83"/>
  <c r="T83"/>
  <c r="U83" s="1"/>
  <c r="K83"/>
  <c r="L83" s="1"/>
  <c r="B83"/>
  <c r="C83" s="1"/>
  <c r="AE82"/>
  <c r="T82"/>
  <c r="U82" s="1"/>
  <c r="K82"/>
  <c r="L82" s="1"/>
  <c r="B82"/>
  <c r="C82" s="1"/>
  <c r="AE81"/>
  <c r="B80" s="1"/>
  <c r="C80" s="1"/>
  <c r="T81"/>
  <c r="U81" s="1"/>
  <c r="K81"/>
  <c r="L81" s="1"/>
  <c r="B81"/>
  <c r="C81" s="1"/>
  <c r="AE80"/>
  <c r="T80"/>
  <c r="U80" s="1"/>
  <c r="K80"/>
  <c r="L80" s="1"/>
  <c r="AE79"/>
  <c r="B78" s="1"/>
  <c r="C78" s="1"/>
  <c r="T79"/>
  <c r="U79" s="1"/>
  <c r="K79"/>
  <c r="L79" s="1"/>
  <c r="B79"/>
  <c r="C79" s="1"/>
  <c r="AE78"/>
  <c r="T78"/>
  <c r="U78" s="1"/>
  <c r="K78"/>
  <c r="L78" s="1"/>
  <c r="AE77"/>
  <c r="B76" s="1"/>
  <c r="C76" s="1"/>
  <c r="T77"/>
  <c r="U77" s="1"/>
  <c r="K77"/>
  <c r="L77" s="1"/>
  <c r="B77"/>
  <c r="C77" s="1"/>
  <c r="AE76"/>
  <c r="B75" s="1"/>
  <c r="C75" s="1"/>
  <c r="T76"/>
  <c r="U76" s="1"/>
  <c r="K76"/>
  <c r="L76" s="1"/>
  <c r="AE75"/>
  <c r="B74" s="1"/>
  <c r="C74" s="1"/>
  <c r="T75"/>
  <c r="U75" s="1"/>
  <c r="K75"/>
  <c r="L75" s="1"/>
  <c r="AE74"/>
  <c r="B73" s="1"/>
  <c r="C73" s="1"/>
  <c r="T74"/>
  <c r="U74" s="1"/>
  <c r="K74"/>
  <c r="L74" s="1"/>
  <c r="AE73"/>
  <c r="B72" s="1"/>
  <c r="C72" s="1"/>
  <c r="T73"/>
  <c r="U73"/>
  <c r="K73"/>
  <c r="L73" s="1"/>
  <c r="AE72"/>
  <c r="T72"/>
  <c r="U72" s="1"/>
  <c r="K72"/>
  <c r="L72" s="1"/>
  <c r="AE71"/>
  <c r="B70" s="1"/>
  <c r="C70" s="1"/>
  <c r="T71"/>
  <c r="U71"/>
  <c r="K71"/>
  <c r="L71" s="1"/>
  <c r="B71"/>
  <c r="C71" s="1"/>
  <c r="AE70"/>
  <c r="T70"/>
  <c r="U70" s="1"/>
  <c r="K70"/>
  <c r="L70" s="1"/>
  <c r="AE69"/>
  <c r="B68" s="1"/>
  <c r="C68" s="1"/>
  <c r="T69"/>
  <c r="U69" s="1"/>
  <c r="K69"/>
  <c r="L69" s="1"/>
  <c r="B69"/>
  <c r="C69" s="1"/>
  <c r="AE68"/>
  <c r="B67" s="1"/>
  <c r="C67" s="1"/>
  <c r="T68"/>
  <c r="U68" s="1"/>
  <c r="K68"/>
  <c r="L68" s="1"/>
  <c r="AE67"/>
  <c r="T67"/>
  <c r="U67" s="1"/>
  <c r="K67"/>
  <c r="L67" s="1"/>
  <c r="AE66"/>
  <c r="B65" s="1"/>
  <c r="C65" s="1"/>
  <c r="T66"/>
  <c r="U66" s="1"/>
  <c r="K66"/>
  <c r="L66" s="1"/>
  <c r="B66"/>
  <c r="C66" s="1"/>
  <c r="AE65"/>
  <c r="B64" s="1"/>
  <c r="C64" s="1"/>
  <c r="T65"/>
  <c r="U65"/>
  <c r="K65"/>
  <c r="L65" s="1"/>
  <c r="AE64"/>
  <c r="B63" s="1"/>
  <c r="C63" s="1"/>
  <c r="T64"/>
  <c r="U64" s="1"/>
  <c r="K64"/>
  <c r="L64" s="1"/>
  <c r="AE63"/>
  <c r="B62" s="1"/>
  <c r="C62" s="1"/>
  <c r="T63"/>
  <c r="U63" s="1"/>
  <c r="K63"/>
  <c r="L63" s="1"/>
  <c r="AE62"/>
  <c r="T62"/>
  <c r="U62" s="1"/>
  <c r="K62"/>
  <c r="L62" s="1"/>
  <c r="AE61"/>
  <c r="B60" s="1"/>
  <c r="C60" s="1"/>
  <c r="T61"/>
  <c r="U61" s="1"/>
  <c r="K61"/>
  <c r="L61" s="1"/>
  <c r="B61"/>
  <c r="C61" s="1"/>
  <c r="AE60"/>
  <c r="B59" s="1"/>
  <c r="C59" s="1"/>
  <c r="T60"/>
  <c r="U60" s="1"/>
  <c r="K60"/>
  <c r="L60" s="1"/>
  <c r="AE59"/>
  <c r="B58" s="1"/>
  <c r="C58" s="1"/>
  <c r="T59"/>
  <c r="U59"/>
  <c r="K59"/>
  <c r="L59" s="1"/>
  <c r="AE58"/>
  <c r="T58"/>
  <c r="U58" s="1"/>
  <c r="K58"/>
  <c r="L58" s="1"/>
  <c r="AE57"/>
  <c r="B56" s="1"/>
  <c r="C56" s="1"/>
  <c r="T57"/>
  <c r="U57" s="1"/>
  <c r="K57"/>
  <c r="L57" s="1"/>
  <c r="B57"/>
  <c r="C57" s="1"/>
  <c r="AE56"/>
  <c r="T56"/>
  <c r="U56" s="1"/>
  <c r="K56"/>
  <c r="L56" s="1"/>
  <c r="AE55"/>
  <c r="B54" s="1"/>
  <c r="C54" s="1"/>
  <c r="T55"/>
  <c r="U55"/>
  <c r="K55"/>
  <c r="L55" s="1"/>
  <c r="B55"/>
  <c r="C55" s="1"/>
  <c r="AE54"/>
  <c r="T54"/>
  <c r="U54" s="1"/>
  <c r="K54"/>
  <c r="L54" s="1"/>
  <c r="AE53"/>
  <c r="B52" s="1"/>
  <c r="C52" s="1"/>
  <c r="T53"/>
  <c r="U53" s="1"/>
  <c r="K53"/>
  <c r="L53" s="1"/>
  <c r="B53"/>
  <c r="C53" s="1"/>
  <c r="AE52"/>
  <c r="T52"/>
  <c r="U52" s="1"/>
  <c r="K52"/>
  <c r="L52" s="1"/>
  <c r="AE51"/>
  <c r="B50" s="1"/>
  <c r="C50" s="1"/>
  <c r="T51"/>
  <c r="U51"/>
  <c r="K51"/>
  <c r="L51" s="1"/>
  <c r="B51"/>
  <c r="C51" s="1"/>
  <c r="AE50"/>
  <c r="T50"/>
  <c r="U50" s="1"/>
  <c r="K50"/>
  <c r="L50" s="1"/>
  <c r="AE49"/>
  <c r="B48" s="1"/>
  <c r="C48" s="1"/>
  <c r="T49"/>
  <c r="U49" s="1"/>
  <c r="K49"/>
  <c r="L49" s="1"/>
  <c r="B49"/>
  <c r="C49" s="1"/>
  <c r="AE48"/>
  <c r="T48"/>
  <c r="U48" s="1"/>
  <c r="K48"/>
  <c r="L48" s="1"/>
  <c r="AE47"/>
  <c r="T47"/>
  <c r="U47"/>
  <c r="K47"/>
  <c r="L47" s="1"/>
  <c r="B47"/>
  <c r="C47" s="1"/>
  <c r="AE46"/>
  <c r="T46"/>
  <c r="U46" s="1"/>
  <c r="K46"/>
  <c r="L46" s="1"/>
  <c r="B46"/>
  <c r="C46" s="1"/>
  <c r="AE45"/>
  <c r="T45"/>
  <c r="U45" s="1"/>
  <c r="K45"/>
  <c r="L45" s="1"/>
  <c r="B45"/>
  <c r="C45" s="1"/>
  <c r="AE44"/>
  <c r="B43" s="1"/>
  <c r="C43" s="1"/>
  <c r="T44"/>
  <c r="U44" s="1"/>
  <c r="K44"/>
  <c r="L44" s="1"/>
  <c r="B44"/>
  <c r="C44" s="1"/>
  <c r="AE43"/>
  <c r="B42" s="1"/>
  <c r="C42" s="1"/>
  <c r="T43"/>
  <c r="U43" s="1"/>
  <c r="K43"/>
  <c r="L43" s="1"/>
  <c r="AE42"/>
  <c r="B41" s="1"/>
  <c r="C41" s="1"/>
  <c r="T42"/>
  <c r="U42" s="1"/>
  <c r="K42"/>
  <c r="L42" s="1"/>
  <c r="AE41"/>
  <c r="B40" s="1"/>
  <c r="C40" s="1"/>
  <c r="T41"/>
  <c r="U41" s="1"/>
  <c r="K41"/>
  <c r="L41" s="1"/>
  <c r="AE40"/>
  <c r="B39" s="1"/>
  <c r="C39" s="1"/>
  <c r="T40"/>
  <c r="U40" s="1"/>
  <c r="K40"/>
  <c r="L40" s="1"/>
  <c r="AE39"/>
  <c r="B38" s="1"/>
  <c r="C38" s="1"/>
  <c r="T39"/>
  <c r="U39"/>
  <c r="K39"/>
  <c r="L39" s="1"/>
  <c r="AE38"/>
  <c r="B37" s="1"/>
  <c r="C37" s="1"/>
  <c r="T38"/>
  <c r="U38" s="1"/>
  <c r="K38"/>
  <c r="L38" s="1"/>
  <c r="AU37"/>
  <c r="AO37"/>
  <c r="AE37"/>
  <c r="T37"/>
  <c r="U37" s="1"/>
  <c r="K37"/>
  <c r="L37" s="1"/>
  <c r="AE36"/>
  <c r="B35" s="1"/>
  <c r="C35" s="1"/>
  <c r="T36"/>
  <c r="U36" s="1"/>
  <c r="K36"/>
  <c r="L36" s="1"/>
  <c r="B36"/>
  <c r="C36" s="1"/>
  <c r="AE35"/>
  <c r="B34" s="1"/>
  <c r="C34" s="1"/>
  <c r="T35"/>
  <c r="U35" s="1"/>
  <c r="K35"/>
  <c r="L35" s="1"/>
  <c r="AE34"/>
  <c r="T34"/>
  <c r="U34" s="1"/>
  <c r="K34"/>
  <c r="L34" s="1"/>
  <c r="AE33"/>
  <c r="T33"/>
  <c r="U33" s="1"/>
  <c r="K33"/>
  <c r="L33" s="1"/>
  <c r="B33"/>
  <c r="C33" s="1"/>
  <c r="AE32"/>
  <c r="T32"/>
  <c r="U32" s="1"/>
  <c r="K32"/>
  <c r="L32" s="1"/>
  <c r="B32"/>
  <c r="C32" s="1"/>
  <c r="AE31"/>
  <c r="B30" s="1"/>
  <c r="C30" s="1"/>
  <c r="T31"/>
  <c r="U31" s="1"/>
  <c r="K31"/>
  <c r="L31" s="1"/>
  <c r="B31"/>
  <c r="C31" s="1"/>
  <c r="AE30"/>
  <c r="T30"/>
  <c r="U30" s="1"/>
  <c r="K30"/>
  <c r="L30" s="1"/>
  <c r="AE29"/>
  <c r="B28" s="1"/>
  <c r="C28" s="1"/>
  <c r="T29"/>
  <c r="U29" s="1"/>
  <c r="K29"/>
  <c r="L29" s="1"/>
  <c r="B29"/>
  <c r="C29" s="1"/>
  <c r="AE28"/>
  <c r="B27" s="1"/>
  <c r="C27" s="1"/>
  <c r="T28"/>
  <c r="U28" s="1"/>
  <c r="K28"/>
  <c r="L28" s="1"/>
  <c r="AE27"/>
  <c r="B26" s="1"/>
  <c r="C26" s="1"/>
  <c r="T27"/>
  <c r="U27" s="1"/>
  <c r="K27"/>
  <c r="L27" s="1"/>
  <c r="AE26"/>
  <c r="B25" s="1"/>
  <c r="C25" s="1"/>
  <c r="T26"/>
  <c r="U26" s="1"/>
  <c r="K26"/>
  <c r="L26" s="1"/>
  <c r="AE25"/>
  <c r="T25"/>
  <c r="U25" s="1"/>
  <c r="K25"/>
  <c r="L25" s="1"/>
  <c r="AE24"/>
  <c r="T24"/>
  <c r="U24" s="1"/>
  <c r="K24"/>
  <c r="L24" s="1"/>
  <c r="B24"/>
  <c r="C24" s="1"/>
  <c r="AE23"/>
  <c r="B22" s="1"/>
  <c r="C22" s="1"/>
  <c r="T23"/>
  <c r="U23" s="1"/>
  <c r="K23"/>
  <c r="L23" s="1"/>
  <c r="B23"/>
  <c r="C23" s="1"/>
  <c r="AE22"/>
  <c r="T22"/>
  <c r="U22" s="1"/>
  <c r="K22"/>
  <c r="L22" s="1"/>
  <c r="AE21"/>
  <c r="T21"/>
  <c r="U21" s="1"/>
  <c r="K21"/>
  <c r="L21" s="1"/>
  <c r="B21"/>
  <c r="C21"/>
  <c r="AE20"/>
  <c r="T20"/>
  <c r="U20" s="1"/>
  <c r="K20"/>
  <c r="L20" s="1"/>
  <c r="B20"/>
  <c r="C20" s="1"/>
  <c r="AE19"/>
  <c r="B18" s="1"/>
  <c r="C18" s="1"/>
  <c r="T19"/>
  <c r="U19" s="1"/>
  <c r="K19"/>
  <c r="L19"/>
  <c r="B19"/>
  <c r="C19" s="1"/>
  <c r="AE18"/>
  <c r="T18"/>
  <c r="U18" s="1"/>
  <c r="K18"/>
  <c r="L18" s="1"/>
  <c r="AE17"/>
  <c r="T17"/>
  <c r="U17" s="1"/>
  <c r="K17"/>
  <c r="L17" s="1"/>
  <c r="B17"/>
  <c r="C17"/>
  <c r="AE16"/>
  <c r="T16"/>
  <c r="U16" s="1"/>
  <c r="K16"/>
  <c r="L16" s="1"/>
  <c r="B16"/>
  <c r="C16" s="1"/>
  <c r="AE15"/>
  <c r="B14" s="1"/>
  <c r="C14" s="1"/>
  <c r="T15"/>
  <c r="U15" s="1"/>
  <c r="K15"/>
  <c r="L15" s="1"/>
  <c r="B15"/>
  <c r="C15" s="1"/>
  <c r="AE14"/>
  <c r="T14"/>
  <c r="U14" s="1"/>
  <c r="K14"/>
  <c r="L14" s="1"/>
  <c r="AE13"/>
  <c r="T13"/>
  <c r="U13" s="1"/>
  <c r="K13"/>
  <c r="L13" s="1"/>
  <c r="B13"/>
  <c r="C13" s="1"/>
  <c r="AE12"/>
  <c r="T12"/>
  <c r="U12" s="1"/>
  <c r="K12"/>
  <c r="L12" s="1"/>
  <c r="B12"/>
  <c r="C12" s="1"/>
  <c r="AE11"/>
  <c r="T11"/>
  <c r="U11" s="1"/>
  <c r="K11"/>
  <c r="L11" s="1"/>
  <c r="B11"/>
  <c r="C11" s="1"/>
  <c r="AR10"/>
  <c r="AR12" s="1"/>
  <c r="AR14" s="1"/>
  <c r="AR16" s="1"/>
  <c r="AR18" s="1"/>
  <c r="AR20" s="1"/>
  <c r="AR22" s="1"/>
  <c r="AR24" s="1"/>
  <c r="AR26" s="1"/>
  <c r="AR28" s="1"/>
  <c r="AE10"/>
  <c r="T10"/>
  <c r="U10" s="1"/>
  <c r="K10"/>
  <c r="L10" s="1"/>
  <c r="B10"/>
  <c r="C10" s="1"/>
  <c r="AE9"/>
  <c r="B8" s="1"/>
  <c r="C8" s="1"/>
  <c r="T9"/>
  <c r="U9" s="1"/>
  <c r="K9"/>
  <c r="L9" s="1"/>
  <c r="B9"/>
  <c r="C9" s="1"/>
  <c r="AE8"/>
  <c r="B7" s="1"/>
  <c r="C7" s="1"/>
  <c r="T8"/>
  <c r="U8" s="1"/>
  <c r="K8"/>
  <c r="L8" s="1"/>
  <c r="AE7"/>
  <c r="T7"/>
  <c r="U7" s="1"/>
  <c r="K7"/>
  <c r="L7" s="1"/>
  <c r="AE6"/>
  <c r="B5" s="1"/>
  <c r="C5" s="1"/>
  <c r="T6"/>
  <c r="U6" s="1"/>
  <c r="K6"/>
  <c r="L6" s="1"/>
  <c r="AE5"/>
  <c r="B4" s="1"/>
  <c r="T5"/>
  <c r="U5" s="1"/>
  <c r="K5"/>
  <c r="L5" s="1"/>
  <c r="T4"/>
  <c r="U4" s="1"/>
  <c r="K4"/>
  <c r="M4" s="1"/>
  <c r="V4"/>
  <c r="AG123"/>
  <c r="AG125"/>
  <c r="AG122"/>
  <c r="M5"/>
  <c r="M6" s="1"/>
  <c r="M7" s="1"/>
  <c r="M8" s="1"/>
  <c r="M9" s="1"/>
  <c r="M10" s="1"/>
  <c r="L4" l="1"/>
  <c r="AF123"/>
  <c r="AF124"/>
  <c r="AF122"/>
  <c r="AE116"/>
  <c r="AI116" s="1"/>
  <c r="AE14" i="5"/>
  <c r="D14" s="1"/>
  <c r="AE6"/>
  <c r="T14"/>
  <c r="T18"/>
  <c r="AE19"/>
  <c r="D19" s="1"/>
  <c r="L13"/>
  <c r="AF23"/>
  <c r="AF32" s="1"/>
  <c r="AP35"/>
  <c r="L5"/>
  <c r="M5" s="1"/>
  <c r="N5" s="1"/>
  <c r="AF27"/>
  <c r="AP33" s="1"/>
  <c r="V5" i="6"/>
  <c r="V6" s="1"/>
  <c r="T115"/>
  <c r="T116" s="1"/>
  <c r="W6" s="1"/>
  <c r="K115"/>
  <c r="K116" s="1"/>
  <c r="N6" s="1"/>
  <c r="AQ36"/>
  <c r="B6"/>
  <c r="C6" s="1"/>
  <c r="A10" i="5"/>
  <c r="C8"/>
  <c r="W5" i="6"/>
  <c r="Z5" s="1"/>
  <c r="AE119"/>
  <c r="L115"/>
  <c r="U115"/>
  <c r="AG117" s="1"/>
  <c r="AU31" s="1"/>
  <c r="V7"/>
  <c r="M11"/>
  <c r="D4"/>
  <c r="C4"/>
  <c r="C115" l="1"/>
  <c r="B115"/>
  <c r="B116" s="1"/>
  <c r="AF31" i="5"/>
  <c r="AF30"/>
  <c r="AF29"/>
  <c r="AI58" i="6"/>
  <c r="AH45"/>
  <c r="AH78"/>
  <c r="AH65"/>
  <c r="AI12"/>
  <c r="AH34"/>
  <c r="AH21"/>
  <c r="AI77"/>
  <c r="AI93"/>
  <c r="AI109"/>
  <c r="AH99"/>
  <c r="AH115"/>
  <c r="AI8"/>
  <c r="AI24"/>
  <c r="AH40"/>
  <c r="AH56"/>
  <c r="AI21"/>
  <c r="AH37"/>
  <c r="AI53"/>
  <c r="AH69"/>
  <c r="AH85"/>
  <c r="AI76"/>
  <c r="AI92"/>
  <c r="AI108"/>
  <c r="AH98"/>
  <c r="AH114"/>
  <c r="AI7"/>
  <c r="AI23"/>
  <c r="AH39"/>
  <c r="AH55"/>
  <c r="AH20"/>
  <c r="AI36"/>
  <c r="AI52"/>
  <c r="AH68"/>
  <c r="AH84"/>
  <c r="AI75"/>
  <c r="AI91"/>
  <c r="AI107"/>
  <c r="AH97"/>
  <c r="AH113"/>
  <c r="AH13"/>
  <c r="AH18"/>
  <c r="AI34"/>
  <c r="AH50"/>
  <c r="AI66"/>
  <c r="AI31"/>
  <c r="AI47"/>
  <c r="AI63"/>
  <c r="AH79"/>
  <c r="AI70"/>
  <c r="AI86"/>
  <c r="AI102"/>
  <c r="AH92"/>
  <c r="AH108"/>
  <c r="AH90"/>
  <c r="AI26"/>
  <c r="AI13"/>
  <c r="AI46"/>
  <c r="AI33"/>
  <c r="AH66"/>
  <c r="AH53"/>
  <c r="AI69"/>
  <c r="AI85"/>
  <c r="AI101"/>
  <c r="AE125"/>
  <c r="AH107"/>
  <c r="AI11"/>
  <c r="AI16"/>
  <c r="AH32"/>
  <c r="AH48"/>
  <c r="AH64"/>
  <c r="AI29"/>
  <c r="AI45"/>
  <c r="AI61"/>
  <c r="AH77"/>
  <c r="AI68"/>
  <c r="AI84"/>
  <c r="AI100"/>
  <c r="AE123"/>
  <c r="AH106"/>
  <c r="AH10"/>
  <c r="AH15"/>
  <c r="AH31"/>
  <c r="AH47"/>
  <c r="AH63"/>
  <c r="AH28"/>
  <c r="AI44"/>
  <c r="AI60"/>
  <c r="AH76"/>
  <c r="AI67"/>
  <c r="AI83"/>
  <c r="AI99"/>
  <c r="AI115"/>
  <c r="AH105"/>
  <c r="AI5"/>
  <c r="AI10"/>
  <c r="AH26"/>
  <c r="AH42"/>
  <c r="AH58"/>
  <c r="AH23"/>
  <c r="AI39"/>
  <c r="AI55"/>
  <c r="AH71"/>
  <c r="AH87"/>
  <c r="AI78"/>
  <c r="AI94"/>
  <c r="AI110"/>
  <c r="AH100"/>
  <c r="AE122"/>
  <c r="N7"/>
  <c r="Q7" s="1"/>
  <c r="N9"/>
  <c r="Q9" s="1"/>
  <c r="N5"/>
  <c r="Q5" s="1"/>
  <c r="N11"/>
  <c r="O11" s="1"/>
  <c r="P11" s="1"/>
  <c r="N8"/>
  <c r="Q8" s="1"/>
  <c r="N10"/>
  <c r="O10" s="1"/>
  <c r="P10" s="1"/>
  <c r="AH116"/>
  <c r="AH74"/>
  <c r="AI42"/>
  <c r="AH61"/>
  <c r="AH29"/>
  <c r="AH8"/>
  <c r="AI62"/>
  <c r="AI30"/>
  <c r="AH49"/>
  <c r="AH17"/>
  <c r="AH82"/>
  <c r="AI50"/>
  <c r="AI18"/>
  <c r="AI37"/>
  <c r="AH5"/>
  <c r="AI73"/>
  <c r="AI81"/>
  <c r="AI89"/>
  <c r="AI97"/>
  <c r="AI105"/>
  <c r="AI113"/>
  <c r="AH95"/>
  <c r="AH103"/>
  <c r="AH111"/>
  <c r="AH7"/>
  <c r="AI15"/>
  <c r="AH12"/>
  <c r="AI20"/>
  <c r="AI28"/>
  <c r="AH36"/>
  <c r="AH44"/>
  <c r="AH52"/>
  <c r="AH60"/>
  <c r="AI17"/>
  <c r="AI25"/>
  <c r="AH33"/>
  <c r="AI41"/>
  <c r="AI49"/>
  <c r="AI57"/>
  <c r="AI65"/>
  <c r="AH73"/>
  <c r="AH81"/>
  <c r="AH89"/>
  <c r="AI72"/>
  <c r="AI80"/>
  <c r="AI88"/>
  <c r="AI96"/>
  <c r="AI104"/>
  <c r="AI112"/>
  <c r="AH94"/>
  <c r="AH102"/>
  <c r="AH110"/>
  <c r="AI6"/>
  <c r="AH14"/>
  <c r="AH11"/>
  <c r="AI19"/>
  <c r="AI27"/>
  <c r="AH35"/>
  <c r="AH43"/>
  <c r="AH51"/>
  <c r="AH59"/>
  <c r="AH16"/>
  <c r="AH24"/>
  <c r="AI32"/>
  <c r="AI40"/>
  <c r="AI48"/>
  <c r="AI56"/>
  <c r="AI64"/>
  <c r="AH72"/>
  <c r="AH80"/>
  <c r="AH88"/>
  <c r="AI71"/>
  <c r="AI79"/>
  <c r="AI87"/>
  <c r="AI95"/>
  <c r="AI103"/>
  <c r="AI111"/>
  <c r="AH93"/>
  <c r="AH101"/>
  <c r="AH109"/>
  <c r="AE124"/>
  <c r="AH9"/>
  <c r="AH6"/>
  <c r="AI14"/>
  <c r="AH22"/>
  <c r="AH30"/>
  <c r="AI38"/>
  <c r="AH46"/>
  <c r="AH54"/>
  <c r="AH62"/>
  <c r="AH19"/>
  <c r="AH27"/>
  <c r="AI35"/>
  <c r="AI43"/>
  <c r="AI51"/>
  <c r="AI59"/>
  <c r="AH67"/>
  <c r="AH75"/>
  <c r="AH83"/>
  <c r="AH91"/>
  <c r="AI74"/>
  <c r="AI82"/>
  <c r="AI90"/>
  <c r="AI98"/>
  <c r="AI106"/>
  <c r="AI114"/>
  <c r="AH96"/>
  <c r="AH104"/>
  <c r="AH112"/>
  <c r="AF117"/>
  <c r="AO31" s="1"/>
  <c r="AE117"/>
  <c r="AQ32" s="1"/>
  <c r="D6" i="5"/>
  <c r="AH70" i="6"/>
  <c r="AH38"/>
  <c r="AH57"/>
  <c r="AH86"/>
  <c r="AI54"/>
  <c r="AI22"/>
  <c r="AH41"/>
  <c r="AI9"/>
  <c r="AH25"/>
  <c r="M6" i="5"/>
  <c r="X5" i="6"/>
  <c r="Y5" s="1"/>
  <c r="C9" i="5"/>
  <c r="C10" s="1"/>
  <c r="C11" s="1"/>
  <c r="C12" s="1"/>
  <c r="C13" s="1"/>
  <c r="C14" s="1"/>
  <c r="C15" s="1"/>
  <c r="C16" s="1"/>
  <c r="C17" s="1"/>
  <c r="C18" s="1"/>
  <c r="C19" s="1"/>
  <c r="C20" s="1"/>
  <c r="C21" s="1"/>
  <c r="C22" s="1"/>
  <c r="AF24"/>
  <c r="AP29" s="1"/>
  <c r="M7"/>
  <c r="A11"/>
  <c r="D5" i="6"/>
  <c r="O8"/>
  <c r="P8" s="1"/>
  <c r="Q10"/>
  <c r="Q6"/>
  <c r="O6"/>
  <c r="P6" s="1"/>
  <c r="M12"/>
  <c r="V8"/>
  <c r="W8" s="1"/>
  <c r="X8" s="1"/>
  <c r="Y8" s="1"/>
  <c r="W7"/>
  <c r="E5"/>
  <c r="F5" s="1"/>
  <c r="O9"/>
  <c r="P9" s="1"/>
  <c r="X6"/>
  <c r="Z6"/>
  <c r="O7" l="1"/>
  <c r="P7" s="1"/>
  <c r="O5"/>
  <c r="P5" s="1"/>
  <c r="Q11"/>
  <c r="A12" i="5"/>
  <c r="M8"/>
  <c r="Y6" i="6"/>
  <c r="G5"/>
  <c r="V9"/>
  <c r="W9" s="1"/>
  <c r="X9" s="1"/>
  <c r="Y9" s="1"/>
  <c r="M13"/>
  <c r="N12"/>
  <c r="N13"/>
  <c r="O13" s="1"/>
  <c r="P13" s="1"/>
  <c r="D6"/>
  <c r="X7"/>
  <c r="Y7" s="1"/>
  <c r="Z7"/>
  <c r="Z8"/>
  <c r="H5"/>
  <c r="M9" i="5" l="1"/>
  <c r="A13"/>
  <c r="V10" i="6"/>
  <c r="W10" s="1"/>
  <c r="X10" s="1"/>
  <c r="Y10" s="1"/>
  <c r="Q13"/>
  <c r="D7"/>
  <c r="E7" s="1"/>
  <c r="F7" s="1"/>
  <c r="G7" s="1"/>
  <c r="E6"/>
  <c r="O12"/>
  <c r="Q12"/>
  <c r="M14"/>
  <c r="N14" s="1"/>
  <c r="O14" s="1"/>
  <c r="P14" s="1"/>
  <c r="Z9"/>
  <c r="A14" i="5" l="1"/>
  <c r="M10"/>
  <c r="M15" i="6"/>
  <c r="N15" s="1"/>
  <c r="O15" s="1"/>
  <c r="P15" s="1"/>
  <c r="P12"/>
  <c r="F6"/>
  <c r="H6"/>
  <c r="Q14"/>
  <c r="H7"/>
  <c r="Z10"/>
  <c r="D8"/>
  <c r="V11"/>
  <c r="M11" i="5" l="1"/>
  <c r="A15"/>
  <c r="V12" i="6"/>
  <c r="W12" s="1"/>
  <c r="M16"/>
  <c r="N16" s="1"/>
  <c r="O16" s="1"/>
  <c r="D9"/>
  <c r="E9" s="1"/>
  <c r="F9" s="1"/>
  <c r="G9" s="1"/>
  <c r="G6"/>
  <c r="W11"/>
  <c r="E8"/>
  <c r="Q15"/>
  <c r="A16" i="5" l="1"/>
  <c r="M12"/>
  <c r="X12" i="6"/>
  <c r="Y12" s="1"/>
  <c r="Z12"/>
  <c r="F8"/>
  <c r="H8"/>
  <c r="X11"/>
  <c r="Z11"/>
  <c r="H9"/>
  <c r="Q16"/>
  <c r="D10"/>
  <c r="E10" s="1"/>
  <c r="F10" s="1"/>
  <c r="G10" s="1"/>
  <c r="P16"/>
  <c r="M17"/>
  <c r="N17" s="1"/>
  <c r="O17" s="1"/>
  <c r="P17" s="1"/>
  <c r="V13"/>
  <c r="W13" s="1"/>
  <c r="M13" i="5" l="1"/>
  <c r="A17"/>
  <c r="X13" i="6"/>
  <c r="Y13" s="1"/>
  <c r="Z13"/>
  <c r="Q17"/>
  <c r="V14"/>
  <c r="W14" s="1"/>
  <c r="X14" s="1"/>
  <c r="Y14" s="1"/>
  <c r="M18"/>
  <c r="N18" s="1"/>
  <c r="O18" s="1"/>
  <c r="Y11"/>
  <c r="G8"/>
  <c r="H10"/>
  <c r="D11"/>
  <c r="A18" i="5" l="1"/>
  <c r="M14"/>
  <c r="D12" i="6"/>
  <c r="E12" s="1"/>
  <c r="F12" s="1"/>
  <c r="G12" s="1"/>
  <c r="V15"/>
  <c r="E11"/>
  <c r="Q18"/>
  <c r="Z14"/>
  <c r="P18"/>
  <c r="M19"/>
  <c r="N19" s="1"/>
  <c r="O19" s="1"/>
  <c r="P19" s="1"/>
  <c r="M15" i="5" l="1"/>
  <c r="A19"/>
  <c r="F11" i="6"/>
  <c r="H11"/>
  <c r="V16"/>
  <c r="W16" s="1"/>
  <c r="X16" s="1"/>
  <c r="Y16" s="1"/>
  <c r="D13"/>
  <c r="E13" s="1"/>
  <c r="F13" s="1"/>
  <c r="G13" s="1"/>
  <c r="M20"/>
  <c r="Q19"/>
  <c r="W15"/>
  <c r="H12"/>
  <c r="A20" i="5" l="1"/>
  <c r="M16"/>
  <c r="M21" i="6"/>
  <c r="V17"/>
  <c r="W17" s="1"/>
  <c r="X17" s="1"/>
  <c r="Y17" s="1"/>
  <c r="G11"/>
  <c r="N20"/>
  <c r="H13"/>
  <c r="Z16"/>
  <c r="X15"/>
  <c r="Z15"/>
  <c r="D14"/>
  <c r="E14" s="1"/>
  <c r="F14" s="1"/>
  <c r="G14" s="1"/>
  <c r="M17" i="5" l="1"/>
  <c r="A21"/>
  <c r="H14" i="6"/>
  <c r="O20"/>
  <c r="P20" s="1"/>
  <c r="Q20"/>
  <c r="M22"/>
  <c r="N22" s="1"/>
  <c r="O22" s="1"/>
  <c r="P22" s="1"/>
  <c r="N21"/>
  <c r="D15"/>
  <c r="E15" s="1"/>
  <c r="F15" s="1"/>
  <c r="G15" s="1"/>
  <c r="Y15"/>
  <c r="V18"/>
  <c r="W18" s="1"/>
  <c r="Z17"/>
  <c r="A22" i="5" l="1"/>
  <c r="M18"/>
  <c r="H15" i="6"/>
  <c r="X18"/>
  <c r="Z18"/>
  <c r="D16"/>
  <c r="E16" s="1"/>
  <c r="F16" s="1"/>
  <c r="G16" s="1"/>
  <c r="M23"/>
  <c r="N23" s="1"/>
  <c r="O23" s="1"/>
  <c r="P23" s="1"/>
  <c r="Q22"/>
  <c r="V19"/>
  <c r="W19" s="1"/>
  <c r="X19" s="1"/>
  <c r="Y19" s="1"/>
  <c r="O21"/>
  <c r="P21" s="1"/>
  <c r="Q21"/>
  <c r="M19" i="5" l="1"/>
  <c r="Z19" i="6"/>
  <c r="D17"/>
  <c r="E17" s="1"/>
  <c r="F17" s="1"/>
  <c r="G17" s="1"/>
  <c r="Y18"/>
  <c r="V20"/>
  <c r="M24"/>
  <c r="N24" s="1"/>
  <c r="Q23"/>
  <c r="H16"/>
  <c r="M20" i="5" l="1"/>
  <c r="O24" i="6"/>
  <c r="P24" s="1"/>
  <c r="Q24"/>
  <c r="D18"/>
  <c r="E18" s="1"/>
  <c r="F18" s="1"/>
  <c r="G18" s="1"/>
  <c r="M25"/>
  <c r="N25" s="1"/>
  <c r="O25" s="1"/>
  <c r="P25" s="1"/>
  <c r="V21"/>
  <c r="W20"/>
  <c r="H17"/>
  <c r="M21" i="5" l="1"/>
  <c r="V22" i="6"/>
  <c r="W22" s="1"/>
  <c r="D19"/>
  <c r="E19" s="1"/>
  <c r="F19" s="1"/>
  <c r="G19" s="1"/>
  <c r="W21"/>
  <c r="Q25"/>
  <c r="X20"/>
  <c r="Y20" s="1"/>
  <c r="Z20"/>
  <c r="M26"/>
  <c r="H18"/>
  <c r="M22" i="5" l="1"/>
  <c r="L23" s="1"/>
  <c r="N6" s="1"/>
  <c r="O6" s="1"/>
  <c r="X22" i="6"/>
  <c r="Y22" s="1"/>
  <c r="Z22"/>
  <c r="M27"/>
  <c r="X21"/>
  <c r="Y21" s="1"/>
  <c r="Z21"/>
  <c r="D20"/>
  <c r="E20" s="1"/>
  <c r="F20" s="1"/>
  <c r="G20" s="1"/>
  <c r="N26"/>
  <c r="V23"/>
  <c r="W23" s="1"/>
  <c r="X23" s="1"/>
  <c r="Y23" s="1"/>
  <c r="H19"/>
  <c r="N21" i="5" l="1"/>
  <c r="N19"/>
  <c r="N17"/>
  <c r="N15"/>
  <c r="N13"/>
  <c r="N11"/>
  <c r="N9"/>
  <c r="N7"/>
  <c r="N22"/>
  <c r="N20"/>
  <c r="N18"/>
  <c r="N16"/>
  <c r="N14"/>
  <c r="N12"/>
  <c r="N10"/>
  <c r="N8"/>
  <c r="O26" i="6"/>
  <c r="P26" s="1"/>
  <c r="Q26"/>
  <c r="M28"/>
  <c r="N28" s="1"/>
  <c r="O28" s="1"/>
  <c r="P28" s="1"/>
  <c r="Z23"/>
  <c r="H20"/>
  <c r="N27"/>
  <c r="V24"/>
  <c r="D21"/>
  <c r="E21"/>
  <c r="F21" s="1"/>
  <c r="G21" s="1"/>
  <c r="Q6" i="5" l="1"/>
  <c r="P6"/>
  <c r="R6"/>
  <c r="Q10"/>
  <c r="P10"/>
  <c r="O10"/>
  <c r="R10"/>
  <c r="Q14"/>
  <c r="P14"/>
  <c r="O14"/>
  <c r="R14"/>
  <c r="Q18"/>
  <c r="P18"/>
  <c r="O18"/>
  <c r="R18"/>
  <c r="Q22"/>
  <c r="P22"/>
  <c r="O22"/>
  <c r="R22"/>
  <c r="P9"/>
  <c r="Q9"/>
  <c r="O9"/>
  <c r="R9"/>
  <c r="P13"/>
  <c r="Q13"/>
  <c r="O13"/>
  <c r="R13"/>
  <c r="P17"/>
  <c r="Q17"/>
  <c r="O17"/>
  <c r="R17"/>
  <c r="P21"/>
  <c r="Q21"/>
  <c r="O21"/>
  <c r="R21"/>
  <c r="Q8"/>
  <c r="P8"/>
  <c r="O8"/>
  <c r="R8"/>
  <c r="Q12"/>
  <c r="P12"/>
  <c r="O12"/>
  <c r="R12"/>
  <c r="Q16"/>
  <c r="P16"/>
  <c r="O16"/>
  <c r="R16"/>
  <c r="Q20"/>
  <c r="P20"/>
  <c r="O20"/>
  <c r="R20"/>
  <c r="P7"/>
  <c r="Q7"/>
  <c r="O7"/>
  <c r="R7"/>
  <c r="P11"/>
  <c r="Q11"/>
  <c r="O11"/>
  <c r="R11"/>
  <c r="P15"/>
  <c r="Q15"/>
  <c r="O15"/>
  <c r="R15"/>
  <c r="P19"/>
  <c r="Q19"/>
  <c r="O19"/>
  <c r="R19"/>
  <c r="D22" i="6"/>
  <c r="E22" s="1"/>
  <c r="F22" s="1"/>
  <c r="G22" s="1"/>
  <c r="V25"/>
  <c r="M29"/>
  <c r="N29" s="1"/>
  <c r="O29" s="1"/>
  <c r="P29" s="1"/>
  <c r="H21"/>
  <c r="W24"/>
  <c r="Q28"/>
  <c r="O27"/>
  <c r="P27" s="1"/>
  <c r="Q27"/>
  <c r="P23" i="5" l="1"/>
  <c r="L25" s="1"/>
  <c r="Q23"/>
  <c r="L27" s="1"/>
  <c r="R23"/>
  <c r="L28" s="1"/>
  <c r="O23"/>
  <c r="L24" s="1"/>
  <c r="X24" i="6"/>
  <c r="Y24" s="1"/>
  <c r="Z24"/>
  <c r="D23"/>
  <c r="E23" s="1"/>
  <c r="F23" s="1"/>
  <c r="G23" s="1"/>
  <c r="Q29"/>
  <c r="M30"/>
  <c r="N30" s="1"/>
  <c r="O30" s="1"/>
  <c r="P30" s="1"/>
  <c r="V26"/>
  <c r="W25"/>
  <c r="H22"/>
  <c r="L26" i="5" l="1"/>
  <c r="AF25" s="1"/>
  <c r="AP31" s="1"/>
  <c r="Q30" i="6"/>
  <c r="H23"/>
  <c r="D24"/>
  <c r="E24" s="1"/>
  <c r="F24" s="1"/>
  <c r="G24" s="1"/>
  <c r="X25"/>
  <c r="Y25" s="1"/>
  <c r="Z25"/>
  <c r="V27"/>
  <c r="M31"/>
  <c r="N31" s="1"/>
  <c r="O31" s="1"/>
  <c r="P31" s="1"/>
  <c r="W26"/>
  <c r="Q31" l="1"/>
  <c r="V28"/>
  <c r="D25"/>
  <c r="E25" s="1"/>
  <c r="F25" s="1"/>
  <c r="G25" s="1"/>
  <c r="X26"/>
  <c r="Y26" s="1"/>
  <c r="Z26"/>
  <c r="M32"/>
  <c r="N32" s="1"/>
  <c r="O32" s="1"/>
  <c r="P32" s="1"/>
  <c r="W27"/>
  <c r="H24"/>
  <c r="Q32" l="1"/>
  <c r="X27"/>
  <c r="Y27" s="1"/>
  <c r="Z27"/>
  <c r="M33"/>
  <c r="V29"/>
  <c r="W29" s="1"/>
  <c r="H25"/>
  <c r="W28"/>
  <c r="D26"/>
  <c r="E26" s="1"/>
  <c r="X29" l="1"/>
  <c r="Y29" s="1"/>
  <c r="Z29"/>
  <c r="F26"/>
  <c r="G26" s="1"/>
  <c r="H26"/>
  <c r="D27"/>
  <c r="E27" s="1"/>
  <c r="F27" s="1"/>
  <c r="G27" s="1"/>
  <c r="V30"/>
  <c r="W30" s="1"/>
  <c r="X30" s="1"/>
  <c r="Y30" s="1"/>
  <c r="M34"/>
  <c r="N34" s="1"/>
  <c r="O34" s="1"/>
  <c r="P34" s="1"/>
  <c r="N33"/>
  <c r="X28"/>
  <c r="Y28" s="1"/>
  <c r="Z28"/>
  <c r="D28" l="1"/>
  <c r="E28" s="1"/>
  <c r="F28" s="1"/>
  <c r="G28" s="1"/>
  <c r="O33"/>
  <c r="P33" s="1"/>
  <c r="Q33"/>
  <c r="M35"/>
  <c r="V31"/>
  <c r="W31" s="1"/>
  <c r="X31" s="1"/>
  <c r="Y31" s="1"/>
  <c r="Q34"/>
  <c r="Z30"/>
  <c r="H27"/>
  <c r="M36" l="1"/>
  <c r="N36" s="1"/>
  <c r="O36" s="1"/>
  <c r="P36" s="1"/>
  <c r="D29"/>
  <c r="E29" s="1"/>
  <c r="F29" s="1"/>
  <c r="G29" s="1"/>
  <c r="V32"/>
  <c r="Z31"/>
  <c r="N35"/>
  <c r="H28"/>
  <c r="V33" l="1"/>
  <c r="W33" s="1"/>
  <c r="X33" s="1"/>
  <c r="Y33" s="1"/>
  <c r="O35"/>
  <c r="P35" s="1"/>
  <c r="Q35"/>
  <c r="D30"/>
  <c r="E30" s="1"/>
  <c r="F30" s="1"/>
  <c r="G30" s="1"/>
  <c r="M37"/>
  <c r="N37" s="1"/>
  <c r="W32"/>
  <c r="Q36"/>
  <c r="H29"/>
  <c r="O37" l="1"/>
  <c r="P37" s="1"/>
  <c r="Q37"/>
  <c r="V34"/>
  <c r="H30"/>
  <c r="Z33"/>
  <c r="X32"/>
  <c r="Y32" s="1"/>
  <c r="Z32"/>
  <c r="M38"/>
  <c r="D31"/>
  <c r="E31" s="1"/>
  <c r="F31" s="1"/>
  <c r="G31" s="1"/>
  <c r="D32" l="1"/>
  <c r="E32" s="1"/>
  <c r="F32" s="1"/>
  <c r="G32" s="1"/>
  <c r="V35"/>
  <c r="W35" s="1"/>
  <c r="X35" s="1"/>
  <c r="Y35" s="1"/>
  <c r="W34"/>
  <c r="M39"/>
  <c r="H31"/>
  <c r="N38"/>
  <c r="D33" l="1"/>
  <c r="E33" s="1"/>
  <c r="M40"/>
  <c r="N40" s="1"/>
  <c r="O40" s="1"/>
  <c r="P40" s="1"/>
  <c r="X34"/>
  <c r="Y34" s="1"/>
  <c r="Z34"/>
  <c r="O38"/>
  <c r="P38" s="1"/>
  <c r="Q38"/>
  <c r="V36"/>
  <c r="W36"/>
  <c r="X36" s="1"/>
  <c r="Y36" s="1"/>
  <c r="N39"/>
  <c r="Z35"/>
  <c r="H32"/>
  <c r="Z36" l="1"/>
  <c r="F33"/>
  <c r="G33" s="1"/>
  <c r="H33"/>
  <c r="V37"/>
  <c r="Q40"/>
  <c r="O39"/>
  <c r="P39"/>
  <c r="Q39"/>
  <c r="M41"/>
  <c r="N41" s="1"/>
  <c r="O41" s="1"/>
  <c r="P41" s="1"/>
  <c r="D34"/>
  <c r="E34" s="1"/>
  <c r="F34" s="1"/>
  <c r="G34" s="1"/>
  <c r="V38" l="1"/>
  <c r="W38" s="1"/>
  <c r="X38" s="1"/>
  <c r="Y38" s="1"/>
  <c r="W37"/>
  <c r="D35"/>
  <c r="E35" s="1"/>
  <c r="F35" s="1"/>
  <c r="G35" s="1"/>
  <c r="M42"/>
  <c r="N42" s="1"/>
  <c r="O42" s="1"/>
  <c r="P42" s="1"/>
  <c r="H34"/>
  <c r="Q41"/>
  <c r="H35" l="1"/>
  <c r="M43"/>
  <c r="D36"/>
  <c r="E36" s="1"/>
  <c r="F36" s="1"/>
  <c r="G36" s="1"/>
  <c r="V39"/>
  <c r="Q42"/>
  <c r="X37"/>
  <c r="Y37" s="1"/>
  <c r="Z37"/>
  <c r="Z38"/>
  <c r="V40" l="1"/>
  <c r="W40" s="1"/>
  <c r="X40" s="1"/>
  <c r="Y40" s="1"/>
  <c r="M44"/>
  <c r="N44" s="1"/>
  <c r="W39"/>
  <c r="H36"/>
  <c r="N43"/>
  <c r="D37"/>
  <c r="E37" s="1"/>
  <c r="F37" s="1"/>
  <c r="G37" s="1"/>
  <c r="O44" l="1"/>
  <c r="P44" s="1"/>
  <c r="Q44"/>
  <c r="O43"/>
  <c r="P43" s="1"/>
  <c r="Q43"/>
  <c r="X39"/>
  <c r="Y39" s="1"/>
  <c r="Z39"/>
  <c r="V41"/>
  <c r="H37"/>
  <c r="Z40"/>
  <c r="D38"/>
  <c r="E38" s="1"/>
  <c r="F38" s="1"/>
  <c r="G38" s="1"/>
  <c r="M45"/>
  <c r="N45"/>
  <c r="O45" s="1"/>
  <c r="P45" s="1"/>
  <c r="M46" l="1"/>
  <c r="N46" s="1"/>
  <c r="O46" s="1"/>
  <c r="P46" s="1"/>
  <c r="V42"/>
  <c r="W42" s="1"/>
  <c r="X42" s="1"/>
  <c r="Y42" s="1"/>
  <c r="H38"/>
  <c r="W41"/>
  <c r="D39"/>
  <c r="E39" s="1"/>
  <c r="F39" s="1"/>
  <c r="G39" s="1"/>
  <c r="Q45"/>
  <c r="H39" l="1"/>
  <c r="D40"/>
  <c r="E40" s="1"/>
  <c r="V43"/>
  <c r="W43" s="1"/>
  <c r="X43" s="1"/>
  <c r="Y43" s="1"/>
  <c r="M47"/>
  <c r="N47" s="1"/>
  <c r="O47" s="1"/>
  <c r="P47" s="1"/>
  <c r="Q46"/>
  <c r="Y41"/>
  <c r="X41"/>
  <c r="Z41"/>
  <c r="Z42"/>
  <c r="G40" l="1"/>
  <c r="F40"/>
  <c r="D41"/>
  <c r="M48"/>
  <c r="W44"/>
  <c r="X44" s="1"/>
  <c r="Y44" s="1"/>
  <c r="V44"/>
  <c r="Q47"/>
  <c r="Z43"/>
  <c r="H40"/>
  <c r="E41" l="1"/>
  <c r="F41" s="1"/>
  <c r="G41" s="1"/>
  <c r="V45"/>
  <c r="W45"/>
  <c r="X45" s="1"/>
  <c r="Y45" s="1"/>
  <c r="M49"/>
  <c r="N49" s="1"/>
  <c r="D42"/>
  <c r="E42" s="1"/>
  <c r="F42" s="1"/>
  <c r="G42" s="1"/>
  <c r="Z44"/>
  <c r="N48"/>
  <c r="H41" l="1"/>
  <c r="O49"/>
  <c r="P49" s="1"/>
  <c r="Q49"/>
  <c r="H42"/>
  <c r="V46"/>
  <c r="W46" s="1"/>
  <c r="O48"/>
  <c r="P48" s="1"/>
  <c r="Q48"/>
  <c r="D43"/>
  <c r="E43" s="1"/>
  <c r="F43" s="1"/>
  <c r="G43" s="1"/>
  <c r="M50"/>
  <c r="Z45"/>
  <c r="X46" l="1"/>
  <c r="Y46" s="1"/>
  <c r="Z46"/>
  <c r="M51"/>
  <c r="N51" s="1"/>
  <c r="O51" s="1"/>
  <c r="P51" s="1"/>
  <c r="N50"/>
  <c r="H43"/>
  <c r="D44"/>
  <c r="E44" s="1"/>
  <c r="F44" s="1"/>
  <c r="G44" s="1"/>
  <c r="V47"/>
  <c r="W47" s="1"/>
  <c r="X47" l="1"/>
  <c r="Y47" s="1"/>
  <c r="Z47"/>
  <c r="D45"/>
  <c r="E45" s="1"/>
  <c r="F45" s="1"/>
  <c r="G45" s="1"/>
  <c r="M52"/>
  <c r="N52" s="1"/>
  <c r="O52" s="1"/>
  <c r="P52" s="1"/>
  <c r="H44"/>
  <c r="Q51"/>
  <c r="V48"/>
  <c r="W48" s="1"/>
  <c r="X48" s="1"/>
  <c r="Y48" s="1"/>
  <c r="O50"/>
  <c r="P50" s="1"/>
  <c r="Q50"/>
  <c r="V49" l="1"/>
  <c r="D46"/>
  <c r="E46" s="1"/>
  <c r="F46" s="1"/>
  <c r="G46" s="1"/>
  <c r="M53"/>
  <c r="N53" s="1"/>
  <c r="O53" s="1"/>
  <c r="P53" s="1"/>
  <c r="Z48"/>
  <c r="Q52"/>
  <c r="H45"/>
  <c r="Q53" l="1"/>
  <c r="M54"/>
  <c r="N54" s="1"/>
  <c r="O54" s="1"/>
  <c r="P54" s="1"/>
  <c r="V50"/>
  <c r="W50" s="1"/>
  <c r="H46"/>
  <c r="W49"/>
  <c r="D47"/>
  <c r="E47" s="1"/>
  <c r="F47" s="1"/>
  <c r="G47" s="1"/>
  <c r="H47" l="1"/>
  <c r="X50"/>
  <c r="Y50" s="1"/>
  <c r="Z50"/>
  <c r="D48"/>
  <c r="E48" s="1"/>
  <c r="F48" s="1"/>
  <c r="G48" s="1"/>
  <c r="M55"/>
  <c r="N55" s="1"/>
  <c r="Q54"/>
  <c r="X49"/>
  <c r="Y49" s="1"/>
  <c r="Z49"/>
  <c r="V51"/>
  <c r="W51" s="1"/>
  <c r="X51" s="1"/>
  <c r="Y51" s="1"/>
  <c r="O55" l="1"/>
  <c r="P55" s="1"/>
  <c r="Q55"/>
  <c r="V52"/>
  <c r="D49"/>
  <c r="Z51"/>
  <c r="M56"/>
  <c r="N56" s="1"/>
  <c r="O56" s="1"/>
  <c r="P56" s="1"/>
  <c r="H48"/>
  <c r="D50" l="1"/>
  <c r="E50" s="1"/>
  <c r="V53"/>
  <c r="W53" s="1"/>
  <c r="X53" s="1"/>
  <c r="Y53" s="1"/>
  <c r="W52"/>
  <c r="M57"/>
  <c r="N57" s="1"/>
  <c r="O57" s="1"/>
  <c r="P57" s="1"/>
  <c r="Q56"/>
  <c r="E49"/>
  <c r="F50" l="1"/>
  <c r="G50" s="1"/>
  <c r="H50"/>
  <c r="X52"/>
  <c r="Y52" s="1"/>
  <c r="Z52"/>
  <c r="F49"/>
  <c r="G49" s="1"/>
  <c r="H49"/>
  <c r="M58"/>
  <c r="N58" s="1"/>
  <c r="O58" s="1"/>
  <c r="P58" s="1"/>
  <c r="V54"/>
  <c r="W54" s="1"/>
  <c r="D51"/>
  <c r="E51" s="1"/>
  <c r="F51" s="1"/>
  <c r="G51" s="1"/>
  <c r="Q57"/>
  <c r="Z53"/>
  <c r="X54" l="1"/>
  <c r="Y54" s="1"/>
  <c r="Z54"/>
  <c r="H51"/>
  <c r="D52"/>
  <c r="E52" s="1"/>
  <c r="F52" s="1"/>
  <c r="G52" s="1"/>
  <c r="V55"/>
  <c r="W55" s="1"/>
  <c r="X55" s="1"/>
  <c r="Y55" s="1"/>
  <c r="M59"/>
  <c r="N59" s="1"/>
  <c r="O59" s="1"/>
  <c r="P59" s="1"/>
  <c r="Q58"/>
  <c r="Z55" l="1"/>
  <c r="M60"/>
  <c r="N60" s="1"/>
  <c r="O60" s="1"/>
  <c r="P60" s="1"/>
  <c r="H52"/>
  <c r="V56"/>
  <c r="D53"/>
  <c r="E53" s="1"/>
  <c r="F53" s="1"/>
  <c r="G53" s="1"/>
  <c r="Q59"/>
  <c r="V57" l="1"/>
  <c r="W57" s="1"/>
  <c r="X57" s="1"/>
  <c r="Y57" s="1"/>
  <c r="M61"/>
  <c r="N61" s="1"/>
  <c r="O61" s="1"/>
  <c r="P61" s="1"/>
  <c r="H53"/>
  <c r="D54"/>
  <c r="E54" s="1"/>
  <c r="F54" s="1"/>
  <c r="G54" s="1"/>
  <c r="W56"/>
  <c r="Q60"/>
  <c r="H54" l="1"/>
  <c r="X56"/>
  <c r="Y56" s="1"/>
  <c r="Z56"/>
  <c r="V58"/>
  <c r="W58" s="1"/>
  <c r="D55"/>
  <c r="E55" s="1"/>
  <c r="F55" s="1"/>
  <c r="G55" s="1"/>
  <c r="M62"/>
  <c r="N62" s="1"/>
  <c r="O62" s="1"/>
  <c r="P62" s="1"/>
  <c r="Q61"/>
  <c r="Z57"/>
  <c r="X58" l="1"/>
  <c r="Y58" s="1"/>
  <c r="Z58"/>
  <c r="H55"/>
  <c r="M63"/>
  <c r="N63" s="1"/>
  <c r="O63" s="1"/>
  <c r="P63" s="1"/>
  <c r="D56"/>
  <c r="E56" s="1"/>
  <c r="F56" s="1"/>
  <c r="G56" s="1"/>
  <c r="V59"/>
  <c r="W59" s="1"/>
  <c r="X59" s="1"/>
  <c r="Y59" s="1"/>
  <c r="Q62"/>
  <c r="V60" l="1"/>
  <c r="W60" s="1"/>
  <c r="X60" s="1"/>
  <c r="Y60" s="1"/>
  <c r="M64"/>
  <c r="N64" s="1"/>
  <c r="O64" s="1"/>
  <c r="P64" s="1"/>
  <c r="Z59"/>
  <c r="H56"/>
  <c r="D57"/>
  <c r="Q63"/>
  <c r="D58" l="1"/>
  <c r="E58" s="1"/>
  <c r="M65"/>
  <c r="N65" s="1"/>
  <c r="O65" s="1"/>
  <c r="P65" s="1"/>
  <c r="V61"/>
  <c r="W61"/>
  <c r="X61" s="1"/>
  <c r="Y61" s="1"/>
  <c r="Q64"/>
  <c r="E57"/>
  <c r="Z60"/>
  <c r="F58" l="1"/>
  <c r="G58" s="1"/>
  <c r="H58"/>
  <c r="F57"/>
  <c r="G57" s="1"/>
  <c r="H57"/>
  <c r="V62"/>
  <c r="W62" s="1"/>
  <c r="X62" s="1"/>
  <c r="Y62" s="1"/>
  <c r="M66"/>
  <c r="N66" s="1"/>
  <c r="O66" s="1"/>
  <c r="P66" s="1"/>
  <c r="Z61"/>
  <c r="D59"/>
  <c r="E59" s="1"/>
  <c r="F59" s="1"/>
  <c r="G59" s="1"/>
  <c r="Q65"/>
  <c r="H59" l="1"/>
  <c r="V63"/>
  <c r="W63" s="1"/>
  <c r="D60"/>
  <c r="M67"/>
  <c r="N67" s="1"/>
  <c r="O67" s="1"/>
  <c r="P67" s="1"/>
  <c r="Q66"/>
  <c r="Z62"/>
  <c r="X63" l="1"/>
  <c r="Y63" s="1"/>
  <c r="Z63"/>
  <c r="M68"/>
  <c r="D61"/>
  <c r="E61" s="1"/>
  <c r="F61" s="1"/>
  <c r="G61" s="1"/>
  <c r="Q67"/>
  <c r="V64"/>
  <c r="W64" s="1"/>
  <c r="X64" s="1"/>
  <c r="Y64" s="1"/>
  <c r="E60"/>
  <c r="V65" l="1"/>
  <c r="W65" s="1"/>
  <c r="F60"/>
  <c r="G60" s="1"/>
  <c r="H60"/>
  <c r="M69"/>
  <c r="Z64"/>
  <c r="H61"/>
  <c r="N68"/>
  <c r="D62"/>
  <c r="E62" s="1"/>
  <c r="F62" s="1"/>
  <c r="G62" s="1"/>
  <c r="X65" l="1"/>
  <c r="Y65" s="1"/>
  <c r="Z65"/>
  <c r="O68"/>
  <c r="P68" s="1"/>
  <c r="Q68"/>
  <c r="H62"/>
  <c r="D63"/>
  <c r="E63" s="1"/>
  <c r="F63" s="1"/>
  <c r="G63" s="1"/>
  <c r="M70"/>
  <c r="N70" s="1"/>
  <c r="O70" s="1"/>
  <c r="P70" s="1"/>
  <c r="V66"/>
  <c r="W66" s="1"/>
  <c r="X66" s="1"/>
  <c r="Y66" s="1"/>
  <c r="N69"/>
  <c r="V67" l="1"/>
  <c r="O69"/>
  <c r="P69" s="1"/>
  <c r="Q69"/>
  <c r="M71"/>
  <c r="Z66"/>
  <c r="Q70"/>
  <c r="H63"/>
  <c r="D64"/>
  <c r="E64" s="1"/>
  <c r="F64" s="1"/>
  <c r="G64" s="1"/>
  <c r="M72" l="1"/>
  <c r="N72" s="1"/>
  <c r="D65"/>
  <c r="E65" s="1"/>
  <c r="F65" s="1"/>
  <c r="G65" s="1"/>
  <c r="V68"/>
  <c r="W67"/>
  <c r="H64"/>
  <c r="N71"/>
  <c r="O72" l="1"/>
  <c r="P72" s="1"/>
  <c r="Q72"/>
  <c r="X67"/>
  <c r="Y67" s="1"/>
  <c r="Z67"/>
  <c r="V69"/>
  <c r="W69" s="1"/>
  <c r="X69" s="1"/>
  <c r="Y69" s="1"/>
  <c r="W68"/>
  <c r="H65"/>
  <c r="O71"/>
  <c r="P71" s="1"/>
  <c r="Q71"/>
  <c r="D66"/>
  <c r="E66" s="1"/>
  <c r="F66" s="1"/>
  <c r="G66" s="1"/>
  <c r="M73"/>
  <c r="N73" s="1"/>
  <c r="O73" s="1"/>
  <c r="P73" s="1"/>
  <c r="M74" l="1"/>
  <c r="N74" s="1"/>
  <c r="O74" s="1"/>
  <c r="P74" s="1"/>
  <c r="D67"/>
  <c r="E67" s="1"/>
  <c r="F67" s="1"/>
  <c r="G67" s="1"/>
  <c r="Z69"/>
  <c r="X68"/>
  <c r="Y68" s="1"/>
  <c r="Z68"/>
  <c r="V70"/>
  <c r="W70" s="1"/>
  <c r="X70" s="1"/>
  <c r="Y70" s="1"/>
  <c r="Q73"/>
  <c r="H66"/>
  <c r="D68" l="1"/>
  <c r="E68" s="1"/>
  <c r="F68" s="1"/>
  <c r="G68" s="1"/>
  <c r="V71"/>
  <c r="M75"/>
  <c r="N75" s="1"/>
  <c r="O75" s="1"/>
  <c r="P75" s="1"/>
  <c r="Z70"/>
  <c r="H67"/>
  <c r="Q74"/>
  <c r="M76" l="1"/>
  <c r="N76" s="1"/>
  <c r="O76" s="1"/>
  <c r="P76" s="1"/>
  <c r="V72"/>
  <c r="W72" s="1"/>
  <c r="D69"/>
  <c r="E69" s="1"/>
  <c r="F69" s="1"/>
  <c r="G69" s="1"/>
  <c r="Q75"/>
  <c r="W71"/>
  <c r="H68"/>
  <c r="X72" l="1"/>
  <c r="Y72" s="1"/>
  <c r="Z72"/>
  <c r="H69"/>
  <c r="Q76"/>
  <c r="X71"/>
  <c r="Y71" s="1"/>
  <c r="Z71"/>
  <c r="D70"/>
  <c r="E70" s="1"/>
  <c r="F70" s="1"/>
  <c r="G70" s="1"/>
  <c r="V73"/>
  <c r="W73" s="1"/>
  <c r="X73" s="1"/>
  <c r="Y73" s="1"/>
  <c r="M77"/>
  <c r="M78" l="1"/>
  <c r="N78" s="1"/>
  <c r="O78" s="1"/>
  <c r="P78" s="1"/>
  <c r="D71"/>
  <c r="E71" s="1"/>
  <c r="F71" s="1"/>
  <c r="G71" s="1"/>
  <c r="N77"/>
  <c r="V74"/>
  <c r="Z73"/>
  <c r="H70"/>
  <c r="V75" l="1"/>
  <c r="W75" s="1"/>
  <c r="X75" s="1"/>
  <c r="Y75" s="1"/>
  <c r="O77"/>
  <c r="P77" s="1"/>
  <c r="Q77"/>
  <c r="M79"/>
  <c r="N79" s="1"/>
  <c r="O79" s="1"/>
  <c r="P79" s="1"/>
  <c r="H71"/>
  <c r="D72"/>
  <c r="E72" s="1"/>
  <c r="F72" s="1"/>
  <c r="G72" s="1"/>
  <c r="W74"/>
  <c r="Q78"/>
  <c r="X74" l="1"/>
  <c r="Y74" s="1"/>
  <c r="Z74"/>
  <c r="V76"/>
  <c r="W76" s="1"/>
  <c r="X76" s="1"/>
  <c r="Y76" s="1"/>
  <c r="H72"/>
  <c r="Q79"/>
  <c r="Z75"/>
  <c r="D73"/>
  <c r="E73" s="1"/>
  <c r="F73" s="1"/>
  <c r="G73" s="1"/>
  <c r="M80"/>
  <c r="N80" s="1"/>
  <c r="O80" s="1"/>
  <c r="P80" s="1"/>
  <c r="H73" l="1"/>
  <c r="M81"/>
  <c r="N81" s="1"/>
  <c r="D74"/>
  <c r="E74" s="1"/>
  <c r="F74" s="1"/>
  <c r="G74" s="1"/>
  <c r="V77"/>
  <c r="W77" s="1"/>
  <c r="Z76"/>
  <c r="Q80"/>
  <c r="O81" l="1"/>
  <c r="P81" s="1"/>
  <c r="Q81"/>
  <c r="X77"/>
  <c r="Y77" s="1"/>
  <c r="Z77"/>
  <c r="H74"/>
  <c r="V78"/>
  <c r="W78" s="1"/>
  <c r="D75"/>
  <c r="E75" s="1"/>
  <c r="F75" s="1"/>
  <c r="G75" s="1"/>
  <c r="M82"/>
  <c r="N82" s="1"/>
  <c r="O82" s="1"/>
  <c r="P82" s="1"/>
  <c r="X78" l="1"/>
  <c r="Y78" s="1"/>
  <c r="Z78"/>
  <c r="H75"/>
  <c r="M83"/>
  <c r="D76"/>
  <c r="E76" s="1"/>
  <c r="F76" s="1"/>
  <c r="G76" s="1"/>
  <c r="V79"/>
  <c r="W79" s="1"/>
  <c r="X79" s="1"/>
  <c r="Y79" s="1"/>
  <c r="Q82"/>
  <c r="V80" l="1"/>
  <c r="W80" s="1"/>
  <c r="M84"/>
  <c r="Z79"/>
  <c r="H76"/>
  <c r="D77"/>
  <c r="E77" s="1"/>
  <c r="F77" s="1"/>
  <c r="G77" s="1"/>
  <c r="N83"/>
  <c r="X80" l="1"/>
  <c r="Y80" s="1"/>
  <c r="Z80"/>
  <c r="D78"/>
  <c r="E78" s="1"/>
  <c r="F78" s="1"/>
  <c r="G78" s="1"/>
  <c r="O83"/>
  <c r="P83" s="1"/>
  <c r="Q83"/>
  <c r="M85"/>
  <c r="V81"/>
  <c r="W81" s="1"/>
  <c r="X81" s="1"/>
  <c r="Y81" s="1"/>
  <c r="H77"/>
  <c r="N84"/>
  <c r="O84" l="1"/>
  <c r="P84" s="1"/>
  <c r="Q84"/>
  <c r="V82"/>
  <c r="H78"/>
  <c r="M86"/>
  <c r="N86" s="1"/>
  <c r="D79"/>
  <c r="Z81"/>
  <c r="N85"/>
  <c r="E79" l="1"/>
  <c r="F79" s="1"/>
  <c r="G79" s="1"/>
  <c r="O86"/>
  <c r="P86" s="1"/>
  <c r="Q86"/>
  <c r="V83"/>
  <c r="W83" s="1"/>
  <c r="X83" s="1"/>
  <c r="Y83" s="1"/>
  <c r="W82"/>
  <c r="O85"/>
  <c r="P85" s="1"/>
  <c r="Q85"/>
  <c r="D80"/>
  <c r="E80" s="1"/>
  <c r="F80" s="1"/>
  <c r="G80" s="1"/>
  <c r="M87"/>
  <c r="N87" s="1"/>
  <c r="O87" s="1"/>
  <c r="P87" s="1"/>
  <c r="H79" l="1"/>
  <c r="H80"/>
  <c r="M88"/>
  <c r="N88" s="1"/>
  <c r="X82"/>
  <c r="Y82" s="1"/>
  <c r="Z82"/>
  <c r="V84"/>
  <c r="W84" s="1"/>
  <c r="Q87"/>
  <c r="D81"/>
  <c r="E81" s="1"/>
  <c r="F81" s="1"/>
  <c r="G81" s="1"/>
  <c r="Z83"/>
  <c r="H81" l="1"/>
  <c r="O88"/>
  <c r="P88" s="1"/>
  <c r="Q88"/>
  <c r="X84"/>
  <c r="Y84" s="1"/>
  <c r="Z84"/>
  <c r="D82"/>
  <c r="E82" s="1"/>
  <c r="V85"/>
  <c r="M89"/>
  <c r="N89" s="1"/>
  <c r="O89" s="1"/>
  <c r="P89" s="1"/>
  <c r="F82" l="1"/>
  <c r="G82" s="1"/>
  <c r="M90"/>
  <c r="N90" s="1"/>
  <c r="V86"/>
  <c r="D83"/>
  <c r="Q89"/>
  <c r="W85"/>
  <c r="H82"/>
  <c r="E83" l="1"/>
  <c r="H83" s="1"/>
  <c r="O90"/>
  <c r="P90" s="1"/>
  <c r="Q90"/>
  <c r="X85"/>
  <c r="Y85" s="1"/>
  <c r="Z85"/>
  <c r="D84"/>
  <c r="V87"/>
  <c r="W87"/>
  <c r="X87" s="1"/>
  <c r="Y87" s="1"/>
  <c r="M91"/>
  <c r="N91" s="1"/>
  <c r="O91" s="1"/>
  <c r="P91" s="1"/>
  <c r="W86"/>
  <c r="F83" l="1"/>
  <c r="G83" s="1"/>
  <c r="E84"/>
  <c r="F84" s="1"/>
  <c r="G84" s="1"/>
  <c r="M92"/>
  <c r="N92" s="1"/>
  <c r="D85"/>
  <c r="E85" s="1"/>
  <c r="F85" s="1"/>
  <c r="G85" s="1"/>
  <c r="Z87"/>
  <c r="X86"/>
  <c r="Y86" s="1"/>
  <c r="Z86"/>
  <c r="V88"/>
  <c r="W88" s="1"/>
  <c r="Q91"/>
  <c r="H84"/>
  <c r="O92" l="1"/>
  <c r="P92" s="1"/>
  <c r="Q92"/>
  <c r="X88"/>
  <c r="Y88" s="1"/>
  <c r="Z88"/>
  <c r="H85"/>
  <c r="V89"/>
  <c r="W89" s="1"/>
  <c r="X89" s="1"/>
  <c r="Y89" s="1"/>
  <c r="D86"/>
  <c r="E86" s="1"/>
  <c r="F86" s="1"/>
  <c r="G86" s="1"/>
  <c r="M93"/>
  <c r="N93" s="1"/>
  <c r="O93" s="1"/>
  <c r="P93" s="1"/>
  <c r="H86" l="1"/>
  <c r="D87"/>
  <c r="E87" s="1"/>
  <c r="F87" s="1"/>
  <c r="G87" s="1"/>
  <c r="Z89"/>
  <c r="M94"/>
  <c r="N94" s="1"/>
  <c r="O94" s="1"/>
  <c r="P94" s="1"/>
  <c r="V90"/>
  <c r="W90" s="1"/>
  <c r="X90" s="1"/>
  <c r="Y90" s="1"/>
  <c r="Q93"/>
  <c r="Z90" l="1"/>
  <c r="M95"/>
  <c r="H87"/>
  <c r="V91"/>
  <c r="W91" s="1"/>
  <c r="X91" s="1"/>
  <c r="Y91" s="1"/>
  <c r="D88"/>
  <c r="E88" s="1"/>
  <c r="F88" s="1"/>
  <c r="G88" s="1"/>
  <c r="Q94"/>
  <c r="H88" l="1"/>
  <c r="V92"/>
  <c r="W92" s="1"/>
  <c r="M96"/>
  <c r="N96" s="1"/>
  <c r="O96" s="1"/>
  <c r="P96" s="1"/>
  <c r="N95"/>
  <c r="D89"/>
  <c r="E89" s="1"/>
  <c r="F89" s="1"/>
  <c r="G89" s="1"/>
  <c r="Z91"/>
  <c r="H89" l="1"/>
  <c r="X92"/>
  <c r="Y92" s="1"/>
  <c r="Z92"/>
  <c r="O95"/>
  <c r="P95" s="1"/>
  <c r="Q95"/>
  <c r="D90"/>
  <c r="E90" s="1"/>
  <c r="F90" s="1"/>
  <c r="G90" s="1"/>
  <c r="M97"/>
  <c r="N97" s="1"/>
  <c r="O97" s="1"/>
  <c r="P97" s="1"/>
  <c r="V93"/>
  <c r="W93" s="1"/>
  <c r="X93" s="1"/>
  <c r="Y93" s="1"/>
  <c r="Q96"/>
  <c r="Q97" l="1"/>
  <c r="V94"/>
  <c r="D91"/>
  <c r="E91" s="1"/>
  <c r="F91" s="1"/>
  <c r="G91" s="1"/>
  <c r="Z93"/>
  <c r="M98"/>
  <c r="H90"/>
  <c r="M99" l="1"/>
  <c r="N99" s="1"/>
  <c r="O99" s="1"/>
  <c r="P99" s="1"/>
  <c r="V95"/>
  <c r="W95" s="1"/>
  <c r="N98"/>
  <c r="H91"/>
  <c r="D92"/>
  <c r="E92" s="1"/>
  <c r="F92" s="1"/>
  <c r="G92" s="1"/>
  <c r="W94"/>
  <c r="X95" l="1"/>
  <c r="Y95" s="1"/>
  <c r="Z95"/>
  <c r="D93"/>
  <c r="E93" s="1"/>
  <c r="F93" s="1"/>
  <c r="G93" s="1"/>
  <c r="O98"/>
  <c r="P98" s="1"/>
  <c r="Q98"/>
  <c r="M100"/>
  <c r="N100" s="1"/>
  <c r="O100" s="1"/>
  <c r="P100" s="1"/>
  <c r="Q99"/>
  <c r="X94"/>
  <c r="Y94" s="1"/>
  <c r="Z94"/>
  <c r="V96"/>
  <c r="H92"/>
  <c r="D94" l="1"/>
  <c r="E94" s="1"/>
  <c r="F94" s="1"/>
  <c r="G94" s="1"/>
  <c r="V97"/>
  <c r="M101"/>
  <c r="N101" s="1"/>
  <c r="O101" s="1"/>
  <c r="P101" s="1"/>
  <c r="W96"/>
  <c r="Q100"/>
  <c r="H93"/>
  <c r="X96" l="1"/>
  <c r="Y96" s="1"/>
  <c r="Z96"/>
  <c r="M102"/>
  <c r="N102" s="1"/>
  <c r="O102" s="1"/>
  <c r="P102" s="1"/>
  <c r="D95"/>
  <c r="E95" s="1"/>
  <c r="F95" s="1"/>
  <c r="G95" s="1"/>
  <c r="Q101"/>
  <c r="V98"/>
  <c r="W98" s="1"/>
  <c r="W97"/>
  <c r="H94"/>
  <c r="X98" l="1"/>
  <c r="Y98" s="1"/>
  <c r="Z98"/>
  <c r="X97"/>
  <c r="Y97" s="1"/>
  <c r="Z97"/>
  <c r="M103"/>
  <c r="N103" s="1"/>
  <c r="H95"/>
  <c r="V99"/>
  <c r="W99" s="1"/>
  <c r="X99" s="1"/>
  <c r="Y99" s="1"/>
  <c r="D96"/>
  <c r="E96" s="1"/>
  <c r="F96" s="1"/>
  <c r="G96" s="1"/>
  <c r="Q102"/>
  <c r="H96" l="1"/>
  <c r="O103"/>
  <c r="P103" s="1"/>
  <c r="Q103"/>
  <c r="V100"/>
  <c r="D97"/>
  <c r="E97" s="1"/>
  <c r="F97" s="1"/>
  <c r="G97" s="1"/>
  <c r="M104"/>
  <c r="Z99"/>
  <c r="M105" l="1"/>
  <c r="N105" s="1"/>
  <c r="V101"/>
  <c r="N104"/>
  <c r="H97"/>
  <c r="W100"/>
  <c r="D98"/>
  <c r="O105" l="1"/>
  <c r="P105" s="1"/>
  <c r="Q105"/>
  <c r="X100"/>
  <c r="Y100" s="1"/>
  <c r="Z100"/>
  <c r="O104"/>
  <c r="P104" s="1"/>
  <c r="Q104"/>
  <c r="D99"/>
  <c r="E99" s="1"/>
  <c r="F99" s="1"/>
  <c r="G99" s="1"/>
  <c r="V102"/>
  <c r="M106"/>
  <c r="E98"/>
  <c r="W101"/>
  <c r="X101" l="1"/>
  <c r="Y101" s="1"/>
  <c r="Z101"/>
  <c r="M107"/>
  <c r="V103"/>
  <c r="W103"/>
  <c r="X103" s="1"/>
  <c r="Y103" s="1"/>
  <c r="H99"/>
  <c r="F98"/>
  <c r="G98" s="1"/>
  <c r="H98"/>
  <c r="D100"/>
  <c r="E100" s="1"/>
  <c r="F100" s="1"/>
  <c r="G100" s="1"/>
  <c r="N106"/>
  <c r="W102"/>
  <c r="O106" l="1"/>
  <c r="P106" s="1"/>
  <c r="Q106"/>
  <c r="M108"/>
  <c r="N108" s="1"/>
  <c r="O108" s="1"/>
  <c r="P108" s="1"/>
  <c r="H100"/>
  <c r="Z103"/>
  <c r="N107"/>
  <c r="X102"/>
  <c r="Y102" s="1"/>
  <c r="Z102"/>
  <c r="D101"/>
  <c r="E101" s="1"/>
  <c r="F101" s="1"/>
  <c r="G101" s="1"/>
  <c r="V104"/>
  <c r="H101" l="1"/>
  <c r="V105"/>
  <c r="D102"/>
  <c r="E102" s="1"/>
  <c r="F102" s="1"/>
  <c r="G102" s="1"/>
  <c r="M109"/>
  <c r="N109" s="1"/>
  <c r="W104"/>
  <c r="Q108"/>
  <c r="O107"/>
  <c r="P107" s="1"/>
  <c r="Q107"/>
  <c r="O109" l="1"/>
  <c r="P109" s="1"/>
  <c r="Q109"/>
  <c r="M110"/>
  <c r="D103"/>
  <c r="E103" s="1"/>
  <c r="F103" s="1"/>
  <c r="G103" s="1"/>
  <c r="V106"/>
  <c r="W105"/>
  <c r="X104"/>
  <c r="Y104" s="1"/>
  <c r="Z104"/>
  <c r="H102"/>
  <c r="X105" l="1"/>
  <c r="Y105" s="1"/>
  <c r="Z105"/>
  <c r="V107"/>
  <c r="W107" s="1"/>
  <c r="X107" s="1"/>
  <c r="Y107" s="1"/>
  <c r="M111"/>
  <c r="N111" s="1"/>
  <c r="O111" s="1"/>
  <c r="P111" s="1"/>
  <c r="W106"/>
  <c r="H103"/>
  <c r="N110"/>
  <c r="D104"/>
  <c r="E104" s="1"/>
  <c r="F104" s="1"/>
  <c r="G104" s="1"/>
  <c r="Z107" l="1"/>
  <c r="H104"/>
  <c r="O110"/>
  <c r="P110" s="1"/>
  <c r="Q110"/>
  <c r="X106"/>
  <c r="Y106" s="1"/>
  <c r="Z106"/>
  <c r="D105"/>
  <c r="E105" s="1"/>
  <c r="F105" s="1"/>
  <c r="G105" s="1"/>
  <c r="M112"/>
  <c r="N112"/>
  <c r="O112" s="1"/>
  <c r="P112" s="1"/>
  <c r="V108"/>
  <c r="W108" s="1"/>
  <c r="Q111"/>
  <c r="X108" l="1"/>
  <c r="Y108" s="1"/>
  <c r="Z108"/>
  <c r="D106"/>
  <c r="E106" s="1"/>
  <c r="V109"/>
  <c r="W109"/>
  <c r="X109" s="1"/>
  <c r="Y109" s="1"/>
  <c r="M113"/>
  <c r="Q112"/>
  <c r="H105"/>
  <c r="F106" l="1"/>
  <c r="G106" s="1"/>
  <c r="H106"/>
  <c r="M114"/>
  <c r="N114" s="1"/>
  <c r="O114" s="1"/>
  <c r="V110"/>
  <c r="D107"/>
  <c r="E107" s="1"/>
  <c r="F107" s="1"/>
  <c r="G107" s="1"/>
  <c r="N113"/>
  <c r="Z109"/>
  <c r="Q114" l="1"/>
  <c r="P114"/>
  <c r="D108"/>
  <c r="E108" s="1"/>
  <c r="F108" s="1"/>
  <c r="G108" s="1"/>
  <c r="V111"/>
  <c r="W111" s="1"/>
  <c r="X111" s="1"/>
  <c r="Y111" s="1"/>
  <c r="O113"/>
  <c r="P113" s="1"/>
  <c r="Q113"/>
  <c r="H107"/>
  <c r="W110"/>
  <c r="Q115" l="1"/>
  <c r="L118" s="1"/>
  <c r="H108"/>
  <c r="X110"/>
  <c r="Y110" s="1"/>
  <c r="Z110"/>
  <c r="Z111"/>
  <c r="P115"/>
  <c r="L117" s="1"/>
  <c r="V112"/>
  <c r="D109"/>
  <c r="E109" s="1"/>
  <c r="F109" s="1"/>
  <c r="G109" s="1"/>
  <c r="O115"/>
  <c r="K119" s="1"/>
  <c r="AF118" l="1"/>
  <c r="AO33" s="1"/>
  <c r="V113"/>
  <c r="W113" s="1"/>
  <c r="X113" s="1"/>
  <c r="Y113" s="1"/>
  <c r="H109"/>
  <c r="W112"/>
  <c r="D110"/>
  <c r="E110" s="1"/>
  <c r="F110" s="1"/>
  <c r="G110" s="1"/>
  <c r="X112" l="1"/>
  <c r="Y112" s="1"/>
  <c r="Z112"/>
  <c r="V114"/>
  <c r="W114" s="1"/>
  <c r="X114" s="1"/>
  <c r="H110"/>
  <c r="Z113"/>
  <c r="D111"/>
  <c r="E111" s="1"/>
  <c r="F111" s="1"/>
  <c r="G111" s="1"/>
  <c r="D112" l="1"/>
  <c r="E112" s="1"/>
  <c r="F112" s="1"/>
  <c r="G112" s="1"/>
  <c r="H111"/>
  <c r="Z114"/>
  <c r="Z115" s="1"/>
  <c r="U118" s="1"/>
  <c r="Y114"/>
  <c r="Y115" s="1"/>
  <c r="U117" s="1"/>
  <c r="X115"/>
  <c r="T119" s="1"/>
  <c r="AG118" l="1"/>
  <c r="AU33" s="1"/>
  <c r="D113"/>
  <c r="E113" s="1"/>
  <c r="F113" s="1"/>
  <c r="G113" s="1"/>
  <c r="H112"/>
  <c r="H113" l="1"/>
  <c r="D114"/>
  <c r="E114" s="1"/>
  <c r="F114" s="1"/>
  <c r="G114" l="1"/>
  <c r="G115" s="1"/>
  <c r="C117" s="1"/>
  <c r="B119"/>
  <c r="H114"/>
  <c r="H115" s="1"/>
  <c r="C118" s="1"/>
  <c r="AQ34" l="1"/>
  <c r="AV35" i="5"/>
  <c r="AG27"/>
  <c r="AV33" s="1"/>
  <c r="AG24"/>
  <c r="AV29" s="1"/>
  <c r="AG23"/>
  <c r="AG32" s="1"/>
  <c r="T5"/>
  <c r="U5" s="1"/>
  <c r="V5" s="1"/>
  <c r="AE5"/>
  <c r="AE24" l="1"/>
  <c r="AR30" s="1"/>
  <c r="AE28"/>
  <c r="D5"/>
  <c r="E5" s="1"/>
  <c r="E6" s="1"/>
  <c r="AQ36"/>
  <c r="AE27"/>
  <c r="AR34" s="1"/>
  <c r="AG31"/>
  <c r="AE26"/>
  <c r="AG29"/>
  <c r="U6"/>
  <c r="AE23"/>
  <c r="AG30"/>
  <c r="F5" l="1"/>
  <c r="AH7"/>
  <c r="AH8"/>
  <c r="AH6"/>
  <c r="AE31"/>
  <c r="AI12"/>
  <c r="AH13"/>
  <c r="AI7"/>
  <c r="AI8"/>
  <c r="AI14"/>
  <c r="AH15"/>
  <c r="AH16"/>
  <c r="AH22"/>
  <c r="AI9"/>
  <c r="AI20"/>
  <c r="AH21"/>
  <c r="AI19"/>
  <c r="AI18"/>
  <c r="AI21"/>
  <c r="AI5"/>
  <c r="AI22"/>
  <c r="AI11"/>
  <c r="AH9"/>
  <c r="AI16"/>
  <c r="AH11"/>
  <c r="AH12"/>
  <c r="AH10"/>
  <c r="AI15"/>
  <c r="AH14"/>
  <c r="AE30"/>
  <c r="AI13"/>
  <c r="AH17"/>
  <c r="AI10"/>
  <c r="AH19"/>
  <c r="AH20"/>
  <c r="AH18"/>
  <c r="AI17"/>
  <c r="AE32"/>
  <c r="AI6"/>
  <c r="AH5"/>
  <c r="U7"/>
  <c r="E7"/>
  <c r="AE29"/>
  <c r="AH23" l="1"/>
  <c r="U8"/>
  <c r="AI23"/>
  <c r="E8"/>
  <c r="U9" l="1"/>
  <c r="E9"/>
  <c r="E10" l="1"/>
  <c r="U10"/>
  <c r="E11" l="1"/>
  <c r="U11"/>
  <c r="U12" l="1"/>
  <c r="E12"/>
  <c r="E13" l="1"/>
  <c r="U13"/>
  <c r="U14" l="1"/>
  <c r="E14"/>
  <c r="E15" l="1"/>
  <c r="U15"/>
  <c r="U16" l="1"/>
  <c r="E16"/>
  <c r="E17" l="1"/>
  <c r="U17"/>
  <c r="U18" l="1"/>
  <c r="E18"/>
  <c r="E19" l="1"/>
  <c r="U19"/>
  <c r="U20" l="1"/>
  <c r="E20"/>
  <c r="U21" l="1"/>
  <c r="E21"/>
  <c r="E22" l="1"/>
  <c r="D23" s="1"/>
  <c r="U22"/>
  <c r="T23" s="1"/>
  <c r="F22" l="1"/>
  <c r="F11"/>
  <c r="F19"/>
  <c r="F14"/>
  <c r="F13"/>
  <c r="F17"/>
  <c r="F21"/>
  <c r="F8"/>
  <c r="F12"/>
  <c r="F16"/>
  <c r="F20"/>
  <c r="F9"/>
  <c r="F7"/>
  <c r="F15"/>
  <c r="F10"/>
  <c r="F18"/>
  <c r="F6"/>
  <c r="V9"/>
  <c r="V17"/>
  <c r="V8"/>
  <c r="V16"/>
  <c r="V11"/>
  <c r="V15"/>
  <c r="V19"/>
  <c r="V10"/>
  <c r="V14"/>
  <c r="V18"/>
  <c r="V22"/>
  <c r="V6"/>
  <c r="V7"/>
  <c r="V13"/>
  <c r="V21"/>
  <c r="V12"/>
  <c r="V20"/>
  <c r="Y12" l="1"/>
  <c r="W12"/>
  <c r="X12"/>
  <c r="Z12"/>
  <c r="X13"/>
  <c r="W13"/>
  <c r="Y13"/>
  <c r="Z13"/>
  <c r="Y6"/>
  <c r="W6"/>
  <c r="X6"/>
  <c r="Z6"/>
  <c r="Y18"/>
  <c r="X18"/>
  <c r="W18"/>
  <c r="Z18"/>
  <c r="Y10"/>
  <c r="X10"/>
  <c r="W10"/>
  <c r="Z10"/>
  <c r="X15"/>
  <c r="Y15"/>
  <c r="W15"/>
  <c r="Z15"/>
  <c r="W16"/>
  <c r="X16"/>
  <c r="Y16"/>
  <c r="Z16"/>
  <c r="W17"/>
  <c r="Y17"/>
  <c r="X17"/>
  <c r="Z17"/>
  <c r="I6"/>
  <c r="H6"/>
  <c r="G6"/>
  <c r="J6"/>
  <c r="I10"/>
  <c r="G10"/>
  <c r="H10"/>
  <c r="J10"/>
  <c r="H7"/>
  <c r="I7"/>
  <c r="G7"/>
  <c r="J7"/>
  <c r="I20"/>
  <c r="H20"/>
  <c r="G20"/>
  <c r="J20"/>
  <c r="I12"/>
  <c r="H12"/>
  <c r="G12"/>
  <c r="J12"/>
  <c r="H21"/>
  <c r="I21"/>
  <c r="G21"/>
  <c r="J21"/>
  <c r="H13"/>
  <c r="I13"/>
  <c r="G13"/>
  <c r="J13"/>
  <c r="I19"/>
  <c r="H19"/>
  <c r="G19"/>
  <c r="J19"/>
  <c r="I22"/>
  <c r="G22"/>
  <c r="H22"/>
  <c r="J22"/>
  <c r="Y20"/>
  <c r="W20"/>
  <c r="X20"/>
  <c r="Z20"/>
  <c r="X21"/>
  <c r="W21"/>
  <c r="Y21"/>
  <c r="Z21"/>
  <c r="W7"/>
  <c r="X7"/>
  <c r="Y7"/>
  <c r="Z7"/>
  <c r="Y22"/>
  <c r="X22"/>
  <c r="W22"/>
  <c r="Z22"/>
  <c r="Y14"/>
  <c r="X14"/>
  <c r="W14"/>
  <c r="Z14"/>
  <c r="X19"/>
  <c r="Y19"/>
  <c r="W19"/>
  <c r="Z19"/>
  <c r="X11"/>
  <c r="Y11"/>
  <c r="W11"/>
  <c r="Z11"/>
  <c r="W8"/>
  <c r="X8"/>
  <c r="Y8"/>
  <c r="Z8"/>
  <c r="W9"/>
  <c r="Y9"/>
  <c r="X9"/>
  <c r="Z9"/>
  <c r="I18"/>
  <c r="G18"/>
  <c r="H18"/>
  <c r="J18"/>
  <c r="G15"/>
  <c r="I15"/>
  <c r="H15"/>
  <c r="J15"/>
  <c r="I9"/>
  <c r="H9"/>
  <c r="G9"/>
  <c r="J9"/>
  <c r="I16"/>
  <c r="H16"/>
  <c r="G16"/>
  <c r="J16"/>
  <c r="I8"/>
  <c r="H8"/>
  <c r="G8"/>
  <c r="J8"/>
  <c r="H17"/>
  <c r="I17"/>
  <c r="G17"/>
  <c r="J17"/>
  <c r="G14"/>
  <c r="H14"/>
  <c r="I14"/>
  <c r="J14"/>
  <c r="I11"/>
  <c r="H11"/>
  <c r="G11"/>
  <c r="J11"/>
  <c r="G23" l="1"/>
  <c r="D24" s="1"/>
  <c r="I23"/>
  <c r="D27" s="1"/>
  <c r="X23"/>
  <c r="T25" s="1"/>
  <c r="Y23"/>
  <c r="T27" s="1"/>
  <c r="J23"/>
  <c r="D28" s="1"/>
  <c r="H23"/>
  <c r="D25" s="1"/>
  <c r="D26" s="1"/>
  <c r="Z23"/>
  <c r="T28" s="1"/>
  <c r="W23"/>
  <c r="T24" s="1"/>
  <c r="AE25" l="1"/>
  <c r="AR32" s="1"/>
  <c r="T26"/>
  <c r="AG25" s="1"/>
  <c r="AV31" s="1"/>
</calcChain>
</file>

<file path=xl/comments1.xml><?xml version="1.0" encoding="utf-8"?>
<comments xmlns="http://schemas.openxmlformats.org/spreadsheetml/2006/main">
  <authors>
    <author>Michalis</author>
    <author>Your User Name</author>
  </authors>
  <commentList>
    <comment ref="AF4" authorId="0">
      <text>
        <r>
          <rPr>
            <b/>
            <sz val="8"/>
            <color indexed="81"/>
            <rFont val="Tahoma"/>
            <family val="2"/>
            <charset val="161"/>
          </rPr>
          <t>Σε αυτό το παράδειγμα οι παραπάνω ηλικιακές ομάδες σχηματίζονται αυτόματα αθροίζοντας τις μονοετίες στο προηγούμενο φύλλο. 
In this example the 5-year age groups are aggregated from the previous worksheet.</t>
        </r>
      </text>
    </comment>
    <comment ref="C22" authorId="1">
      <text>
        <r>
          <rPr>
            <b/>
            <sz val="8"/>
            <color indexed="81"/>
            <rFont val="Tahoma"/>
            <family val="2"/>
            <charset val="161"/>
          </rPr>
          <t xml:space="preserve">Αναφορικά με τη μέση ηλικία μπορείτε να επιλέξετε την ηλικία στη μέση του ανοικτού διαστήματος.
Regarding the mean age you can set the age at the midpoint for the open interval.
</t>
        </r>
      </text>
    </comment>
  </commentList>
</comments>
</file>

<file path=xl/sharedStrings.xml><?xml version="1.0" encoding="utf-8"?>
<sst xmlns="http://schemas.openxmlformats.org/spreadsheetml/2006/main" count="176" uniqueCount="116">
  <si>
    <t>Σύνολο</t>
  </si>
  <si>
    <t>Lm</t>
  </si>
  <si>
    <t>N/2</t>
  </si>
  <si>
    <t>(%) 0-14</t>
  </si>
  <si>
    <t>(%) 65+</t>
  </si>
  <si>
    <t>Ελλάδα / Greece 2001*</t>
  </si>
  <si>
    <r>
      <t xml:space="preserve">* </t>
    </r>
    <r>
      <rPr>
        <b/>
        <i/>
        <sz val="10"/>
        <rFont val="Arial"/>
        <family val="2"/>
        <charset val="161"/>
      </rPr>
      <t>Πηγή / Source</t>
    </r>
    <r>
      <rPr>
        <i/>
        <sz val="10"/>
        <rFont val="Arial"/>
        <family val="2"/>
        <charset val="161"/>
      </rPr>
      <t>: ΕΛΣΤΑΤ, Εκτίμηση Πληθυσμού 30/06/2001 - ELSTAT, Population at 30/06/2001</t>
    </r>
  </si>
  <si>
    <t>Άνδρες / Males</t>
  </si>
  <si>
    <t>Ηλικίες / Age</t>
  </si>
  <si>
    <t>Σύνολο / Total</t>
  </si>
  <si>
    <t>Females / Γυναίκες</t>
  </si>
  <si>
    <t>% Ανδρών / % Males</t>
  </si>
  <si>
    <t>% Γυναικών / % Females</t>
  </si>
  <si>
    <t>Σύνολο/Total</t>
  </si>
  <si>
    <t>Άνδρες/Males</t>
  </si>
  <si>
    <t>Γυναίκες/Females</t>
  </si>
  <si>
    <t>Ηλικία/Age (*) Σύνολο / Total</t>
  </si>
  <si>
    <t>L(md)</t>
  </si>
  <si>
    <t>Σ(fx)</t>
  </si>
  <si>
    <t>f(md)</t>
  </si>
  <si>
    <t>Μέση Ηλικία / Mean age</t>
  </si>
  <si>
    <t>Διάμεση Ηλικία / Median age</t>
  </si>
  <si>
    <t>Δείκτης εξάρτησης / Dependency ratio</t>
  </si>
  <si>
    <t>Δείκτης Γήρανσης / Aging index</t>
  </si>
  <si>
    <t>(%) 15-44</t>
  </si>
  <si>
    <t>(%) 45-64</t>
  </si>
  <si>
    <t>#</t>
  </si>
  <si>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</si>
  <si>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</si>
  <si>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</si>
  <si>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</si>
  <si>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</si>
  <si>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</si>
  <si>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</si>
  <si>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</si>
  <si>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</si>
  <si>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</si>
  <si>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</si>
  <si>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</si>
  <si>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</si>
  <si>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</si>
  <si>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</si>
  <si>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</si>
  <si>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80-84</t>
  </si>
  <si>
    <t xml:space="preserve"> 85+</t>
  </si>
  <si>
    <t>Ν/2</t>
  </si>
  <si>
    <t>85+</t>
  </si>
  <si>
    <t>80 - 84</t>
  </si>
  <si>
    <t>75 - 79</t>
  </si>
  <si>
    <t>70 - 74</t>
  </si>
  <si>
    <t>65 - 69</t>
  </si>
  <si>
    <t>60 - 64</t>
  </si>
  <si>
    <t>55 - 59</t>
  </si>
  <si>
    <t>50 - 54</t>
  </si>
  <si>
    <t>45 - 49</t>
  </si>
  <si>
    <t>40 - 44</t>
  </si>
  <si>
    <t>35 - 39</t>
  </si>
  <si>
    <t>30 - 34</t>
  </si>
  <si>
    <t>25 - 29</t>
  </si>
  <si>
    <t>20 - 24</t>
  </si>
  <si>
    <t>15 - 19</t>
  </si>
  <si>
    <t>10 - 14</t>
  </si>
  <si>
    <t>5 - 9</t>
  </si>
  <si>
    <t>0 - 4</t>
  </si>
  <si>
    <t>Τοποθετήστε τα δεδομένα σας (όνομα και πληθυσμός ανά ηλικία στις θέσεις των χαρακτήρων με κόκκινο φόντο</t>
  </si>
  <si>
    <t>Copy and paste your data as values (name and population per age) into the characters with red font</t>
  </si>
  <si>
    <t>i</t>
  </si>
  <si>
    <t>U(md)</t>
  </si>
  <si>
    <t>Υπολογισμοί / Formulae</t>
  </si>
  <si>
    <t xml:space="preserve">Ηλικιακές Ομάδες </t>
  </si>
  <si>
    <t>Age groups</t>
  </si>
  <si>
    <t>Ηλικία στο μέσο</t>
  </si>
  <si>
    <t xml:space="preserve">Age at midpoint </t>
  </si>
  <si>
    <t>Γυναίκες / Females</t>
  </si>
  <si>
    <r>
      <t xml:space="preserve"> *</t>
    </r>
    <r>
      <rPr>
        <b/>
        <i/>
        <sz val="9"/>
        <rFont val="Arial"/>
        <family val="2"/>
        <charset val="161"/>
      </rPr>
      <t>Πηγή / Source</t>
    </r>
    <r>
      <rPr>
        <i/>
        <sz val="9"/>
        <rFont val="Arial"/>
        <family val="2"/>
        <charset val="161"/>
      </rPr>
      <t>: ΕΛΣΤΑΤ, Εκτίμηση Πληθυσμού 30/06/2001 - ELSTAT, Population at 30/06/2001</t>
    </r>
  </si>
  <si>
    <t>Population Pyramids and basic population structure measures, an example</t>
  </si>
  <si>
    <t>In this example we are able to automatically calculate and draw the population pyramid in single and 5-year age groups.</t>
  </si>
  <si>
    <t>Additionally, when we copy and paste our data to the specific locations (see following worksheets), the following measures are calculated as well:</t>
  </si>
  <si>
    <t xml:space="preserve">i) Mean age </t>
  </si>
  <si>
    <t>iii) Sex ratio (males/females)</t>
  </si>
  <si>
    <t>vi) Percentages of individuals aged 0-14, 15-44, 45-64, 65+ over the total population</t>
  </si>
  <si>
    <t>v) Aging index (percentage of 65+ to the total population)</t>
  </si>
  <si>
    <t>iv) Dependency Ratio (Ratio of individuals aged 0-14 and 65+ to those aged 15-64)</t>
  </si>
  <si>
    <t xml:space="preserve">For comments or questions please contact Michail AGORASTAKIS, </t>
  </si>
  <si>
    <t xml:space="preserve">magorast@prd.uth.gr </t>
  </si>
  <si>
    <t xml:space="preserve">Για ερωτήσεις και σχόλια απευθυνθείτε Μιχάλης Αγοραστάκης </t>
  </si>
  <si>
    <t>www.ldsa.gr</t>
  </si>
  <si>
    <t xml:space="preserve">Reference: </t>
  </si>
  <si>
    <t>Agorastakis, M., Michou Z. (2011). Population Pyramids and basic population structure measures, an example. [Microsoft Excel, 2007]. Available at www.ldsa.gr.</t>
  </si>
  <si>
    <t>Αντιγράψτε την περιοχή από ΑΚ5:39 έως ΑΧ5:39 και κάντε επικόλληση σε άλλο λογισμικό για παράδειγμα MS Word.</t>
  </si>
  <si>
    <t>Copy ΑΚ5:39 up to ΑΧ5:39 and paste into another software, e.g. MS Word</t>
  </si>
  <si>
    <t>0</t>
  </si>
  <si>
    <t>5</t>
  </si>
  <si>
    <t xml:space="preserve">More sophisticated methods of calculating median age can be found at </t>
  </si>
  <si>
    <t>Applied Demography Toolbox site</t>
  </si>
  <si>
    <t>Median Age is calculated as follows:</t>
  </si>
  <si>
    <r>
      <rPr>
        <b/>
        <sz val="8"/>
        <color theme="1"/>
        <rFont val="Arial"/>
        <family val="2"/>
        <charset val="161"/>
      </rPr>
      <t>N</t>
    </r>
    <r>
      <rPr>
        <sz val="8"/>
        <color theme="1"/>
        <rFont val="Arial"/>
        <family val="2"/>
        <charset val="161"/>
      </rPr>
      <t xml:space="preserve"> is the sum of all frequencies</t>
    </r>
  </si>
  <si>
    <r>
      <rPr>
        <b/>
        <sz val="8"/>
        <color theme="1"/>
        <rFont val="Arial"/>
        <family val="2"/>
        <charset val="161"/>
      </rPr>
      <t xml:space="preserve">f(md) </t>
    </r>
    <r>
      <rPr>
        <sz val="8"/>
        <color theme="1"/>
        <rFont val="Arial"/>
        <family val="2"/>
        <charset val="161"/>
      </rPr>
      <t>is the frequency of the class containing the N/2</t>
    </r>
    <r>
      <rPr>
        <vertAlign val="superscript"/>
        <sz val="8"/>
        <color theme="1"/>
        <rFont val="Arial"/>
        <family val="2"/>
        <charset val="161"/>
      </rPr>
      <t>th</t>
    </r>
    <r>
      <rPr>
        <sz val="8"/>
        <color theme="1"/>
        <rFont val="Arial"/>
        <family val="2"/>
        <charset val="161"/>
      </rPr>
      <t xml:space="preserve"> </t>
    </r>
  </si>
  <si>
    <r>
      <rPr>
        <b/>
        <sz val="8"/>
        <color theme="1"/>
        <rFont val="Arial"/>
        <family val="2"/>
        <charset val="161"/>
      </rPr>
      <t>L(md)</t>
    </r>
    <r>
      <rPr>
        <sz val="8"/>
        <color theme="1"/>
        <rFont val="Arial"/>
        <family val="2"/>
        <charset val="161"/>
      </rPr>
      <t xml:space="preserve"> is the lower limit of the class containing the N/2</t>
    </r>
    <r>
      <rPr>
        <vertAlign val="superscript"/>
        <sz val="8"/>
        <color theme="1"/>
        <rFont val="Arial"/>
        <family val="2"/>
        <charset val="161"/>
      </rPr>
      <t>th</t>
    </r>
    <r>
      <rPr>
        <sz val="8"/>
        <color theme="1"/>
        <rFont val="Arial"/>
        <family val="2"/>
        <charset val="161"/>
      </rPr>
      <t xml:space="preserve"> item</t>
    </r>
  </si>
  <si>
    <r>
      <rPr>
        <b/>
        <sz val="8"/>
        <color theme="1"/>
        <rFont val="Arial"/>
        <family val="2"/>
        <charset val="161"/>
      </rPr>
      <t>N</t>
    </r>
    <r>
      <rPr>
        <sz val="8"/>
        <color theme="1"/>
        <rFont val="Arial"/>
        <family val="2"/>
        <charset val="161"/>
      </rPr>
      <t xml:space="preserve"> είναι το άθροισμα των συχνοτήτων</t>
    </r>
  </si>
  <si>
    <r>
      <rPr>
        <b/>
        <sz val="8"/>
        <color theme="1"/>
        <rFont val="Arial"/>
        <family val="2"/>
        <charset val="161"/>
      </rPr>
      <t>f(md)</t>
    </r>
    <r>
      <rPr>
        <sz val="8"/>
        <color theme="1"/>
        <rFont val="Arial"/>
        <family val="2"/>
        <charset val="161"/>
      </rPr>
      <t xml:space="preserve"> είναι η συχνότητα της διάμεσης τάξης</t>
    </r>
  </si>
  <si>
    <r>
      <rPr>
        <b/>
        <sz val="8"/>
        <color theme="1"/>
        <rFont val="Arial"/>
        <family val="2"/>
        <charset val="161"/>
      </rPr>
      <t>i</t>
    </r>
    <r>
      <rPr>
        <sz val="8"/>
        <color theme="1"/>
        <rFont val="Arial"/>
        <family val="2"/>
        <charset val="161"/>
      </rPr>
      <t xml:space="preserve"> είναι το μέγεθος της διάμεσης τάξης</t>
    </r>
  </si>
  <si>
    <r>
      <rPr>
        <b/>
        <sz val="8"/>
        <color theme="1"/>
        <rFont val="Arial"/>
        <family val="2"/>
        <charset val="161"/>
      </rPr>
      <t>L(md)</t>
    </r>
    <r>
      <rPr>
        <sz val="8"/>
        <color theme="1"/>
        <rFont val="Arial"/>
        <family val="2"/>
        <charset val="161"/>
      </rPr>
      <t xml:space="preserve"> είναι το κατώτατο όριο της διάμεσης τάξης </t>
    </r>
  </si>
  <si>
    <r>
      <rPr>
        <b/>
        <sz val="12"/>
        <color theme="1"/>
        <rFont val="Arial"/>
        <family val="2"/>
        <charset val="161"/>
      </rPr>
      <t>Median</t>
    </r>
    <r>
      <rPr>
        <sz val="12"/>
        <color theme="1"/>
        <rFont val="Arial"/>
        <family val="2"/>
        <charset val="161"/>
      </rPr>
      <t xml:space="preserve"> = L(md) + [(N/2 - Σ(fx))/f(md)]*i</t>
    </r>
  </si>
  <si>
    <t>Αντιγράψτε την περιοχή από ΑΚ5:39 έως ΑΧ5:39 και κάντε επικόλληση σε άλλο λογισμικό για παράδειγμα MS Word</t>
  </si>
  <si>
    <t>Copy ΑΚ5:39 up to ΑΧ5:39 and paste into another software e.g. MS Word</t>
  </si>
  <si>
    <t>Μέση ηλικία / Mean age</t>
  </si>
  <si>
    <t>Αναλογία Φύλων / Sex ratio</t>
  </si>
  <si>
    <t>For representation purposes the calculation areas are hidden (columns A up to AA). We recommend to expand the hidden columns to see additional comments.</t>
  </si>
  <si>
    <t>Δείκτης Εξάρτησης / Dependency ratio</t>
  </si>
  <si>
    <r>
      <rPr>
        <b/>
        <sz val="8"/>
        <color theme="1"/>
        <rFont val="Arial"/>
        <family val="2"/>
        <charset val="161"/>
      </rPr>
      <t xml:space="preserve">i </t>
    </r>
    <r>
      <rPr>
        <sz val="8"/>
        <color theme="1"/>
        <rFont val="Arial"/>
        <family val="2"/>
        <charset val="161"/>
      </rPr>
      <t>is the size of the class interval containing the N/2</t>
    </r>
    <r>
      <rPr>
        <vertAlign val="superscript"/>
        <sz val="8"/>
        <color theme="1"/>
        <rFont val="Arial"/>
        <family val="2"/>
        <charset val="161"/>
      </rPr>
      <t xml:space="preserve">th </t>
    </r>
    <r>
      <rPr>
        <sz val="8"/>
        <color theme="1"/>
        <rFont val="Arial"/>
        <family val="2"/>
        <charset val="161"/>
      </rPr>
      <t>item</t>
    </r>
  </si>
  <si>
    <t>Απόλυτη Αθροιστική Συχν. / Cumulative Freq.</t>
  </si>
  <si>
    <t>ii) Median Age (calculated as specified at Hobbs F.(2004). Age and sex composition. In: Siegel, J.S. and Swanson, D.A. (eds.). The methods and materials of demography. Second edition. San Diego: Elsevier Academic Press: 125-173.</t>
  </si>
  <si>
    <t xml:space="preserve">Note: </t>
  </si>
  <si>
    <t>with permission to post it on the Applied Demography Toolbox website. There is no warranty for this work.  -Eddie Hunsinger, March 2012</t>
  </si>
  <si>
    <t>This "Population Pyramids and basic population structure measures, an example" Excel workbook was provided in March 2012 by Michail Agorastakis (Department of Planning and Regional Development, University of Thessaly),</t>
  </si>
</sst>
</file>

<file path=xl/styles.xml><?xml version="1.0" encoding="utf-8"?>
<styleSheet xmlns="http://schemas.openxmlformats.org/spreadsheetml/2006/main">
  <numFmts count="1">
    <numFmt numFmtId="164" formatCode="0.0"/>
  </numFmts>
  <fonts count="29">
    <font>
      <sz val="10"/>
      <name val="Arial"/>
      <charset val="161"/>
    </font>
    <font>
      <sz val="10"/>
      <name val="Arial"/>
      <family val="2"/>
      <charset val="161"/>
    </font>
    <font>
      <b/>
      <sz val="10"/>
      <name val="Arial"/>
      <family val="2"/>
      <charset val="161"/>
    </font>
    <font>
      <sz val="10"/>
      <name val="Times New Roman"/>
      <family val="1"/>
    </font>
    <font>
      <i/>
      <sz val="10"/>
      <name val="Arial"/>
      <family val="2"/>
      <charset val="161"/>
    </font>
    <font>
      <b/>
      <i/>
      <sz val="10"/>
      <name val="Arial"/>
      <family val="2"/>
      <charset val="161"/>
    </font>
    <font>
      <sz val="9"/>
      <name val="Arial"/>
      <family val="2"/>
      <charset val="161"/>
    </font>
    <font>
      <b/>
      <sz val="9"/>
      <name val="Arial"/>
      <family val="2"/>
      <charset val="161"/>
    </font>
    <font>
      <b/>
      <sz val="8"/>
      <name val="Arial"/>
      <family val="2"/>
      <charset val="161"/>
    </font>
    <font>
      <i/>
      <sz val="9"/>
      <name val="Arial"/>
      <family val="2"/>
      <charset val="161"/>
    </font>
    <font>
      <sz val="10"/>
      <color theme="1" tint="0.249977111117893"/>
      <name val="Arial"/>
      <family val="2"/>
      <charset val="161"/>
    </font>
    <font>
      <sz val="10"/>
      <color rgb="FFFF0000"/>
      <name val="Arial"/>
      <family val="2"/>
      <charset val="161"/>
    </font>
    <font>
      <b/>
      <sz val="9"/>
      <color theme="1" tint="0.249977111117893"/>
      <name val="Arial"/>
      <family val="2"/>
      <charset val="161"/>
    </font>
    <font>
      <b/>
      <sz val="10"/>
      <color rgb="FFFF0000"/>
      <name val="Arial"/>
      <family val="2"/>
      <charset val="161"/>
    </font>
    <font>
      <sz val="9"/>
      <color rgb="FFFF0000"/>
      <name val="Arial"/>
      <family val="2"/>
      <charset val="161"/>
    </font>
    <font>
      <b/>
      <sz val="9"/>
      <color rgb="FFFF0000"/>
      <name val="Arial"/>
      <family val="2"/>
      <charset val="161"/>
    </font>
    <font>
      <sz val="8"/>
      <color theme="1"/>
      <name val="Arial"/>
      <family val="2"/>
      <charset val="161"/>
    </font>
    <font>
      <b/>
      <sz val="8"/>
      <color theme="1"/>
      <name val="Arial"/>
      <family val="2"/>
      <charset val="161"/>
    </font>
    <font>
      <b/>
      <sz val="8"/>
      <color indexed="81"/>
      <name val="Tahoma"/>
      <family val="2"/>
      <charset val="161"/>
    </font>
    <font>
      <b/>
      <i/>
      <sz val="9"/>
      <name val="Arial"/>
      <family val="2"/>
      <charset val="161"/>
    </font>
    <font>
      <b/>
      <sz val="11"/>
      <color theme="1"/>
      <name val="Calibri"/>
      <family val="2"/>
      <charset val="161"/>
      <scheme val="minor"/>
    </font>
    <font>
      <b/>
      <sz val="16"/>
      <name val="Arial"/>
      <family val="2"/>
      <charset val="161"/>
    </font>
    <font>
      <sz val="11"/>
      <color theme="1"/>
      <name val="Arial"/>
      <family val="2"/>
      <charset val="161"/>
    </font>
    <font>
      <u/>
      <sz val="11"/>
      <color theme="10"/>
      <name val="Calibri"/>
      <family val="2"/>
      <charset val="161"/>
    </font>
    <font>
      <sz val="12"/>
      <color theme="1"/>
      <name val="Arial"/>
      <family val="2"/>
      <charset val="161"/>
    </font>
    <font>
      <b/>
      <sz val="12"/>
      <color theme="1"/>
      <name val="Arial"/>
      <family val="2"/>
      <charset val="161"/>
    </font>
    <font>
      <vertAlign val="superscript"/>
      <sz val="8"/>
      <color theme="1"/>
      <name val="Arial"/>
      <family val="2"/>
      <charset val="161"/>
    </font>
    <font>
      <sz val="10"/>
      <name val="Arial"/>
      <family val="2"/>
    </font>
    <font>
      <b/>
      <sz val="10"/>
      <name val="Arial"/>
      <family val="2"/>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theme="2" tint="-9.9978637043366805E-2"/>
        <bgColor indexed="64"/>
      </patternFill>
    </fill>
  </fills>
  <borders count="26">
    <border>
      <left/>
      <right/>
      <top/>
      <bottom/>
      <diagonal/>
    </border>
    <border>
      <left/>
      <right/>
      <top style="double">
        <color indexed="64"/>
      </top>
      <bottom style="double">
        <color indexed="64"/>
      </bottom>
      <diagonal/>
    </border>
    <border>
      <left/>
      <right/>
      <top style="double">
        <color indexed="64"/>
      </top>
      <bottom/>
      <diagonal/>
    </border>
    <border>
      <left style="medium">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xf numFmtId="0" fontId="3" fillId="0" borderId="0"/>
    <xf numFmtId="0" fontId="23" fillId="0" borderId="0" applyNumberFormat="0" applyFill="0" applyBorder="0" applyAlignment="0" applyProtection="0">
      <alignment vertical="top"/>
      <protection locked="0"/>
    </xf>
  </cellStyleXfs>
  <cellXfs count="218">
    <xf numFmtId="0" fontId="0" fillId="0" borderId="0" xfId="0"/>
    <xf numFmtId="0" fontId="1" fillId="2" borderId="0" xfId="1" applyFont="1" applyFill="1" applyProtection="1">
      <protection locked="0"/>
    </xf>
    <xf numFmtId="0" fontId="1" fillId="2" borderId="0" xfId="1" applyFont="1" applyFill="1" applyBorder="1" applyProtection="1">
      <protection locked="0"/>
    </xf>
    <xf numFmtId="0" fontId="10" fillId="2" borderId="0" xfId="1" applyFont="1" applyFill="1" applyBorder="1" applyAlignment="1" applyProtection="1">
      <alignment horizontal="center" vertical="center"/>
      <protection locked="0"/>
    </xf>
    <xf numFmtId="0" fontId="2" fillId="2" borderId="0" xfId="1" applyFont="1" applyFill="1" applyBorder="1" applyAlignment="1" applyProtection="1">
      <alignment horizontal="center" vertical="center"/>
      <protection locked="0"/>
    </xf>
    <xf numFmtId="0" fontId="2" fillId="2" borderId="1" xfId="1" applyNumberFormat="1" applyFont="1" applyFill="1" applyBorder="1" applyAlignment="1" applyProtection="1">
      <alignment horizontal="center" vertical="center" wrapText="1"/>
      <protection locked="0"/>
    </xf>
    <xf numFmtId="0" fontId="1" fillId="2" borderId="0" xfId="1" applyNumberFormat="1" applyFont="1" applyFill="1" applyAlignment="1" applyProtection="1">
      <alignment wrapText="1"/>
      <protection locked="0"/>
    </xf>
    <xf numFmtId="0" fontId="1" fillId="2" borderId="2" xfId="1" applyFont="1" applyFill="1" applyBorder="1" applyAlignment="1" applyProtection="1">
      <alignment horizontal="center" vertical="center"/>
      <protection locked="0"/>
    </xf>
    <xf numFmtId="1" fontId="1" fillId="2" borderId="2" xfId="1" applyNumberFormat="1" applyFont="1" applyFill="1" applyBorder="1" applyAlignment="1" applyProtection="1">
      <alignment horizontal="center" vertical="center"/>
      <protection locked="0"/>
    </xf>
    <xf numFmtId="3" fontId="1" fillId="2" borderId="2" xfId="1" applyNumberFormat="1" applyFont="1" applyFill="1" applyBorder="1" applyAlignment="1" applyProtection="1">
      <alignment horizontal="center" vertical="center"/>
      <protection locked="0"/>
    </xf>
    <xf numFmtId="3" fontId="1" fillId="2" borderId="0" xfId="1" applyNumberFormat="1" applyFont="1" applyFill="1" applyProtection="1">
      <protection locked="0"/>
    </xf>
    <xf numFmtId="1" fontId="1" fillId="2" borderId="0" xfId="1" applyNumberFormat="1" applyFont="1" applyFill="1" applyBorder="1" applyAlignment="1" applyProtection="1">
      <alignment horizontal="center" vertical="center"/>
      <protection locked="0"/>
    </xf>
    <xf numFmtId="3" fontId="1" fillId="2" borderId="0" xfId="1" applyNumberFormat="1" applyFont="1" applyFill="1" applyBorder="1" applyAlignment="1" applyProtection="1">
      <alignment horizontal="center" vertical="center"/>
      <protection locked="0"/>
    </xf>
    <xf numFmtId="0" fontId="1" fillId="2" borderId="0"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3" fontId="2" fillId="2" borderId="2" xfId="1" applyNumberFormat="1" applyFont="1" applyFill="1" applyBorder="1" applyAlignment="1" applyProtection="1">
      <alignment horizontal="center" vertical="center"/>
      <protection locked="0"/>
    </xf>
    <xf numFmtId="3" fontId="2" fillId="2" borderId="1" xfId="1" applyNumberFormat="1" applyFont="1" applyFill="1" applyBorder="1" applyAlignment="1" applyProtection="1">
      <alignment horizontal="center" vertical="center"/>
      <protection locked="0"/>
    </xf>
    <xf numFmtId="164" fontId="2" fillId="2" borderId="1" xfId="1" applyNumberFormat="1" applyFont="1" applyFill="1" applyBorder="1" applyAlignment="1" applyProtection="1">
      <alignment horizontal="center" vertical="center"/>
      <protection locked="0"/>
    </xf>
    <xf numFmtId="164" fontId="2" fillId="2" borderId="4" xfId="1" applyNumberFormat="1" applyFont="1" applyFill="1" applyBorder="1" applyAlignment="1" applyProtection="1">
      <alignment horizontal="center" vertical="center"/>
      <protection locked="0"/>
    </xf>
    <xf numFmtId="164" fontId="2" fillId="2" borderId="0" xfId="1" applyNumberFormat="1" applyFont="1" applyFill="1" applyBorder="1" applyAlignment="1" applyProtection="1">
      <alignment horizontal="center" vertical="center"/>
      <protection locked="0"/>
    </xf>
    <xf numFmtId="0" fontId="11" fillId="2" borderId="2" xfId="1" applyFont="1" applyFill="1" applyBorder="1" applyAlignment="1" applyProtection="1">
      <alignment horizontal="center" vertical="center"/>
      <protection locked="0"/>
    </xf>
    <xf numFmtId="2" fontId="1" fillId="2" borderId="2" xfId="1" applyNumberFormat="1" applyFont="1" applyFill="1" applyBorder="1" applyAlignment="1" applyProtection="1">
      <alignment horizontal="center" vertical="center"/>
      <protection locked="0"/>
    </xf>
    <xf numFmtId="0" fontId="11" fillId="2" borderId="0" xfId="1" applyFont="1" applyFill="1" applyBorder="1" applyAlignment="1" applyProtection="1">
      <alignment horizontal="center" vertical="center"/>
      <protection locked="0"/>
    </xf>
    <xf numFmtId="2" fontId="1" fillId="2" borderId="0" xfId="1" applyNumberFormat="1" applyFont="1" applyFill="1" applyBorder="1" applyAlignment="1" applyProtection="1">
      <alignment horizontal="center" vertical="center"/>
      <protection locked="0"/>
    </xf>
    <xf numFmtId="0" fontId="1" fillId="2" borderId="0" xfId="2" applyFont="1" applyFill="1" applyBorder="1" applyAlignment="1"/>
    <xf numFmtId="0" fontId="1" fillId="2" borderId="0" xfId="2" applyFont="1" applyFill="1" applyBorder="1"/>
    <xf numFmtId="4" fontId="1" fillId="2" borderId="0" xfId="2" applyNumberFormat="1" applyFont="1" applyFill="1" applyBorder="1"/>
    <xf numFmtId="4" fontId="1" fillId="2" borderId="0" xfId="1" applyNumberFormat="1" applyFont="1" applyFill="1" applyProtection="1">
      <protection locked="0"/>
    </xf>
    <xf numFmtId="0" fontId="1" fillId="2" borderId="0" xfId="2" applyFont="1" applyFill="1" applyBorder="1" applyAlignment="1">
      <alignment horizontal="right"/>
    </xf>
    <xf numFmtId="0" fontId="1" fillId="2" borderId="0" xfId="2" applyFont="1" applyFill="1" applyBorder="1" applyAlignment="1">
      <alignment vertical="center"/>
    </xf>
    <xf numFmtId="1" fontId="1" fillId="2" borderId="0" xfId="2" applyNumberFormat="1" applyFont="1" applyFill="1" applyBorder="1" applyAlignment="1">
      <alignment horizontal="left"/>
    </xf>
    <xf numFmtId="0" fontId="2" fillId="2" borderId="0" xfId="1" applyFont="1" applyFill="1" applyBorder="1" applyAlignment="1" applyProtection="1">
      <alignment vertical="center"/>
      <protection locked="0"/>
    </xf>
    <xf numFmtId="3" fontId="11" fillId="2" borderId="0" xfId="1" applyNumberFormat="1" applyFont="1" applyFill="1" applyBorder="1" applyAlignment="1" applyProtection="1">
      <alignment horizontal="center" vertical="center"/>
      <protection locked="0"/>
    </xf>
    <xf numFmtId="0" fontId="1" fillId="2" borderId="5" xfId="1" applyFont="1" applyFill="1" applyBorder="1" applyAlignment="1" applyProtection="1">
      <alignment horizontal="center" vertical="center"/>
      <protection locked="0"/>
    </xf>
    <xf numFmtId="1" fontId="1" fillId="2" borderId="5" xfId="1" applyNumberFormat="1" applyFont="1" applyFill="1" applyBorder="1" applyAlignment="1" applyProtection="1">
      <alignment horizontal="center" vertical="center"/>
      <protection locked="0"/>
    </xf>
    <xf numFmtId="3" fontId="1"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1" fontId="2" fillId="2" borderId="6" xfId="1" applyNumberFormat="1" applyFont="1" applyFill="1" applyBorder="1" applyAlignment="1" applyProtection="1">
      <alignment horizontal="center" vertical="center"/>
      <protection locked="0"/>
    </xf>
    <xf numFmtId="3" fontId="2" fillId="2" borderId="6" xfId="1" applyNumberFormat="1" applyFont="1" applyFill="1" applyBorder="1" applyAlignment="1" applyProtection="1">
      <alignment horizontal="center" vertical="center"/>
      <protection locked="0"/>
    </xf>
    <xf numFmtId="0" fontId="1" fillId="2" borderId="6" xfId="1" applyFont="1" applyFill="1" applyBorder="1" applyAlignment="1" applyProtection="1">
      <alignment horizontal="center" vertical="center"/>
      <protection locked="0"/>
    </xf>
    <xf numFmtId="0" fontId="1" fillId="2" borderId="0" xfId="1" applyFont="1" applyFill="1" applyAlignment="1" applyProtection="1">
      <alignment horizontal="center" vertical="center"/>
      <protection locked="0"/>
    </xf>
    <xf numFmtId="1" fontId="2" fillId="3" borderId="0" xfId="1" applyNumberFormat="1" applyFont="1" applyFill="1" applyBorder="1" applyAlignment="1" applyProtection="1">
      <alignment horizontal="center" vertical="center"/>
      <protection locked="0"/>
    </xf>
    <xf numFmtId="3" fontId="2" fillId="3" borderId="8" xfId="1" applyNumberFormat="1" applyFont="1" applyFill="1" applyBorder="1" applyAlignment="1" applyProtection="1">
      <alignment horizontal="center" vertical="center"/>
      <protection locked="0"/>
    </xf>
    <xf numFmtId="0" fontId="2" fillId="3" borderId="9" xfId="1" applyFont="1" applyFill="1" applyBorder="1" applyAlignment="1" applyProtection="1">
      <alignment horizontal="left" vertical="center"/>
      <protection locked="0"/>
    </xf>
    <xf numFmtId="1" fontId="2" fillId="3" borderId="10" xfId="1" applyNumberFormat="1" applyFont="1" applyFill="1" applyBorder="1" applyAlignment="1" applyProtection="1">
      <alignment horizontal="center" vertical="center"/>
      <protection locked="0"/>
    </xf>
    <xf numFmtId="3" fontId="2" fillId="3" borderId="11" xfId="1" applyNumberFormat="1" applyFont="1" applyFill="1" applyBorder="1" applyAlignment="1" applyProtection="1">
      <alignment horizontal="center" vertical="center"/>
      <protection locked="0"/>
    </xf>
    <xf numFmtId="2" fontId="2" fillId="2" borderId="0" xfId="1" applyNumberFormat="1" applyFont="1" applyFill="1" applyBorder="1" applyAlignment="1" applyProtection="1">
      <alignment horizontal="center" vertical="center"/>
      <protection locked="0"/>
    </xf>
    <xf numFmtId="3" fontId="2" fillId="2" borderId="0" xfId="1" applyNumberFormat="1" applyFont="1" applyFill="1" applyBorder="1" applyAlignment="1" applyProtection="1">
      <alignment horizontal="center" vertical="center"/>
      <protection locked="0"/>
    </xf>
    <xf numFmtId="0" fontId="2" fillId="3" borderId="12" xfId="1" applyFont="1" applyFill="1" applyBorder="1" applyAlignment="1" applyProtection="1">
      <alignment horizontal="left" vertical="center"/>
      <protection locked="0"/>
    </xf>
    <xf numFmtId="0" fontId="2" fillId="3" borderId="13" xfId="1" applyFont="1" applyFill="1" applyBorder="1" applyAlignment="1" applyProtection="1">
      <alignment horizontal="center" vertical="center"/>
      <protection locked="0"/>
    </xf>
    <xf numFmtId="0" fontId="2" fillId="3" borderId="14" xfId="1" applyFont="1" applyFill="1" applyBorder="1" applyAlignment="1" applyProtection="1">
      <alignment horizontal="center" vertical="center"/>
      <protection locked="0"/>
    </xf>
    <xf numFmtId="3" fontId="2" fillId="3" borderId="13" xfId="1" applyNumberFormat="1" applyFont="1" applyFill="1" applyBorder="1" applyAlignment="1" applyProtection="1">
      <alignment horizontal="center" vertical="center"/>
      <protection locked="0"/>
    </xf>
    <xf numFmtId="0" fontId="1" fillId="4" borderId="0" xfId="1" applyFont="1" applyFill="1" applyProtection="1">
      <protection locked="0"/>
    </xf>
    <xf numFmtId="0" fontId="2" fillId="2" borderId="0" xfId="1" applyFont="1" applyFill="1" applyBorder="1" applyAlignment="1" applyProtection="1">
      <alignment horizontal="left" vertical="center" wrapText="1"/>
      <protection locked="0"/>
    </xf>
    <xf numFmtId="0" fontId="2" fillId="2" borderId="15" xfId="1" applyFont="1" applyFill="1" applyBorder="1" applyAlignment="1" applyProtection="1">
      <alignment horizontal="left" vertical="center" wrapText="1"/>
      <protection locked="0"/>
    </xf>
    <xf numFmtId="2" fontId="2" fillId="2" borderId="15" xfId="1" applyNumberFormat="1" applyFont="1" applyFill="1" applyBorder="1" applyAlignment="1" applyProtection="1">
      <alignment horizontal="center" vertical="center"/>
      <protection locked="0"/>
    </xf>
    <xf numFmtId="0" fontId="2" fillId="2" borderId="5" xfId="1" applyFont="1" applyFill="1" applyBorder="1" applyAlignment="1" applyProtection="1">
      <alignment horizontal="left" vertical="center" wrapText="1"/>
      <protection locked="0"/>
    </xf>
    <xf numFmtId="2" fontId="2" fillId="2" borderId="5" xfId="1" applyNumberFormat="1" applyFont="1" applyFill="1" applyBorder="1" applyAlignment="1" applyProtection="1">
      <alignment horizontal="center" vertical="center"/>
      <protection locked="0"/>
    </xf>
    <xf numFmtId="4" fontId="1" fillId="2" borderId="16" xfId="1" applyNumberFormat="1" applyFont="1" applyFill="1" applyBorder="1" applyAlignment="1" applyProtection="1">
      <alignment horizontal="center" vertical="center"/>
      <protection locked="0"/>
    </xf>
    <xf numFmtId="4" fontId="1" fillId="2" borderId="5" xfId="1" applyNumberFormat="1" applyFont="1" applyFill="1" applyBorder="1" applyAlignment="1" applyProtection="1">
      <alignment horizontal="center" vertical="center"/>
      <protection locked="0"/>
    </xf>
    <xf numFmtId="3" fontId="1" fillId="2" borderId="16" xfId="1" applyNumberFormat="1" applyFont="1" applyFill="1" applyBorder="1" applyAlignment="1" applyProtection="1">
      <alignment horizontal="center" vertical="center"/>
      <protection locked="0"/>
    </xf>
    <xf numFmtId="4" fontId="1" fillId="2" borderId="15" xfId="1" applyNumberFormat="1" applyFont="1" applyFill="1" applyBorder="1" applyAlignment="1" applyProtection="1">
      <alignment horizontal="center" vertical="center"/>
      <protection locked="0"/>
    </xf>
    <xf numFmtId="4" fontId="1" fillId="2" borderId="0" xfId="1" applyNumberFormat="1" applyFont="1" applyFill="1" applyBorder="1" applyAlignment="1" applyProtection="1">
      <alignment horizontal="center" vertical="center"/>
      <protection locked="0"/>
    </xf>
    <xf numFmtId="0" fontId="1" fillId="2" borderId="0" xfId="1" applyFont="1" applyFill="1" applyBorder="1" applyProtection="1"/>
    <xf numFmtId="0" fontId="10" fillId="2" borderId="0" xfId="1" applyFont="1" applyFill="1" applyBorder="1" applyAlignment="1" applyProtection="1">
      <alignment horizontal="center" vertical="center"/>
    </xf>
    <xf numFmtId="0" fontId="1" fillId="2" borderId="0" xfId="1" applyFont="1" applyFill="1" applyProtection="1"/>
    <xf numFmtId="0" fontId="2" fillId="2" borderId="0" xfId="1" applyFont="1" applyFill="1" applyProtection="1"/>
    <xf numFmtId="0" fontId="2" fillId="2" borderId="0" xfId="2" applyFont="1" applyFill="1" applyBorder="1" applyAlignment="1" applyProtection="1"/>
    <xf numFmtId="0" fontId="2" fillId="2" borderId="0" xfId="2" applyFont="1" applyFill="1" applyBorder="1" applyAlignment="1" applyProtection="1">
      <alignment horizontal="center"/>
    </xf>
    <xf numFmtId="0" fontId="1" fillId="2" borderId="0" xfId="2" applyFont="1" applyFill="1" applyBorder="1" applyAlignment="1" applyProtection="1"/>
    <xf numFmtId="0" fontId="1" fillId="2" borderId="0" xfId="2" applyFont="1" applyFill="1" applyBorder="1" applyProtection="1"/>
    <xf numFmtId="3" fontId="1" fillId="2" borderId="0" xfId="2" applyNumberFormat="1" applyFont="1" applyFill="1" applyBorder="1" applyAlignment="1" applyProtection="1"/>
    <xf numFmtId="0" fontId="2" fillId="3" borderId="7" xfId="1" applyFont="1" applyFill="1" applyBorder="1" applyAlignment="1" applyProtection="1">
      <alignment horizontal="left" vertical="center"/>
      <protection locked="0"/>
    </xf>
    <xf numFmtId="0" fontId="1" fillId="2" borderId="0" xfId="2" applyFont="1" applyFill="1" applyBorder="1" applyAlignment="1">
      <alignment horizontal="center"/>
    </xf>
    <xf numFmtId="0" fontId="1" fillId="2" borderId="0" xfId="0" applyFont="1" applyFill="1" applyBorder="1" applyProtection="1">
      <protection locked="0"/>
    </xf>
    <xf numFmtId="0" fontId="0" fillId="2" borderId="0" xfId="0" applyFill="1" applyBorder="1" applyProtection="1">
      <protection locked="0"/>
    </xf>
    <xf numFmtId="2" fontId="1" fillId="2" borderId="0" xfId="0" applyNumberFormat="1" applyFont="1" applyFill="1" applyBorder="1" applyProtection="1">
      <protection locked="0"/>
    </xf>
    <xf numFmtId="3" fontId="6" fillId="2" borderId="0" xfId="0" applyNumberFormat="1" applyFont="1" applyFill="1" applyBorder="1" applyAlignment="1" applyProtection="1">
      <alignment horizontal="center" vertical="center"/>
      <protection locked="0"/>
    </xf>
    <xf numFmtId="3" fontId="14" fillId="2" borderId="0" xfId="0" applyNumberFormat="1"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protection locked="0"/>
    </xf>
    <xf numFmtId="2" fontId="7" fillId="2" borderId="0" xfId="0" applyNumberFormat="1" applyFont="1" applyFill="1" applyBorder="1" applyAlignment="1" applyProtection="1">
      <alignment horizontal="center" vertical="center"/>
      <protection locked="0"/>
    </xf>
    <xf numFmtId="2" fontId="7" fillId="2" borderId="17" xfId="0" applyNumberFormat="1" applyFont="1" applyFill="1" applyBorder="1" applyAlignment="1" applyProtection="1">
      <alignment horizontal="center" vertical="center"/>
      <protection locked="0"/>
    </xf>
    <xf numFmtId="0" fontId="0" fillId="2" borderId="0" xfId="0" applyFill="1" applyProtection="1">
      <protection locked="0"/>
    </xf>
    <xf numFmtId="0" fontId="6" fillId="2" borderId="0" xfId="0" applyFont="1" applyFill="1" applyProtection="1">
      <protection locked="0"/>
    </xf>
    <xf numFmtId="0" fontId="1" fillId="2" borderId="0" xfId="0" applyFont="1" applyFill="1" applyProtection="1">
      <protection locked="0"/>
    </xf>
    <xf numFmtId="0" fontId="0" fillId="2" borderId="0" xfId="0" applyFill="1"/>
    <xf numFmtId="0" fontId="6" fillId="2" borderId="0" xfId="2" applyFont="1" applyFill="1" applyBorder="1" applyAlignment="1">
      <alignment horizontal="center"/>
    </xf>
    <xf numFmtId="0" fontId="7" fillId="2" borderId="0" xfId="2" applyFont="1" applyFill="1" applyBorder="1" applyAlignment="1"/>
    <xf numFmtId="0" fontId="7" fillId="2" borderId="0" xfId="2" applyFont="1" applyFill="1" applyBorder="1" applyAlignment="1">
      <alignment horizontal="left"/>
    </xf>
    <xf numFmtId="0" fontId="8" fillId="2" borderId="0" xfId="2" applyFont="1" applyFill="1" applyBorder="1" applyAlignment="1">
      <alignment horizontal="center"/>
    </xf>
    <xf numFmtId="0" fontId="6" fillId="2" borderId="0" xfId="0" applyFont="1" applyFill="1" applyBorder="1" applyProtection="1">
      <protection locked="0"/>
    </xf>
    <xf numFmtId="4" fontId="6" fillId="2" borderId="0" xfId="0" applyNumberFormat="1" applyFont="1" applyFill="1" applyBorder="1" applyProtection="1">
      <protection locked="0"/>
    </xf>
    <xf numFmtId="0" fontId="7" fillId="2" borderId="0" xfId="0" applyFont="1" applyFill="1" applyBorder="1" applyProtection="1">
      <protection locked="0"/>
    </xf>
    <xf numFmtId="0" fontId="2" fillId="2" borderId="0" xfId="1" applyFont="1" applyFill="1" applyAlignment="1" applyProtection="1">
      <alignment horizontal="center" vertical="center"/>
      <protection locked="0"/>
    </xf>
    <xf numFmtId="0" fontId="16" fillId="2" borderId="0" xfId="0" applyFont="1" applyFill="1" applyAlignment="1">
      <alignment vertical="top" wrapText="1"/>
    </xf>
    <xf numFmtId="0" fontId="17" fillId="2" borderId="0" xfId="0" applyFont="1" applyFill="1" applyAlignment="1">
      <alignment vertical="top" wrapText="1"/>
    </xf>
    <xf numFmtId="0" fontId="13" fillId="4" borderId="0" xfId="1" applyFont="1" applyFill="1" applyBorder="1" applyAlignment="1" applyProtection="1">
      <alignment vertical="center"/>
      <protection locked="0"/>
    </xf>
    <xf numFmtId="0" fontId="2" fillId="4" borderId="0" xfId="1" applyFont="1" applyFill="1" applyProtection="1">
      <protection locked="0"/>
    </xf>
    <xf numFmtId="0" fontId="2" fillId="4" borderId="0" xfId="1" applyFont="1" applyFill="1" applyBorder="1" applyAlignment="1" applyProtection="1">
      <alignment vertical="center"/>
      <protection locked="0"/>
    </xf>
    <xf numFmtId="0" fontId="0" fillId="4" borderId="0" xfId="0" applyFill="1" applyBorder="1" applyProtection="1">
      <protection locked="0"/>
    </xf>
    <xf numFmtId="0" fontId="1" fillId="4" borderId="0" xfId="0" applyFont="1" applyFill="1" applyBorder="1" applyProtection="1">
      <protection locked="0"/>
    </xf>
    <xf numFmtId="2" fontId="1" fillId="4" borderId="0" xfId="0" applyNumberFormat="1" applyFont="1" applyFill="1" applyBorder="1" applyProtection="1">
      <protection locked="0"/>
    </xf>
    <xf numFmtId="0" fontId="0" fillId="2" borderId="0" xfId="0" applyFill="1" applyBorder="1"/>
    <xf numFmtId="1" fontId="2" fillId="4" borderId="0" xfId="0" applyNumberFormat="1" applyFont="1" applyFill="1" applyBorder="1" applyProtection="1">
      <protection locked="0"/>
    </xf>
    <xf numFmtId="1" fontId="2" fillId="4" borderId="0" xfId="0" applyNumberFormat="1" applyFont="1" applyFill="1" applyBorder="1" applyAlignment="1" applyProtection="1">
      <alignment horizontal="center" vertical="center"/>
      <protection locked="0"/>
    </xf>
    <xf numFmtId="0" fontId="6" fillId="2" borderId="0" xfId="1" applyFont="1" applyFill="1" applyBorder="1" applyAlignment="1"/>
    <xf numFmtId="0" fontId="1" fillId="4" borderId="0" xfId="0" applyFont="1" applyFill="1" applyBorder="1" applyAlignment="1" applyProtection="1">
      <protection locked="0"/>
    </xf>
    <xf numFmtId="0" fontId="2" fillId="4" borderId="0" xfId="0" applyFont="1" applyFill="1" applyBorder="1" applyAlignment="1" applyProtection="1">
      <protection locked="0"/>
    </xf>
    <xf numFmtId="0" fontId="0" fillId="4" borderId="0" xfId="0" applyFill="1" applyBorder="1" applyAlignment="1" applyProtection="1">
      <alignment horizontal="center" vertical="center"/>
      <protection locked="0"/>
    </xf>
    <xf numFmtId="2" fontId="1" fillId="4" borderId="0" xfId="0" applyNumberFormat="1" applyFont="1" applyFill="1" applyBorder="1" applyAlignment="1" applyProtection="1">
      <alignment horizontal="center" vertical="center"/>
      <protection locked="0"/>
    </xf>
    <xf numFmtId="3" fontId="1" fillId="4" borderId="0" xfId="0" applyNumberFormat="1" applyFont="1" applyFill="1" applyBorder="1" applyAlignment="1" applyProtection="1">
      <alignment horizontal="center" vertical="center"/>
      <protection locked="0"/>
    </xf>
    <xf numFmtId="0" fontId="2" fillId="4" borderId="0" xfId="0" applyFont="1" applyFill="1" applyBorder="1" applyProtection="1">
      <protection locked="0"/>
    </xf>
    <xf numFmtId="3" fontId="0" fillId="4" borderId="0" xfId="0" applyNumberFormat="1" applyFill="1" applyBorder="1" applyAlignment="1" applyProtection="1">
      <alignment horizontal="center" vertical="center"/>
      <protection locked="0"/>
    </xf>
    <xf numFmtId="3" fontId="2" fillId="4" borderId="0" xfId="0" applyNumberFormat="1" applyFont="1" applyFill="1" applyBorder="1" applyAlignment="1" applyProtection="1">
      <alignment horizontal="center" vertical="center"/>
      <protection locked="0"/>
    </xf>
    <xf numFmtId="2" fontId="2" fillId="5" borderId="0" xfId="0" applyNumberFormat="1" applyFont="1" applyFill="1" applyBorder="1" applyAlignment="1" applyProtection="1">
      <alignment horizontal="center" vertical="center"/>
      <protection locked="0"/>
    </xf>
    <xf numFmtId="49" fontId="6" fillId="2" borderId="0"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vertical="center" wrapText="1"/>
      <protection locked="0"/>
    </xf>
    <xf numFmtId="0" fontId="7" fillId="2" borderId="1" xfId="1" applyFont="1" applyFill="1" applyBorder="1" applyAlignment="1" applyProtection="1">
      <alignment horizontal="center" vertical="center"/>
      <protection locked="0"/>
    </xf>
    <xf numFmtId="3" fontId="7" fillId="2" borderId="1" xfId="1" applyNumberFormat="1" applyFont="1" applyFill="1" applyBorder="1" applyAlignment="1" applyProtection="1">
      <alignment horizontal="center" vertical="center"/>
      <protection locked="0"/>
    </xf>
    <xf numFmtId="164" fontId="7" fillId="2" borderId="1" xfId="1" applyNumberFormat="1" applyFont="1" applyFill="1" applyBorder="1" applyAlignment="1" applyProtection="1">
      <alignment horizontal="center" vertical="center"/>
      <protection locked="0"/>
    </xf>
    <xf numFmtId="4" fontId="6" fillId="2" borderId="16" xfId="1" applyNumberFormat="1" applyFont="1" applyFill="1" applyBorder="1" applyAlignment="1" applyProtection="1">
      <alignment horizontal="center" vertical="center"/>
      <protection locked="0"/>
    </xf>
    <xf numFmtId="4" fontId="6" fillId="2" borderId="5" xfId="1" applyNumberFormat="1" applyFont="1" applyFill="1" applyBorder="1" applyAlignment="1" applyProtection="1">
      <alignment horizontal="center" vertical="center"/>
      <protection locked="0"/>
    </xf>
    <xf numFmtId="3" fontId="6" fillId="2" borderId="16" xfId="1" applyNumberFormat="1" applyFont="1" applyFill="1" applyBorder="1" applyAlignment="1" applyProtection="1">
      <alignment horizontal="center" vertical="center"/>
      <protection locked="0"/>
    </xf>
    <xf numFmtId="0" fontId="7" fillId="2" borderId="15" xfId="1" applyFont="1" applyFill="1" applyBorder="1" applyAlignment="1" applyProtection="1">
      <alignment horizontal="left" vertical="center" wrapText="1"/>
      <protection locked="0"/>
    </xf>
    <xf numFmtId="4" fontId="6" fillId="2" borderId="15" xfId="1" applyNumberFormat="1" applyFont="1" applyFill="1" applyBorder="1" applyAlignment="1" applyProtection="1">
      <alignment horizontal="center" vertical="center"/>
      <protection locked="0"/>
    </xf>
    <xf numFmtId="0" fontId="7" fillId="2" borderId="0" xfId="1" applyFont="1" applyFill="1" applyBorder="1" applyAlignment="1" applyProtection="1">
      <alignment horizontal="left" vertical="center" wrapText="1"/>
      <protection locked="0"/>
    </xf>
    <xf numFmtId="4" fontId="6" fillId="2" borderId="0" xfId="1" applyNumberFormat="1" applyFont="1" applyFill="1" applyBorder="1" applyAlignment="1" applyProtection="1">
      <alignment horizontal="center" vertical="center"/>
      <protection locked="0"/>
    </xf>
    <xf numFmtId="49" fontId="6" fillId="2" borderId="2" xfId="0" applyNumberFormat="1" applyFont="1" applyFill="1" applyBorder="1" applyAlignment="1" applyProtection="1">
      <alignment horizontal="center" vertical="center"/>
      <protection locked="0"/>
    </xf>
    <xf numFmtId="3" fontId="6" fillId="2" borderId="2" xfId="0" applyNumberFormat="1" applyFont="1" applyFill="1" applyBorder="1" applyAlignment="1" applyProtection="1">
      <alignment horizontal="center" vertical="center"/>
      <protection locked="0"/>
    </xf>
    <xf numFmtId="3" fontId="14" fillId="2" borderId="2" xfId="0" applyNumberFormat="1" applyFont="1" applyFill="1" applyBorder="1" applyAlignment="1" applyProtection="1">
      <alignment horizontal="center" vertical="center"/>
      <protection locked="0"/>
    </xf>
    <xf numFmtId="2" fontId="6" fillId="2" borderId="2" xfId="0" applyNumberFormat="1" applyFont="1" applyFill="1" applyBorder="1" applyAlignment="1" applyProtection="1">
      <alignment horizontal="center" vertical="center"/>
      <protection locked="0"/>
    </xf>
    <xf numFmtId="0" fontId="7" fillId="2" borderId="17" xfId="1" applyFont="1" applyFill="1" applyBorder="1" applyAlignment="1" applyProtection="1">
      <alignment horizontal="left" vertical="center" wrapText="1"/>
      <protection locked="0"/>
    </xf>
    <xf numFmtId="4" fontId="6" fillId="2" borderId="17" xfId="1" applyNumberFormat="1" applyFont="1" applyFill="1" applyBorder="1" applyAlignment="1" applyProtection="1">
      <alignment horizontal="center" vertical="center"/>
      <protection locked="0"/>
    </xf>
    <xf numFmtId="0" fontId="7" fillId="2" borderId="5" xfId="0" applyFont="1" applyFill="1" applyBorder="1" applyAlignment="1" applyProtection="1">
      <alignment horizontal="center" vertical="center"/>
      <protection locked="0"/>
    </xf>
    <xf numFmtId="3" fontId="7" fillId="2" borderId="5" xfId="0" applyNumberFormat="1"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1" fillId="6" borderId="0" xfId="1" applyFont="1" applyFill="1" applyBorder="1" applyProtection="1">
      <protection locked="0"/>
    </xf>
    <xf numFmtId="0" fontId="0" fillId="6" borderId="0" xfId="0" applyFill="1"/>
    <xf numFmtId="0" fontId="0" fillId="6" borderId="0" xfId="0" applyFill="1" applyBorder="1"/>
    <xf numFmtId="0" fontId="1" fillId="6" borderId="0" xfId="1" applyFont="1" applyFill="1" applyProtection="1">
      <protection locked="0"/>
    </xf>
    <xf numFmtId="0" fontId="2" fillId="4" borderId="0" xfId="1" applyFont="1" applyFill="1" applyBorder="1" applyProtection="1">
      <protection locked="0"/>
    </xf>
    <xf numFmtId="0" fontId="0" fillId="4" borderId="0" xfId="0" applyFill="1" applyBorder="1"/>
    <xf numFmtId="0" fontId="1" fillId="4" borderId="0" xfId="1" applyFont="1" applyFill="1" applyBorder="1" applyProtection="1">
      <protection locked="0"/>
    </xf>
    <xf numFmtId="0" fontId="10" fillId="4" borderId="0" xfId="1" applyFont="1" applyFill="1" applyBorder="1" applyAlignment="1" applyProtection="1">
      <alignment horizontal="center" vertical="center"/>
      <protection locked="0"/>
    </xf>
    <xf numFmtId="0" fontId="1" fillId="2" borderId="0" xfId="0" applyFont="1" applyFill="1"/>
    <xf numFmtId="0" fontId="21" fillId="2" borderId="0" xfId="0" applyFont="1" applyFill="1"/>
    <xf numFmtId="0" fontId="22" fillId="2" borderId="0" xfId="0" applyFont="1" applyFill="1"/>
    <xf numFmtId="0" fontId="20" fillId="2" borderId="0" xfId="0" applyFont="1" applyFill="1"/>
    <xf numFmtId="0" fontId="23" fillId="2" borderId="0" xfId="3" applyFill="1" applyAlignment="1" applyProtection="1"/>
    <xf numFmtId="0" fontId="2" fillId="4" borderId="0" xfId="0" applyFont="1" applyFill="1" applyBorder="1" applyAlignment="1" applyProtection="1">
      <alignment horizontal="center" vertical="center"/>
      <protection locked="0"/>
    </xf>
    <xf numFmtId="0" fontId="2" fillId="4" borderId="0" xfId="1" applyNumberFormat="1" applyFont="1" applyFill="1" applyBorder="1" applyAlignment="1" applyProtection="1">
      <alignment horizontal="center" vertical="center" wrapText="1"/>
      <protection locked="0"/>
    </xf>
    <xf numFmtId="0" fontId="2" fillId="2" borderId="2" xfId="1" applyFont="1" applyFill="1" applyBorder="1" applyAlignment="1" applyProtection="1">
      <alignment horizontal="center" vertical="center"/>
      <protection locked="0"/>
    </xf>
    <xf numFmtId="1" fontId="13" fillId="2" borderId="2" xfId="1" applyNumberFormat="1" applyFont="1" applyFill="1" applyBorder="1" applyAlignment="1" applyProtection="1">
      <alignment horizontal="center" vertical="center"/>
      <protection locked="0"/>
    </xf>
    <xf numFmtId="1" fontId="13" fillId="2" borderId="0" xfId="1" applyNumberFormat="1" applyFont="1" applyFill="1" applyBorder="1" applyAlignment="1" applyProtection="1">
      <alignment horizontal="center" vertical="center"/>
      <protection locked="0"/>
    </xf>
    <xf numFmtId="49" fontId="15" fillId="2" borderId="2" xfId="0" applyNumberFormat="1" applyFont="1" applyFill="1" applyBorder="1" applyAlignment="1" applyProtection="1">
      <alignment horizontal="center" vertical="center"/>
      <protection locked="0"/>
    </xf>
    <xf numFmtId="49" fontId="15" fillId="2" borderId="0" xfId="0" applyNumberFormat="1"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3" fontId="1" fillId="4" borderId="23" xfId="0" applyNumberFormat="1" applyFont="1" applyFill="1" applyBorder="1" applyAlignment="1" applyProtection="1">
      <alignment horizontal="center" vertical="center"/>
      <protection locked="0"/>
    </xf>
    <xf numFmtId="0" fontId="0" fillId="4" borderId="22" xfId="0" applyFill="1" applyBorder="1" applyProtection="1">
      <protection locked="0"/>
    </xf>
    <xf numFmtId="3" fontId="2" fillId="4" borderId="23" xfId="0" applyNumberFormat="1" applyFont="1" applyFill="1" applyBorder="1" applyAlignment="1" applyProtection="1">
      <alignment horizontal="center" vertical="center"/>
      <protection locked="0"/>
    </xf>
    <xf numFmtId="0" fontId="0" fillId="4" borderId="23" xfId="0" applyFill="1" applyBorder="1" applyProtection="1">
      <protection locked="0"/>
    </xf>
    <xf numFmtId="0" fontId="0" fillId="4" borderId="24" xfId="0" applyFill="1" applyBorder="1" applyProtection="1">
      <protection locked="0"/>
    </xf>
    <xf numFmtId="0" fontId="2" fillId="4" borderId="5" xfId="0" applyFont="1" applyFill="1" applyBorder="1" applyProtection="1">
      <protection locked="0"/>
    </xf>
    <xf numFmtId="1" fontId="2" fillId="4" borderId="5" xfId="0" applyNumberFormat="1" applyFont="1" applyFill="1" applyBorder="1" applyProtection="1">
      <protection locked="0"/>
    </xf>
    <xf numFmtId="0" fontId="0" fillId="4" borderId="5" xfId="0" applyFill="1" applyBorder="1" applyProtection="1">
      <protection locked="0"/>
    </xf>
    <xf numFmtId="0" fontId="0" fillId="4" borderId="25" xfId="0" applyFill="1" applyBorder="1" applyProtection="1">
      <protection locked="0"/>
    </xf>
    <xf numFmtId="0" fontId="2" fillId="4" borderId="22" xfId="1" applyNumberFormat="1" applyFont="1" applyFill="1" applyBorder="1" applyAlignment="1" applyProtection="1">
      <alignment horizontal="center" vertical="center" wrapText="1"/>
      <protection locked="0"/>
    </xf>
    <xf numFmtId="3" fontId="1" fillId="4" borderId="22" xfId="0" applyNumberFormat="1" applyFont="1" applyFill="1" applyBorder="1" applyAlignment="1" applyProtection="1">
      <alignment horizontal="center" vertical="center"/>
      <protection locked="0"/>
    </xf>
    <xf numFmtId="1" fontId="2" fillId="4" borderId="22" xfId="0" applyNumberFormat="1" applyFont="1" applyFill="1" applyBorder="1" applyAlignment="1" applyProtection="1">
      <alignment horizontal="center" vertical="center"/>
      <protection locked="0"/>
    </xf>
    <xf numFmtId="1" fontId="2" fillId="4" borderId="22" xfId="0" applyNumberFormat="1" applyFont="1" applyFill="1" applyBorder="1" applyProtection="1">
      <protection locked="0"/>
    </xf>
    <xf numFmtId="1" fontId="2" fillId="4" borderId="24" xfId="0" applyNumberFormat="1" applyFont="1" applyFill="1" applyBorder="1" applyProtection="1">
      <protection locked="0"/>
    </xf>
    <xf numFmtId="0" fontId="16" fillId="2" borderId="0" xfId="0" applyFont="1" applyFill="1" applyAlignment="1">
      <alignment vertical="center" wrapText="1"/>
    </xf>
    <xf numFmtId="0" fontId="16" fillId="2" borderId="19" xfId="0" applyFont="1" applyFill="1" applyBorder="1" applyAlignment="1">
      <alignment vertical="center" wrapText="1"/>
    </xf>
    <xf numFmtId="4" fontId="1" fillId="2" borderId="0" xfId="2" applyNumberFormat="1" applyFont="1" applyFill="1" applyBorder="1" applyAlignment="1">
      <alignment horizontal="center"/>
    </xf>
    <xf numFmtId="0" fontId="1" fillId="2" borderId="0" xfId="2" applyFont="1" applyFill="1" applyBorder="1" applyAlignment="1">
      <alignment horizontal="center"/>
    </xf>
    <xf numFmtId="0" fontId="16" fillId="2" borderId="0" xfId="0" applyFont="1" applyFill="1" applyAlignment="1">
      <alignment horizontal="left" vertical="center" wrapText="1"/>
    </xf>
    <xf numFmtId="0" fontId="2" fillId="2" borderId="18" xfId="1" applyFont="1" applyFill="1" applyBorder="1" applyAlignment="1" applyProtection="1">
      <alignment horizontal="left" vertical="center"/>
      <protection locked="0"/>
    </xf>
    <xf numFmtId="0" fontId="2" fillId="2" borderId="2"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top"/>
      <protection locked="0"/>
    </xf>
    <xf numFmtId="0" fontId="2" fillId="2" borderId="0" xfId="1" applyFont="1" applyFill="1" applyAlignment="1" applyProtection="1">
      <alignment horizontal="left" vertical="top"/>
      <protection locked="0"/>
    </xf>
    <xf numFmtId="0" fontId="2" fillId="3" borderId="7" xfId="1" applyFont="1" applyFill="1" applyBorder="1" applyAlignment="1" applyProtection="1">
      <alignment horizontal="left" vertical="center"/>
      <protection locked="0"/>
    </xf>
    <xf numFmtId="0" fontId="2" fillId="3" borderId="0" xfId="1" applyFont="1" applyFill="1" applyBorder="1" applyAlignment="1" applyProtection="1">
      <alignment horizontal="left" vertical="center"/>
      <protection locked="0"/>
    </xf>
    <xf numFmtId="0" fontId="16" fillId="2" borderId="19" xfId="0" applyFont="1" applyFill="1" applyBorder="1" applyAlignment="1">
      <alignment horizontal="left" vertical="center" wrapText="1"/>
    </xf>
    <xf numFmtId="0" fontId="24" fillId="2" borderId="0" xfId="0" applyFont="1" applyFill="1" applyAlignment="1">
      <alignment horizontal="center" vertical="center" wrapText="1"/>
    </xf>
    <xf numFmtId="0" fontId="24" fillId="2" borderId="23" xfId="0" applyFont="1" applyFill="1" applyBorder="1" applyAlignment="1">
      <alignment horizontal="center" vertical="center" wrapText="1"/>
    </xf>
    <xf numFmtId="0" fontId="1" fillId="2" borderId="0" xfId="2" applyFont="1" applyFill="1" applyBorder="1" applyAlignment="1">
      <alignment horizontal="center" vertical="center"/>
    </xf>
    <xf numFmtId="4" fontId="1" fillId="2" borderId="0" xfId="2" applyNumberFormat="1" applyFont="1" applyFill="1" applyBorder="1" applyAlignment="1">
      <alignment horizontal="center" vertical="center"/>
    </xf>
    <xf numFmtId="0" fontId="7" fillId="2" borderId="16" xfId="1" applyFont="1" applyFill="1" applyBorder="1" applyAlignment="1" applyProtection="1">
      <alignment horizontal="left" vertical="center" wrapText="1"/>
      <protection locked="0"/>
    </xf>
    <xf numFmtId="0" fontId="12" fillId="2" borderId="0" xfId="1" applyFont="1" applyFill="1" applyBorder="1" applyAlignment="1" applyProtection="1">
      <alignment horizontal="center" vertical="center"/>
    </xf>
    <xf numFmtId="0" fontId="1" fillId="2" borderId="0" xfId="2" applyFont="1" applyFill="1" applyBorder="1" applyAlignment="1" applyProtection="1">
      <alignment horizontal="center" vertical="center"/>
    </xf>
    <xf numFmtId="0" fontId="2" fillId="2" borderId="0" xfId="2" applyFont="1" applyFill="1" applyBorder="1" applyAlignment="1" applyProtection="1">
      <alignment horizontal="center" vertical="center"/>
    </xf>
    <xf numFmtId="0" fontId="13" fillId="2" borderId="1" xfId="1" applyNumberFormat="1" applyFont="1" applyFill="1" applyBorder="1" applyAlignment="1" applyProtection="1">
      <alignment horizontal="center" vertical="center" wrapText="1"/>
      <protection locked="0"/>
    </xf>
    <xf numFmtId="0" fontId="13" fillId="2" borderId="17" xfId="1" applyFont="1" applyFill="1" applyBorder="1" applyAlignment="1" applyProtection="1">
      <alignment horizontal="center" vertical="center"/>
      <protection locked="0"/>
    </xf>
    <xf numFmtId="0" fontId="2" fillId="2" borderId="0" xfId="1" applyFont="1" applyFill="1" applyBorder="1" applyAlignment="1" applyProtection="1">
      <alignment horizontal="center"/>
    </xf>
    <xf numFmtId="3" fontId="2" fillId="2" borderId="0" xfId="1" applyNumberFormat="1" applyFont="1" applyFill="1" applyBorder="1" applyAlignment="1" applyProtection="1">
      <alignment horizontal="center" vertical="center"/>
    </xf>
    <xf numFmtId="0" fontId="2" fillId="0" borderId="0" xfId="0" applyFont="1" applyProtection="1"/>
    <xf numFmtId="0" fontId="2" fillId="2" borderId="0" xfId="1" applyFont="1" applyFill="1" applyBorder="1" applyAlignment="1" applyProtection="1">
      <alignment horizontal="center" vertical="center"/>
    </xf>
    <xf numFmtId="0" fontId="4" fillId="2" borderId="17" xfId="1" applyFont="1" applyFill="1" applyBorder="1" applyAlignment="1" applyProtection="1">
      <alignment horizontal="left" vertical="center" wrapText="1"/>
      <protection locked="0"/>
    </xf>
    <xf numFmtId="0" fontId="25" fillId="2" borderId="0" xfId="0" applyFont="1" applyFill="1" applyAlignment="1">
      <alignment horizontal="left" wrapText="1"/>
    </xf>
    <xf numFmtId="0" fontId="2" fillId="4" borderId="20"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0" xfId="1" applyNumberFormat="1" applyFont="1" applyFill="1" applyBorder="1" applyAlignment="1" applyProtection="1">
      <alignment horizontal="center" vertical="center" wrapText="1"/>
      <protection locked="0"/>
    </xf>
    <xf numFmtId="0" fontId="2" fillId="4" borderId="23" xfId="1" applyNumberFormat="1" applyFont="1" applyFill="1" applyBorder="1" applyAlignment="1" applyProtection="1">
      <alignment horizontal="center" vertical="center" wrapText="1"/>
      <protection locked="0"/>
    </xf>
    <xf numFmtId="0" fontId="2" fillId="4" borderId="22" xfId="0" applyFont="1" applyFill="1" applyBorder="1" applyAlignment="1" applyProtection="1">
      <alignment horizontal="center" vertical="center"/>
      <protection locked="0"/>
    </xf>
    <xf numFmtId="0" fontId="2" fillId="4" borderId="0" xfId="0" applyFont="1" applyFill="1" applyBorder="1" applyAlignment="1" applyProtection="1">
      <alignment horizontal="center" vertical="center"/>
      <protection locked="0"/>
    </xf>
    <xf numFmtId="0" fontId="0" fillId="4" borderId="0" xfId="0" applyFill="1" applyBorder="1" applyAlignment="1" applyProtection="1">
      <alignment horizontal="center"/>
      <protection locked="0"/>
    </xf>
    <xf numFmtId="0" fontId="2" fillId="4" borderId="15" xfId="0" applyFont="1" applyFill="1" applyBorder="1" applyAlignment="1" applyProtection="1">
      <alignment horizontal="center"/>
      <protection locked="0"/>
    </xf>
    <xf numFmtId="0" fontId="2" fillId="4" borderId="21" xfId="0" applyFont="1" applyFill="1" applyBorder="1" applyAlignment="1" applyProtection="1">
      <alignment horizontal="center"/>
      <protection locked="0"/>
    </xf>
    <xf numFmtId="0" fontId="2" fillId="4" borderId="20" xfId="0" applyFont="1" applyFill="1" applyBorder="1" applyAlignment="1" applyProtection="1">
      <alignment horizontal="center"/>
      <protection locked="0"/>
    </xf>
    <xf numFmtId="0" fontId="15" fillId="2" borderId="17" xfId="1" applyFont="1" applyFill="1" applyBorder="1" applyAlignment="1" applyProtection="1">
      <alignment horizontal="center" vertical="center"/>
      <protection locked="0"/>
    </xf>
    <xf numFmtId="0" fontId="9" fillId="2" borderId="0" xfId="0" applyFont="1" applyFill="1" applyBorder="1" applyAlignment="1" applyProtection="1">
      <alignment horizontal="left" vertical="center" wrapText="1"/>
      <protection locked="0"/>
    </xf>
    <xf numFmtId="0" fontId="1" fillId="4" borderId="0" xfId="0" applyFont="1" applyFill="1" applyBorder="1" applyAlignment="1" applyProtection="1">
      <alignment horizontal="center"/>
      <protection locked="0"/>
    </xf>
    <xf numFmtId="0" fontId="2" fillId="2" borderId="0" xfId="2" applyFont="1" applyFill="1" applyBorder="1" applyAlignment="1">
      <alignment horizontal="center" vertical="center"/>
    </xf>
    <xf numFmtId="3" fontId="6" fillId="2" borderId="0" xfId="2" applyNumberFormat="1" applyFont="1" applyFill="1" applyBorder="1" applyAlignment="1">
      <alignment horizontal="left"/>
    </xf>
    <xf numFmtId="0" fontId="2" fillId="2" borderId="0" xfId="2" applyFont="1" applyFill="1" applyBorder="1" applyAlignment="1">
      <alignment horizontal="center"/>
    </xf>
    <xf numFmtId="0" fontId="28" fillId="2" borderId="0" xfId="0" applyFont="1" applyFill="1"/>
    <xf numFmtId="0" fontId="27" fillId="2" borderId="0" xfId="0" applyFont="1" applyFill="1"/>
  </cellXfs>
  <cellStyles count="4">
    <cellStyle name="Hyperlink" xfId="3" builtinId="8"/>
    <cellStyle name="Normal" xfId="0" builtinId="0"/>
    <cellStyle name="Normal 2" xfId="1"/>
    <cellStyle name="Normal_Book2" xfId="2"/>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9999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Berat</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77565952"/>
        <c:axId val="82895232"/>
      </c:barChart>
      <c:catAx>
        <c:axId val="7756595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82895232"/>
        <c:crosses val="autoZero"/>
        <c:auto val="1"/>
        <c:lblAlgn val="ctr"/>
        <c:lblOffset val="100"/>
        <c:tickLblSkip val="1"/>
        <c:tickMarkSkip val="1"/>
      </c:catAx>
      <c:valAx>
        <c:axId val="8289523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7756595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Gjirokaster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7717248"/>
        <c:axId val="98399360"/>
      </c:barChart>
      <c:catAx>
        <c:axId val="9771724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8399360"/>
        <c:crosses val="autoZero"/>
        <c:auto val="1"/>
        <c:lblAlgn val="ctr"/>
        <c:lblOffset val="100"/>
        <c:tickLblSkip val="1"/>
        <c:tickMarkSkip val="1"/>
      </c:catAx>
      <c:valAx>
        <c:axId val="983993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771724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Has</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57746560"/>
        <c:axId val="57748480"/>
      </c:barChart>
      <c:catAx>
        <c:axId val="5774656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57748480"/>
        <c:crosses val="autoZero"/>
        <c:auto val="1"/>
        <c:lblAlgn val="ctr"/>
        <c:lblOffset val="100"/>
        <c:tickLblSkip val="1"/>
        <c:tickMarkSkip val="1"/>
      </c:catAx>
      <c:valAx>
        <c:axId val="5774848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774656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Kavaje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59452416"/>
        <c:axId val="59458688"/>
      </c:barChart>
      <c:catAx>
        <c:axId val="5945241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59458688"/>
        <c:crosses val="autoZero"/>
        <c:auto val="1"/>
        <c:lblAlgn val="ctr"/>
        <c:lblOffset val="100"/>
        <c:tickLblSkip val="1"/>
        <c:tickMarkSkip val="1"/>
      </c:catAx>
      <c:valAx>
        <c:axId val="5945868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945241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Kolonje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59507840"/>
        <c:axId val="59509760"/>
      </c:barChart>
      <c:catAx>
        <c:axId val="595078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59509760"/>
        <c:crosses val="autoZero"/>
        <c:auto val="1"/>
        <c:lblAlgn val="ctr"/>
        <c:lblOffset val="100"/>
        <c:tickLblSkip val="1"/>
        <c:tickMarkSkip val="1"/>
      </c:catAx>
      <c:valAx>
        <c:axId val="595097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95078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Korce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59984896"/>
        <c:axId val="59991168"/>
      </c:barChart>
      <c:catAx>
        <c:axId val="5998489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59991168"/>
        <c:crosses val="autoZero"/>
        <c:auto val="1"/>
        <c:lblAlgn val="ctr"/>
        <c:lblOffset val="100"/>
        <c:tickLblSkip val="1"/>
        <c:tickMarkSkip val="1"/>
      </c:catAx>
      <c:valAx>
        <c:axId val="5999116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5998489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Kruje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85095552"/>
        <c:axId val="85097472"/>
      </c:barChart>
      <c:catAx>
        <c:axId val="8509555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85097472"/>
        <c:crosses val="autoZero"/>
        <c:auto val="1"/>
        <c:lblAlgn val="ctr"/>
        <c:lblOffset val="100"/>
        <c:tickLblSkip val="1"/>
        <c:tickMarkSkip val="1"/>
      </c:catAx>
      <c:valAx>
        <c:axId val="8509747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8509555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Kucove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7786880"/>
        <c:axId val="97793152"/>
      </c:barChart>
      <c:catAx>
        <c:axId val="977868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7793152"/>
        <c:crosses val="autoZero"/>
        <c:auto val="1"/>
        <c:lblAlgn val="ctr"/>
        <c:lblOffset val="100"/>
        <c:tickLblSkip val="1"/>
        <c:tickMarkSkip val="1"/>
      </c:catAx>
      <c:valAx>
        <c:axId val="977931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77868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Kukes</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60048512"/>
        <c:axId val="60050432"/>
      </c:barChart>
      <c:catAx>
        <c:axId val="600485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60050432"/>
        <c:crosses val="autoZero"/>
        <c:auto val="1"/>
        <c:lblAlgn val="ctr"/>
        <c:lblOffset val="100"/>
        <c:tickLblSkip val="1"/>
        <c:tickMarkSkip val="1"/>
      </c:catAx>
      <c:valAx>
        <c:axId val="6005043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600485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Kurbin</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60070912"/>
        <c:axId val="102929536"/>
      </c:barChart>
      <c:catAx>
        <c:axId val="600709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2929536"/>
        <c:crosses val="autoZero"/>
        <c:auto val="1"/>
        <c:lblAlgn val="ctr"/>
        <c:lblOffset val="100"/>
        <c:tickLblSkip val="1"/>
        <c:tickMarkSkip val="1"/>
      </c:catAx>
      <c:valAx>
        <c:axId val="10292953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600709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Lezhe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019648"/>
        <c:axId val="103021568"/>
      </c:barChart>
      <c:catAx>
        <c:axId val="10301964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021568"/>
        <c:crosses val="autoZero"/>
        <c:auto val="1"/>
        <c:lblAlgn val="ctr"/>
        <c:lblOffset val="100"/>
        <c:tickLblSkip val="1"/>
        <c:tickMarkSkip val="1"/>
      </c:catAx>
      <c:valAx>
        <c:axId val="10302156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01964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Bulqize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610560"/>
        <c:axId val="92612864"/>
      </c:barChart>
      <c:catAx>
        <c:axId val="9261056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612864"/>
        <c:crosses val="autoZero"/>
        <c:auto val="1"/>
        <c:lblAlgn val="ctr"/>
        <c:lblOffset val="100"/>
        <c:tickLblSkip val="1"/>
        <c:tickMarkSkip val="1"/>
      </c:catAx>
      <c:valAx>
        <c:axId val="9261286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61056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Librazhd</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2886400"/>
        <c:axId val="103089280"/>
      </c:barChart>
      <c:catAx>
        <c:axId val="10288640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089280"/>
        <c:crosses val="autoZero"/>
        <c:auto val="1"/>
        <c:lblAlgn val="ctr"/>
        <c:lblOffset val="100"/>
        <c:tickLblSkip val="1"/>
        <c:tickMarkSkip val="1"/>
      </c:catAx>
      <c:valAx>
        <c:axId val="10308928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288640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Lushnje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269504"/>
        <c:axId val="103271424"/>
      </c:barChart>
      <c:catAx>
        <c:axId val="10326950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271424"/>
        <c:crosses val="autoZero"/>
        <c:auto val="1"/>
        <c:lblAlgn val="ctr"/>
        <c:lblOffset val="100"/>
        <c:tickLblSkip val="1"/>
        <c:tickMarkSkip val="1"/>
      </c:catAx>
      <c:valAx>
        <c:axId val="10327142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26950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Malesi e madhe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492608"/>
        <c:axId val="103494784"/>
      </c:barChart>
      <c:catAx>
        <c:axId val="10349260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494784"/>
        <c:crosses val="autoZero"/>
        <c:auto val="1"/>
        <c:lblAlgn val="ctr"/>
        <c:lblOffset val="100"/>
        <c:tickLblSkip val="1"/>
        <c:tickMarkSkip val="1"/>
      </c:catAx>
      <c:valAx>
        <c:axId val="10349478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49260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Mallakaster</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646336"/>
        <c:axId val="103648256"/>
      </c:barChart>
      <c:catAx>
        <c:axId val="10364633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648256"/>
        <c:crosses val="autoZero"/>
        <c:auto val="1"/>
        <c:lblAlgn val="ctr"/>
        <c:lblOffset val="100"/>
        <c:tickLblSkip val="1"/>
        <c:tickMarkSkip val="1"/>
      </c:catAx>
      <c:valAx>
        <c:axId val="10364825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64633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Mat</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660544"/>
        <c:axId val="103781504"/>
      </c:barChart>
      <c:catAx>
        <c:axId val="10366054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781504"/>
        <c:crosses val="autoZero"/>
        <c:auto val="1"/>
        <c:lblAlgn val="ctr"/>
        <c:lblOffset val="100"/>
        <c:tickLblSkip val="1"/>
        <c:tickMarkSkip val="1"/>
      </c:catAx>
      <c:valAx>
        <c:axId val="10378150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66054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Mirdite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879808"/>
        <c:axId val="103881728"/>
      </c:barChart>
      <c:catAx>
        <c:axId val="10387980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3881728"/>
        <c:crosses val="autoZero"/>
        <c:auto val="1"/>
        <c:lblAlgn val="ctr"/>
        <c:lblOffset val="100"/>
        <c:tickLblSkip val="1"/>
        <c:tickMarkSkip val="1"/>
      </c:catAx>
      <c:valAx>
        <c:axId val="10388172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87980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Peqin</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3898112"/>
        <c:axId val="104023168"/>
      </c:barChart>
      <c:catAx>
        <c:axId val="1038981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023168"/>
        <c:crosses val="autoZero"/>
        <c:auto val="1"/>
        <c:lblAlgn val="ctr"/>
        <c:lblOffset val="100"/>
        <c:tickLblSkip val="1"/>
        <c:tickMarkSkip val="1"/>
      </c:catAx>
      <c:valAx>
        <c:axId val="10402316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38981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Permet</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248448"/>
        <c:axId val="104250368"/>
      </c:barChart>
      <c:catAx>
        <c:axId val="10424844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250368"/>
        <c:crosses val="autoZero"/>
        <c:auto val="1"/>
        <c:lblAlgn val="ctr"/>
        <c:lblOffset val="100"/>
        <c:tickLblSkip val="1"/>
        <c:tickMarkSkip val="1"/>
      </c:catAx>
      <c:valAx>
        <c:axId val="10425036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24844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Pogradec</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463360"/>
        <c:axId val="104338560"/>
      </c:barChart>
      <c:catAx>
        <c:axId val="10446336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338560"/>
        <c:crosses val="autoZero"/>
        <c:auto val="1"/>
        <c:lblAlgn val="ctr"/>
        <c:lblOffset val="100"/>
        <c:tickLblSkip val="1"/>
        <c:tickMarkSkip val="1"/>
      </c:catAx>
      <c:valAx>
        <c:axId val="1043385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46336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Puke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629376"/>
        <c:axId val="104631296"/>
      </c:barChart>
      <c:catAx>
        <c:axId val="10462937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631296"/>
        <c:crosses val="autoZero"/>
        <c:auto val="1"/>
        <c:lblAlgn val="ctr"/>
        <c:lblOffset val="100"/>
        <c:tickLblSkip val="1"/>
        <c:tickMarkSkip val="1"/>
      </c:catAx>
      <c:valAx>
        <c:axId val="10463129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62937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Delvine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206592"/>
        <c:axId val="92208512"/>
      </c:barChart>
      <c:catAx>
        <c:axId val="9220659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208512"/>
        <c:crosses val="autoZero"/>
        <c:auto val="1"/>
        <c:lblAlgn val="ctr"/>
        <c:lblOffset val="100"/>
        <c:tickLblSkip val="1"/>
        <c:tickMarkSkip val="1"/>
      </c:catAx>
      <c:valAx>
        <c:axId val="9220851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20659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Sarande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791040"/>
        <c:axId val="104531072"/>
      </c:barChart>
      <c:catAx>
        <c:axId val="1047910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531072"/>
        <c:crosses val="autoZero"/>
        <c:auto val="1"/>
        <c:lblAlgn val="ctr"/>
        <c:lblOffset val="100"/>
        <c:tickLblSkip val="1"/>
        <c:tickMarkSkip val="1"/>
      </c:catAx>
      <c:valAx>
        <c:axId val="10453107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7910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Skrapar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879232"/>
        <c:axId val="104881152"/>
      </c:barChart>
      <c:catAx>
        <c:axId val="10487923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4881152"/>
        <c:crosses val="autoZero"/>
        <c:auto val="1"/>
        <c:lblAlgn val="ctr"/>
        <c:lblOffset val="100"/>
        <c:tickLblSkip val="1"/>
        <c:tickMarkSkip val="1"/>
      </c:catAx>
      <c:valAx>
        <c:axId val="1048811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87923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Shkoder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4901632"/>
        <c:axId val="105084032"/>
      </c:barChart>
      <c:catAx>
        <c:axId val="10490163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084032"/>
        <c:crosses val="autoZero"/>
        <c:auto val="1"/>
        <c:lblAlgn val="ctr"/>
        <c:lblOffset val="100"/>
        <c:tickLblSkip val="1"/>
        <c:tickMarkSkip val="1"/>
      </c:catAx>
      <c:valAx>
        <c:axId val="10508403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490163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Tepelene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5247872"/>
        <c:axId val="105249792"/>
      </c:barChart>
      <c:catAx>
        <c:axId val="10524787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249792"/>
        <c:crosses val="autoZero"/>
        <c:auto val="1"/>
        <c:lblAlgn val="ctr"/>
        <c:lblOffset val="100"/>
        <c:tickLblSkip val="1"/>
        <c:tickMarkSkip val="1"/>
      </c:catAx>
      <c:valAx>
        <c:axId val="10524979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524787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Tirane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5147392"/>
        <c:axId val="105415808"/>
      </c:barChart>
      <c:catAx>
        <c:axId val="10514739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415808"/>
        <c:crosses val="autoZero"/>
        <c:auto val="1"/>
        <c:lblAlgn val="ctr"/>
        <c:lblOffset val="100"/>
        <c:tickLblSkip val="1"/>
        <c:tickMarkSkip val="1"/>
      </c:catAx>
      <c:valAx>
        <c:axId val="10541580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514739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Tropoje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5546880"/>
        <c:axId val="105548800"/>
      </c:barChart>
      <c:catAx>
        <c:axId val="1055468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548800"/>
        <c:crosses val="autoZero"/>
        <c:auto val="1"/>
        <c:lblAlgn val="ctr"/>
        <c:lblOffset val="100"/>
        <c:tickLblSkip val="1"/>
        <c:tickMarkSkip val="1"/>
      </c:catAx>
      <c:valAx>
        <c:axId val="10554880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55468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Vlore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5700352"/>
        <c:axId val="105706624"/>
      </c:barChart>
      <c:catAx>
        <c:axId val="10570035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706624"/>
        <c:crosses val="autoZero"/>
        <c:auto val="1"/>
        <c:lblAlgn val="ctr"/>
        <c:lblOffset val="100"/>
        <c:tickLblSkip val="1"/>
        <c:tickMarkSkip val="1"/>
      </c:catAx>
      <c:valAx>
        <c:axId val="10570662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570035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0403239096152504"/>
          <c:y val="2.8731408573928325E-2"/>
          <c:w val="0.85235702086095644"/>
          <c:h val="0.89238443920624422"/>
        </c:manualLayout>
      </c:layout>
      <c:barChart>
        <c:barDir val="bar"/>
        <c:grouping val="clustered"/>
        <c:ser>
          <c:idx val="1"/>
          <c:order val="0"/>
          <c:tx>
            <c:v>Males</c:v>
          </c:tx>
          <c:spPr>
            <a:solidFill>
              <a:srgbClr val="9999FF"/>
            </a:solidFill>
            <a:ln w="12700">
              <a:noFill/>
              <a:prstDash val="solid"/>
            </a:ln>
          </c:spPr>
          <c:cat>
            <c:numRef>
              <c:f>Formulae_1y!$AC$5:$AC$105</c:f>
              <c:numCache>
                <c:formatCode>General</c:formatCode>
                <c:ptCount val="101"/>
                <c:pt idx="0" formatCode="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Formulae_1y!$AH$5:$AH$105</c:f>
              <c:numCache>
                <c:formatCode>0.00</c:formatCode>
                <c:ptCount val="101"/>
                <c:pt idx="0">
                  <c:v>0.48036735865441615</c:v>
                </c:pt>
                <c:pt idx="1">
                  <c:v>0.47270522531009951</c:v>
                </c:pt>
                <c:pt idx="2">
                  <c:v>0.4676001805669851</c:v>
                </c:pt>
                <c:pt idx="3">
                  <c:v>0.47557281752716202</c:v>
                </c:pt>
                <c:pt idx="4">
                  <c:v>0.48628519227434125</c:v>
                </c:pt>
                <c:pt idx="5">
                  <c:v>0.50057749106320359</c:v>
                </c:pt>
                <c:pt idx="6">
                  <c:v>0.51081497792730246</c:v>
                </c:pt>
                <c:pt idx="7">
                  <c:v>0.50774647160585995</c:v>
                </c:pt>
                <c:pt idx="8">
                  <c:v>0.51373736490010502</c:v>
                </c:pt>
                <c:pt idx="9">
                  <c:v>0.52558216459924534</c:v>
                </c:pt>
                <c:pt idx="10">
                  <c:v>0.53977400633591766</c:v>
                </c:pt>
                <c:pt idx="11">
                  <c:v>0.54251374412291997</c:v>
                </c:pt>
                <c:pt idx="12">
                  <c:v>0.55238593261541846</c:v>
                </c:pt>
                <c:pt idx="13">
                  <c:v>0.56473301757550931</c:v>
                </c:pt>
                <c:pt idx="14">
                  <c:v>0.57722622188424</c:v>
                </c:pt>
                <c:pt idx="15">
                  <c:v>0.61327203870190128</c:v>
                </c:pt>
                <c:pt idx="16">
                  <c:v>0.64596624296012961</c:v>
                </c:pt>
                <c:pt idx="17">
                  <c:v>0.6801673030012092</c:v>
                </c:pt>
                <c:pt idx="18">
                  <c:v>0.71498023781471931</c:v>
                </c:pt>
                <c:pt idx="19">
                  <c:v>0.744596803292215</c:v>
                </c:pt>
                <c:pt idx="20">
                  <c:v>0.78366546413486893</c:v>
                </c:pt>
                <c:pt idx="21">
                  <c:v>0.78954676791763401</c:v>
                </c:pt>
                <c:pt idx="22">
                  <c:v>0.77980243385519554</c:v>
                </c:pt>
                <c:pt idx="23">
                  <c:v>0.80000343380469308</c:v>
                </c:pt>
                <c:pt idx="24">
                  <c:v>0.80825004454357019</c:v>
                </c:pt>
                <c:pt idx="25">
                  <c:v>0.80776602420119981</c:v>
                </c:pt>
                <c:pt idx="26">
                  <c:v>0.81210394236395345</c:v>
                </c:pt>
                <c:pt idx="27">
                  <c:v>0.79938242657297243</c:v>
                </c:pt>
                <c:pt idx="28">
                  <c:v>0.78779333573395249</c:v>
                </c:pt>
                <c:pt idx="29">
                  <c:v>0.78914493970887367</c:v>
                </c:pt>
                <c:pt idx="30">
                  <c:v>0.80998521180867167</c:v>
                </c:pt>
                <c:pt idx="31">
                  <c:v>0.81292586370005426</c:v>
                </c:pt>
                <c:pt idx="32">
                  <c:v>0.79835959113249166</c:v>
                </c:pt>
                <c:pt idx="33">
                  <c:v>0.80829570684002017</c:v>
                </c:pt>
                <c:pt idx="34">
                  <c:v>0.8025879197837652</c:v>
                </c:pt>
                <c:pt idx="35">
                  <c:v>0.77811292888654404</c:v>
                </c:pt>
                <c:pt idx="36">
                  <c:v>0.74472465772227514</c:v>
                </c:pt>
                <c:pt idx="37">
                  <c:v>0.71591174866230023</c:v>
                </c:pt>
                <c:pt idx="38">
                  <c:v>0.7007883960780471</c:v>
                </c:pt>
                <c:pt idx="39">
                  <c:v>0.69806692320962482</c:v>
                </c:pt>
                <c:pt idx="40">
                  <c:v>0.73345520295840538</c:v>
                </c:pt>
                <c:pt idx="41">
                  <c:v>0.73770179652825907</c:v>
                </c:pt>
                <c:pt idx="42">
                  <c:v>0.69857834092986515</c:v>
                </c:pt>
                <c:pt idx="43">
                  <c:v>0.68764678715972571</c:v>
                </c:pt>
                <c:pt idx="44">
                  <c:v>0.68806688028706608</c:v>
                </c:pt>
                <c:pt idx="45">
                  <c:v>0.69375640242474101</c:v>
                </c:pt>
                <c:pt idx="46">
                  <c:v>0.67531796711821501</c:v>
                </c:pt>
                <c:pt idx="47">
                  <c:v>0.64052329722328494</c:v>
                </c:pt>
                <c:pt idx="48">
                  <c:v>0.62774698667656381</c:v>
                </c:pt>
                <c:pt idx="49">
                  <c:v>0.63661460464716157</c:v>
                </c:pt>
                <c:pt idx="50">
                  <c:v>0.65340919728148605</c:v>
                </c:pt>
                <c:pt idx="51">
                  <c:v>0.61194783210485015</c:v>
                </c:pt>
                <c:pt idx="52">
                  <c:v>0.56808463013494204</c:v>
                </c:pt>
                <c:pt idx="53">
                  <c:v>0.60712589359972591</c:v>
                </c:pt>
                <c:pt idx="54">
                  <c:v>0.64394796945703781</c:v>
                </c:pt>
                <c:pt idx="55">
                  <c:v>0.62419446001275081</c:v>
                </c:pt>
                <c:pt idx="56">
                  <c:v>0.57170108401378528</c:v>
                </c:pt>
                <c:pt idx="57">
                  <c:v>0.50019392777302329</c:v>
                </c:pt>
                <c:pt idx="58">
                  <c:v>0.45644031531459539</c:v>
                </c:pt>
                <c:pt idx="59">
                  <c:v>0.44486948939415538</c:v>
                </c:pt>
                <c:pt idx="60">
                  <c:v>0.50746336536786962</c:v>
                </c:pt>
                <c:pt idx="61">
                  <c:v>0.55345443035234942</c:v>
                </c:pt>
                <c:pt idx="62">
                  <c:v>0.52989268538412904</c:v>
                </c:pt>
                <c:pt idx="63">
                  <c:v>0.53245890644462124</c:v>
                </c:pt>
                <c:pt idx="64">
                  <c:v>0.53622147967210454</c:v>
                </c:pt>
                <c:pt idx="65">
                  <c:v>0.54722609311656412</c:v>
                </c:pt>
                <c:pt idx="66">
                  <c:v>0.5569795596382926</c:v>
                </c:pt>
                <c:pt idx="67">
                  <c:v>0.54739047738378421</c:v>
                </c:pt>
                <c:pt idx="68">
                  <c:v>0.51030356020706202</c:v>
                </c:pt>
                <c:pt idx="69">
                  <c:v>0.49752724966034106</c:v>
                </c:pt>
                <c:pt idx="70">
                  <c:v>0.51838578667871904</c:v>
                </c:pt>
                <c:pt idx="71">
                  <c:v>0.485901628984161</c:v>
                </c:pt>
                <c:pt idx="72">
                  <c:v>0.43979184202891097</c:v>
                </c:pt>
                <c:pt idx="73">
                  <c:v>0.42200181133197562</c:v>
                </c:pt>
                <c:pt idx="74">
                  <c:v>0.40270492485218884</c:v>
                </c:pt>
                <c:pt idx="75">
                  <c:v>0.37337146561268347</c:v>
                </c:pt>
                <c:pt idx="76">
                  <c:v>0.31010178765150864</c:v>
                </c:pt>
                <c:pt idx="77">
                  <c:v>0.25982759926001509</c:v>
                </c:pt>
                <c:pt idx="78">
                  <c:v>0.23611973494315455</c:v>
                </c:pt>
                <c:pt idx="79">
                  <c:v>0.21849408851343927</c:v>
                </c:pt>
                <c:pt idx="80">
                  <c:v>0.21358082541541504</c:v>
                </c:pt>
                <c:pt idx="81">
                  <c:v>0.1790418643806051</c:v>
                </c:pt>
                <c:pt idx="82">
                  <c:v>0.12844803991396128</c:v>
                </c:pt>
                <c:pt idx="83">
                  <c:v>0.11964434915839364</c:v>
                </c:pt>
                <c:pt idx="84">
                  <c:v>0.11091371807714608</c:v>
                </c:pt>
                <c:pt idx="85">
                  <c:v>0.10600958743841184</c:v>
                </c:pt>
                <c:pt idx="86">
                  <c:v>0.10000042922558663</c:v>
                </c:pt>
                <c:pt idx="87">
                  <c:v>8.2484372307351464E-2</c:v>
                </c:pt>
                <c:pt idx="88">
                  <c:v>7.3717211388943854E-2</c:v>
                </c:pt>
                <c:pt idx="89">
                  <c:v>6.2603008433004231E-2</c:v>
                </c:pt>
                <c:pt idx="90">
                  <c:v>5.1187434320494343E-2</c:v>
                </c:pt>
                <c:pt idx="91">
                  <c:v>2.7698749026593996E-2</c:v>
                </c:pt>
                <c:pt idx="92">
                  <c:v>4.3013883255937262E-3</c:v>
                </c:pt>
                <c:pt idx="93">
                  <c:v>3.2968178036928563E-3</c:v>
                </c:pt>
                <c:pt idx="94">
                  <c:v>2.44749908972212E-3</c:v>
                </c:pt>
                <c:pt idx="95">
                  <c:v>2.1369954738618513E-3</c:v>
                </c:pt>
                <c:pt idx="96">
                  <c:v>1.3607364342111789E-3</c:v>
                </c:pt>
                <c:pt idx="97">
                  <c:v>1.2420144634410759E-3</c:v>
                </c:pt>
                <c:pt idx="98">
                  <c:v>8.9498101042077534E-4</c:v>
                </c:pt>
                <c:pt idx="99">
                  <c:v>6.5753706888056957E-4</c:v>
                </c:pt>
                <c:pt idx="100">
                  <c:v>5.022852609504351E-3</c:v>
                </c:pt>
              </c:numCache>
            </c:numRef>
          </c:val>
        </c:ser>
        <c:ser>
          <c:idx val="2"/>
          <c:order val="1"/>
          <c:tx>
            <c:v>Males</c:v>
          </c:tx>
          <c:spPr>
            <a:solidFill>
              <a:srgbClr val="9999FF"/>
            </a:solidFill>
            <a:ln w="12700">
              <a:noFill/>
              <a:prstDash val="solid"/>
            </a:ln>
          </c:spPr>
          <c:cat>
            <c:numRef>
              <c:f>Formulae_1y!$AC$5:$AC$105</c:f>
              <c:numCache>
                <c:formatCode>General</c:formatCode>
                <c:ptCount val="101"/>
                <c:pt idx="0" formatCode="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Formulae_1y!$AH$5:$AH$105</c:f>
              <c:numCache>
                <c:formatCode>0.00</c:formatCode>
                <c:ptCount val="101"/>
                <c:pt idx="0">
                  <c:v>0.48036735865441615</c:v>
                </c:pt>
                <c:pt idx="1">
                  <c:v>0.47270522531009951</c:v>
                </c:pt>
                <c:pt idx="2">
                  <c:v>0.4676001805669851</c:v>
                </c:pt>
                <c:pt idx="3">
                  <c:v>0.47557281752716202</c:v>
                </c:pt>
                <c:pt idx="4">
                  <c:v>0.48628519227434125</c:v>
                </c:pt>
                <c:pt idx="5">
                  <c:v>0.50057749106320359</c:v>
                </c:pt>
                <c:pt idx="6">
                  <c:v>0.51081497792730246</c:v>
                </c:pt>
                <c:pt idx="7">
                  <c:v>0.50774647160585995</c:v>
                </c:pt>
                <c:pt idx="8">
                  <c:v>0.51373736490010502</c:v>
                </c:pt>
                <c:pt idx="9">
                  <c:v>0.52558216459924534</c:v>
                </c:pt>
                <c:pt idx="10">
                  <c:v>0.53977400633591766</c:v>
                </c:pt>
                <c:pt idx="11">
                  <c:v>0.54251374412291997</c:v>
                </c:pt>
                <c:pt idx="12">
                  <c:v>0.55238593261541846</c:v>
                </c:pt>
                <c:pt idx="13">
                  <c:v>0.56473301757550931</c:v>
                </c:pt>
                <c:pt idx="14">
                  <c:v>0.57722622188424</c:v>
                </c:pt>
                <c:pt idx="15">
                  <c:v>0.61327203870190128</c:v>
                </c:pt>
                <c:pt idx="16">
                  <c:v>0.64596624296012961</c:v>
                </c:pt>
                <c:pt idx="17">
                  <c:v>0.6801673030012092</c:v>
                </c:pt>
                <c:pt idx="18">
                  <c:v>0.71498023781471931</c:v>
                </c:pt>
                <c:pt idx="19">
                  <c:v>0.744596803292215</c:v>
                </c:pt>
                <c:pt idx="20">
                  <c:v>0.78366546413486893</c:v>
                </c:pt>
                <c:pt idx="21">
                  <c:v>0.78954676791763401</c:v>
                </c:pt>
                <c:pt idx="22">
                  <c:v>0.77980243385519554</c:v>
                </c:pt>
                <c:pt idx="23">
                  <c:v>0.80000343380469308</c:v>
                </c:pt>
                <c:pt idx="24">
                  <c:v>0.80825004454357019</c:v>
                </c:pt>
                <c:pt idx="25">
                  <c:v>0.80776602420119981</c:v>
                </c:pt>
                <c:pt idx="26">
                  <c:v>0.81210394236395345</c:v>
                </c:pt>
                <c:pt idx="27">
                  <c:v>0.79938242657297243</c:v>
                </c:pt>
                <c:pt idx="28">
                  <c:v>0.78779333573395249</c:v>
                </c:pt>
                <c:pt idx="29">
                  <c:v>0.78914493970887367</c:v>
                </c:pt>
                <c:pt idx="30">
                  <c:v>0.80998521180867167</c:v>
                </c:pt>
                <c:pt idx="31">
                  <c:v>0.81292586370005426</c:v>
                </c:pt>
                <c:pt idx="32">
                  <c:v>0.79835959113249166</c:v>
                </c:pt>
                <c:pt idx="33">
                  <c:v>0.80829570684002017</c:v>
                </c:pt>
                <c:pt idx="34">
                  <c:v>0.8025879197837652</c:v>
                </c:pt>
                <c:pt idx="35">
                  <c:v>0.77811292888654404</c:v>
                </c:pt>
                <c:pt idx="36">
                  <c:v>0.74472465772227514</c:v>
                </c:pt>
                <c:pt idx="37">
                  <c:v>0.71591174866230023</c:v>
                </c:pt>
                <c:pt idx="38">
                  <c:v>0.7007883960780471</c:v>
                </c:pt>
                <c:pt idx="39">
                  <c:v>0.69806692320962482</c:v>
                </c:pt>
                <c:pt idx="40">
                  <c:v>0.73345520295840538</c:v>
                </c:pt>
                <c:pt idx="41">
                  <c:v>0.73770179652825907</c:v>
                </c:pt>
                <c:pt idx="42">
                  <c:v>0.69857834092986515</c:v>
                </c:pt>
                <c:pt idx="43">
                  <c:v>0.68764678715972571</c:v>
                </c:pt>
                <c:pt idx="44">
                  <c:v>0.68806688028706608</c:v>
                </c:pt>
                <c:pt idx="45">
                  <c:v>0.69375640242474101</c:v>
                </c:pt>
                <c:pt idx="46">
                  <c:v>0.67531796711821501</c:v>
                </c:pt>
                <c:pt idx="47">
                  <c:v>0.64052329722328494</c:v>
                </c:pt>
                <c:pt idx="48">
                  <c:v>0.62774698667656381</c:v>
                </c:pt>
                <c:pt idx="49">
                  <c:v>0.63661460464716157</c:v>
                </c:pt>
                <c:pt idx="50">
                  <c:v>0.65340919728148605</c:v>
                </c:pt>
                <c:pt idx="51">
                  <c:v>0.61194783210485015</c:v>
                </c:pt>
                <c:pt idx="52">
                  <c:v>0.56808463013494204</c:v>
                </c:pt>
                <c:pt idx="53">
                  <c:v>0.60712589359972591</c:v>
                </c:pt>
                <c:pt idx="54">
                  <c:v>0.64394796945703781</c:v>
                </c:pt>
                <c:pt idx="55">
                  <c:v>0.62419446001275081</c:v>
                </c:pt>
                <c:pt idx="56">
                  <c:v>0.57170108401378528</c:v>
                </c:pt>
                <c:pt idx="57">
                  <c:v>0.50019392777302329</c:v>
                </c:pt>
                <c:pt idx="58">
                  <c:v>0.45644031531459539</c:v>
                </c:pt>
                <c:pt idx="59">
                  <c:v>0.44486948939415538</c:v>
                </c:pt>
                <c:pt idx="60">
                  <c:v>0.50746336536786962</c:v>
                </c:pt>
                <c:pt idx="61">
                  <c:v>0.55345443035234942</c:v>
                </c:pt>
                <c:pt idx="62">
                  <c:v>0.52989268538412904</c:v>
                </c:pt>
                <c:pt idx="63">
                  <c:v>0.53245890644462124</c:v>
                </c:pt>
                <c:pt idx="64">
                  <c:v>0.53622147967210454</c:v>
                </c:pt>
                <c:pt idx="65">
                  <c:v>0.54722609311656412</c:v>
                </c:pt>
                <c:pt idx="66">
                  <c:v>0.5569795596382926</c:v>
                </c:pt>
                <c:pt idx="67">
                  <c:v>0.54739047738378421</c:v>
                </c:pt>
                <c:pt idx="68">
                  <c:v>0.51030356020706202</c:v>
                </c:pt>
                <c:pt idx="69">
                  <c:v>0.49752724966034106</c:v>
                </c:pt>
                <c:pt idx="70">
                  <c:v>0.51838578667871904</c:v>
                </c:pt>
                <c:pt idx="71">
                  <c:v>0.485901628984161</c:v>
                </c:pt>
                <c:pt idx="72">
                  <c:v>0.43979184202891097</c:v>
                </c:pt>
                <c:pt idx="73">
                  <c:v>0.42200181133197562</c:v>
                </c:pt>
                <c:pt idx="74">
                  <c:v>0.40270492485218884</c:v>
                </c:pt>
                <c:pt idx="75">
                  <c:v>0.37337146561268347</c:v>
                </c:pt>
                <c:pt idx="76">
                  <c:v>0.31010178765150864</c:v>
                </c:pt>
                <c:pt idx="77">
                  <c:v>0.25982759926001509</c:v>
                </c:pt>
                <c:pt idx="78">
                  <c:v>0.23611973494315455</c:v>
                </c:pt>
                <c:pt idx="79">
                  <c:v>0.21849408851343927</c:v>
                </c:pt>
                <c:pt idx="80">
                  <c:v>0.21358082541541504</c:v>
                </c:pt>
                <c:pt idx="81">
                  <c:v>0.1790418643806051</c:v>
                </c:pt>
                <c:pt idx="82">
                  <c:v>0.12844803991396128</c:v>
                </c:pt>
                <c:pt idx="83">
                  <c:v>0.11964434915839364</c:v>
                </c:pt>
                <c:pt idx="84">
                  <c:v>0.11091371807714608</c:v>
                </c:pt>
                <c:pt idx="85">
                  <c:v>0.10600958743841184</c:v>
                </c:pt>
                <c:pt idx="86">
                  <c:v>0.10000042922558663</c:v>
                </c:pt>
                <c:pt idx="87">
                  <c:v>8.2484372307351464E-2</c:v>
                </c:pt>
                <c:pt idx="88">
                  <c:v>7.3717211388943854E-2</c:v>
                </c:pt>
                <c:pt idx="89">
                  <c:v>6.2603008433004231E-2</c:v>
                </c:pt>
                <c:pt idx="90">
                  <c:v>5.1187434320494343E-2</c:v>
                </c:pt>
                <c:pt idx="91">
                  <c:v>2.7698749026593996E-2</c:v>
                </c:pt>
                <c:pt idx="92">
                  <c:v>4.3013883255937262E-3</c:v>
                </c:pt>
                <c:pt idx="93">
                  <c:v>3.2968178036928563E-3</c:v>
                </c:pt>
                <c:pt idx="94">
                  <c:v>2.44749908972212E-3</c:v>
                </c:pt>
                <c:pt idx="95">
                  <c:v>2.1369954738618513E-3</c:v>
                </c:pt>
                <c:pt idx="96">
                  <c:v>1.3607364342111789E-3</c:v>
                </c:pt>
                <c:pt idx="97">
                  <c:v>1.2420144634410759E-3</c:v>
                </c:pt>
                <c:pt idx="98">
                  <c:v>8.9498101042077534E-4</c:v>
                </c:pt>
                <c:pt idx="99">
                  <c:v>6.5753706888056957E-4</c:v>
                </c:pt>
                <c:pt idx="100">
                  <c:v>5.022852609504351E-3</c:v>
                </c:pt>
              </c:numCache>
            </c:numRef>
          </c:val>
        </c:ser>
        <c:ser>
          <c:idx val="3"/>
          <c:order val="2"/>
          <c:tx>
            <c:v>yb</c:v>
          </c:tx>
          <c:spPr>
            <a:noFill/>
            <a:ln>
              <a:noFill/>
            </a:ln>
          </c:spPr>
          <c:cat>
            <c:numRef>
              <c:f>Formulae_1y!$AJ$5:$AJ$105</c:f>
              <c:numCache>
                <c:formatCode>0</c:formatCode>
                <c:ptCount val="101"/>
              </c:numCache>
            </c:numRef>
          </c:cat>
          <c:val>
            <c:numRef>
              <c:f>Formulae_1y!$AI$5:$AI$105</c:f>
              <c:numCache>
                <c:formatCode>0.00</c:formatCode>
                <c:ptCount val="101"/>
                <c:pt idx="0">
                  <c:v>0.44905215574897905</c:v>
                </c:pt>
                <c:pt idx="1">
                  <c:v>0.44826676425003836</c:v>
                </c:pt>
                <c:pt idx="2">
                  <c:v>0.44334436869272403</c:v>
                </c:pt>
                <c:pt idx="3">
                  <c:v>0.4529517158658124</c:v>
                </c:pt>
                <c:pt idx="4">
                  <c:v>0.46701570317242458</c:v>
                </c:pt>
                <c:pt idx="5">
                  <c:v>0.47492441291757143</c:v>
                </c:pt>
                <c:pt idx="6">
                  <c:v>0.47910707927239504</c:v>
                </c:pt>
                <c:pt idx="7">
                  <c:v>0.48089704129323663</c:v>
                </c:pt>
                <c:pt idx="8">
                  <c:v>0.48622126505931118</c:v>
                </c:pt>
                <c:pt idx="9">
                  <c:v>0.49636742733051004</c:v>
                </c:pt>
                <c:pt idx="10">
                  <c:v>0.50571906564347813</c:v>
                </c:pt>
                <c:pt idx="11">
                  <c:v>0.49989255661645304</c:v>
                </c:pt>
                <c:pt idx="12">
                  <c:v>0.50664144403176892</c:v>
                </c:pt>
                <c:pt idx="13">
                  <c:v>0.52089721298347125</c:v>
                </c:pt>
                <c:pt idx="14">
                  <c:v>0.53285160219409167</c:v>
                </c:pt>
                <c:pt idx="15">
                  <c:v>0.56181063060270664</c:v>
                </c:pt>
                <c:pt idx="16">
                  <c:v>0.58896143207190021</c:v>
                </c:pt>
                <c:pt idx="17">
                  <c:v>0.61918073986253641</c:v>
                </c:pt>
                <c:pt idx="18">
                  <c:v>0.65240462675958522</c:v>
                </c:pt>
                <c:pt idx="19">
                  <c:v>0.67665130617455616</c:v>
                </c:pt>
                <c:pt idx="20">
                  <c:v>0.71085236621563574</c:v>
                </c:pt>
                <c:pt idx="21">
                  <c:v>0.72033185895866403</c:v>
                </c:pt>
                <c:pt idx="22">
                  <c:v>0.7120761157604969</c:v>
                </c:pt>
                <c:pt idx="23">
                  <c:v>0.73134560486241351</c:v>
                </c:pt>
                <c:pt idx="24">
                  <c:v>0.73948262608981064</c:v>
                </c:pt>
                <c:pt idx="25">
                  <c:v>0.74663334171388684</c:v>
                </c:pt>
                <c:pt idx="26">
                  <c:v>0.76167450216452992</c:v>
                </c:pt>
                <c:pt idx="27">
                  <c:v>0.75483429015631387</c:v>
                </c:pt>
                <c:pt idx="28">
                  <c:v>0.74614018891222644</c:v>
                </c:pt>
                <c:pt idx="29">
                  <c:v>0.7485237607869184</c:v>
                </c:pt>
                <c:pt idx="30">
                  <c:v>0.7656471219556833</c:v>
                </c:pt>
                <c:pt idx="31">
                  <c:v>0.77567456225611198</c:v>
                </c:pt>
                <c:pt idx="32">
                  <c:v>0.7743777530369309</c:v>
                </c:pt>
                <c:pt idx="33">
                  <c:v>0.79264267161694657</c:v>
                </c:pt>
                <c:pt idx="34">
                  <c:v>0.78872484658153319</c:v>
                </c:pt>
                <c:pt idx="35">
                  <c:v>0.76218591988477025</c:v>
                </c:pt>
                <c:pt idx="36">
                  <c:v>0.73576571515877731</c:v>
                </c:pt>
                <c:pt idx="37">
                  <c:v>0.71485238338465928</c:v>
                </c:pt>
                <c:pt idx="38">
                  <c:v>0.70540942047879107</c:v>
                </c:pt>
                <c:pt idx="39">
                  <c:v>0.69943679210312593</c:v>
                </c:pt>
                <c:pt idx="40">
                  <c:v>0.73605795385605766</c:v>
                </c:pt>
                <c:pt idx="41">
                  <c:v>0.74754658764288762</c:v>
                </c:pt>
                <c:pt idx="42">
                  <c:v>0.70854185401526382</c:v>
                </c:pt>
                <c:pt idx="43">
                  <c:v>0.69972903080040616</c:v>
                </c:pt>
                <c:pt idx="44">
                  <c:v>0.70141853576905755</c:v>
                </c:pt>
                <c:pt idx="45">
                  <c:v>0.70318110041202919</c:v>
                </c:pt>
                <c:pt idx="46">
                  <c:v>0.68261480209093128</c:v>
                </c:pt>
                <c:pt idx="47">
                  <c:v>0.64409408880567798</c:v>
                </c:pt>
                <c:pt idx="48">
                  <c:v>0.63348217111068883</c:v>
                </c:pt>
                <c:pt idx="49">
                  <c:v>0.63809406305214278</c:v>
                </c:pt>
                <c:pt idx="50">
                  <c:v>0.65548226554031785</c:v>
                </c:pt>
                <c:pt idx="51">
                  <c:v>0.62509857348246145</c:v>
                </c:pt>
                <c:pt idx="52">
                  <c:v>0.59016691669818133</c:v>
                </c:pt>
                <c:pt idx="53">
                  <c:v>0.63431322490607955</c:v>
                </c:pt>
                <c:pt idx="54">
                  <c:v>0.66857821216218916</c:v>
                </c:pt>
                <c:pt idx="55">
                  <c:v>0.6501580417742433</c:v>
                </c:pt>
                <c:pt idx="56">
                  <c:v>0.60206651115306165</c:v>
                </c:pt>
                <c:pt idx="57">
                  <c:v>0.52928081061169852</c:v>
                </c:pt>
                <c:pt idx="58">
                  <c:v>0.48836739299246312</c:v>
                </c:pt>
                <c:pt idx="59">
                  <c:v>0.48837652545175314</c:v>
                </c:pt>
                <c:pt idx="60">
                  <c:v>0.57725361926211005</c:v>
                </c:pt>
                <c:pt idx="61">
                  <c:v>0.62868762998343464</c:v>
                </c:pt>
                <c:pt idx="62">
                  <c:v>0.60139984162489102</c:v>
                </c:pt>
                <c:pt idx="63">
                  <c:v>0.61188390488982003</c:v>
                </c:pt>
                <c:pt idx="64">
                  <c:v>0.62040448940739745</c:v>
                </c:pt>
                <c:pt idx="65">
                  <c:v>0.63546391477662056</c:v>
                </c:pt>
                <c:pt idx="66">
                  <c:v>0.63334518422133868</c:v>
                </c:pt>
                <c:pt idx="67">
                  <c:v>0.62860543784982459</c:v>
                </c:pt>
                <c:pt idx="68">
                  <c:v>0.60594780635131495</c:v>
                </c:pt>
                <c:pt idx="69">
                  <c:v>0.56270561161312749</c:v>
                </c:pt>
                <c:pt idx="70">
                  <c:v>0.6040665197375733</c:v>
                </c:pt>
                <c:pt idx="71">
                  <c:v>0.5890070943683503</c:v>
                </c:pt>
                <c:pt idx="72">
                  <c:v>0.52149082283732173</c:v>
                </c:pt>
                <c:pt idx="73">
                  <c:v>0.50884236672066085</c:v>
                </c:pt>
                <c:pt idx="74">
                  <c:v>0.48344499743514879</c:v>
                </c:pt>
                <c:pt idx="75">
                  <c:v>0.46331705715997135</c:v>
                </c:pt>
                <c:pt idx="76">
                  <c:v>0.39858618571239529</c:v>
                </c:pt>
                <c:pt idx="77">
                  <c:v>0.33067721843189646</c:v>
                </c:pt>
                <c:pt idx="78">
                  <c:v>0.31668629079960431</c:v>
                </c:pt>
                <c:pt idx="79">
                  <c:v>0.28268614486290489</c:v>
                </c:pt>
                <c:pt idx="80">
                  <c:v>0.2784395512930512</c:v>
                </c:pt>
                <c:pt idx="81">
                  <c:v>0.24542571095967264</c:v>
                </c:pt>
                <c:pt idx="82">
                  <c:v>0.17430211800909101</c:v>
                </c:pt>
                <c:pt idx="83">
                  <c:v>0.17404640914897077</c:v>
                </c:pt>
                <c:pt idx="84">
                  <c:v>0.15017416056489011</c:v>
                </c:pt>
                <c:pt idx="85">
                  <c:v>0.14012845534588139</c:v>
                </c:pt>
                <c:pt idx="86">
                  <c:v>0.12816493367597104</c:v>
                </c:pt>
                <c:pt idx="87">
                  <c:v>9.9452481668186155E-2</c:v>
                </c:pt>
                <c:pt idx="88">
                  <c:v>9.8703620006405507E-2</c:v>
                </c:pt>
                <c:pt idx="89">
                  <c:v>8.5927309459684437E-2</c:v>
                </c:pt>
                <c:pt idx="90">
                  <c:v>7.3014012023613253E-2</c:v>
                </c:pt>
                <c:pt idx="91">
                  <c:v>5.8155500758770379E-2</c:v>
                </c:pt>
                <c:pt idx="92">
                  <c:v>2.8054914938904302E-2</c:v>
                </c:pt>
                <c:pt idx="93">
                  <c:v>2.4045765310590831E-2</c:v>
                </c:pt>
                <c:pt idx="94">
                  <c:v>1.8200991364985767E-2</c:v>
                </c:pt>
                <c:pt idx="95">
                  <c:v>1.5406458822243348E-2</c:v>
                </c:pt>
                <c:pt idx="96">
                  <c:v>1.1981786588490379E-2</c:v>
                </c:pt>
                <c:pt idx="97">
                  <c:v>7.945239582306883E-3</c:v>
                </c:pt>
                <c:pt idx="98">
                  <c:v>5.4886080332947548E-3</c:v>
                </c:pt>
                <c:pt idx="99">
                  <c:v>3.6803810938731882E-3</c:v>
                </c:pt>
                <c:pt idx="100">
                  <c:v>1.0885891473689431E-2</c:v>
                </c:pt>
              </c:numCache>
            </c:numRef>
          </c:val>
        </c:ser>
        <c:gapWidth val="0"/>
        <c:overlap val="100"/>
        <c:axId val="105834752"/>
        <c:axId val="105713664"/>
      </c:barChart>
      <c:catAx>
        <c:axId val="105834752"/>
        <c:scaling>
          <c:orientation val="minMax"/>
        </c:scaling>
        <c:axPos val="r"/>
        <c:majorGridlines/>
        <c:numFmt formatCode="0" sourceLinked="1"/>
        <c:tickLblPos val="none"/>
        <c:spPr>
          <a:ln w="3175"/>
        </c:spPr>
        <c:txPr>
          <a:bodyPr rot="0" vert="horz" anchor="ctr" anchorCtr="0"/>
          <a:lstStyle/>
          <a:p>
            <a:pPr>
              <a:defRPr sz="1000">
                <a:solidFill>
                  <a:schemeClr val="tx1">
                    <a:lumMod val="75000"/>
                    <a:lumOff val="25000"/>
                  </a:schemeClr>
                </a:solidFill>
              </a:defRPr>
            </a:pPr>
            <a:endParaRPr lang="en-US"/>
          </a:p>
        </c:txPr>
        <c:crossAx val="105713664"/>
        <c:crossesAt val="0"/>
        <c:lblAlgn val="ctr"/>
        <c:lblOffset val="100"/>
        <c:tickLblSkip val="10"/>
        <c:tickMarkSkip val="10"/>
      </c:catAx>
      <c:valAx>
        <c:axId val="105713664"/>
        <c:scaling>
          <c:orientation val="maxMin"/>
          <c:max val="1"/>
          <c:min val="0"/>
        </c:scaling>
        <c:axPos val="b"/>
        <c:majorGridlines/>
        <c:numFmt formatCode="0.00;[Red]0.00" sourceLinked="0"/>
        <c:majorTickMark val="in"/>
        <c:tickLblPos val="nextTo"/>
        <c:spPr>
          <a:ln w="3175"/>
        </c:spPr>
        <c:txPr>
          <a:bodyPr rot="0" vert="horz"/>
          <a:lstStyle/>
          <a:p>
            <a:pPr>
              <a:defRPr sz="1000" b="1">
                <a:solidFill>
                  <a:schemeClr val="tx1">
                    <a:lumMod val="75000"/>
                    <a:lumOff val="25000"/>
                  </a:schemeClr>
                </a:solidFill>
              </a:defRPr>
            </a:pPr>
            <a:endParaRPr lang="en-US"/>
          </a:p>
        </c:txPr>
        <c:crossAx val="105834752"/>
        <c:crosses val="autoZero"/>
        <c:crossBetween val="between"/>
        <c:majorUnit val="0.25"/>
        <c:minorUnit val="0.1"/>
      </c:valAx>
      <c:spPr>
        <a:noFill/>
        <a:ln w="25400">
          <a:noFill/>
        </a:ln>
      </c:spPr>
    </c:plotArea>
    <c:plotVisOnly val="1"/>
    <c:dispBlanksAs val="gap"/>
  </c:chart>
  <c:spPr>
    <a:noFill/>
    <a:ln>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6.8081880389951249E-2"/>
          <c:y val="2.8731408573928339E-2"/>
          <c:w val="0.826982564679415"/>
          <c:h val="0.892384439206244"/>
        </c:manualLayout>
      </c:layout>
      <c:barChart>
        <c:barDir val="bar"/>
        <c:grouping val="clustered"/>
        <c:ser>
          <c:idx val="1"/>
          <c:order val="0"/>
          <c:spPr>
            <a:solidFill>
              <a:srgbClr val="9999FF"/>
            </a:solidFill>
            <a:ln w="12700">
              <a:noFill/>
              <a:prstDash val="solid"/>
            </a:ln>
          </c:spPr>
          <c:cat>
            <c:numRef>
              <c:f>Formulae_1y!$AJ$5:$AJ$105</c:f>
              <c:numCache>
                <c:formatCode>0</c:formatCode>
                <c:ptCount val="101"/>
              </c:numCache>
            </c:numRef>
          </c:cat>
          <c:val>
            <c:numRef>
              <c:f>Formulae_1y!$AI$5:$AI$105</c:f>
              <c:numCache>
                <c:formatCode>0.00</c:formatCode>
                <c:ptCount val="101"/>
                <c:pt idx="0">
                  <c:v>0.44905215574897905</c:v>
                </c:pt>
                <c:pt idx="1">
                  <c:v>0.44826676425003836</c:v>
                </c:pt>
                <c:pt idx="2">
                  <c:v>0.44334436869272403</c:v>
                </c:pt>
                <c:pt idx="3">
                  <c:v>0.4529517158658124</c:v>
                </c:pt>
                <c:pt idx="4">
                  <c:v>0.46701570317242458</c:v>
                </c:pt>
                <c:pt idx="5">
                  <c:v>0.47492441291757143</c:v>
                </c:pt>
                <c:pt idx="6">
                  <c:v>0.47910707927239504</c:v>
                </c:pt>
                <c:pt idx="7">
                  <c:v>0.48089704129323663</c:v>
                </c:pt>
                <c:pt idx="8">
                  <c:v>0.48622126505931118</c:v>
                </c:pt>
                <c:pt idx="9">
                  <c:v>0.49636742733051004</c:v>
                </c:pt>
                <c:pt idx="10">
                  <c:v>0.50571906564347813</c:v>
                </c:pt>
                <c:pt idx="11">
                  <c:v>0.49989255661645304</c:v>
                </c:pt>
                <c:pt idx="12">
                  <c:v>0.50664144403176892</c:v>
                </c:pt>
                <c:pt idx="13">
                  <c:v>0.52089721298347125</c:v>
                </c:pt>
                <c:pt idx="14">
                  <c:v>0.53285160219409167</c:v>
                </c:pt>
                <c:pt idx="15">
                  <c:v>0.56181063060270664</c:v>
                </c:pt>
                <c:pt idx="16">
                  <c:v>0.58896143207190021</c:v>
                </c:pt>
                <c:pt idx="17">
                  <c:v>0.61918073986253641</c:v>
                </c:pt>
                <c:pt idx="18">
                  <c:v>0.65240462675958522</c:v>
                </c:pt>
                <c:pt idx="19">
                  <c:v>0.67665130617455616</c:v>
                </c:pt>
                <c:pt idx="20">
                  <c:v>0.71085236621563574</c:v>
                </c:pt>
                <c:pt idx="21">
                  <c:v>0.72033185895866403</c:v>
                </c:pt>
                <c:pt idx="22">
                  <c:v>0.7120761157604969</c:v>
                </c:pt>
                <c:pt idx="23">
                  <c:v>0.73134560486241351</c:v>
                </c:pt>
                <c:pt idx="24">
                  <c:v>0.73948262608981064</c:v>
                </c:pt>
                <c:pt idx="25">
                  <c:v>0.74663334171388684</c:v>
                </c:pt>
                <c:pt idx="26">
                  <c:v>0.76167450216452992</c:v>
                </c:pt>
                <c:pt idx="27">
                  <c:v>0.75483429015631387</c:v>
                </c:pt>
                <c:pt idx="28">
                  <c:v>0.74614018891222644</c:v>
                </c:pt>
                <c:pt idx="29">
                  <c:v>0.7485237607869184</c:v>
                </c:pt>
                <c:pt idx="30">
                  <c:v>0.7656471219556833</c:v>
                </c:pt>
                <c:pt idx="31">
                  <c:v>0.77567456225611198</c:v>
                </c:pt>
                <c:pt idx="32">
                  <c:v>0.7743777530369309</c:v>
                </c:pt>
                <c:pt idx="33">
                  <c:v>0.79264267161694657</c:v>
                </c:pt>
                <c:pt idx="34">
                  <c:v>0.78872484658153319</c:v>
                </c:pt>
                <c:pt idx="35">
                  <c:v>0.76218591988477025</c:v>
                </c:pt>
                <c:pt idx="36">
                  <c:v>0.73576571515877731</c:v>
                </c:pt>
                <c:pt idx="37">
                  <c:v>0.71485238338465928</c:v>
                </c:pt>
                <c:pt idx="38">
                  <c:v>0.70540942047879107</c:v>
                </c:pt>
                <c:pt idx="39">
                  <c:v>0.69943679210312593</c:v>
                </c:pt>
                <c:pt idx="40">
                  <c:v>0.73605795385605766</c:v>
                </c:pt>
                <c:pt idx="41">
                  <c:v>0.74754658764288762</c:v>
                </c:pt>
                <c:pt idx="42">
                  <c:v>0.70854185401526382</c:v>
                </c:pt>
                <c:pt idx="43">
                  <c:v>0.69972903080040616</c:v>
                </c:pt>
                <c:pt idx="44">
                  <c:v>0.70141853576905755</c:v>
                </c:pt>
                <c:pt idx="45">
                  <c:v>0.70318110041202919</c:v>
                </c:pt>
                <c:pt idx="46">
                  <c:v>0.68261480209093128</c:v>
                </c:pt>
                <c:pt idx="47">
                  <c:v>0.64409408880567798</c:v>
                </c:pt>
                <c:pt idx="48">
                  <c:v>0.63348217111068883</c:v>
                </c:pt>
                <c:pt idx="49">
                  <c:v>0.63809406305214278</c:v>
                </c:pt>
                <c:pt idx="50">
                  <c:v>0.65548226554031785</c:v>
                </c:pt>
                <c:pt idx="51">
                  <c:v>0.62509857348246145</c:v>
                </c:pt>
                <c:pt idx="52">
                  <c:v>0.59016691669818133</c:v>
                </c:pt>
                <c:pt idx="53">
                  <c:v>0.63431322490607955</c:v>
                </c:pt>
                <c:pt idx="54">
                  <c:v>0.66857821216218916</c:v>
                </c:pt>
                <c:pt idx="55">
                  <c:v>0.6501580417742433</c:v>
                </c:pt>
                <c:pt idx="56">
                  <c:v>0.60206651115306165</c:v>
                </c:pt>
                <c:pt idx="57">
                  <c:v>0.52928081061169852</c:v>
                </c:pt>
                <c:pt idx="58">
                  <c:v>0.48836739299246312</c:v>
                </c:pt>
                <c:pt idx="59">
                  <c:v>0.48837652545175314</c:v>
                </c:pt>
                <c:pt idx="60">
                  <c:v>0.57725361926211005</c:v>
                </c:pt>
                <c:pt idx="61">
                  <c:v>0.62868762998343464</c:v>
                </c:pt>
                <c:pt idx="62">
                  <c:v>0.60139984162489102</c:v>
                </c:pt>
                <c:pt idx="63">
                  <c:v>0.61188390488982003</c:v>
                </c:pt>
                <c:pt idx="64">
                  <c:v>0.62040448940739745</c:v>
                </c:pt>
                <c:pt idx="65">
                  <c:v>0.63546391477662056</c:v>
                </c:pt>
                <c:pt idx="66">
                  <c:v>0.63334518422133868</c:v>
                </c:pt>
                <c:pt idx="67">
                  <c:v>0.62860543784982459</c:v>
                </c:pt>
                <c:pt idx="68">
                  <c:v>0.60594780635131495</c:v>
                </c:pt>
                <c:pt idx="69">
                  <c:v>0.56270561161312749</c:v>
                </c:pt>
                <c:pt idx="70">
                  <c:v>0.6040665197375733</c:v>
                </c:pt>
                <c:pt idx="71">
                  <c:v>0.5890070943683503</c:v>
                </c:pt>
                <c:pt idx="72">
                  <c:v>0.52149082283732173</c:v>
                </c:pt>
                <c:pt idx="73">
                  <c:v>0.50884236672066085</c:v>
                </c:pt>
                <c:pt idx="74">
                  <c:v>0.48344499743514879</c:v>
                </c:pt>
                <c:pt idx="75">
                  <c:v>0.46331705715997135</c:v>
                </c:pt>
                <c:pt idx="76">
                  <c:v>0.39858618571239529</c:v>
                </c:pt>
                <c:pt idx="77">
                  <c:v>0.33067721843189646</c:v>
                </c:pt>
                <c:pt idx="78">
                  <c:v>0.31668629079960431</c:v>
                </c:pt>
                <c:pt idx="79">
                  <c:v>0.28268614486290489</c:v>
                </c:pt>
                <c:pt idx="80">
                  <c:v>0.2784395512930512</c:v>
                </c:pt>
                <c:pt idx="81">
                  <c:v>0.24542571095967264</c:v>
                </c:pt>
                <c:pt idx="82">
                  <c:v>0.17430211800909101</c:v>
                </c:pt>
                <c:pt idx="83">
                  <c:v>0.17404640914897077</c:v>
                </c:pt>
                <c:pt idx="84">
                  <c:v>0.15017416056489011</c:v>
                </c:pt>
                <c:pt idx="85">
                  <c:v>0.14012845534588139</c:v>
                </c:pt>
                <c:pt idx="86">
                  <c:v>0.12816493367597104</c:v>
                </c:pt>
                <c:pt idx="87">
                  <c:v>9.9452481668186155E-2</c:v>
                </c:pt>
                <c:pt idx="88">
                  <c:v>9.8703620006405507E-2</c:v>
                </c:pt>
                <c:pt idx="89">
                  <c:v>8.5927309459684437E-2</c:v>
                </c:pt>
                <c:pt idx="90">
                  <c:v>7.3014012023613253E-2</c:v>
                </c:pt>
                <c:pt idx="91">
                  <c:v>5.8155500758770379E-2</c:v>
                </c:pt>
                <c:pt idx="92">
                  <c:v>2.8054914938904302E-2</c:v>
                </c:pt>
                <c:pt idx="93">
                  <c:v>2.4045765310590831E-2</c:v>
                </c:pt>
                <c:pt idx="94">
                  <c:v>1.8200991364985767E-2</c:v>
                </c:pt>
                <c:pt idx="95">
                  <c:v>1.5406458822243348E-2</c:v>
                </c:pt>
                <c:pt idx="96">
                  <c:v>1.1981786588490379E-2</c:v>
                </c:pt>
                <c:pt idx="97">
                  <c:v>7.945239582306883E-3</c:v>
                </c:pt>
                <c:pt idx="98">
                  <c:v>5.4886080332947548E-3</c:v>
                </c:pt>
                <c:pt idx="99">
                  <c:v>3.6803810938731882E-3</c:v>
                </c:pt>
                <c:pt idx="100">
                  <c:v>1.0885891473689431E-2</c:v>
                </c:pt>
              </c:numCache>
            </c:numRef>
          </c:val>
        </c:ser>
        <c:gapWidth val="0"/>
        <c:overlap val="100"/>
        <c:axId val="105740928"/>
        <c:axId val="105750912"/>
      </c:barChart>
      <c:catAx>
        <c:axId val="105740928"/>
        <c:scaling>
          <c:orientation val="minMax"/>
        </c:scaling>
        <c:axPos val="l"/>
        <c:majorGridlines/>
        <c:numFmt formatCode="0" sourceLinked="1"/>
        <c:majorTickMark val="cross"/>
        <c:tickLblPos val="high"/>
        <c:spPr>
          <a:ln w="3175"/>
        </c:spPr>
        <c:txPr>
          <a:bodyPr rot="0" vert="horz" anchor="ctr" anchorCtr="0"/>
          <a:lstStyle/>
          <a:p>
            <a:pPr>
              <a:defRPr sz="1000">
                <a:solidFill>
                  <a:schemeClr val="tx1">
                    <a:lumMod val="75000"/>
                    <a:lumOff val="25000"/>
                  </a:schemeClr>
                </a:solidFill>
              </a:defRPr>
            </a:pPr>
            <a:endParaRPr lang="en-US"/>
          </a:p>
        </c:txPr>
        <c:crossAx val="105750912"/>
        <c:crossesAt val="0"/>
        <c:lblAlgn val="ctr"/>
        <c:lblOffset val="0"/>
        <c:tickLblSkip val="10"/>
        <c:tickMarkSkip val="10"/>
      </c:catAx>
      <c:valAx>
        <c:axId val="105750912"/>
        <c:scaling>
          <c:orientation val="minMax"/>
          <c:max val="1"/>
          <c:min val="0"/>
        </c:scaling>
        <c:axPos val="b"/>
        <c:majorGridlines/>
        <c:numFmt formatCode="0.00;[Red]0.00" sourceLinked="0"/>
        <c:majorTickMark val="in"/>
        <c:tickLblPos val="nextTo"/>
        <c:spPr>
          <a:ln w="3175"/>
        </c:spPr>
        <c:txPr>
          <a:bodyPr rot="0" vert="horz"/>
          <a:lstStyle/>
          <a:p>
            <a:pPr>
              <a:defRPr sz="1000" b="1">
                <a:solidFill>
                  <a:schemeClr val="tx1">
                    <a:lumMod val="75000"/>
                    <a:lumOff val="25000"/>
                  </a:schemeClr>
                </a:solidFill>
              </a:defRPr>
            </a:pPr>
            <a:endParaRPr lang="en-US"/>
          </a:p>
        </c:txPr>
        <c:crossAx val="105740928"/>
        <c:crosses val="autoZero"/>
        <c:crossBetween val="between"/>
        <c:majorUnit val="0.25"/>
        <c:minorUnit val="0.1"/>
      </c:valAx>
      <c:spPr>
        <a:noFill/>
        <a:ln w="25400">
          <a:noFill/>
        </a:ln>
      </c:spPr>
    </c:plotArea>
    <c:plotVisOnly val="1"/>
    <c:dispBlanksAs val="gap"/>
  </c:chart>
  <c:spPr>
    <a:noFill/>
    <a:ln>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000000000000222" r="0.75000000000000222"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Berat</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5771008"/>
        <c:axId val="105772928"/>
      </c:barChart>
      <c:catAx>
        <c:axId val="10577100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5772928"/>
        <c:crosses val="autoZero"/>
        <c:auto val="1"/>
        <c:lblAlgn val="ctr"/>
        <c:lblOffset val="100"/>
        <c:tickLblSkip val="1"/>
        <c:tickMarkSkip val="1"/>
      </c:catAx>
      <c:valAx>
        <c:axId val="10577292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577100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Devoll
</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351872"/>
        <c:axId val="92546560"/>
      </c:barChart>
      <c:catAx>
        <c:axId val="9235187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546560"/>
        <c:crosses val="autoZero"/>
        <c:auto val="1"/>
        <c:lblAlgn val="ctr"/>
        <c:lblOffset val="100"/>
        <c:tickLblSkip val="1"/>
        <c:tickMarkSkip val="1"/>
      </c:catAx>
      <c:valAx>
        <c:axId val="925465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35187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Bulqize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051456"/>
        <c:axId val="106057728"/>
      </c:barChart>
      <c:catAx>
        <c:axId val="10605145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057728"/>
        <c:crosses val="autoZero"/>
        <c:auto val="1"/>
        <c:lblAlgn val="ctr"/>
        <c:lblOffset val="100"/>
        <c:tickLblSkip val="1"/>
        <c:tickMarkSkip val="1"/>
      </c:catAx>
      <c:valAx>
        <c:axId val="10605772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05145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Delvine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156032"/>
        <c:axId val="106157952"/>
      </c:barChart>
      <c:catAx>
        <c:axId val="10615603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157952"/>
        <c:crosses val="autoZero"/>
        <c:auto val="1"/>
        <c:lblAlgn val="ctr"/>
        <c:lblOffset val="100"/>
        <c:tickLblSkip val="1"/>
        <c:tickMarkSkip val="1"/>
      </c:catAx>
      <c:valAx>
        <c:axId val="1061579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15603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Devoll
</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366848"/>
        <c:axId val="106377216"/>
      </c:barChart>
      <c:catAx>
        <c:axId val="10636684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377216"/>
        <c:crosses val="autoZero"/>
        <c:auto val="1"/>
        <c:lblAlgn val="ctr"/>
        <c:lblOffset val="100"/>
        <c:tickLblSkip val="1"/>
        <c:tickMarkSkip val="1"/>
      </c:catAx>
      <c:valAx>
        <c:axId val="10637721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36684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Diber
</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594304"/>
        <c:axId val="106596224"/>
      </c:barChart>
      <c:catAx>
        <c:axId val="10659430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596224"/>
        <c:crosses val="autoZero"/>
        <c:auto val="1"/>
        <c:lblAlgn val="ctr"/>
        <c:lblOffset val="100"/>
        <c:tickLblSkip val="1"/>
        <c:tickMarkSkip val="1"/>
      </c:catAx>
      <c:valAx>
        <c:axId val="10659622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59430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Durres</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678144"/>
        <c:axId val="106688512"/>
      </c:barChart>
      <c:catAx>
        <c:axId val="10667814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688512"/>
        <c:crosses val="autoZero"/>
        <c:auto val="1"/>
        <c:lblAlgn val="ctr"/>
        <c:lblOffset val="100"/>
        <c:tickLblSkip val="1"/>
        <c:tickMarkSkip val="1"/>
      </c:catAx>
      <c:valAx>
        <c:axId val="10668851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67814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Elbasan</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762240"/>
        <c:axId val="106764160"/>
      </c:barChart>
      <c:catAx>
        <c:axId val="1067622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764160"/>
        <c:crosses val="autoZero"/>
        <c:auto val="1"/>
        <c:lblAlgn val="ctr"/>
        <c:lblOffset val="100"/>
        <c:tickLblSkip val="1"/>
        <c:tickMarkSkip val="1"/>
      </c:catAx>
      <c:valAx>
        <c:axId val="1067641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7622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Fier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973056"/>
        <c:axId val="106983424"/>
      </c:barChart>
      <c:catAx>
        <c:axId val="10697305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6983424"/>
        <c:crosses val="autoZero"/>
        <c:auto val="1"/>
        <c:lblAlgn val="ctr"/>
        <c:lblOffset val="100"/>
        <c:tickLblSkip val="1"/>
        <c:tickMarkSkip val="1"/>
      </c:catAx>
      <c:valAx>
        <c:axId val="10698342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97305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Gramsh</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6995072"/>
        <c:axId val="107181568"/>
      </c:barChart>
      <c:catAx>
        <c:axId val="10699507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7181568"/>
        <c:crosses val="autoZero"/>
        <c:auto val="1"/>
        <c:lblAlgn val="ctr"/>
        <c:lblOffset val="100"/>
        <c:tickLblSkip val="1"/>
        <c:tickMarkSkip val="1"/>
      </c:catAx>
      <c:valAx>
        <c:axId val="10718156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699507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Gjirokaster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7308544"/>
        <c:axId val="107310464"/>
      </c:barChart>
      <c:catAx>
        <c:axId val="10730854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7310464"/>
        <c:crosses val="autoZero"/>
        <c:auto val="1"/>
        <c:lblAlgn val="ctr"/>
        <c:lblOffset val="100"/>
        <c:tickLblSkip val="1"/>
        <c:tickMarkSkip val="1"/>
      </c:catAx>
      <c:valAx>
        <c:axId val="10731046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730854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Has</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07400576"/>
        <c:axId val="107410944"/>
      </c:barChart>
      <c:catAx>
        <c:axId val="10740057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07410944"/>
        <c:crosses val="autoZero"/>
        <c:auto val="1"/>
        <c:lblAlgn val="ctr"/>
        <c:lblOffset val="100"/>
        <c:tickLblSkip val="1"/>
        <c:tickMarkSkip val="1"/>
      </c:catAx>
      <c:valAx>
        <c:axId val="10741094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0740057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Diber
</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669440"/>
        <c:axId val="92671360"/>
      </c:barChart>
      <c:catAx>
        <c:axId val="926694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671360"/>
        <c:crosses val="autoZero"/>
        <c:auto val="1"/>
        <c:lblAlgn val="ctr"/>
        <c:lblOffset val="100"/>
        <c:tickLblSkip val="1"/>
        <c:tickMarkSkip val="1"/>
      </c:catAx>
      <c:valAx>
        <c:axId val="926713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6694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Kavaje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1814144"/>
        <c:axId val="111816064"/>
      </c:barChart>
      <c:catAx>
        <c:axId val="11181414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1816064"/>
        <c:crosses val="autoZero"/>
        <c:auto val="1"/>
        <c:lblAlgn val="ctr"/>
        <c:lblOffset val="100"/>
        <c:tickLblSkip val="1"/>
        <c:tickMarkSkip val="1"/>
      </c:catAx>
      <c:valAx>
        <c:axId val="11181606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181414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Kolonje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1869312"/>
        <c:axId val="111908352"/>
      </c:barChart>
      <c:catAx>
        <c:axId val="1118693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1908352"/>
        <c:crosses val="autoZero"/>
        <c:auto val="1"/>
        <c:lblAlgn val="ctr"/>
        <c:lblOffset val="100"/>
        <c:tickLblSkip val="1"/>
        <c:tickMarkSkip val="1"/>
      </c:catAx>
      <c:valAx>
        <c:axId val="1119083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18693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Korce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1982080"/>
        <c:axId val="111984000"/>
      </c:barChart>
      <c:catAx>
        <c:axId val="1119820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1984000"/>
        <c:crosses val="autoZero"/>
        <c:auto val="1"/>
        <c:lblAlgn val="ctr"/>
        <c:lblOffset val="100"/>
        <c:tickLblSkip val="1"/>
        <c:tickMarkSkip val="1"/>
      </c:catAx>
      <c:valAx>
        <c:axId val="11198400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19820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Kruje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2147840"/>
        <c:axId val="111760896"/>
      </c:barChart>
      <c:catAx>
        <c:axId val="1121478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1760896"/>
        <c:crosses val="autoZero"/>
        <c:auto val="1"/>
        <c:lblAlgn val="ctr"/>
        <c:lblOffset val="100"/>
        <c:tickLblSkip val="1"/>
        <c:tickMarkSkip val="1"/>
      </c:catAx>
      <c:valAx>
        <c:axId val="11176089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21478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Kucove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2494080"/>
        <c:axId val="112496000"/>
      </c:barChart>
      <c:catAx>
        <c:axId val="1124940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2496000"/>
        <c:crosses val="autoZero"/>
        <c:auto val="1"/>
        <c:lblAlgn val="ctr"/>
        <c:lblOffset val="100"/>
        <c:tickLblSkip val="1"/>
        <c:tickMarkSkip val="1"/>
      </c:catAx>
      <c:valAx>
        <c:axId val="11249600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24940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Kukes</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2512384"/>
        <c:axId val="112633344"/>
      </c:barChart>
      <c:catAx>
        <c:axId val="11251238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2633344"/>
        <c:crosses val="autoZero"/>
        <c:auto val="1"/>
        <c:lblAlgn val="ctr"/>
        <c:lblOffset val="100"/>
        <c:tickLblSkip val="1"/>
        <c:tickMarkSkip val="1"/>
      </c:catAx>
      <c:valAx>
        <c:axId val="11263334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251238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Kurbin</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2891392"/>
        <c:axId val="112893312"/>
      </c:barChart>
      <c:catAx>
        <c:axId val="11289139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2893312"/>
        <c:crosses val="autoZero"/>
        <c:auto val="1"/>
        <c:lblAlgn val="ctr"/>
        <c:lblOffset val="100"/>
        <c:tickLblSkip val="1"/>
        <c:tickMarkSkip val="1"/>
      </c:catAx>
      <c:valAx>
        <c:axId val="11289331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289139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Lezhe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2266624"/>
        <c:axId val="112268800"/>
      </c:barChart>
      <c:catAx>
        <c:axId val="11226662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2268800"/>
        <c:crosses val="autoZero"/>
        <c:auto val="1"/>
        <c:lblAlgn val="ctr"/>
        <c:lblOffset val="100"/>
        <c:tickLblSkip val="1"/>
        <c:tickMarkSkip val="1"/>
      </c:catAx>
      <c:valAx>
        <c:axId val="11226880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226662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Librazhd</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075712"/>
        <c:axId val="113077632"/>
      </c:barChart>
      <c:catAx>
        <c:axId val="1130757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077632"/>
        <c:crosses val="autoZero"/>
        <c:auto val="1"/>
        <c:lblAlgn val="ctr"/>
        <c:lblOffset val="100"/>
        <c:tickLblSkip val="1"/>
        <c:tickMarkSkip val="1"/>
      </c:catAx>
      <c:valAx>
        <c:axId val="11307763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0757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Lushnje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233280"/>
        <c:axId val="113239552"/>
      </c:barChart>
      <c:catAx>
        <c:axId val="1132332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239552"/>
        <c:crosses val="autoZero"/>
        <c:auto val="1"/>
        <c:lblAlgn val="ctr"/>
        <c:lblOffset val="100"/>
        <c:tickLblSkip val="1"/>
        <c:tickMarkSkip val="1"/>
      </c:catAx>
      <c:valAx>
        <c:axId val="1132395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2332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Durres</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753280"/>
        <c:axId val="92759552"/>
      </c:barChart>
      <c:catAx>
        <c:axId val="9275328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759552"/>
        <c:crosses val="autoZero"/>
        <c:auto val="1"/>
        <c:lblAlgn val="ctr"/>
        <c:lblOffset val="100"/>
        <c:tickLblSkip val="1"/>
        <c:tickMarkSkip val="1"/>
      </c:catAx>
      <c:valAx>
        <c:axId val="927595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75328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Malesi e madhe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047040"/>
        <c:axId val="113048960"/>
      </c:barChart>
      <c:catAx>
        <c:axId val="1130470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048960"/>
        <c:crosses val="autoZero"/>
        <c:auto val="1"/>
        <c:lblAlgn val="ctr"/>
        <c:lblOffset val="100"/>
        <c:tickLblSkip val="1"/>
        <c:tickMarkSkip val="1"/>
      </c:catAx>
      <c:valAx>
        <c:axId val="11304896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0470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Mallakaster</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1811200"/>
        <c:axId val="113415680"/>
      </c:barChart>
      <c:catAx>
        <c:axId val="9181120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415680"/>
        <c:crosses val="autoZero"/>
        <c:auto val="1"/>
        <c:lblAlgn val="ctr"/>
        <c:lblOffset val="100"/>
        <c:tickLblSkip val="1"/>
        <c:tickMarkSkip val="1"/>
      </c:catAx>
      <c:valAx>
        <c:axId val="11341568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181120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Mat</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567232"/>
        <c:axId val="113569152"/>
      </c:barChart>
      <c:catAx>
        <c:axId val="11356723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569152"/>
        <c:crosses val="autoZero"/>
        <c:auto val="1"/>
        <c:lblAlgn val="ctr"/>
        <c:lblOffset val="100"/>
        <c:tickLblSkip val="1"/>
        <c:tickMarkSkip val="1"/>
      </c:catAx>
      <c:valAx>
        <c:axId val="1135691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56723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Mirdite</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581440"/>
        <c:axId val="113821184"/>
      </c:barChart>
      <c:catAx>
        <c:axId val="11358144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821184"/>
        <c:crosses val="autoZero"/>
        <c:auto val="1"/>
        <c:lblAlgn val="ctr"/>
        <c:lblOffset val="100"/>
        <c:tickLblSkip val="1"/>
        <c:tickMarkSkip val="1"/>
      </c:catAx>
      <c:valAx>
        <c:axId val="11382118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58144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Peqin</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640960"/>
        <c:axId val="113642880"/>
      </c:barChart>
      <c:catAx>
        <c:axId val="11364096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642880"/>
        <c:crosses val="autoZero"/>
        <c:auto val="1"/>
        <c:lblAlgn val="ctr"/>
        <c:lblOffset val="100"/>
        <c:tickLblSkip val="1"/>
        <c:tickMarkSkip val="1"/>
      </c:catAx>
      <c:valAx>
        <c:axId val="113642880"/>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64096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Permet</a:t>
            </a:r>
          </a:p>
        </c:rich>
      </c:tx>
      <c:layout/>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3913216"/>
        <c:axId val="113919488"/>
      </c:barChart>
      <c:catAx>
        <c:axId val="11391321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layout/>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3919488"/>
        <c:crosses val="autoZero"/>
        <c:auto val="1"/>
        <c:lblAlgn val="ctr"/>
        <c:lblOffset val="100"/>
        <c:tickLblSkip val="1"/>
        <c:tickMarkSkip val="1"/>
      </c:catAx>
      <c:valAx>
        <c:axId val="11391948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391321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Pogradec</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333184"/>
        <c:axId val="114335104"/>
      </c:barChart>
      <c:catAx>
        <c:axId val="11433318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4335104"/>
        <c:crosses val="autoZero"/>
        <c:auto val="1"/>
        <c:lblAlgn val="ctr"/>
        <c:lblOffset val="100"/>
        <c:tickLblSkip val="1"/>
        <c:tickMarkSkip val="1"/>
      </c:catAx>
      <c:valAx>
        <c:axId val="11433510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33318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Puke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421120"/>
        <c:axId val="114492928"/>
      </c:barChart>
      <c:catAx>
        <c:axId val="11442112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4492928"/>
        <c:crosses val="autoZero"/>
        <c:auto val="1"/>
        <c:lblAlgn val="ctr"/>
        <c:lblOffset val="100"/>
        <c:tickLblSkip val="1"/>
        <c:tickMarkSkip val="1"/>
      </c:catAx>
      <c:valAx>
        <c:axId val="114492928"/>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42112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Sarande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566656"/>
        <c:axId val="114568576"/>
      </c:barChart>
      <c:catAx>
        <c:axId val="114566656"/>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4568576"/>
        <c:crosses val="autoZero"/>
        <c:auto val="1"/>
        <c:lblAlgn val="ctr"/>
        <c:lblOffset val="100"/>
        <c:tickLblSkip val="1"/>
        <c:tickMarkSkip val="1"/>
      </c:catAx>
      <c:valAx>
        <c:axId val="11456857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566656"/>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Skrapar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613632"/>
        <c:axId val="114722304"/>
      </c:barChart>
      <c:catAx>
        <c:axId val="11461363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4722304"/>
        <c:crosses val="autoZero"/>
        <c:auto val="1"/>
        <c:lblAlgn val="ctr"/>
        <c:lblOffset val="100"/>
        <c:tickLblSkip val="1"/>
        <c:tickMarkSkip val="1"/>
      </c:catAx>
      <c:valAx>
        <c:axId val="11472230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61363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Elbasan</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2906624"/>
        <c:axId val="92908544"/>
      </c:barChart>
      <c:catAx>
        <c:axId val="9290662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2908544"/>
        <c:crosses val="autoZero"/>
        <c:auto val="1"/>
        <c:lblAlgn val="ctr"/>
        <c:lblOffset val="100"/>
        <c:tickLblSkip val="1"/>
        <c:tickMarkSkip val="1"/>
      </c:catAx>
      <c:valAx>
        <c:axId val="9290854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290662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Shkoder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886144"/>
        <c:axId val="114888064"/>
      </c:barChart>
      <c:catAx>
        <c:axId val="11488614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4888064"/>
        <c:crosses val="autoZero"/>
        <c:auto val="1"/>
        <c:lblAlgn val="ctr"/>
        <c:lblOffset val="100"/>
        <c:tickLblSkip val="1"/>
        <c:tickMarkSkip val="1"/>
      </c:catAx>
      <c:valAx>
        <c:axId val="11488806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88614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Tepelene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4904448"/>
        <c:axId val="115078656"/>
      </c:barChart>
      <c:catAx>
        <c:axId val="11490444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5078656"/>
        <c:crosses val="autoZero"/>
        <c:auto val="1"/>
        <c:lblAlgn val="ctr"/>
        <c:lblOffset val="100"/>
        <c:tickLblSkip val="1"/>
        <c:tickMarkSkip val="1"/>
      </c:catAx>
      <c:valAx>
        <c:axId val="115078656"/>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490444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Tirane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5226112"/>
        <c:axId val="115228032"/>
      </c:barChart>
      <c:catAx>
        <c:axId val="11522611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5228032"/>
        <c:crosses val="autoZero"/>
        <c:auto val="1"/>
        <c:lblAlgn val="ctr"/>
        <c:lblOffset val="100"/>
        <c:tickLblSkip val="1"/>
        <c:tickMarkSkip val="1"/>
      </c:catAx>
      <c:valAx>
        <c:axId val="11522803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522611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Tropoje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5436928"/>
        <c:axId val="115439104"/>
      </c:barChart>
      <c:catAx>
        <c:axId val="115436928"/>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5439104"/>
        <c:crosses val="autoZero"/>
        <c:auto val="1"/>
        <c:lblAlgn val="ctr"/>
        <c:lblOffset val="100"/>
        <c:tickLblSkip val="1"/>
        <c:tickMarkSkip val="1"/>
      </c:catAx>
      <c:valAx>
        <c:axId val="11543910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5436928"/>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Vlore</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115521024"/>
        <c:axId val="115522944"/>
      </c:barChart>
      <c:catAx>
        <c:axId val="115521024"/>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115522944"/>
        <c:crosses val="autoZero"/>
        <c:auto val="1"/>
        <c:lblAlgn val="ctr"/>
        <c:lblOffset val="100"/>
        <c:tickLblSkip val="1"/>
        <c:tickMarkSkip val="1"/>
      </c:catAx>
      <c:valAx>
        <c:axId val="115522944"/>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115521024"/>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4.2042165335742003E-2"/>
          <c:y val="4.5197864798135153E-2"/>
          <c:w val="0.9189216137669326"/>
          <c:h val="0.85593456461468465"/>
        </c:manualLayout>
      </c:layout>
      <c:barChart>
        <c:barDir val="bar"/>
        <c:grouping val="clustered"/>
        <c:ser>
          <c:idx val="2"/>
          <c:order val="0"/>
          <c:tx>
            <c:v>Females</c:v>
          </c:tx>
          <c:spPr>
            <a:solidFill>
              <a:srgbClr val="9999FF"/>
            </a:solidFill>
            <a:ln>
              <a:solidFill>
                <a:prstClr val="black"/>
              </a:solidFill>
            </a:ln>
          </c:spPr>
          <c:cat>
            <c:strRef>
              <c:f>Formulae_5y!$AC$5:$AC$22</c:f>
              <c:strCache>
                <c:ptCount val="18"/>
                <c:pt idx="0">
                  <c:v>  0-4</c:v>
                </c:pt>
                <c:pt idx="1">
                  <c:v>  5-9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80-84</c:v>
                </c:pt>
                <c:pt idx="17">
                  <c:v> 85+</c:v>
                </c:pt>
              </c:strCache>
            </c:strRef>
          </c:cat>
          <c:val>
            <c:numRef>
              <c:f>Formulae_5y!$AI$5:$AI$22</c:f>
              <c:numCache>
                <c:formatCode>0.00</c:formatCode>
                <c:ptCount val="18"/>
                <c:pt idx="0">
                  <c:v>2.2606307077299785</c:v>
                </c:pt>
                <c:pt idx="1">
                  <c:v>2.4175172258730244</c:v>
                </c:pt>
                <c:pt idx="2">
                  <c:v>2.5660018814692629</c:v>
                </c:pt>
                <c:pt idx="3">
                  <c:v>3.0990087354712847</c:v>
                </c:pt>
                <c:pt idx="4">
                  <c:v>3.614088571887021</c:v>
                </c:pt>
                <c:pt idx="5">
                  <c:v>3.7578060837338758</c:v>
                </c:pt>
                <c:pt idx="6">
                  <c:v>3.8970669554472059</c:v>
                </c:pt>
                <c:pt idx="7">
                  <c:v>3.6176502310101242</c:v>
                </c:pt>
                <c:pt idx="8">
                  <c:v>3.5932939620836728</c:v>
                </c:pt>
                <c:pt idx="9">
                  <c:v>3.30146622547147</c:v>
                </c:pt>
                <c:pt idx="10">
                  <c:v>3.1736391927892296</c:v>
                </c:pt>
                <c:pt idx="11">
                  <c:v>2.7582492819832196</c:v>
                </c:pt>
                <c:pt idx="12">
                  <c:v>3.0396294851676533</c:v>
                </c:pt>
                <c:pt idx="13">
                  <c:v>3.066067954812226</c:v>
                </c:pt>
                <c:pt idx="14">
                  <c:v>2.706851801099055</c:v>
                </c:pt>
                <c:pt idx="15">
                  <c:v>1.7919528969667726</c:v>
                </c:pt>
                <c:pt idx="16">
                  <c:v>1.0223879499756756</c:v>
                </c:pt>
                <c:pt idx="17">
                  <c:v>0.80923635014689099</c:v>
                </c:pt>
              </c:numCache>
            </c:numRef>
          </c:val>
        </c:ser>
        <c:gapWidth val="0"/>
        <c:overlap val="100"/>
        <c:axId val="115907968"/>
        <c:axId val="115913856"/>
      </c:barChart>
      <c:catAx>
        <c:axId val="115907968"/>
        <c:scaling>
          <c:orientation val="minMax"/>
        </c:scaling>
        <c:axPos val="l"/>
        <c:majorTickMark val="none"/>
        <c:tickLblPos val="none"/>
        <c:spPr>
          <a:ln w="3175">
            <a:solidFill>
              <a:srgbClr val="000000"/>
            </a:solidFill>
            <a:prstDash val="solid"/>
          </a:ln>
        </c:spPr>
        <c:crossAx val="115913856"/>
        <c:crosses val="autoZero"/>
        <c:auto val="1"/>
        <c:lblAlgn val="ctr"/>
        <c:lblOffset val="100"/>
        <c:tickLblSkip val="1"/>
        <c:tickMarkSkip val="1"/>
      </c:catAx>
      <c:valAx>
        <c:axId val="115913856"/>
        <c:scaling>
          <c:orientation val="minMax"/>
          <c:max val="7.5"/>
          <c:min val="0"/>
        </c:scaling>
        <c:axPos val="t"/>
        <c:majorGridlines>
          <c:spPr>
            <a:ln w="3175">
              <a:solidFill>
                <a:srgbClr val="C0C0C0"/>
              </a:solidFill>
              <a:prstDash val="solid"/>
            </a:ln>
          </c:spPr>
        </c:majorGridlines>
        <c:numFmt formatCode="#,##0.0" sourceLinked="0"/>
        <c:majorTickMark val="in"/>
        <c:tickLblPos val="low"/>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115907968"/>
        <c:crosses val="max"/>
        <c:crossBetween val="between"/>
        <c:majorUnit val="1.5"/>
        <c:minorUnit val="1.5"/>
      </c:valAx>
      <c:spPr>
        <a:noFill/>
        <a:ln w="25400">
          <a:noFill/>
        </a:ln>
      </c:spPr>
    </c:plotArea>
    <c:plotVisOnly val="1"/>
    <c:dispBlanksAs val="gap"/>
  </c:chart>
  <c:spPr>
    <a:noFill/>
    <a:ln w="9525">
      <a:noFill/>
    </a:ln>
  </c:spPr>
  <c:txPr>
    <a:bodyPr/>
    <a:lstStyle/>
    <a:p>
      <a:pPr>
        <a:defRPr sz="425"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4.2424367969838929E-2"/>
          <c:y val="4.5197864798135153E-2"/>
          <c:w val="0.91818453534722466"/>
          <c:h val="0.85593456461468465"/>
        </c:manualLayout>
      </c:layout>
      <c:barChart>
        <c:barDir val="bar"/>
        <c:grouping val="clustered"/>
        <c:ser>
          <c:idx val="2"/>
          <c:order val="0"/>
          <c:tx>
            <c:v>Males</c:v>
          </c:tx>
          <c:spPr>
            <a:solidFill>
              <a:srgbClr val="9999FF"/>
            </a:solidFill>
            <a:ln>
              <a:solidFill>
                <a:prstClr val="black"/>
              </a:solidFill>
            </a:ln>
          </c:spPr>
          <c:cat>
            <c:strRef>
              <c:f>Formulae_5y!$AC$5:$AC$22</c:f>
              <c:strCache>
                <c:ptCount val="18"/>
                <c:pt idx="0">
                  <c:v>  0-4</c:v>
                </c:pt>
                <c:pt idx="1">
                  <c:v>  5-9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80-84</c:v>
                </c:pt>
                <c:pt idx="17">
                  <c:v> 85+</c:v>
                </c:pt>
              </c:strCache>
            </c:strRef>
          </c:cat>
          <c:val>
            <c:numRef>
              <c:f>Formulae_5y!$AH$5:$AH$22</c:f>
              <c:numCache>
                <c:formatCode>0.00</c:formatCode>
                <c:ptCount val="18"/>
                <c:pt idx="0">
                  <c:v>2.382530774333004</c:v>
                </c:pt>
                <c:pt idx="1">
                  <c:v>2.5584584700957165</c:v>
                </c:pt>
                <c:pt idx="2">
                  <c:v>2.7766329225340054</c:v>
                </c:pt>
                <c:pt idx="3">
                  <c:v>3.3989826257701741</c:v>
                </c:pt>
                <c:pt idx="4">
                  <c:v>3.9612681442559619</c:v>
                </c:pt>
                <c:pt idx="5">
                  <c:v>3.9961906685809518</c:v>
                </c:pt>
                <c:pt idx="6">
                  <c:v>4.0321542932650027</c:v>
                </c:pt>
                <c:pt idx="7">
                  <c:v>3.6376046545587912</c:v>
                </c:pt>
                <c:pt idx="8">
                  <c:v>3.5454490078633216</c:v>
                </c:pt>
                <c:pt idx="9">
                  <c:v>3.2739592580899659</c:v>
                </c:pt>
                <c:pt idx="10">
                  <c:v>3.0845155225780423</c:v>
                </c:pt>
                <c:pt idx="11">
                  <c:v>2.5973992765083103</c:v>
                </c:pt>
                <c:pt idx="12">
                  <c:v>2.659490867221074</c:v>
                </c:pt>
                <c:pt idx="13">
                  <c:v>2.659426940006044</c:v>
                </c:pt>
                <c:pt idx="14">
                  <c:v>2.2687859938759556</c:v>
                </c:pt>
                <c:pt idx="15">
                  <c:v>1.397914675980801</c:v>
                </c:pt>
                <c:pt idx="16">
                  <c:v>0.75162879694552109</c:v>
                </c:pt>
                <c:pt idx="17">
                  <c:v>0.52506161441971488</c:v>
                </c:pt>
              </c:numCache>
            </c:numRef>
          </c:val>
        </c:ser>
        <c:gapWidth val="0"/>
        <c:overlap val="100"/>
        <c:axId val="115933184"/>
        <c:axId val="115934720"/>
      </c:barChart>
      <c:catAx>
        <c:axId val="115933184"/>
        <c:scaling>
          <c:orientation val="minMax"/>
        </c:scaling>
        <c:delete val="1"/>
        <c:axPos val="r"/>
        <c:tickLblPos val="none"/>
        <c:crossAx val="115934720"/>
        <c:crosses val="autoZero"/>
        <c:auto val="1"/>
        <c:lblAlgn val="ctr"/>
        <c:lblOffset val="100"/>
      </c:catAx>
      <c:valAx>
        <c:axId val="115934720"/>
        <c:scaling>
          <c:orientation val="maxMin"/>
          <c:max val="7.5"/>
          <c:min val="0"/>
        </c:scaling>
        <c:axPos val="t"/>
        <c:majorGridlines>
          <c:spPr>
            <a:ln w="3175">
              <a:solidFill>
                <a:srgbClr val="C0C0C0"/>
              </a:solidFill>
              <a:prstDash val="solid"/>
            </a:ln>
          </c:spPr>
        </c:majorGridlines>
        <c:numFmt formatCode="0.0" sourceLinked="0"/>
        <c:minorTickMark val="cross"/>
        <c:tickLblPos val="low"/>
        <c:spPr>
          <a:ln w="9525">
            <a:noFill/>
          </a:ln>
        </c:spPr>
        <c:txPr>
          <a:bodyPr rot="0" vert="horz"/>
          <a:lstStyle/>
          <a:p>
            <a:pPr>
              <a:defRPr sz="800" b="0" i="0" u="none" strike="noStrike" baseline="0">
                <a:solidFill>
                  <a:srgbClr val="000000"/>
                </a:solidFill>
                <a:latin typeface="Arial"/>
                <a:ea typeface="Arial"/>
                <a:cs typeface="Arial"/>
              </a:defRPr>
            </a:pPr>
            <a:endParaRPr lang="en-US"/>
          </a:p>
        </c:txPr>
        <c:crossAx val="115933184"/>
        <c:crosses val="max"/>
        <c:crossBetween val="between"/>
        <c:majorUnit val="1.5"/>
        <c:minorUnit val="1.5"/>
      </c:valAx>
      <c:spPr>
        <a:noFill/>
        <a:ln w="25400">
          <a:noFill/>
        </a:ln>
      </c:spPr>
    </c:plotArea>
    <c:plotVisOnly val="1"/>
    <c:dispBlanksAs val="gap"/>
  </c:chart>
  <c:spPr>
    <a:noFill/>
    <a:ln w="9525">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Fier</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7336320"/>
        <c:axId val="97383552"/>
      </c:barChart>
      <c:catAx>
        <c:axId val="97336320"/>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7383552"/>
        <c:crosses val="autoZero"/>
        <c:auto val="1"/>
        <c:lblAlgn val="ctr"/>
        <c:lblOffset val="100"/>
        <c:tickLblSkip val="1"/>
        <c:tickMarkSkip val="1"/>
      </c:catAx>
      <c:valAx>
        <c:axId val="9738355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7336320"/>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225" b="1" i="0" u="none" strike="noStrike" baseline="0">
                <a:solidFill>
                  <a:srgbClr val="000000"/>
                </a:solidFill>
                <a:latin typeface="Arial"/>
                <a:ea typeface="Arial"/>
                <a:cs typeface="Arial"/>
              </a:defRPr>
            </a:pPr>
            <a:r>
              <a:rPr lang="it-IT"/>
              <a:t>Gramsh</a:t>
            </a:r>
          </a:p>
        </c:rich>
      </c:tx>
      <c:spPr>
        <a:noFill/>
        <a:ln w="25400">
          <a:noFill/>
        </a:ln>
      </c:spPr>
    </c:title>
    <c:plotArea>
      <c:layout/>
      <c:barChart>
        <c:barDir val="bar"/>
        <c:grouping val="clustered"/>
        <c:ser>
          <c:idx val="0"/>
          <c:order val="0"/>
          <c:spPr>
            <a:solidFill>
              <a:srgbClr val="CCFFFF"/>
            </a:solidFill>
            <a:ln w="12700">
              <a:solidFill>
                <a:srgbClr val="000000"/>
              </a:solidFill>
              <a:prstDash val="solid"/>
            </a:ln>
          </c:spPr>
          <c:val>
            <c:numLit>
              <c:formatCode>General</c:formatCode>
              <c:ptCount val="1"/>
              <c:pt idx="0">
                <c:v>0</c:v>
              </c:pt>
            </c:numLit>
          </c:val>
        </c:ser>
        <c:ser>
          <c:idx val="1"/>
          <c:order val="1"/>
          <c:spPr>
            <a:solidFill>
              <a:srgbClr val="FFFF99"/>
            </a:solidFill>
            <a:ln w="12700">
              <a:solidFill>
                <a:srgbClr val="000000"/>
              </a:solidFill>
              <a:prstDash val="solid"/>
            </a:ln>
          </c:spPr>
          <c:invertIfNegative val="1"/>
          <c:val>
            <c:numLit>
              <c:formatCode>General</c:formatCode>
              <c:ptCount val="1"/>
              <c:pt idx="0">
                <c:v>0</c:v>
              </c:pt>
            </c:numLit>
          </c:val>
        </c:ser>
        <c:gapWidth val="0"/>
        <c:overlap val="100"/>
        <c:axId val="97547392"/>
        <c:axId val="97549312"/>
      </c:barChart>
      <c:catAx>
        <c:axId val="97547392"/>
        <c:scaling>
          <c:orientation val="minMax"/>
        </c:scaling>
        <c:axPos val="l"/>
        <c:majorGridlines>
          <c:spPr>
            <a:ln w="3175">
              <a:solidFill>
                <a:srgbClr val="C0C0C0"/>
              </a:solidFill>
              <a:prstDash val="sysDash"/>
            </a:ln>
          </c:spPr>
        </c:majorGridlines>
        <c:title>
          <c:tx>
            <c:rich>
              <a:bodyPr/>
              <a:lstStyle/>
              <a:p>
                <a:pPr>
                  <a:defRPr sz="175" b="1" i="0" u="none" strike="noStrike" baseline="0">
                    <a:solidFill>
                      <a:srgbClr val="000000"/>
                    </a:solidFill>
                    <a:latin typeface="Arial"/>
                    <a:ea typeface="Arial"/>
                    <a:cs typeface="Arial"/>
                  </a:defRPr>
                </a:pPr>
                <a:r>
                  <a:rPr lang="el-GR"/>
                  <a:t>Ηλικιακές Ομάδες</a:t>
                </a:r>
              </a:p>
            </c:rich>
          </c:tx>
          <c:spPr>
            <a:noFill/>
            <a:ln w="25400">
              <a:noFill/>
            </a:ln>
          </c:spPr>
        </c:title>
        <c:numFmt formatCode="General" sourceLinked="1"/>
        <c:majorTickMark val="in"/>
        <c:tickLblPos val="low"/>
        <c:spPr>
          <a:ln w="3175">
            <a:solidFill>
              <a:srgbClr val="000000"/>
            </a:solidFill>
            <a:prstDash val="solid"/>
          </a:ln>
        </c:spPr>
        <c:txPr>
          <a:bodyPr rot="0" vert="horz"/>
          <a:lstStyle/>
          <a:p>
            <a:pPr>
              <a:defRPr sz="800" b="0" i="0" u="none" strike="noStrike" baseline="0">
                <a:solidFill>
                  <a:srgbClr val="000000"/>
                </a:solidFill>
                <a:latin typeface="Century"/>
                <a:ea typeface="Century"/>
                <a:cs typeface="Century"/>
              </a:defRPr>
            </a:pPr>
            <a:endParaRPr lang="en-US"/>
          </a:p>
        </c:txPr>
        <c:crossAx val="97549312"/>
        <c:crosses val="autoZero"/>
        <c:auto val="1"/>
        <c:lblAlgn val="ctr"/>
        <c:lblOffset val="100"/>
        <c:tickLblSkip val="1"/>
        <c:tickMarkSkip val="1"/>
      </c:catAx>
      <c:valAx>
        <c:axId val="97549312"/>
        <c:scaling>
          <c:orientation val="minMax"/>
          <c:max val="7.5"/>
          <c:min val="-7.5"/>
        </c:scaling>
        <c:axPos val="b"/>
        <c:majorGridlines>
          <c:spPr>
            <a:ln w="3175">
              <a:solidFill>
                <a:srgbClr val="C0C0C0"/>
              </a:solidFill>
              <a:prstDash val="sysDash"/>
            </a:ln>
          </c:spPr>
        </c:majorGridlines>
        <c:numFmt formatCode="0.0;[Red]0.0" sourceLinked="0"/>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97547392"/>
        <c:crosses val="autoZero"/>
        <c:crossBetween val="between"/>
        <c:majorUnit val="1"/>
      </c:valAx>
      <c:spPr>
        <a:noFill/>
        <a:ln w="12700">
          <a:solidFill>
            <a:srgbClr val="000000"/>
          </a:solidFill>
          <a:prstDash val="solid"/>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74" Type="http://schemas.openxmlformats.org/officeDocument/2006/relationships/chart" Target="../charts/chart7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61" Type="http://schemas.openxmlformats.org/officeDocument/2006/relationships/chart" Target="../charts/chart61.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1" Type="http://schemas.openxmlformats.org/officeDocument/2006/relationships/chart" Target="../charts/chart1.xml"/><Relationship Id="rId6" Type="http://schemas.openxmlformats.org/officeDocument/2006/relationships/chart" Target="../charts/chart6.xml"/></Relationships>
</file>

<file path=xl/drawings/_rels/drawing75.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drawing1.xml><?xml version="1.0" encoding="utf-8"?>
<xdr:wsDr xmlns:xdr="http://schemas.openxmlformats.org/drawingml/2006/spreadsheetDrawing" xmlns:a="http://schemas.openxmlformats.org/drawingml/2006/main">
  <xdr:twoCellAnchor>
    <xdr:from>
      <xdr:col>1</xdr:col>
      <xdr:colOff>57150</xdr:colOff>
      <xdr:row>18</xdr:row>
      <xdr:rowOff>38100</xdr:rowOff>
    </xdr:from>
    <xdr:to>
      <xdr:col>2</xdr:col>
      <xdr:colOff>66675</xdr:colOff>
      <xdr:row>20</xdr:row>
      <xdr:rowOff>38100</xdr:rowOff>
    </xdr:to>
    <xdr:pic>
      <xdr:nvPicPr>
        <xdr:cNvPr id="3" name="Picture 41"/>
        <xdr:cNvPicPr>
          <a:picLocks noChangeAspect="1"/>
        </xdr:cNvPicPr>
      </xdr:nvPicPr>
      <xdr:blipFill>
        <a:blip xmlns:r="http://schemas.openxmlformats.org/officeDocument/2006/relationships" r:embed="rId1" cstate="print"/>
        <a:srcRect/>
        <a:stretch>
          <a:fillRect/>
        </a:stretch>
      </xdr:blipFill>
      <xdr:spPr bwMode="auto">
        <a:xfrm>
          <a:off x="742950" y="2495550"/>
          <a:ext cx="695325" cy="3619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0.16022</cdr:x>
      <cdr:y>0.32793</cdr:y>
    </cdr:from>
    <cdr:to>
      <cdr:x>0.24153</cdr:x>
      <cdr:y>0.3784</cdr:y>
    </cdr:to>
    <cdr:grpSp>
      <cdr:nvGrpSpPr>
        <cdr:cNvPr id="17" name="Group 1"/>
        <cdr:cNvGrpSpPr>
          <a:grpSpLocks xmlns:a="http://schemas.openxmlformats.org/drawingml/2006/main"/>
        </cdr:cNvGrpSpPr>
      </cdr:nvGrpSpPr>
      <cdr:grpSpPr bwMode="auto">
        <a:xfrm xmlns:a="http://schemas.openxmlformats.org/drawingml/2006/main">
          <a:off x="1242242" y="0"/>
          <a:ext cx="630425" cy="0"/>
          <a:chOff x="714304" y="752115"/>
          <a:chExt cx="497890" cy="397379"/>
        </a:xfrm>
      </cdr:grpSpPr>
      <cdr:sp macro="" textlink="">
        <cdr:nvSpPr>
          <cdr:cNvPr id="1024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0.84003</cdr:x>
      <cdr:y>0.3251</cdr:y>
    </cdr:from>
    <cdr:to>
      <cdr:x>0.92109</cdr:x>
      <cdr:y>0.37361</cdr:y>
    </cdr:to>
    <cdr:grpSp>
      <cdr:nvGrpSpPr>
        <cdr:cNvPr id="18" name="Group 5"/>
        <cdr:cNvGrpSpPr>
          <a:grpSpLocks xmlns:a="http://schemas.openxmlformats.org/drawingml/2006/main"/>
        </cdr:cNvGrpSpPr>
      </cdr:nvGrpSpPr>
      <cdr:grpSpPr bwMode="auto">
        <a:xfrm xmlns:a="http://schemas.openxmlformats.org/drawingml/2006/main">
          <a:off x="6513047" y="0"/>
          <a:ext cx="628486" cy="0"/>
          <a:chOff x="4343814" y="771168"/>
          <a:chExt cx="516279" cy="452721"/>
        </a:xfrm>
      </cdr:grpSpPr>
      <cdr:sp macro="" textlink="">
        <cdr:nvSpPr>
          <cdr:cNvPr id="1024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1.xml><?xml version="1.0" encoding="utf-8"?>
<c:userShapes xmlns:c="http://schemas.openxmlformats.org/drawingml/2006/chart">
  <cdr:relSizeAnchor xmlns:cdr="http://schemas.openxmlformats.org/drawingml/2006/chartDrawing">
    <cdr:from>
      <cdr:x>0.16021</cdr:x>
      <cdr:y>0.32793</cdr:y>
    </cdr:from>
    <cdr:to>
      <cdr:x>0.24152</cdr:x>
      <cdr:y>0.3784</cdr:y>
    </cdr:to>
    <cdr:grpSp>
      <cdr:nvGrpSpPr>
        <cdr:cNvPr id="17" name="Group 1"/>
        <cdr:cNvGrpSpPr>
          <a:grpSpLocks xmlns:a="http://schemas.openxmlformats.org/drawingml/2006/main"/>
        </cdr:cNvGrpSpPr>
      </cdr:nvGrpSpPr>
      <cdr:grpSpPr bwMode="auto">
        <a:xfrm xmlns:a="http://schemas.openxmlformats.org/drawingml/2006/main">
          <a:off x="1242164" y="0"/>
          <a:ext cx="630425" cy="0"/>
          <a:chOff x="714304" y="752115"/>
          <a:chExt cx="497890" cy="397379"/>
        </a:xfrm>
      </cdr:grpSpPr>
      <cdr:sp macro="" textlink="">
        <cdr:nvSpPr>
          <cdr:cNvPr id="1126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6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6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0.84102</cdr:x>
      <cdr:y>0.3251</cdr:y>
    </cdr:from>
    <cdr:to>
      <cdr:x>0.92135</cdr:x>
      <cdr:y>0.37361</cdr:y>
    </cdr:to>
    <cdr:grpSp>
      <cdr:nvGrpSpPr>
        <cdr:cNvPr id="18" name="Group 5"/>
        <cdr:cNvGrpSpPr>
          <a:grpSpLocks xmlns:a="http://schemas.openxmlformats.org/drawingml/2006/main"/>
        </cdr:cNvGrpSpPr>
      </cdr:nvGrpSpPr>
      <cdr:grpSpPr bwMode="auto">
        <a:xfrm xmlns:a="http://schemas.openxmlformats.org/drawingml/2006/main">
          <a:off x="6520722" y="0"/>
          <a:ext cx="622827" cy="0"/>
          <a:chOff x="4343814" y="771168"/>
          <a:chExt cx="516279" cy="452721"/>
        </a:xfrm>
      </cdr:grpSpPr>
      <cdr:sp macro="" textlink="">
        <cdr:nvSpPr>
          <cdr:cNvPr id="1127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7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2.xml><?xml version="1.0" encoding="utf-8"?>
<c:userShapes xmlns:c="http://schemas.openxmlformats.org/drawingml/2006/chart">
  <cdr:relSizeAnchor xmlns:cdr="http://schemas.openxmlformats.org/drawingml/2006/chartDrawing">
    <cdr:from>
      <cdr:x>0.15996</cdr:x>
      <cdr:y>0.32793</cdr:y>
    </cdr:from>
    <cdr:to>
      <cdr:x>0.24127</cdr:x>
      <cdr:y>0.3784</cdr:y>
    </cdr:to>
    <cdr:grpSp>
      <cdr:nvGrpSpPr>
        <cdr:cNvPr id="17" name="Group 1"/>
        <cdr:cNvGrpSpPr>
          <a:grpSpLocks xmlns:a="http://schemas.openxmlformats.org/drawingml/2006/main"/>
        </cdr:cNvGrpSpPr>
      </cdr:nvGrpSpPr>
      <cdr:grpSpPr bwMode="auto">
        <a:xfrm xmlns:a="http://schemas.openxmlformats.org/drawingml/2006/main">
          <a:off x="1240226" y="0"/>
          <a:ext cx="630425" cy="0"/>
          <a:chOff x="714304" y="752115"/>
          <a:chExt cx="497890" cy="397379"/>
        </a:xfrm>
      </cdr:grpSpPr>
      <cdr:sp macro="" textlink="">
        <cdr:nvSpPr>
          <cdr:cNvPr id="1229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0.84078</cdr:x>
      <cdr:y>0.3251</cdr:y>
    </cdr:from>
    <cdr:to>
      <cdr:x>0.92111</cdr:x>
      <cdr:y>0.37361</cdr:y>
    </cdr:to>
    <cdr:grpSp>
      <cdr:nvGrpSpPr>
        <cdr:cNvPr id="18" name="Group 5"/>
        <cdr:cNvGrpSpPr>
          <a:grpSpLocks xmlns:a="http://schemas.openxmlformats.org/drawingml/2006/main"/>
        </cdr:cNvGrpSpPr>
      </cdr:nvGrpSpPr>
      <cdr:grpSpPr bwMode="auto">
        <a:xfrm xmlns:a="http://schemas.openxmlformats.org/drawingml/2006/main">
          <a:off x="6518862" y="0"/>
          <a:ext cx="622826" cy="0"/>
          <a:chOff x="4343814" y="771168"/>
          <a:chExt cx="516279" cy="452721"/>
        </a:xfrm>
      </cdr:grpSpPr>
      <cdr:sp macro="" textlink="">
        <cdr:nvSpPr>
          <cdr:cNvPr id="1229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3.xml><?xml version="1.0" encoding="utf-8"?>
<c:userShapes xmlns:c="http://schemas.openxmlformats.org/drawingml/2006/chart">
  <cdr:relSizeAnchor xmlns:cdr="http://schemas.openxmlformats.org/drawingml/2006/chartDrawing">
    <cdr:from>
      <cdr:x>0.15995</cdr:x>
      <cdr:y>0.32793</cdr:y>
    </cdr:from>
    <cdr:to>
      <cdr:x>0.24127</cdr:x>
      <cdr:y>0.3784</cdr:y>
    </cdr:to>
    <cdr:grpSp>
      <cdr:nvGrpSpPr>
        <cdr:cNvPr id="17" name="Group 1"/>
        <cdr:cNvGrpSpPr>
          <a:grpSpLocks xmlns:a="http://schemas.openxmlformats.org/drawingml/2006/main"/>
        </cdr:cNvGrpSpPr>
      </cdr:nvGrpSpPr>
      <cdr:grpSpPr bwMode="auto">
        <a:xfrm xmlns:a="http://schemas.openxmlformats.org/drawingml/2006/main">
          <a:off x="1370664" y="0"/>
          <a:ext cx="696857" cy="0"/>
          <a:chOff x="714304" y="752115"/>
          <a:chExt cx="497890" cy="397379"/>
        </a:xfrm>
      </cdr:grpSpPr>
      <cdr:sp macro="" textlink="">
        <cdr:nvSpPr>
          <cdr:cNvPr id="1331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cdr:x>
      <cdr:y>0.3251</cdr:y>
    </cdr:from>
    <cdr:to>
      <cdr:x>0.92013</cdr:x>
      <cdr:y>0.37361</cdr:y>
    </cdr:to>
    <cdr:grpSp>
      <cdr:nvGrpSpPr>
        <cdr:cNvPr id="18" name="Group 5"/>
        <cdr:cNvGrpSpPr>
          <a:grpSpLocks xmlns:a="http://schemas.openxmlformats.org/drawingml/2006/main"/>
        </cdr:cNvGrpSpPr>
      </cdr:nvGrpSpPr>
      <cdr:grpSpPr bwMode="auto">
        <a:xfrm xmlns:a="http://schemas.openxmlformats.org/drawingml/2006/main">
          <a:off x="7196519" y="0"/>
          <a:ext cx="688374" cy="0"/>
          <a:chOff x="4343814" y="771168"/>
          <a:chExt cx="516279" cy="452721"/>
        </a:xfrm>
      </cdr:grpSpPr>
      <cdr:sp macro="" textlink="">
        <cdr:nvSpPr>
          <cdr:cNvPr id="1331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4.xml><?xml version="1.0" encoding="utf-8"?>
<c:userShapes xmlns:c="http://schemas.openxmlformats.org/drawingml/2006/chart">
  <cdr:relSizeAnchor xmlns:cdr="http://schemas.openxmlformats.org/drawingml/2006/chartDrawing">
    <cdr:from>
      <cdr:x>0.15994</cdr:x>
      <cdr:y>0.32793</cdr:y>
    </cdr:from>
    <cdr:to>
      <cdr:x>0.24126</cdr:x>
      <cdr:y>0.3784</cdr:y>
    </cdr:to>
    <cdr:grpSp>
      <cdr:nvGrpSpPr>
        <cdr:cNvPr id="17" name="Group 1"/>
        <cdr:cNvGrpSpPr>
          <a:grpSpLocks xmlns:a="http://schemas.openxmlformats.org/drawingml/2006/main"/>
        </cdr:cNvGrpSpPr>
      </cdr:nvGrpSpPr>
      <cdr:grpSpPr bwMode="auto">
        <a:xfrm xmlns:a="http://schemas.openxmlformats.org/drawingml/2006/main">
          <a:off x="1370578" y="0"/>
          <a:ext cx="696857" cy="0"/>
          <a:chOff x="714304" y="752115"/>
          <a:chExt cx="497890" cy="397379"/>
        </a:xfrm>
      </cdr:grpSpPr>
      <cdr:sp macro="" textlink="">
        <cdr:nvSpPr>
          <cdr:cNvPr id="1433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3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4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0.84104</cdr:x>
      <cdr:y>0.3251</cdr:y>
    </cdr:from>
    <cdr:to>
      <cdr:x>0.92138</cdr:x>
      <cdr:y>0.37361</cdr:y>
    </cdr:to>
    <cdr:grpSp>
      <cdr:nvGrpSpPr>
        <cdr:cNvPr id="18" name="Group 5"/>
        <cdr:cNvGrpSpPr>
          <a:grpSpLocks xmlns:a="http://schemas.openxmlformats.org/drawingml/2006/main"/>
        </cdr:cNvGrpSpPr>
      </cdr:nvGrpSpPr>
      <cdr:grpSpPr bwMode="auto">
        <a:xfrm xmlns:a="http://schemas.openxmlformats.org/drawingml/2006/main">
          <a:off x="7207145" y="0"/>
          <a:ext cx="688460" cy="0"/>
          <a:chOff x="4343814" y="771168"/>
          <a:chExt cx="516279" cy="452721"/>
        </a:xfrm>
      </cdr:grpSpPr>
      <cdr:sp macro="" textlink="">
        <cdr:nvSpPr>
          <cdr:cNvPr id="1434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4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5.xml><?xml version="1.0" encoding="utf-8"?>
<c:userShapes xmlns:c="http://schemas.openxmlformats.org/drawingml/2006/chart">
  <cdr:relSizeAnchor xmlns:cdr="http://schemas.openxmlformats.org/drawingml/2006/chartDrawing">
    <cdr:from>
      <cdr:x>0.15994</cdr:x>
      <cdr:y>0.32793</cdr:y>
    </cdr:from>
    <cdr:to>
      <cdr:x>0.24126</cdr:x>
      <cdr:y>0.3784</cdr:y>
    </cdr:to>
    <cdr:grpSp>
      <cdr:nvGrpSpPr>
        <cdr:cNvPr id="17" name="Group 1"/>
        <cdr:cNvGrpSpPr>
          <a:grpSpLocks xmlns:a="http://schemas.openxmlformats.org/drawingml/2006/main"/>
        </cdr:cNvGrpSpPr>
      </cdr:nvGrpSpPr>
      <cdr:grpSpPr bwMode="auto">
        <a:xfrm xmlns:a="http://schemas.openxmlformats.org/drawingml/2006/main">
          <a:off x="1372101" y="0"/>
          <a:ext cx="697632" cy="0"/>
          <a:chOff x="714304" y="752115"/>
          <a:chExt cx="497890" cy="397379"/>
        </a:xfrm>
      </cdr:grpSpPr>
      <cdr:sp macro="" textlink="">
        <cdr:nvSpPr>
          <cdr:cNvPr id="1536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0.84105</cdr:x>
      <cdr:y>0.3251</cdr:y>
    </cdr:from>
    <cdr:to>
      <cdr:x>0.9204</cdr:x>
      <cdr:y>0.37361</cdr:y>
    </cdr:to>
    <cdr:grpSp>
      <cdr:nvGrpSpPr>
        <cdr:cNvPr id="18" name="Group 5"/>
        <cdr:cNvGrpSpPr>
          <a:grpSpLocks xmlns:a="http://schemas.openxmlformats.org/drawingml/2006/main"/>
        </cdr:cNvGrpSpPr>
      </cdr:nvGrpSpPr>
      <cdr:grpSpPr bwMode="auto">
        <a:xfrm xmlns:a="http://schemas.openxmlformats.org/drawingml/2006/main">
          <a:off x="7215242" y="0"/>
          <a:ext cx="680732" cy="0"/>
          <a:chOff x="4343814" y="771168"/>
          <a:chExt cx="516279" cy="452721"/>
        </a:xfrm>
      </cdr:grpSpPr>
      <cdr:sp macro="" textlink="">
        <cdr:nvSpPr>
          <cdr:cNvPr id="1536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6.xml><?xml version="1.0" encoding="utf-8"?>
<c:userShapes xmlns:c="http://schemas.openxmlformats.org/drawingml/2006/chart">
  <cdr:relSizeAnchor xmlns:cdr="http://schemas.openxmlformats.org/drawingml/2006/chartDrawing">
    <cdr:from>
      <cdr:x>0.15968</cdr:x>
      <cdr:y>0.32793</cdr:y>
    </cdr:from>
    <cdr:to>
      <cdr:x>0.241</cdr:x>
      <cdr:y>0.3784</cdr:y>
    </cdr:to>
    <cdr:grpSp>
      <cdr:nvGrpSpPr>
        <cdr:cNvPr id="17" name="Group 1"/>
        <cdr:cNvGrpSpPr>
          <a:grpSpLocks xmlns:a="http://schemas.openxmlformats.org/drawingml/2006/main"/>
        </cdr:cNvGrpSpPr>
      </cdr:nvGrpSpPr>
      <cdr:grpSpPr bwMode="auto">
        <a:xfrm xmlns:a="http://schemas.openxmlformats.org/drawingml/2006/main">
          <a:off x="1369871" y="0"/>
          <a:ext cx="697632" cy="0"/>
          <a:chOff x="714304" y="752115"/>
          <a:chExt cx="497890" cy="397379"/>
        </a:xfrm>
      </cdr:grpSpPr>
      <cdr:sp macro="" textlink="">
        <cdr:nvSpPr>
          <cdr:cNvPr id="1638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8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8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0.83983</cdr:x>
      <cdr:y>0.3251</cdr:y>
    </cdr:from>
    <cdr:to>
      <cdr:x>0.92016</cdr:x>
      <cdr:y>0.37361</cdr:y>
    </cdr:to>
    <cdr:grpSp>
      <cdr:nvGrpSpPr>
        <cdr:cNvPr id="18" name="Group 5"/>
        <cdr:cNvGrpSpPr>
          <a:grpSpLocks xmlns:a="http://schemas.openxmlformats.org/drawingml/2006/main"/>
        </cdr:cNvGrpSpPr>
      </cdr:nvGrpSpPr>
      <cdr:grpSpPr bwMode="auto">
        <a:xfrm xmlns:a="http://schemas.openxmlformats.org/drawingml/2006/main">
          <a:off x="7204776" y="0"/>
          <a:ext cx="689139" cy="0"/>
          <a:chOff x="4343814" y="771168"/>
          <a:chExt cx="516279" cy="452721"/>
        </a:xfrm>
      </cdr:grpSpPr>
      <cdr:sp macro="" textlink="">
        <cdr:nvSpPr>
          <cdr:cNvPr id="1639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9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7.xml><?xml version="1.0" encoding="utf-8"?>
<c:userShapes xmlns:c="http://schemas.openxmlformats.org/drawingml/2006/chart">
  <cdr:relSizeAnchor xmlns:cdr="http://schemas.openxmlformats.org/drawingml/2006/chartDrawing">
    <cdr:from>
      <cdr:x>0.15968</cdr:x>
      <cdr:y>0.32793</cdr:y>
    </cdr:from>
    <cdr:to>
      <cdr:x>0.241</cdr:x>
      <cdr:y>0.3784</cdr:y>
    </cdr:to>
    <cdr:grpSp>
      <cdr:nvGrpSpPr>
        <cdr:cNvPr id="17" name="Group 1"/>
        <cdr:cNvGrpSpPr>
          <a:grpSpLocks xmlns:a="http://schemas.openxmlformats.org/drawingml/2006/main"/>
        </cdr:cNvGrpSpPr>
      </cdr:nvGrpSpPr>
      <cdr:grpSpPr bwMode="auto">
        <a:xfrm xmlns:a="http://schemas.openxmlformats.org/drawingml/2006/main">
          <a:off x="1371392" y="0"/>
          <a:ext cx="698406" cy="0"/>
          <a:chOff x="714304" y="752115"/>
          <a:chExt cx="497890" cy="397379"/>
        </a:xfrm>
      </cdr:grpSpPr>
      <cdr:sp macro="" textlink="">
        <cdr:nvSpPr>
          <cdr:cNvPr id="1741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0.84106</cdr:x>
      <cdr:y>0.3251</cdr:y>
    </cdr:from>
    <cdr:to>
      <cdr:x>0.9214</cdr:x>
      <cdr:y>0.37361</cdr:y>
    </cdr:to>
    <cdr:grpSp>
      <cdr:nvGrpSpPr>
        <cdr:cNvPr id="18" name="Group 5"/>
        <cdr:cNvGrpSpPr>
          <a:grpSpLocks xmlns:a="http://schemas.openxmlformats.org/drawingml/2006/main"/>
        </cdr:cNvGrpSpPr>
      </cdr:nvGrpSpPr>
      <cdr:grpSpPr bwMode="auto">
        <a:xfrm xmlns:a="http://schemas.openxmlformats.org/drawingml/2006/main">
          <a:off x="7223339" y="0"/>
          <a:ext cx="689990" cy="0"/>
          <a:chOff x="4343814" y="771168"/>
          <a:chExt cx="516279" cy="452721"/>
        </a:xfrm>
      </cdr:grpSpPr>
      <cdr:sp macro="" textlink="">
        <cdr:nvSpPr>
          <cdr:cNvPr id="1741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8.xml><?xml version="1.0" encoding="utf-8"?>
<c:userShapes xmlns:c="http://schemas.openxmlformats.org/drawingml/2006/chart">
  <cdr:relSizeAnchor xmlns:cdr="http://schemas.openxmlformats.org/drawingml/2006/chartDrawing">
    <cdr:from>
      <cdr:x>0.15967</cdr:x>
      <cdr:y>0.32793</cdr:y>
    </cdr:from>
    <cdr:to>
      <cdr:x>0.24099</cdr:x>
      <cdr:y>0.3784</cdr:y>
    </cdr:to>
    <cdr:grpSp>
      <cdr:nvGrpSpPr>
        <cdr:cNvPr id="17" name="Group 1"/>
        <cdr:cNvGrpSpPr>
          <a:grpSpLocks xmlns:a="http://schemas.openxmlformats.org/drawingml/2006/main"/>
        </cdr:cNvGrpSpPr>
      </cdr:nvGrpSpPr>
      <cdr:grpSpPr bwMode="auto">
        <a:xfrm xmlns:a="http://schemas.openxmlformats.org/drawingml/2006/main">
          <a:off x="1375868" y="0"/>
          <a:ext cx="700731" cy="0"/>
          <a:chOff x="714304" y="752115"/>
          <a:chExt cx="497890" cy="397379"/>
        </a:xfrm>
      </cdr:grpSpPr>
      <cdr:sp macro="" textlink="">
        <cdr:nvSpPr>
          <cdr:cNvPr id="1843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0.84009</cdr:x>
      <cdr:y>0.3251</cdr:y>
    </cdr:from>
    <cdr:to>
      <cdr:x>0.92042</cdr:x>
      <cdr:y>0.37361</cdr:y>
    </cdr:to>
    <cdr:grpSp>
      <cdr:nvGrpSpPr>
        <cdr:cNvPr id="18" name="Group 5"/>
        <cdr:cNvGrpSpPr>
          <a:grpSpLocks xmlns:a="http://schemas.openxmlformats.org/drawingml/2006/main"/>
        </cdr:cNvGrpSpPr>
      </cdr:nvGrpSpPr>
      <cdr:grpSpPr bwMode="auto">
        <a:xfrm xmlns:a="http://schemas.openxmlformats.org/drawingml/2006/main">
          <a:off x="7239014" y="0"/>
          <a:ext cx="692199" cy="0"/>
          <a:chOff x="4343814" y="771168"/>
          <a:chExt cx="516279" cy="452721"/>
        </a:xfrm>
      </cdr:grpSpPr>
      <cdr:sp macro="" textlink="">
        <cdr:nvSpPr>
          <cdr:cNvPr id="1843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19.xml><?xml version="1.0" encoding="utf-8"?>
<c:userShapes xmlns:c="http://schemas.openxmlformats.org/drawingml/2006/chart">
  <cdr:relSizeAnchor xmlns:cdr="http://schemas.openxmlformats.org/drawingml/2006/chartDrawing">
    <cdr:from>
      <cdr:x>0.15941</cdr:x>
      <cdr:y>0.32793</cdr:y>
    </cdr:from>
    <cdr:to>
      <cdr:x>0.24</cdr:x>
      <cdr:y>0.3784</cdr:y>
    </cdr:to>
    <cdr:grpSp>
      <cdr:nvGrpSpPr>
        <cdr:cNvPr id="17" name="Group 1"/>
        <cdr:cNvGrpSpPr>
          <a:grpSpLocks xmlns:a="http://schemas.openxmlformats.org/drawingml/2006/main"/>
        </cdr:cNvGrpSpPr>
      </cdr:nvGrpSpPr>
      <cdr:grpSpPr bwMode="auto">
        <a:xfrm xmlns:a="http://schemas.openxmlformats.org/drawingml/2006/main">
          <a:off x="1375146" y="0"/>
          <a:ext cx="695208" cy="0"/>
          <a:chOff x="714304" y="752115"/>
          <a:chExt cx="497890" cy="397379"/>
        </a:xfrm>
      </cdr:grpSpPr>
      <cdr:sp macro="" textlink="">
        <cdr:nvSpPr>
          <cdr:cNvPr id="1945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5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6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0.83985</cdr:x>
      <cdr:y>0.3251</cdr:y>
    </cdr:from>
    <cdr:to>
      <cdr:x>0.92019</cdr:x>
      <cdr:y>0.37361</cdr:y>
    </cdr:to>
    <cdr:grpSp>
      <cdr:nvGrpSpPr>
        <cdr:cNvPr id="18" name="Group 5"/>
        <cdr:cNvGrpSpPr>
          <a:grpSpLocks xmlns:a="http://schemas.openxmlformats.org/drawingml/2006/main"/>
        </cdr:cNvGrpSpPr>
      </cdr:nvGrpSpPr>
      <cdr:grpSpPr bwMode="auto">
        <a:xfrm xmlns:a="http://schemas.openxmlformats.org/drawingml/2006/main">
          <a:off x="7244945" y="0"/>
          <a:ext cx="693051" cy="0"/>
          <a:chOff x="4343814" y="771168"/>
          <a:chExt cx="516279" cy="452721"/>
        </a:xfrm>
      </cdr:grpSpPr>
      <cdr:sp macro="" textlink="">
        <cdr:nvSpPr>
          <cdr:cNvPr id="1946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6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xml><?xml version="1.0" encoding="utf-8"?>
<xdr:wsDr xmlns:xdr="http://schemas.openxmlformats.org/drawingml/2006/spreadsheetDrawing" xmlns:a="http://schemas.openxmlformats.org/drawingml/2006/main">
  <xdr:twoCellAnchor>
    <xdr:from>
      <xdr:col>28</xdr:col>
      <xdr:colOff>342900</xdr:colOff>
      <xdr:row>23</xdr:row>
      <xdr:rowOff>0</xdr:rowOff>
    </xdr:from>
    <xdr:to>
      <xdr:col>36</xdr:col>
      <xdr:colOff>0</xdr:colOff>
      <xdr:row>23</xdr:row>
      <xdr:rowOff>0</xdr:rowOff>
    </xdr:to>
    <xdr:graphicFrame macro="">
      <xdr:nvGraphicFramePr>
        <xdr:cNvPr id="2327998" name="Chart 2"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342900</xdr:colOff>
      <xdr:row>23</xdr:row>
      <xdr:rowOff>0</xdr:rowOff>
    </xdr:from>
    <xdr:to>
      <xdr:col>36</xdr:col>
      <xdr:colOff>0</xdr:colOff>
      <xdr:row>23</xdr:row>
      <xdr:rowOff>0</xdr:rowOff>
    </xdr:to>
    <xdr:graphicFrame macro="">
      <xdr:nvGraphicFramePr>
        <xdr:cNvPr id="2327999" name="Chart 3"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342900</xdr:colOff>
      <xdr:row>23</xdr:row>
      <xdr:rowOff>0</xdr:rowOff>
    </xdr:from>
    <xdr:to>
      <xdr:col>36</xdr:col>
      <xdr:colOff>0</xdr:colOff>
      <xdr:row>23</xdr:row>
      <xdr:rowOff>0</xdr:rowOff>
    </xdr:to>
    <xdr:graphicFrame macro="">
      <xdr:nvGraphicFramePr>
        <xdr:cNvPr id="2328000" name="Chart 4"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1" name="Chart 5"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2" name="Chart 6"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390525</xdr:colOff>
      <xdr:row>23</xdr:row>
      <xdr:rowOff>0</xdr:rowOff>
    </xdr:from>
    <xdr:to>
      <xdr:col>36</xdr:col>
      <xdr:colOff>0</xdr:colOff>
      <xdr:row>23</xdr:row>
      <xdr:rowOff>0</xdr:rowOff>
    </xdr:to>
    <xdr:graphicFrame macro="">
      <xdr:nvGraphicFramePr>
        <xdr:cNvPr id="2328003" name="Chart 7"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390525</xdr:colOff>
      <xdr:row>23</xdr:row>
      <xdr:rowOff>0</xdr:rowOff>
    </xdr:from>
    <xdr:to>
      <xdr:col>36</xdr:col>
      <xdr:colOff>0</xdr:colOff>
      <xdr:row>23</xdr:row>
      <xdr:rowOff>0</xdr:rowOff>
    </xdr:to>
    <xdr:graphicFrame macro="">
      <xdr:nvGraphicFramePr>
        <xdr:cNvPr id="2328004" name="Chart 8"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5" name="Chart 9"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6" name="Chart 10"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7" name="Chart 11"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8"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28</xdr:col>
      <xdr:colOff>371475</xdr:colOff>
      <xdr:row>23</xdr:row>
      <xdr:rowOff>0</xdr:rowOff>
    </xdr:from>
    <xdr:to>
      <xdr:col>36</xdr:col>
      <xdr:colOff>0</xdr:colOff>
      <xdr:row>23</xdr:row>
      <xdr:rowOff>0</xdr:rowOff>
    </xdr:to>
    <xdr:graphicFrame macro="">
      <xdr:nvGraphicFramePr>
        <xdr:cNvPr id="2328009"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361950</xdr:colOff>
      <xdr:row>23</xdr:row>
      <xdr:rowOff>0</xdr:rowOff>
    </xdr:from>
    <xdr:to>
      <xdr:col>36</xdr:col>
      <xdr:colOff>0</xdr:colOff>
      <xdr:row>23</xdr:row>
      <xdr:rowOff>0</xdr:rowOff>
    </xdr:to>
    <xdr:graphicFrame macro="">
      <xdr:nvGraphicFramePr>
        <xdr:cNvPr id="232801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28</xdr:col>
      <xdr:colOff>361950</xdr:colOff>
      <xdr:row>23</xdr:row>
      <xdr:rowOff>0</xdr:rowOff>
    </xdr:from>
    <xdr:to>
      <xdr:col>36</xdr:col>
      <xdr:colOff>0</xdr:colOff>
      <xdr:row>23</xdr:row>
      <xdr:rowOff>0</xdr:rowOff>
    </xdr:to>
    <xdr:graphicFrame macro="">
      <xdr:nvGraphicFramePr>
        <xdr:cNvPr id="2328011"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352425</xdr:colOff>
      <xdr:row>23</xdr:row>
      <xdr:rowOff>0</xdr:rowOff>
    </xdr:from>
    <xdr:to>
      <xdr:col>36</xdr:col>
      <xdr:colOff>0</xdr:colOff>
      <xdr:row>23</xdr:row>
      <xdr:rowOff>0</xdr:rowOff>
    </xdr:to>
    <xdr:graphicFrame macro="">
      <xdr:nvGraphicFramePr>
        <xdr:cNvPr id="232801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28</xdr:col>
      <xdr:colOff>323850</xdr:colOff>
      <xdr:row>23</xdr:row>
      <xdr:rowOff>0</xdr:rowOff>
    </xdr:from>
    <xdr:to>
      <xdr:col>36</xdr:col>
      <xdr:colOff>0</xdr:colOff>
      <xdr:row>23</xdr:row>
      <xdr:rowOff>0</xdr:rowOff>
    </xdr:to>
    <xdr:graphicFrame macro="">
      <xdr:nvGraphicFramePr>
        <xdr:cNvPr id="2328013"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28</xdr:col>
      <xdr:colOff>314325</xdr:colOff>
      <xdr:row>23</xdr:row>
      <xdr:rowOff>0</xdr:rowOff>
    </xdr:from>
    <xdr:to>
      <xdr:col>36</xdr:col>
      <xdr:colOff>0</xdr:colOff>
      <xdr:row>23</xdr:row>
      <xdr:rowOff>0</xdr:rowOff>
    </xdr:to>
    <xdr:graphicFrame macro="">
      <xdr:nvGraphicFramePr>
        <xdr:cNvPr id="2328014"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28</xdr:col>
      <xdr:colOff>295275</xdr:colOff>
      <xdr:row>23</xdr:row>
      <xdr:rowOff>0</xdr:rowOff>
    </xdr:from>
    <xdr:to>
      <xdr:col>36</xdr:col>
      <xdr:colOff>0</xdr:colOff>
      <xdr:row>23</xdr:row>
      <xdr:rowOff>0</xdr:rowOff>
    </xdr:to>
    <xdr:graphicFrame macro="">
      <xdr:nvGraphicFramePr>
        <xdr:cNvPr id="232801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28</xdr:col>
      <xdr:colOff>285750</xdr:colOff>
      <xdr:row>23</xdr:row>
      <xdr:rowOff>0</xdr:rowOff>
    </xdr:from>
    <xdr:to>
      <xdr:col>36</xdr:col>
      <xdr:colOff>0</xdr:colOff>
      <xdr:row>23</xdr:row>
      <xdr:rowOff>0</xdr:rowOff>
    </xdr:to>
    <xdr:graphicFrame macro="">
      <xdr:nvGraphicFramePr>
        <xdr:cNvPr id="2328016"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28</xdr:col>
      <xdr:colOff>295275</xdr:colOff>
      <xdr:row>23</xdr:row>
      <xdr:rowOff>0</xdr:rowOff>
    </xdr:from>
    <xdr:to>
      <xdr:col>36</xdr:col>
      <xdr:colOff>0</xdr:colOff>
      <xdr:row>23</xdr:row>
      <xdr:rowOff>0</xdr:rowOff>
    </xdr:to>
    <xdr:graphicFrame macro="">
      <xdr:nvGraphicFramePr>
        <xdr:cNvPr id="2328017"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28</xdr:col>
      <xdr:colOff>276225</xdr:colOff>
      <xdr:row>23</xdr:row>
      <xdr:rowOff>0</xdr:rowOff>
    </xdr:from>
    <xdr:to>
      <xdr:col>36</xdr:col>
      <xdr:colOff>0</xdr:colOff>
      <xdr:row>23</xdr:row>
      <xdr:rowOff>0</xdr:rowOff>
    </xdr:to>
    <xdr:graphicFrame macro="">
      <xdr:nvGraphicFramePr>
        <xdr:cNvPr id="2328018"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28</xdr:col>
      <xdr:colOff>276225</xdr:colOff>
      <xdr:row>23</xdr:row>
      <xdr:rowOff>0</xdr:rowOff>
    </xdr:from>
    <xdr:to>
      <xdr:col>36</xdr:col>
      <xdr:colOff>0</xdr:colOff>
      <xdr:row>23</xdr:row>
      <xdr:rowOff>0</xdr:rowOff>
    </xdr:to>
    <xdr:graphicFrame macro="">
      <xdr:nvGraphicFramePr>
        <xdr:cNvPr id="2328019"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28</xdr:col>
      <xdr:colOff>266700</xdr:colOff>
      <xdr:row>23</xdr:row>
      <xdr:rowOff>0</xdr:rowOff>
    </xdr:from>
    <xdr:to>
      <xdr:col>36</xdr:col>
      <xdr:colOff>0</xdr:colOff>
      <xdr:row>23</xdr:row>
      <xdr:rowOff>0</xdr:rowOff>
    </xdr:to>
    <xdr:graphicFrame macro="">
      <xdr:nvGraphicFramePr>
        <xdr:cNvPr id="2328020"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28</xdr:col>
      <xdr:colOff>257175</xdr:colOff>
      <xdr:row>23</xdr:row>
      <xdr:rowOff>0</xdr:rowOff>
    </xdr:from>
    <xdr:to>
      <xdr:col>36</xdr:col>
      <xdr:colOff>0</xdr:colOff>
      <xdr:row>23</xdr:row>
      <xdr:rowOff>0</xdr:rowOff>
    </xdr:to>
    <xdr:graphicFrame macro="">
      <xdr:nvGraphicFramePr>
        <xdr:cNvPr id="2328021"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28</xdr:col>
      <xdr:colOff>257175</xdr:colOff>
      <xdr:row>23</xdr:row>
      <xdr:rowOff>0</xdr:rowOff>
    </xdr:from>
    <xdr:to>
      <xdr:col>36</xdr:col>
      <xdr:colOff>0</xdr:colOff>
      <xdr:row>23</xdr:row>
      <xdr:rowOff>0</xdr:rowOff>
    </xdr:to>
    <xdr:graphicFrame macro="">
      <xdr:nvGraphicFramePr>
        <xdr:cNvPr id="2328022"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28</xdr:col>
      <xdr:colOff>247650</xdr:colOff>
      <xdr:row>23</xdr:row>
      <xdr:rowOff>0</xdr:rowOff>
    </xdr:from>
    <xdr:to>
      <xdr:col>36</xdr:col>
      <xdr:colOff>0</xdr:colOff>
      <xdr:row>23</xdr:row>
      <xdr:rowOff>0</xdr:rowOff>
    </xdr:to>
    <xdr:graphicFrame macro="">
      <xdr:nvGraphicFramePr>
        <xdr:cNvPr id="2328023"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28</xdr:col>
      <xdr:colOff>228600</xdr:colOff>
      <xdr:row>23</xdr:row>
      <xdr:rowOff>0</xdr:rowOff>
    </xdr:from>
    <xdr:to>
      <xdr:col>36</xdr:col>
      <xdr:colOff>0</xdr:colOff>
      <xdr:row>23</xdr:row>
      <xdr:rowOff>0</xdr:rowOff>
    </xdr:to>
    <xdr:graphicFrame macro="">
      <xdr:nvGraphicFramePr>
        <xdr:cNvPr id="2328024"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28</xdr:col>
      <xdr:colOff>209550</xdr:colOff>
      <xdr:row>23</xdr:row>
      <xdr:rowOff>0</xdr:rowOff>
    </xdr:from>
    <xdr:to>
      <xdr:col>36</xdr:col>
      <xdr:colOff>0</xdr:colOff>
      <xdr:row>23</xdr:row>
      <xdr:rowOff>0</xdr:rowOff>
    </xdr:to>
    <xdr:graphicFrame macro="">
      <xdr:nvGraphicFramePr>
        <xdr:cNvPr id="2328025" name="Chart 29"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28</xdr:col>
      <xdr:colOff>200025</xdr:colOff>
      <xdr:row>23</xdr:row>
      <xdr:rowOff>0</xdr:rowOff>
    </xdr:from>
    <xdr:to>
      <xdr:col>36</xdr:col>
      <xdr:colOff>0</xdr:colOff>
      <xdr:row>23</xdr:row>
      <xdr:rowOff>0</xdr:rowOff>
    </xdr:to>
    <xdr:graphicFrame macro="">
      <xdr:nvGraphicFramePr>
        <xdr:cNvPr id="2328026" name="Chart 30"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28</xdr:col>
      <xdr:colOff>200025</xdr:colOff>
      <xdr:row>23</xdr:row>
      <xdr:rowOff>0</xdr:rowOff>
    </xdr:from>
    <xdr:to>
      <xdr:col>36</xdr:col>
      <xdr:colOff>0</xdr:colOff>
      <xdr:row>23</xdr:row>
      <xdr:rowOff>0</xdr:rowOff>
    </xdr:to>
    <xdr:graphicFrame macro="">
      <xdr:nvGraphicFramePr>
        <xdr:cNvPr id="2328027" name="Chart 31"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28</xdr:col>
      <xdr:colOff>180975</xdr:colOff>
      <xdr:row>23</xdr:row>
      <xdr:rowOff>0</xdr:rowOff>
    </xdr:from>
    <xdr:to>
      <xdr:col>36</xdr:col>
      <xdr:colOff>0</xdr:colOff>
      <xdr:row>23</xdr:row>
      <xdr:rowOff>0</xdr:rowOff>
    </xdr:to>
    <xdr:graphicFrame macro="">
      <xdr:nvGraphicFramePr>
        <xdr:cNvPr id="2328028" name="Chart 32"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28</xdr:col>
      <xdr:colOff>161925</xdr:colOff>
      <xdr:row>23</xdr:row>
      <xdr:rowOff>0</xdr:rowOff>
    </xdr:from>
    <xdr:to>
      <xdr:col>36</xdr:col>
      <xdr:colOff>0</xdr:colOff>
      <xdr:row>23</xdr:row>
      <xdr:rowOff>0</xdr:rowOff>
    </xdr:to>
    <xdr:graphicFrame macro="">
      <xdr:nvGraphicFramePr>
        <xdr:cNvPr id="2328029" name="Chart 33"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28</xdr:col>
      <xdr:colOff>161925</xdr:colOff>
      <xdr:row>23</xdr:row>
      <xdr:rowOff>0</xdr:rowOff>
    </xdr:from>
    <xdr:to>
      <xdr:col>36</xdr:col>
      <xdr:colOff>0</xdr:colOff>
      <xdr:row>23</xdr:row>
      <xdr:rowOff>0</xdr:rowOff>
    </xdr:to>
    <xdr:graphicFrame macro="">
      <xdr:nvGraphicFramePr>
        <xdr:cNvPr id="2328030" name="Chart 34"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28</xdr:col>
      <xdr:colOff>152400</xdr:colOff>
      <xdr:row>23</xdr:row>
      <xdr:rowOff>0</xdr:rowOff>
    </xdr:from>
    <xdr:to>
      <xdr:col>36</xdr:col>
      <xdr:colOff>0</xdr:colOff>
      <xdr:row>23</xdr:row>
      <xdr:rowOff>0</xdr:rowOff>
    </xdr:to>
    <xdr:graphicFrame macro="">
      <xdr:nvGraphicFramePr>
        <xdr:cNvPr id="2328031" name="Chart 35"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28</xdr:col>
      <xdr:colOff>142875</xdr:colOff>
      <xdr:row>23</xdr:row>
      <xdr:rowOff>0</xdr:rowOff>
    </xdr:from>
    <xdr:to>
      <xdr:col>36</xdr:col>
      <xdr:colOff>0</xdr:colOff>
      <xdr:row>23</xdr:row>
      <xdr:rowOff>0</xdr:rowOff>
    </xdr:to>
    <xdr:graphicFrame macro="">
      <xdr:nvGraphicFramePr>
        <xdr:cNvPr id="2328032" name="Chart 36"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28</xdr:col>
      <xdr:colOff>133350</xdr:colOff>
      <xdr:row>23</xdr:row>
      <xdr:rowOff>0</xdr:rowOff>
    </xdr:from>
    <xdr:to>
      <xdr:col>36</xdr:col>
      <xdr:colOff>0</xdr:colOff>
      <xdr:row>23</xdr:row>
      <xdr:rowOff>0</xdr:rowOff>
    </xdr:to>
    <xdr:graphicFrame macro="">
      <xdr:nvGraphicFramePr>
        <xdr:cNvPr id="2328033" name="Chart 37"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37</xdr:col>
      <xdr:colOff>0</xdr:colOff>
      <xdr:row>7</xdr:row>
      <xdr:rowOff>0</xdr:rowOff>
    </xdr:from>
    <xdr:to>
      <xdr:col>43</xdr:col>
      <xdr:colOff>209550</xdr:colOff>
      <xdr:row>30</xdr:row>
      <xdr:rowOff>76200</xdr:rowOff>
    </xdr:to>
    <xdr:graphicFrame macro="">
      <xdr:nvGraphicFramePr>
        <xdr:cNvPr id="2328034" name="Males Py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twoCellAnchor>
  <xdr:twoCellAnchor editAs="oneCell">
    <xdr:from>
      <xdr:col>43</xdr:col>
      <xdr:colOff>0</xdr:colOff>
      <xdr:row>7</xdr:row>
      <xdr:rowOff>0</xdr:rowOff>
    </xdr:from>
    <xdr:to>
      <xdr:col>50</xdr:col>
      <xdr:colOff>476250</xdr:colOff>
      <xdr:row>30</xdr:row>
      <xdr:rowOff>76200</xdr:rowOff>
    </xdr:to>
    <xdr:graphicFrame macro="">
      <xdr:nvGraphicFramePr>
        <xdr:cNvPr id="2328035" name="Males Py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twoCellAnchor>
  <xdr:twoCellAnchor>
    <xdr:from>
      <xdr:col>28</xdr:col>
      <xdr:colOff>342900</xdr:colOff>
      <xdr:row>23</xdr:row>
      <xdr:rowOff>0</xdr:rowOff>
    </xdr:from>
    <xdr:to>
      <xdr:col>35</xdr:col>
      <xdr:colOff>0</xdr:colOff>
      <xdr:row>23</xdr:row>
      <xdr:rowOff>0</xdr:rowOff>
    </xdr:to>
    <xdr:graphicFrame macro="">
      <xdr:nvGraphicFramePr>
        <xdr:cNvPr id="2328036" name="Chart 2"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28</xdr:col>
      <xdr:colOff>342900</xdr:colOff>
      <xdr:row>23</xdr:row>
      <xdr:rowOff>0</xdr:rowOff>
    </xdr:from>
    <xdr:to>
      <xdr:col>35</xdr:col>
      <xdr:colOff>0</xdr:colOff>
      <xdr:row>23</xdr:row>
      <xdr:rowOff>0</xdr:rowOff>
    </xdr:to>
    <xdr:graphicFrame macro="">
      <xdr:nvGraphicFramePr>
        <xdr:cNvPr id="2328037" name="Chart 3"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28</xdr:col>
      <xdr:colOff>342900</xdr:colOff>
      <xdr:row>23</xdr:row>
      <xdr:rowOff>0</xdr:rowOff>
    </xdr:from>
    <xdr:to>
      <xdr:col>35</xdr:col>
      <xdr:colOff>0</xdr:colOff>
      <xdr:row>23</xdr:row>
      <xdr:rowOff>0</xdr:rowOff>
    </xdr:to>
    <xdr:graphicFrame macro="">
      <xdr:nvGraphicFramePr>
        <xdr:cNvPr id="2328038" name="Chart 4"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39" name="Chart 5"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0" name="Chart 6"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28</xdr:col>
      <xdr:colOff>390525</xdr:colOff>
      <xdr:row>23</xdr:row>
      <xdr:rowOff>0</xdr:rowOff>
    </xdr:from>
    <xdr:to>
      <xdr:col>35</xdr:col>
      <xdr:colOff>0</xdr:colOff>
      <xdr:row>23</xdr:row>
      <xdr:rowOff>0</xdr:rowOff>
    </xdr:to>
    <xdr:graphicFrame macro="">
      <xdr:nvGraphicFramePr>
        <xdr:cNvPr id="2328041" name="Chart 7"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28</xdr:col>
      <xdr:colOff>390525</xdr:colOff>
      <xdr:row>23</xdr:row>
      <xdr:rowOff>0</xdr:rowOff>
    </xdr:from>
    <xdr:to>
      <xdr:col>35</xdr:col>
      <xdr:colOff>0</xdr:colOff>
      <xdr:row>23</xdr:row>
      <xdr:rowOff>0</xdr:rowOff>
    </xdr:to>
    <xdr:graphicFrame macro="">
      <xdr:nvGraphicFramePr>
        <xdr:cNvPr id="2328042" name="Chart 8"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3" name="Chart 9"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4" name="Chart 10"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5" name="Chart 11"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28</xdr:col>
      <xdr:colOff>371475</xdr:colOff>
      <xdr:row>23</xdr:row>
      <xdr:rowOff>0</xdr:rowOff>
    </xdr:from>
    <xdr:to>
      <xdr:col>35</xdr:col>
      <xdr:colOff>0</xdr:colOff>
      <xdr:row>23</xdr:row>
      <xdr:rowOff>0</xdr:rowOff>
    </xdr:to>
    <xdr:graphicFrame macro="">
      <xdr:nvGraphicFramePr>
        <xdr:cNvPr id="2328047"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28</xdr:col>
      <xdr:colOff>361950</xdr:colOff>
      <xdr:row>23</xdr:row>
      <xdr:rowOff>0</xdr:rowOff>
    </xdr:from>
    <xdr:to>
      <xdr:col>35</xdr:col>
      <xdr:colOff>0</xdr:colOff>
      <xdr:row>23</xdr:row>
      <xdr:rowOff>0</xdr:rowOff>
    </xdr:to>
    <xdr:graphicFrame macro="">
      <xdr:nvGraphicFramePr>
        <xdr:cNvPr id="232804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28</xdr:col>
      <xdr:colOff>361950</xdr:colOff>
      <xdr:row>23</xdr:row>
      <xdr:rowOff>0</xdr:rowOff>
    </xdr:from>
    <xdr:to>
      <xdr:col>35</xdr:col>
      <xdr:colOff>0</xdr:colOff>
      <xdr:row>23</xdr:row>
      <xdr:rowOff>0</xdr:rowOff>
    </xdr:to>
    <xdr:graphicFrame macro="">
      <xdr:nvGraphicFramePr>
        <xdr:cNvPr id="2328049"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28</xdr:col>
      <xdr:colOff>352425</xdr:colOff>
      <xdr:row>23</xdr:row>
      <xdr:rowOff>0</xdr:rowOff>
    </xdr:from>
    <xdr:to>
      <xdr:col>35</xdr:col>
      <xdr:colOff>0</xdr:colOff>
      <xdr:row>23</xdr:row>
      <xdr:rowOff>0</xdr:rowOff>
    </xdr:to>
    <xdr:graphicFrame macro="">
      <xdr:nvGraphicFramePr>
        <xdr:cNvPr id="232805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28</xdr:col>
      <xdr:colOff>323850</xdr:colOff>
      <xdr:row>23</xdr:row>
      <xdr:rowOff>0</xdr:rowOff>
    </xdr:from>
    <xdr:to>
      <xdr:col>35</xdr:col>
      <xdr:colOff>0</xdr:colOff>
      <xdr:row>23</xdr:row>
      <xdr:rowOff>0</xdr:rowOff>
    </xdr:to>
    <xdr:graphicFrame macro="">
      <xdr:nvGraphicFramePr>
        <xdr:cNvPr id="2328051"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28</xdr:col>
      <xdr:colOff>314325</xdr:colOff>
      <xdr:row>23</xdr:row>
      <xdr:rowOff>0</xdr:rowOff>
    </xdr:from>
    <xdr:to>
      <xdr:col>35</xdr:col>
      <xdr:colOff>0</xdr:colOff>
      <xdr:row>23</xdr:row>
      <xdr:rowOff>0</xdr:rowOff>
    </xdr:to>
    <xdr:graphicFrame macro="">
      <xdr:nvGraphicFramePr>
        <xdr:cNvPr id="2328052"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28</xdr:col>
      <xdr:colOff>295275</xdr:colOff>
      <xdr:row>23</xdr:row>
      <xdr:rowOff>0</xdr:rowOff>
    </xdr:from>
    <xdr:to>
      <xdr:col>35</xdr:col>
      <xdr:colOff>0</xdr:colOff>
      <xdr:row>23</xdr:row>
      <xdr:rowOff>0</xdr:rowOff>
    </xdr:to>
    <xdr:graphicFrame macro="">
      <xdr:nvGraphicFramePr>
        <xdr:cNvPr id="2328053"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28</xdr:col>
      <xdr:colOff>285750</xdr:colOff>
      <xdr:row>23</xdr:row>
      <xdr:rowOff>0</xdr:rowOff>
    </xdr:from>
    <xdr:to>
      <xdr:col>35</xdr:col>
      <xdr:colOff>0</xdr:colOff>
      <xdr:row>23</xdr:row>
      <xdr:rowOff>0</xdr:rowOff>
    </xdr:to>
    <xdr:graphicFrame macro="">
      <xdr:nvGraphicFramePr>
        <xdr:cNvPr id="2328054"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28</xdr:col>
      <xdr:colOff>295275</xdr:colOff>
      <xdr:row>23</xdr:row>
      <xdr:rowOff>0</xdr:rowOff>
    </xdr:from>
    <xdr:to>
      <xdr:col>35</xdr:col>
      <xdr:colOff>0</xdr:colOff>
      <xdr:row>23</xdr:row>
      <xdr:rowOff>0</xdr:rowOff>
    </xdr:to>
    <xdr:graphicFrame macro="">
      <xdr:nvGraphicFramePr>
        <xdr:cNvPr id="232805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28</xdr:col>
      <xdr:colOff>276225</xdr:colOff>
      <xdr:row>23</xdr:row>
      <xdr:rowOff>0</xdr:rowOff>
    </xdr:from>
    <xdr:to>
      <xdr:col>35</xdr:col>
      <xdr:colOff>0</xdr:colOff>
      <xdr:row>23</xdr:row>
      <xdr:rowOff>0</xdr:rowOff>
    </xdr:to>
    <xdr:graphicFrame macro="">
      <xdr:nvGraphicFramePr>
        <xdr:cNvPr id="2328056"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28</xdr:col>
      <xdr:colOff>276225</xdr:colOff>
      <xdr:row>23</xdr:row>
      <xdr:rowOff>0</xdr:rowOff>
    </xdr:from>
    <xdr:to>
      <xdr:col>35</xdr:col>
      <xdr:colOff>0</xdr:colOff>
      <xdr:row>23</xdr:row>
      <xdr:rowOff>0</xdr:rowOff>
    </xdr:to>
    <xdr:graphicFrame macro="">
      <xdr:nvGraphicFramePr>
        <xdr:cNvPr id="2328057"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28</xdr:col>
      <xdr:colOff>266700</xdr:colOff>
      <xdr:row>23</xdr:row>
      <xdr:rowOff>0</xdr:rowOff>
    </xdr:from>
    <xdr:to>
      <xdr:col>35</xdr:col>
      <xdr:colOff>0</xdr:colOff>
      <xdr:row>23</xdr:row>
      <xdr:rowOff>0</xdr:rowOff>
    </xdr:to>
    <xdr:graphicFrame macro="">
      <xdr:nvGraphicFramePr>
        <xdr:cNvPr id="2328058"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28</xdr:col>
      <xdr:colOff>257175</xdr:colOff>
      <xdr:row>23</xdr:row>
      <xdr:rowOff>0</xdr:rowOff>
    </xdr:from>
    <xdr:to>
      <xdr:col>35</xdr:col>
      <xdr:colOff>0</xdr:colOff>
      <xdr:row>23</xdr:row>
      <xdr:rowOff>0</xdr:rowOff>
    </xdr:to>
    <xdr:graphicFrame macro="">
      <xdr:nvGraphicFramePr>
        <xdr:cNvPr id="232805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28</xdr:col>
      <xdr:colOff>257175</xdr:colOff>
      <xdr:row>23</xdr:row>
      <xdr:rowOff>0</xdr:rowOff>
    </xdr:from>
    <xdr:to>
      <xdr:col>35</xdr:col>
      <xdr:colOff>0</xdr:colOff>
      <xdr:row>23</xdr:row>
      <xdr:rowOff>0</xdr:rowOff>
    </xdr:to>
    <xdr:graphicFrame macro="">
      <xdr:nvGraphicFramePr>
        <xdr:cNvPr id="2328060"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28</xdr:col>
      <xdr:colOff>247650</xdr:colOff>
      <xdr:row>23</xdr:row>
      <xdr:rowOff>0</xdr:rowOff>
    </xdr:from>
    <xdr:to>
      <xdr:col>35</xdr:col>
      <xdr:colOff>0</xdr:colOff>
      <xdr:row>23</xdr:row>
      <xdr:rowOff>0</xdr:rowOff>
    </xdr:to>
    <xdr:graphicFrame macro="">
      <xdr:nvGraphicFramePr>
        <xdr:cNvPr id="2328061"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28</xdr:col>
      <xdr:colOff>228600</xdr:colOff>
      <xdr:row>23</xdr:row>
      <xdr:rowOff>0</xdr:rowOff>
    </xdr:from>
    <xdr:to>
      <xdr:col>35</xdr:col>
      <xdr:colOff>0</xdr:colOff>
      <xdr:row>23</xdr:row>
      <xdr:rowOff>0</xdr:rowOff>
    </xdr:to>
    <xdr:graphicFrame macro="">
      <xdr:nvGraphicFramePr>
        <xdr:cNvPr id="2328062"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28</xdr:col>
      <xdr:colOff>209550</xdr:colOff>
      <xdr:row>23</xdr:row>
      <xdr:rowOff>0</xdr:rowOff>
    </xdr:from>
    <xdr:to>
      <xdr:col>35</xdr:col>
      <xdr:colOff>0</xdr:colOff>
      <xdr:row>23</xdr:row>
      <xdr:rowOff>0</xdr:rowOff>
    </xdr:to>
    <xdr:graphicFrame macro="">
      <xdr:nvGraphicFramePr>
        <xdr:cNvPr id="2328063" name="Chart 29"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28</xdr:col>
      <xdr:colOff>200025</xdr:colOff>
      <xdr:row>23</xdr:row>
      <xdr:rowOff>0</xdr:rowOff>
    </xdr:from>
    <xdr:to>
      <xdr:col>35</xdr:col>
      <xdr:colOff>0</xdr:colOff>
      <xdr:row>23</xdr:row>
      <xdr:rowOff>0</xdr:rowOff>
    </xdr:to>
    <xdr:graphicFrame macro="">
      <xdr:nvGraphicFramePr>
        <xdr:cNvPr id="2328064" name="Chart 30"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28</xdr:col>
      <xdr:colOff>200025</xdr:colOff>
      <xdr:row>23</xdr:row>
      <xdr:rowOff>0</xdr:rowOff>
    </xdr:from>
    <xdr:to>
      <xdr:col>35</xdr:col>
      <xdr:colOff>0</xdr:colOff>
      <xdr:row>23</xdr:row>
      <xdr:rowOff>0</xdr:rowOff>
    </xdr:to>
    <xdr:graphicFrame macro="">
      <xdr:nvGraphicFramePr>
        <xdr:cNvPr id="2328065" name="Chart 31"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28</xdr:col>
      <xdr:colOff>180975</xdr:colOff>
      <xdr:row>23</xdr:row>
      <xdr:rowOff>0</xdr:rowOff>
    </xdr:from>
    <xdr:to>
      <xdr:col>35</xdr:col>
      <xdr:colOff>0</xdr:colOff>
      <xdr:row>23</xdr:row>
      <xdr:rowOff>0</xdr:rowOff>
    </xdr:to>
    <xdr:graphicFrame macro="">
      <xdr:nvGraphicFramePr>
        <xdr:cNvPr id="2328066" name="Chart 32"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28</xdr:col>
      <xdr:colOff>161925</xdr:colOff>
      <xdr:row>23</xdr:row>
      <xdr:rowOff>0</xdr:rowOff>
    </xdr:from>
    <xdr:to>
      <xdr:col>35</xdr:col>
      <xdr:colOff>0</xdr:colOff>
      <xdr:row>23</xdr:row>
      <xdr:rowOff>0</xdr:rowOff>
    </xdr:to>
    <xdr:graphicFrame macro="">
      <xdr:nvGraphicFramePr>
        <xdr:cNvPr id="2328067" name="Chart 33"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28</xdr:col>
      <xdr:colOff>161925</xdr:colOff>
      <xdr:row>23</xdr:row>
      <xdr:rowOff>0</xdr:rowOff>
    </xdr:from>
    <xdr:to>
      <xdr:col>35</xdr:col>
      <xdr:colOff>0</xdr:colOff>
      <xdr:row>23</xdr:row>
      <xdr:rowOff>0</xdr:rowOff>
    </xdr:to>
    <xdr:graphicFrame macro="">
      <xdr:nvGraphicFramePr>
        <xdr:cNvPr id="2328068" name="Chart 34"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28</xdr:col>
      <xdr:colOff>152400</xdr:colOff>
      <xdr:row>23</xdr:row>
      <xdr:rowOff>0</xdr:rowOff>
    </xdr:from>
    <xdr:to>
      <xdr:col>35</xdr:col>
      <xdr:colOff>0</xdr:colOff>
      <xdr:row>23</xdr:row>
      <xdr:rowOff>0</xdr:rowOff>
    </xdr:to>
    <xdr:graphicFrame macro="">
      <xdr:nvGraphicFramePr>
        <xdr:cNvPr id="2328069" name="Chart 35"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28</xdr:col>
      <xdr:colOff>142875</xdr:colOff>
      <xdr:row>23</xdr:row>
      <xdr:rowOff>0</xdr:rowOff>
    </xdr:from>
    <xdr:to>
      <xdr:col>35</xdr:col>
      <xdr:colOff>0</xdr:colOff>
      <xdr:row>23</xdr:row>
      <xdr:rowOff>0</xdr:rowOff>
    </xdr:to>
    <xdr:graphicFrame macro="">
      <xdr:nvGraphicFramePr>
        <xdr:cNvPr id="2328070" name="Chart 36"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28</xdr:col>
      <xdr:colOff>133350</xdr:colOff>
      <xdr:row>23</xdr:row>
      <xdr:rowOff>0</xdr:rowOff>
    </xdr:from>
    <xdr:to>
      <xdr:col>35</xdr:col>
      <xdr:colOff>0</xdr:colOff>
      <xdr:row>23</xdr:row>
      <xdr:rowOff>0</xdr:rowOff>
    </xdr:to>
    <xdr:graphicFrame macro="">
      <xdr:nvGraphicFramePr>
        <xdr:cNvPr id="2328071" name="Chart 37" hidden="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0.15965</cdr:x>
      <cdr:y>0.32793</cdr:y>
    </cdr:from>
    <cdr:to>
      <cdr:x>0.24098</cdr:x>
      <cdr:y>0.3784</cdr:y>
    </cdr:to>
    <cdr:grpSp>
      <cdr:nvGrpSpPr>
        <cdr:cNvPr id="17" name="Group 1"/>
        <cdr:cNvGrpSpPr>
          <a:grpSpLocks xmlns:a="http://schemas.openxmlformats.org/drawingml/2006/main"/>
        </cdr:cNvGrpSpPr>
      </cdr:nvGrpSpPr>
      <cdr:grpSpPr bwMode="auto">
        <a:xfrm xmlns:a="http://schemas.openxmlformats.org/drawingml/2006/main">
          <a:off x="1380258" y="0"/>
          <a:ext cx="703141" cy="0"/>
          <a:chOff x="714304" y="752115"/>
          <a:chExt cx="497890" cy="397379"/>
        </a:xfrm>
      </cdr:grpSpPr>
      <cdr:sp macro="" textlink="">
        <cdr:nvSpPr>
          <cdr:cNvPr id="2048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cdr:x>
      <cdr:y>0.3251</cdr:y>
    </cdr:from>
    <cdr:to>
      <cdr:x>0.92044</cdr:x>
      <cdr:y>0.37361</cdr:y>
    </cdr:to>
    <cdr:grpSp>
      <cdr:nvGrpSpPr>
        <cdr:cNvPr id="18" name="Group 5"/>
        <cdr:cNvGrpSpPr>
          <a:grpSpLocks xmlns:a="http://schemas.openxmlformats.org/drawingml/2006/main"/>
        </cdr:cNvGrpSpPr>
      </cdr:nvGrpSpPr>
      <cdr:grpSpPr bwMode="auto">
        <a:xfrm xmlns:a="http://schemas.openxmlformats.org/drawingml/2006/main">
          <a:off x="7263106" y="0"/>
          <a:ext cx="694581" cy="0"/>
          <a:chOff x="4343814" y="771168"/>
          <a:chExt cx="516279" cy="452721"/>
        </a:xfrm>
      </cdr:grpSpPr>
      <cdr:sp macro="" textlink="">
        <cdr:nvSpPr>
          <cdr:cNvPr id="2048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1.xml><?xml version="1.0" encoding="utf-8"?>
<c:userShapes xmlns:c="http://schemas.openxmlformats.org/drawingml/2006/chart">
  <cdr:relSizeAnchor xmlns:cdr="http://schemas.openxmlformats.org/drawingml/2006/chartDrawing">
    <cdr:from>
      <cdr:x>0.15965</cdr:x>
      <cdr:y>0.32793</cdr:y>
    </cdr:from>
    <cdr:to>
      <cdr:x>0.24098</cdr:x>
      <cdr:y>0.3784</cdr:y>
    </cdr:to>
    <cdr:grpSp>
      <cdr:nvGrpSpPr>
        <cdr:cNvPr id="17" name="Group 1"/>
        <cdr:cNvGrpSpPr>
          <a:grpSpLocks xmlns:a="http://schemas.openxmlformats.org/drawingml/2006/main"/>
        </cdr:cNvGrpSpPr>
      </cdr:nvGrpSpPr>
      <cdr:grpSpPr bwMode="auto">
        <a:xfrm xmlns:a="http://schemas.openxmlformats.org/drawingml/2006/main">
          <a:off x="1381779" y="0"/>
          <a:ext cx="703915" cy="0"/>
          <a:chOff x="714304" y="752115"/>
          <a:chExt cx="497890" cy="397379"/>
        </a:xfrm>
      </cdr:grpSpPr>
      <cdr:sp macro="" textlink="">
        <cdr:nvSpPr>
          <cdr:cNvPr id="2150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0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0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0.84011</cdr:x>
      <cdr:y>0.3251</cdr:y>
    </cdr:from>
    <cdr:to>
      <cdr:x>0.92045</cdr:x>
      <cdr:y>0.37361</cdr:y>
    </cdr:to>
    <cdr:grpSp>
      <cdr:nvGrpSpPr>
        <cdr:cNvPr id="18" name="Group 5"/>
        <cdr:cNvGrpSpPr>
          <a:grpSpLocks xmlns:a="http://schemas.openxmlformats.org/drawingml/2006/main"/>
        </cdr:cNvGrpSpPr>
      </cdr:nvGrpSpPr>
      <cdr:grpSpPr bwMode="auto">
        <a:xfrm xmlns:a="http://schemas.openxmlformats.org/drawingml/2006/main">
          <a:off x="7271194" y="0"/>
          <a:ext cx="695347" cy="0"/>
          <a:chOff x="4343814" y="771168"/>
          <a:chExt cx="516279" cy="452721"/>
        </a:xfrm>
      </cdr:grpSpPr>
      <cdr:sp macro="" textlink="">
        <cdr:nvSpPr>
          <cdr:cNvPr id="2151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1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2.xml><?xml version="1.0" encoding="utf-8"?>
<c:userShapes xmlns:c="http://schemas.openxmlformats.org/drawingml/2006/chart">
  <cdr:relSizeAnchor xmlns:cdr="http://schemas.openxmlformats.org/drawingml/2006/chartDrawing">
    <cdr:from>
      <cdr:x>0.15964</cdr:x>
      <cdr:y>0.32793</cdr:y>
    </cdr:from>
    <cdr:to>
      <cdr:x>0.24097</cdr:x>
      <cdr:y>0.3784</cdr:y>
    </cdr:to>
    <cdr:grpSp>
      <cdr:nvGrpSpPr>
        <cdr:cNvPr id="17" name="Group 1"/>
        <cdr:cNvGrpSpPr>
          <a:grpSpLocks xmlns:a="http://schemas.openxmlformats.org/drawingml/2006/main"/>
        </cdr:cNvGrpSpPr>
      </cdr:nvGrpSpPr>
      <cdr:grpSpPr bwMode="auto">
        <a:xfrm xmlns:a="http://schemas.openxmlformats.org/drawingml/2006/main">
          <a:off x="1380172" y="0"/>
          <a:ext cx="703140" cy="0"/>
          <a:chOff x="714304" y="752115"/>
          <a:chExt cx="497890" cy="397379"/>
        </a:xfrm>
      </cdr:grpSpPr>
      <cdr:sp macro="" textlink="">
        <cdr:nvSpPr>
          <cdr:cNvPr id="2253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0.8411</cdr:x>
      <cdr:y>0.3251</cdr:y>
    </cdr:from>
    <cdr:to>
      <cdr:x>0.92144</cdr:x>
      <cdr:y>0.37361</cdr:y>
    </cdr:to>
    <cdr:grpSp>
      <cdr:nvGrpSpPr>
        <cdr:cNvPr id="18" name="Group 5"/>
        <cdr:cNvGrpSpPr>
          <a:grpSpLocks xmlns:a="http://schemas.openxmlformats.org/drawingml/2006/main"/>
        </cdr:cNvGrpSpPr>
      </cdr:nvGrpSpPr>
      <cdr:grpSpPr bwMode="auto">
        <a:xfrm xmlns:a="http://schemas.openxmlformats.org/drawingml/2006/main">
          <a:off x="7271751" y="0"/>
          <a:ext cx="694582" cy="0"/>
          <a:chOff x="4343814" y="771168"/>
          <a:chExt cx="516279" cy="452721"/>
        </a:xfrm>
      </cdr:grpSpPr>
      <cdr:sp macro="" textlink="">
        <cdr:nvSpPr>
          <cdr:cNvPr id="2253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3.xml><?xml version="1.0" encoding="utf-8"?>
<c:userShapes xmlns:c="http://schemas.openxmlformats.org/drawingml/2006/chart">
  <cdr:relSizeAnchor xmlns:cdr="http://schemas.openxmlformats.org/drawingml/2006/chartDrawing">
    <cdr:from>
      <cdr:x>0.15939</cdr:x>
      <cdr:y>0.32793</cdr:y>
    </cdr:from>
    <cdr:to>
      <cdr:x>0.24072</cdr:x>
      <cdr:y>0.3784</cdr:y>
    </cdr:to>
    <cdr:grpSp>
      <cdr:nvGrpSpPr>
        <cdr:cNvPr id="17" name="Group 1"/>
        <cdr:cNvGrpSpPr>
          <a:grpSpLocks xmlns:a="http://schemas.openxmlformats.org/drawingml/2006/main"/>
        </cdr:cNvGrpSpPr>
      </cdr:nvGrpSpPr>
      <cdr:grpSpPr bwMode="auto">
        <a:xfrm xmlns:a="http://schemas.openxmlformats.org/drawingml/2006/main">
          <a:off x="1381047" y="0"/>
          <a:ext cx="704689" cy="0"/>
          <a:chOff x="714304" y="752115"/>
          <a:chExt cx="497890" cy="397379"/>
        </a:xfrm>
      </cdr:grpSpPr>
      <cdr:sp macro="" textlink="">
        <cdr:nvSpPr>
          <cdr:cNvPr id="2355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0.83987</cdr:x>
      <cdr:y>0.3251</cdr:y>
    </cdr:from>
    <cdr:to>
      <cdr:x>0.92022</cdr:x>
      <cdr:y>0.37361</cdr:y>
    </cdr:to>
    <cdr:grpSp>
      <cdr:nvGrpSpPr>
        <cdr:cNvPr id="18" name="Group 5"/>
        <cdr:cNvGrpSpPr>
          <a:grpSpLocks xmlns:a="http://schemas.openxmlformats.org/drawingml/2006/main"/>
        </cdr:cNvGrpSpPr>
      </cdr:nvGrpSpPr>
      <cdr:grpSpPr bwMode="auto">
        <a:xfrm xmlns:a="http://schemas.openxmlformats.org/drawingml/2006/main">
          <a:off x="7277117" y="0"/>
          <a:ext cx="696198" cy="0"/>
          <a:chOff x="4343814" y="771168"/>
          <a:chExt cx="516279" cy="452721"/>
        </a:xfrm>
      </cdr:grpSpPr>
      <cdr:sp macro="" textlink="">
        <cdr:nvSpPr>
          <cdr:cNvPr id="2355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4.xml><?xml version="1.0" encoding="utf-8"?>
<c:userShapes xmlns:c="http://schemas.openxmlformats.org/drawingml/2006/chart">
  <cdr:relSizeAnchor xmlns:cdr="http://schemas.openxmlformats.org/drawingml/2006/chartDrawing">
    <cdr:from>
      <cdr:x>0.15839</cdr:x>
      <cdr:y>0.32793</cdr:y>
    </cdr:from>
    <cdr:to>
      <cdr:x>0.23973</cdr:x>
      <cdr:y>0.3784</cdr:y>
    </cdr:to>
    <cdr:grpSp>
      <cdr:nvGrpSpPr>
        <cdr:cNvPr id="17" name="Group 1"/>
        <cdr:cNvGrpSpPr>
          <a:grpSpLocks xmlns:a="http://schemas.openxmlformats.org/drawingml/2006/main"/>
        </cdr:cNvGrpSpPr>
      </cdr:nvGrpSpPr>
      <cdr:grpSpPr bwMode="auto">
        <a:xfrm xmlns:a="http://schemas.openxmlformats.org/drawingml/2006/main">
          <a:off x="1372382" y="0"/>
          <a:ext cx="704777" cy="0"/>
          <a:chOff x="714304" y="752115"/>
          <a:chExt cx="497890" cy="397379"/>
        </a:xfrm>
      </cdr:grpSpPr>
      <cdr:sp macro="" textlink="">
        <cdr:nvSpPr>
          <cdr:cNvPr id="2457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7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8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0.84013</cdr:x>
      <cdr:y>0.3251</cdr:y>
    </cdr:from>
    <cdr:to>
      <cdr:x>0.92048</cdr:x>
      <cdr:y>0.37361</cdr:y>
    </cdr:to>
    <cdr:grpSp>
      <cdr:nvGrpSpPr>
        <cdr:cNvPr id="18" name="Group 5"/>
        <cdr:cNvGrpSpPr>
          <a:grpSpLocks xmlns:a="http://schemas.openxmlformats.org/drawingml/2006/main"/>
        </cdr:cNvGrpSpPr>
      </cdr:nvGrpSpPr>
      <cdr:grpSpPr bwMode="auto">
        <a:xfrm xmlns:a="http://schemas.openxmlformats.org/drawingml/2006/main">
          <a:off x="7279369" y="0"/>
          <a:ext cx="696199" cy="0"/>
          <a:chOff x="4343814" y="771168"/>
          <a:chExt cx="516279" cy="452721"/>
        </a:xfrm>
      </cdr:grpSpPr>
      <cdr:sp macro="" textlink="">
        <cdr:nvSpPr>
          <cdr:cNvPr id="2458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8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5.xml><?xml version="1.0" encoding="utf-8"?>
<c:userShapes xmlns:c="http://schemas.openxmlformats.org/drawingml/2006/chart">
  <cdr:relSizeAnchor xmlns:cdr="http://schemas.openxmlformats.org/drawingml/2006/chartDrawing">
    <cdr:from>
      <cdr:x>0.15839</cdr:x>
      <cdr:y>0.32793</cdr:y>
    </cdr:from>
    <cdr:to>
      <cdr:x>0.23972</cdr:x>
      <cdr:y>0.3784</cdr:y>
    </cdr:to>
    <cdr:grpSp>
      <cdr:nvGrpSpPr>
        <cdr:cNvPr id="17" name="Group 1"/>
        <cdr:cNvGrpSpPr>
          <a:grpSpLocks xmlns:a="http://schemas.openxmlformats.org/drawingml/2006/main"/>
        </cdr:cNvGrpSpPr>
      </cdr:nvGrpSpPr>
      <cdr:grpSpPr bwMode="auto">
        <a:xfrm xmlns:a="http://schemas.openxmlformats.org/drawingml/2006/main">
          <a:off x="1373891" y="0"/>
          <a:ext cx="705464" cy="0"/>
          <a:chOff x="714304" y="752115"/>
          <a:chExt cx="497890" cy="397379"/>
        </a:xfrm>
      </cdr:grpSpPr>
      <cdr:sp macro="" textlink="">
        <cdr:nvSpPr>
          <cdr:cNvPr id="2560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0.84013</cdr:x>
      <cdr:y>0.3251</cdr:y>
    </cdr:from>
    <cdr:to>
      <cdr:x>0.92048</cdr:x>
      <cdr:y>0.37361</cdr:y>
    </cdr:to>
    <cdr:grpSp>
      <cdr:nvGrpSpPr>
        <cdr:cNvPr id="18" name="Group 5"/>
        <cdr:cNvGrpSpPr>
          <a:grpSpLocks xmlns:a="http://schemas.openxmlformats.org/drawingml/2006/main"/>
        </cdr:cNvGrpSpPr>
      </cdr:nvGrpSpPr>
      <cdr:grpSpPr bwMode="auto">
        <a:xfrm xmlns:a="http://schemas.openxmlformats.org/drawingml/2006/main">
          <a:off x="7287372" y="0"/>
          <a:ext cx="696964" cy="0"/>
          <a:chOff x="4343814" y="771168"/>
          <a:chExt cx="516279" cy="452721"/>
        </a:xfrm>
      </cdr:grpSpPr>
      <cdr:sp macro="" textlink="">
        <cdr:nvSpPr>
          <cdr:cNvPr id="2560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6.xml><?xml version="1.0" encoding="utf-8"?>
<c:userShapes xmlns:c="http://schemas.openxmlformats.org/drawingml/2006/chart">
  <cdr:relSizeAnchor xmlns:cdr="http://schemas.openxmlformats.org/drawingml/2006/chartDrawing">
    <cdr:from>
      <cdr:x>0.15838</cdr:x>
      <cdr:y>0.32793</cdr:y>
    </cdr:from>
    <cdr:to>
      <cdr:x>0.23972</cdr:x>
      <cdr:y>0.3784</cdr:y>
    </cdr:to>
    <cdr:grpSp>
      <cdr:nvGrpSpPr>
        <cdr:cNvPr id="17" name="Group 1"/>
        <cdr:cNvGrpSpPr>
          <a:grpSpLocks xmlns:a="http://schemas.openxmlformats.org/drawingml/2006/main"/>
        </cdr:cNvGrpSpPr>
      </cdr:nvGrpSpPr>
      <cdr:grpSpPr bwMode="auto">
        <a:xfrm xmlns:a="http://schemas.openxmlformats.org/drawingml/2006/main">
          <a:off x="1375313" y="0"/>
          <a:ext cx="706326" cy="0"/>
          <a:chOff x="714304" y="752115"/>
          <a:chExt cx="497890" cy="397379"/>
        </a:xfrm>
      </cdr:grpSpPr>
      <cdr:sp macro="" textlink="">
        <cdr:nvSpPr>
          <cdr:cNvPr id="2662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2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2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0.84014</cdr:x>
      <cdr:y>0.3251</cdr:y>
    </cdr:from>
    <cdr:to>
      <cdr:x>0.92049</cdr:x>
      <cdr:y>0.37361</cdr:y>
    </cdr:to>
    <cdr:grpSp>
      <cdr:nvGrpSpPr>
        <cdr:cNvPr id="18" name="Group 5"/>
        <cdr:cNvGrpSpPr>
          <a:grpSpLocks xmlns:a="http://schemas.openxmlformats.org/drawingml/2006/main"/>
        </cdr:cNvGrpSpPr>
      </cdr:nvGrpSpPr>
      <cdr:grpSpPr bwMode="auto">
        <a:xfrm xmlns:a="http://schemas.openxmlformats.org/drawingml/2006/main">
          <a:off x="7295461" y="0"/>
          <a:ext cx="697729" cy="0"/>
          <a:chOff x="4343814" y="771168"/>
          <a:chExt cx="516279" cy="452721"/>
        </a:xfrm>
      </cdr:grpSpPr>
      <cdr:sp macro="" textlink="">
        <cdr:nvSpPr>
          <cdr:cNvPr id="2663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3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7.xml><?xml version="1.0" encoding="utf-8"?>
<c:userShapes xmlns:c="http://schemas.openxmlformats.org/drawingml/2006/chart">
  <cdr:relSizeAnchor xmlns:cdr="http://schemas.openxmlformats.org/drawingml/2006/chartDrawing">
    <cdr:from>
      <cdr:x>0.15813</cdr:x>
      <cdr:y>0.32793</cdr:y>
    </cdr:from>
    <cdr:to>
      <cdr:x>0.23947</cdr:x>
      <cdr:y>0.3784</cdr:y>
    </cdr:to>
    <cdr:grpSp>
      <cdr:nvGrpSpPr>
        <cdr:cNvPr id="17" name="Group 1"/>
        <cdr:cNvGrpSpPr>
          <a:grpSpLocks xmlns:a="http://schemas.openxmlformats.org/drawingml/2006/main"/>
        </cdr:cNvGrpSpPr>
      </cdr:nvGrpSpPr>
      <cdr:grpSpPr bwMode="auto">
        <a:xfrm xmlns:a="http://schemas.openxmlformats.org/drawingml/2006/main">
          <a:off x="1373142" y="0"/>
          <a:ext cx="706326" cy="0"/>
          <a:chOff x="714304" y="752115"/>
          <a:chExt cx="497890" cy="397379"/>
        </a:xfrm>
      </cdr:grpSpPr>
      <cdr:sp macro="" textlink="">
        <cdr:nvSpPr>
          <cdr:cNvPr id="2765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0.84015</cdr:x>
      <cdr:y>0.3251</cdr:y>
    </cdr:from>
    <cdr:to>
      <cdr:x>0.9205</cdr:x>
      <cdr:y>0.37361</cdr:y>
    </cdr:to>
    <cdr:grpSp>
      <cdr:nvGrpSpPr>
        <cdr:cNvPr id="18" name="Group 5"/>
        <cdr:cNvGrpSpPr>
          <a:grpSpLocks xmlns:a="http://schemas.openxmlformats.org/drawingml/2006/main"/>
        </cdr:cNvGrpSpPr>
      </cdr:nvGrpSpPr>
      <cdr:grpSpPr bwMode="auto">
        <a:xfrm xmlns:a="http://schemas.openxmlformats.org/drawingml/2006/main">
          <a:off x="7295548" y="0"/>
          <a:ext cx="697729" cy="0"/>
          <a:chOff x="4343814" y="771168"/>
          <a:chExt cx="516279" cy="452721"/>
        </a:xfrm>
      </cdr:grpSpPr>
      <cdr:sp macro="" textlink="">
        <cdr:nvSpPr>
          <cdr:cNvPr id="2765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8.xml><?xml version="1.0" encoding="utf-8"?>
<c:userShapes xmlns:c="http://schemas.openxmlformats.org/drawingml/2006/chart">
  <cdr:relSizeAnchor xmlns:cdr="http://schemas.openxmlformats.org/drawingml/2006/chartDrawing">
    <cdr:from>
      <cdr:x>0.15812</cdr:x>
      <cdr:y>0.32793</cdr:y>
    </cdr:from>
    <cdr:to>
      <cdr:x>0.23946</cdr:x>
      <cdr:y>0.3784</cdr:y>
    </cdr:to>
    <cdr:grpSp>
      <cdr:nvGrpSpPr>
        <cdr:cNvPr id="17" name="Group 1"/>
        <cdr:cNvGrpSpPr>
          <a:grpSpLocks xmlns:a="http://schemas.openxmlformats.org/drawingml/2006/main"/>
        </cdr:cNvGrpSpPr>
      </cdr:nvGrpSpPr>
      <cdr:grpSpPr bwMode="auto">
        <a:xfrm xmlns:a="http://schemas.openxmlformats.org/drawingml/2006/main">
          <a:off x="1374561" y="0"/>
          <a:ext cx="707101" cy="0"/>
          <a:chOff x="714304" y="752115"/>
          <a:chExt cx="497890" cy="397379"/>
        </a:xfrm>
      </cdr:grpSpPr>
      <cdr:sp macro="" textlink="">
        <cdr:nvSpPr>
          <cdr:cNvPr id="2867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0.84015</cdr:x>
      <cdr:y>0.3251</cdr:y>
    </cdr:from>
    <cdr:to>
      <cdr:x>0.92051</cdr:x>
      <cdr:y>0.37361</cdr:y>
    </cdr:to>
    <cdr:grpSp>
      <cdr:nvGrpSpPr>
        <cdr:cNvPr id="18" name="Group 5"/>
        <cdr:cNvGrpSpPr>
          <a:grpSpLocks xmlns:a="http://schemas.openxmlformats.org/drawingml/2006/main"/>
        </cdr:cNvGrpSpPr>
      </cdr:nvGrpSpPr>
      <cdr:grpSpPr bwMode="auto">
        <a:xfrm xmlns:a="http://schemas.openxmlformats.org/drawingml/2006/main">
          <a:off x="7303550" y="0"/>
          <a:ext cx="698582" cy="0"/>
          <a:chOff x="4343814" y="771168"/>
          <a:chExt cx="516279" cy="452721"/>
        </a:xfrm>
      </cdr:grpSpPr>
      <cdr:sp macro="" textlink="">
        <cdr:nvSpPr>
          <cdr:cNvPr id="2867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29.xml><?xml version="1.0" encoding="utf-8"?>
<c:userShapes xmlns:c="http://schemas.openxmlformats.org/drawingml/2006/chart">
  <cdr:relSizeAnchor xmlns:cdr="http://schemas.openxmlformats.org/drawingml/2006/chartDrawing">
    <cdr:from>
      <cdr:x>0.15811</cdr:x>
      <cdr:y>0.32793</cdr:y>
    </cdr:from>
    <cdr:to>
      <cdr:x>0.23946</cdr:x>
      <cdr:y>0.3784</cdr:y>
    </cdr:to>
    <cdr:grpSp>
      <cdr:nvGrpSpPr>
        <cdr:cNvPr id="17" name="Group 1"/>
        <cdr:cNvGrpSpPr>
          <a:grpSpLocks xmlns:a="http://schemas.openxmlformats.org/drawingml/2006/main"/>
        </cdr:cNvGrpSpPr>
      </cdr:nvGrpSpPr>
      <cdr:grpSpPr bwMode="auto">
        <a:xfrm xmlns:a="http://schemas.openxmlformats.org/drawingml/2006/main">
          <a:off x="1377486" y="0"/>
          <a:ext cx="708737" cy="0"/>
          <a:chOff x="714304" y="752115"/>
          <a:chExt cx="497890" cy="397379"/>
        </a:xfrm>
      </cdr:grpSpPr>
      <cdr:sp macro="" textlink="">
        <cdr:nvSpPr>
          <cdr:cNvPr id="2969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69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70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0.84016</cdr:x>
      <cdr:y>0.3251</cdr:y>
    </cdr:from>
    <cdr:to>
      <cdr:x>0.92052</cdr:x>
      <cdr:y>0.37361</cdr:y>
    </cdr:to>
    <cdr:grpSp>
      <cdr:nvGrpSpPr>
        <cdr:cNvPr id="18" name="Group 5"/>
        <cdr:cNvGrpSpPr>
          <a:grpSpLocks xmlns:a="http://schemas.openxmlformats.org/drawingml/2006/main"/>
        </cdr:cNvGrpSpPr>
      </cdr:nvGrpSpPr>
      <cdr:grpSpPr bwMode="auto">
        <a:xfrm xmlns:a="http://schemas.openxmlformats.org/drawingml/2006/main">
          <a:off x="7319642" y="0"/>
          <a:ext cx="700112" cy="0"/>
          <a:chOff x="4343814" y="771168"/>
          <a:chExt cx="516279" cy="452721"/>
        </a:xfrm>
      </cdr:grpSpPr>
      <cdr:sp macro="" textlink="">
        <cdr:nvSpPr>
          <cdr:cNvPr id="2970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70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xml><?xml version="1.0" encoding="utf-8"?>
<c:userShapes xmlns:c="http://schemas.openxmlformats.org/drawingml/2006/chart">
  <cdr:relSizeAnchor xmlns:cdr="http://schemas.openxmlformats.org/drawingml/2006/chartDrawing">
    <cdr:from>
      <cdr:x>0.16175</cdr:x>
      <cdr:y>0.32793</cdr:y>
    </cdr:from>
    <cdr:to>
      <cdr:x>0.2428</cdr:x>
      <cdr:y>0.3784</cdr:y>
    </cdr:to>
    <cdr:grpSp>
      <cdr:nvGrpSpPr>
        <cdr:cNvPr id="17" name="Group 1"/>
        <cdr:cNvGrpSpPr>
          <a:grpSpLocks xmlns:a="http://schemas.openxmlformats.org/drawingml/2006/main"/>
        </cdr:cNvGrpSpPr>
      </cdr:nvGrpSpPr>
      <cdr:grpSpPr bwMode="auto">
        <a:xfrm xmlns:a="http://schemas.openxmlformats.org/drawingml/2006/main">
          <a:off x="1258726" y="0"/>
          <a:ext cx="630725" cy="0"/>
          <a:chOff x="714304" y="752115"/>
          <a:chExt cx="497890" cy="397379"/>
        </a:xfrm>
      </cdr:grpSpPr>
      <cdr:sp macro="" textlink="">
        <cdr:nvSpPr>
          <cdr:cNvPr id="307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0.84096</cdr:x>
      <cdr:y>0.3251</cdr:y>
    </cdr:from>
    <cdr:to>
      <cdr:x>0.92029</cdr:x>
      <cdr:y>0.37361</cdr:y>
    </cdr:to>
    <cdr:grpSp>
      <cdr:nvGrpSpPr>
        <cdr:cNvPr id="18" name="Group 5"/>
        <cdr:cNvGrpSpPr>
          <a:grpSpLocks xmlns:a="http://schemas.openxmlformats.org/drawingml/2006/main"/>
        </cdr:cNvGrpSpPr>
      </cdr:nvGrpSpPr>
      <cdr:grpSpPr bwMode="auto">
        <a:xfrm xmlns:a="http://schemas.openxmlformats.org/drawingml/2006/main">
          <a:off x="6544288" y="0"/>
          <a:ext cx="617340" cy="0"/>
          <a:chOff x="4343814" y="771168"/>
          <a:chExt cx="516279" cy="452721"/>
        </a:xfrm>
      </cdr:grpSpPr>
      <cdr:sp macro="" textlink="">
        <cdr:nvSpPr>
          <cdr:cNvPr id="307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0.xml><?xml version="1.0" encoding="utf-8"?>
<c:userShapes xmlns:c="http://schemas.openxmlformats.org/drawingml/2006/chart">
  <cdr:relSizeAnchor xmlns:cdr="http://schemas.openxmlformats.org/drawingml/2006/chartDrawing">
    <cdr:from>
      <cdr:x>0.15811</cdr:x>
      <cdr:y>0.32793</cdr:y>
    </cdr:from>
    <cdr:to>
      <cdr:x>0.23945</cdr:x>
      <cdr:y>0.3784</cdr:y>
    </cdr:to>
    <cdr:grpSp>
      <cdr:nvGrpSpPr>
        <cdr:cNvPr id="17" name="Group 1"/>
        <cdr:cNvGrpSpPr>
          <a:grpSpLocks xmlns:a="http://schemas.openxmlformats.org/drawingml/2006/main"/>
        </cdr:cNvGrpSpPr>
      </cdr:nvGrpSpPr>
      <cdr:grpSpPr bwMode="auto">
        <a:xfrm xmlns:a="http://schemas.openxmlformats.org/drawingml/2006/main">
          <a:off x="1251484" y="0"/>
          <a:ext cx="643829" cy="0"/>
          <a:chOff x="714304" y="752115"/>
          <a:chExt cx="497890" cy="397379"/>
        </a:xfrm>
      </cdr:grpSpPr>
      <cdr:sp macro="" textlink="">
        <cdr:nvSpPr>
          <cdr:cNvPr id="3072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0.84017</cdr:x>
      <cdr:y>0.3251</cdr:y>
    </cdr:from>
    <cdr:to>
      <cdr:x>0.92053</cdr:x>
      <cdr:y>0.37361</cdr:y>
    </cdr:to>
    <cdr:grpSp>
      <cdr:nvGrpSpPr>
        <cdr:cNvPr id="18" name="Group 5"/>
        <cdr:cNvGrpSpPr>
          <a:grpSpLocks xmlns:a="http://schemas.openxmlformats.org/drawingml/2006/main"/>
        </cdr:cNvGrpSpPr>
      </cdr:nvGrpSpPr>
      <cdr:grpSpPr bwMode="auto">
        <a:xfrm xmlns:a="http://schemas.openxmlformats.org/drawingml/2006/main">
          <a:off x="6650177" y="0"/>
          <a:ext cx="636071" cy="0"/>
          <a:chOff x="4343814" y="771168"/>
          <a:chExt cx="516279" cy="452721"/>
        </a:xfrm>
      </cdr:grpSpPr>
      <cdr:sp macro="" textlink="">
        <cdr:nvSpPr>
          <cdr:cNvPr id="3072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1.xml><?xml version="1.0" encoding="utf-8"?>
<c:userShapes xmlns:c="http://schemas.openxmlformats.org/drawingml/2006/chart">
  <cdr:relSizeAnchor xmlns:cdr="http://schemas.openxmlformats.org/drawingml/2006/chartDrawing">
    <cdr:from>
      <cdr:x>0.15785</cdr:x>
      <cdr:y>0.32793</cdr:y>
    </cdr:from>
    <cdr:to>
      <cdr:x>0.2392</cdr:x>
      <cdr:y>0.3784</cdr:y>
    </cdr:to>
    <cdr:grpSp>
      <cdr:nvGrpSpPr>
        <cdr:cNvPr id="17" name="Group 1"/>
        <cdr:cNvGrpSpPr>
          <a:grpSpLocks xmlns:a="http://schemas.openxmlformats.org/drawingml/2006/main"/>
        </cdr:cNvGrpSpPr>
      </cdr:nvGrpSpPr>
      <cdr:grpSpPr bwMode="auto">
        <a:xfrm xmlns:a="http://schemas.openxmlformats.org/drawingml/2006/main">
          <a:off x="1250930" y="0"/>
          <a:ext cx="644682" cy="0"/>
          <a:chOff x="714304" y="752115"/>
          <a:chExt cx="497890" cy="397379"/>
        </a:xfrm>
      </cdr:grpSpPr>
      <cdr:sp macro="" textlink="">
        <cdr:nvSpPr>
          <cdr:cNvPr id="3174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4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4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0.83993</cdr:x>
      <cdr:y>0.3251</cdr:y>
    </cdr:from>
    <cdr:to>
      <cdr:x>0.92053</cdr:x>
      <cdr:y>0.37361</cdr:y>
    </cdr:to>
    <cdr:grpSp>
      <cdr:nvGrpSpPr>
        <cdr:cNvPr id="18" name="Group 5"/>
        <cdr:cNvGrpSpPr>
          <a:grpSpLocks xmlns:a="http://schemas.openxmlformats.org/drawingml/2006/main"/>
        </cdr:cNvGrpSpPr>
      </cdr:nvGrpSpPr>
      <cdr:grpSpPr bwMode="auto">
        <a:xfrm xmlns:a="http://schemas.openxmlformats.org/drawingml/2006/main">
          <a:off x="6656277" y="0"/>
          <a:ext cx="638739" cy="0"/>
          <a:chOff x="4343814" y="771168"/>
          <a:chExt cx="516279" cy="452721"/>
        </a:xfrm>
      </cdr:grpSpPr>
      <cdr:sp macro="" textlink="">
        <cdr:nvSpPr>
          <cdr:cNvPr id="3175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5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2.xml><?xml version="1.0" encoding="utf-8"?>
<c:userShapes xmlns:c="http://schemas.openxmlformats.org/drawingml/2006/chart">
  <cdr:relSizeAnchor xmlns:cdr="http://schemas.openxmlformats.org/drawingml/2006/chartDrawing">
    <cdr:from>
      <cdr:x>0.15785</cdr:x>
      <cdr:y>0.32793</cdr:y>
    </cdr:from>
    <cdr:to>
      <cdr:x>0.23919</cdr:x>
      <cdr:y>0.3784</cdr:y>
    </cdr:to>
    <cdr:grpSp>
      <cdr:nvGrpSpPr>
        <cdr:cNvPr id="17" name="Group 1"/>
        <cdr:cNvGrpSpPr>
          <a:grpSpLocks xmlns:a="http://schemas.openxmlformats.org/drawingml/2006/main"/>
        </cdr:cNvGrpSpPr>
      </cdr:nvGrpSpPr>
      <cdr:grpSpPr bwMode="auto">
        <a:xfrm xmlns:a="http://schemas.openxmlformats.org/drawingml/2006/main">
          <a:off x="1250930" y="0"/>
          <a:ext cx="644603" cy="0"/>
          <a:chOff x="714304" y="752115"/>
          <a:chExt cx="497890" cy="397379"/>
        </a:xfrm>
      </cdr:grpSpPr>
      <cdr:sp macro="" textlink="">
        <cdr:nvSpPr>
          <cdr:cNvPr id="3277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0.83994</cdr:x>
      <cdr:y>0.3251</cdr:y>
    </cdr:from>
    <cdr:to>
      <cdr:x>0.92054</cdr:x>
      <cdr:y>0.37361</cdr:y>
    </cdr:to>
    <cdr:grpSp>
      <cdr:nvGrpSpPr>
        <cdr:cNvPr id="18" name="Group 5"/>
        <cdr:cNvGrpSpPr>
          <a:grpSpLocks xmlns:a="http://schemas.openxmlformats.org/drawingml/2006/main"/>
        </cdr:cNvGrpSpPr>
      </cdr:nvGrpSpPr>
      <cdr:grpSpPr bwMode="auto">
        <a:xfrm xmlns:a="http://schemas.openxmlformats.org/drawingml/2006/main">
          <a:off x="6656357" y="0"/>
          <a:ext cx="638738" cy="0"/>
          <a:chOff x="4343814" y="771168"/>
          <a:chExt cx="516279" cy="452721"/>
        </a:xfrm>
      </cdr:grpSpPr>
      <cdr:sp macro="" textlink="">
        <cdr:nvSpPr>
          <cdr:cNvPr id="3277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3.xml><?xml version="1.0" encoding="utf-8"?>
<c:userShapes xmlns:c="http://schemas.openxmlformats.org/drawingml/2006/chart">
  <cdr:relSizeAnchor xmlns:cdr="http://schemas.openxmlformats.org/drawingml/2006/chartDrawing">
    <cdr:from>
      <cdr:x>0.15784</cdr:x>
      <cdr:y>0.32793</cdr:y>
    </cdr:from>
    <cdr:to>
      <cdr:x>0.23919</cdr:x>
      <cdr:y>0.3784</cdr:y>
    </cdr:to>
    <cdr:grpSp>
      <cdr:nvGrpSpPr>
        <cdr:cNvPr id="17" name="Group 1"/>
        <cdr:cNvGrpSpPr>
          <a:grpSpLocks xmlns:a="http://schemas.openxmlformats.org/drawingml/2006/main"/>
        </cdr:cNvGrpSpPr>
      </cdr:nvGrpSpPr>
      <cdr:grpSpPr bwMode="auto">
        <a:xfrm xmlns:a="http://schemas.openxmlformats.org/drawingml/2006/main">
          <a:off x="1253857" y="0"/>
          <a:ext cx="646232" cy="0"/>
          <a:chOff x="714304" y="752115"/>
          <a:chExt cx="497890" cy="397379"/>
        </a:xfrm>
      </cdr:grpSpPr>
      <cdr:sp macro="" textlink="">
        <cdr:nvSpPr>
          <cdr:cNvPr id="3379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0.83994</cdr:x>
      <cdr:y>0.3251</cdr:y>
    </cdr:from>
    <cdr:to>
      <cdr:x>0.92055</cdr:x>
      <cdr:y>0.37361</cdr:y>
    </cdr:to>
    <cdr:grpSp>
      <cdr:nvGrpSpPr>
        <cdr:cNvPr id="18" name="Group 5"/>
        <cdr:cNvGrpSpPr>
          <a:grpSpLocks xmlns:a="http://schemas.openxmlformats.org/drawingml/2006/main"/>
        </cdr:cNvGrpSpPr>
      </cdr:nvGrpSpPr>
      <cdr:grpSpPr bwMode="auto">
        <a:xfrm xmlns:a="http://schemas.openxmlformats.org/drawingml/2006/main">
          <a:off x="6672357" y="0"/>
          <a:ext cx="640354" cy="0"/>
          <a:chOff x="4343814" y="771168"/>
          <a:chExt cx="516279" cy="452721"/>
        </a:xfrm>
      </cdr:grpSpPr>
      <cdr:sp macro="" textlink="">
        <cdr:nvSpPr>
          <cdr:cNvPr id="3379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4.xml><?xml version="1.0" encoding="utf-8"?>
<c:userShapes xmlns:c="http://schemas.openxmlformats.org/drawingml/2006/chart">
  <cdr:relSizeAnchor xmlns:cdr="http://schemas.openxmlformats.org/drawingml/2006/chartDrawing">
    <cdr:from>
      <cdr:x>0.15759</cdr:x>
      <cdr:y>0.32793</cdr:y>
    </cdr:from>
    <cdr:to>
      <cdr:x>0.23918</cdr:x>
      <cdr:y>0.3784</cdr:y>
    </cdr:to>
    <cdr:grpSp>
      <cdr:nvGrpSpPr>
        <cdr:cNvPr id="17" name="Group 1"/>
        <cdr:cNvGrpSpPr>
          <a:grpSpLocks xmlns:a="http://schemas.openxmlformats.org/drawingml/2006/main"/>
        </cdr:cNvGrpSpPr>
      </cdr:nvGrpSpPr>
      <cdr:grpSpPr bwMode="auto">
        <a:xfrm xmlns:a="http://schemas.openxmlformats.org/drawingml/2006/main">
          <a:off x="1254873" y="0"/>
          <a:ext cx="649693" cy="0"/>
          <a:chOff x="714304" y="752115"/>
          <a:chExt cx="497890" cy="397379"/>
        </a:xfrm>
      </cdr:grpSpPr>
      <cdr:sp macro="" textlink="">
        <cdr:nvSpPr>
          <cdr:cNvPr id="3481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1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2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0.84093</cdr:x>
      <cdr:y>0.3251</cdr:y>
    </cdr:from>
    <cdr:to>
      <cdr:x>0.92056</cdr:x>
      <cdr:y>0.37361</cdr:y>
    </cdr:to>
    <cdr:grpSp>
      <cdr:nvGrpSpPr>
        <cdr:cNvPr id="18" name="Group 5"/>
        <cdr:cNvGrpSpPr>
          <a:grpSpLocks xmlns:a="http://schemas.openxmlformats.org/drawingml/2006/main"/>
        </cdr:cNvGrpSpPr>
      </cdr:nvGrpSpPr>
      <cdr:grpSpPr bwMode="auto">
        <a:xfrm xmlns:a="http://schemas.openxmlformats.org/drawingml/2006/main">
          <a:off x="6696241" y="0"/>
          <a:ext cx="634086" cy="0"/>
          <a:chOff x="4343814" y="771168"/>
          <a:chExt cx="516279" cy="452721"/>
        </a:xfrm>
      </cdr:grpSpPr>
      <cdr:sp macro="" textlink="">
        <cdr:nvSpPr>
          <cdr:cNvPr id="3482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2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5.xml><?xml version="1.0" encoding="utf-8"?>
<c:userShapes xmlns:c="http://schemas.openxmlformats.org/drawingml/2006/chart">
  <cdr:relSizeAnchor xmlns:cdr="http://schemas.openxmlformats.org/drawingml/2006/chartDrawing">
    <cdr:from>
      <cdr:x>0.15758</cdr:x>
      <cdr:y>0.32793</cdr:y>
    </cdr:from>
    <cdr:to>
      <cdr:x>0.23819</cdr:x>
      <cdr:y>0.3784</cdr:y>
    </cdr:to>
    <cdr:grpSp>
      <cdr:nvGrpSpPr>
        <cdr:cNvPr id="17" name="Group 1"/>
        <cdr:cNvGrpSpPr>
          <a:grpSpLocks xmlns:a="http://schemas.openxmlformats.org/drawingml/2006/main"/>
        </cdr:cNvGrpSpPr>
      </cdr:nvGrpSpPr>
      <cdr:grpSpPr bwMode="auto">
        <a:xfrm xmlns:a="http://schemas.openxmlformats.org/drawingml/2006/main">
          <a:off x="1254794" y="0"/>
          <a:ext cx="641889" cy="0"/>
          <a:chOff x="714304" y="752115"/>
          <a:chExt cx="497890" cy="397379"/>
        </a:xfrm>
      </cdr:grpSpPr>
      <cdr:sp macro="" textlink="">
        <cdr:nvSpPr>
          <cdr:cNvPr id="3584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0.83996</cdr:x>
      <cdr:y>0.3251</cdr:y>
    </cdr:from>
    <cdr:to>
      <cdr:x>0.92057</cdr:x>
      <cdr:y>0.37361</cdr:y>
    </cdr:to>
    <cdr:grpSp>
      <cdr:nvGrpSpPr>
        <cdr:cNvPr id="18" name="Group 5"/>
        <cdr:cNvGrpSpPr>
          <a:grpSpLocks xmlns:a="http://schemas.openxmlformats.org/drawingml/2006/main"/>
        </cdr:cNvGrpSpPr>
      </cdr:nvGrpSpPr>
      <cdr:grpSpPr bwMode="auto">
        <a:xfrm xmlns:a="http://schemas.openxmlformats.org/drawingml/2006/main">
          <a:off x="6688517" y="0"/>
          <a:ext cx="641890" cy="0"/>
          <a:chOff x="4343814" y="771168"/>
          <a:chExt cx="516279" cy="452721"/>
        </a:xfrm>
      </cdr:grpSpPr>
      <cdr:sp macro="" textlink="">
        <cdr:nvSpPr>
          <cdr:cNvPr id="3584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6.xml><?xml version="1.0" encoding="utf-8"?>
<c:userShapes xmlns:c="http://schemas.openxmlformats.org/drawingml/2006/chart">
  <cdr:relSizeAnchor xmlns:cdr="http://schemas.openxmlformats.org/drawingml/2006/chartDrawing">
    <cdr:from>
      <cdr:x>0.15757</cdr:x>
      <cdr:y>0.32793</cdr:y>
    </cdr:from>
    <cdr:to>
      <cdr:x>0.23819</cdr:x>
      <cdr:y>0.3784</cdr:y>
    </cdr:to>
    <cdr:grpSp>
      <cdr:nvGrpSpPr>
        <cdr:cNvPr id="17" name="Group 1"/>
        <cdr:cNvGrpSpPr>
          <a:grpSpLocks xmlns:a="http://schemas.openxmlformats.org/drawingml/2006/main"/>
        </cdr:cNvGrpSpPr>
      </cdr:nvGrpSpPr>
      <cdr:grpSpPr bwMode="auto">
        <a:xfrm xmlns:a="http://schemas.openxmlformats.org/drawingml/2006/main">
          <a:off x="1256215" y="0"/>
          <a:ext cx="642737" cy="0"/>
          <a:chOff x="714304" y="752115"/>
          <a:chExt cx="497890" cy="397379"/>
        </a:xfrm>
      </cdr:grpSpPr>
      <cdr:sp macro="" textlink="">
        <cdr:nvSpPr>
          <cdr:cNvPr id="3686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6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6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0.83996</cdr:x>
      <cdr:y>0.3251</cdr:y>
    </cdr:from>
    <cdr:to>
      <cdr:x>0.92058</cdr:x>
      <cdr:y>0.37361</cdr:y>
    </cdr:to>
    <cdr:grpSp>
      <cdr:nvGrpSpPr>
        <cdr:cNvPr id="18" name="Group 5"/>
        <cdr:cNvGrpSpPr>
          <a:grpSpLocks xmlns:a="http://schemas.openxmlformats.org/drawingml/2006/main"/>
        </cdr:cNvGrpSpPr>
      </cdr:nvGrpSpPr>
      <cdr:grpSpPr bwMode="auto">
        <a:xfrm xmlns:a="http://schemas.openxmlformats.org/drawingml/2006/main">
          <a:off x="6696518" y="0"/>
          <a:ext cx="642737" cy="0"/>
          <a:chOff x="4343814" y="771168"/>
          <a:chExt cx="516279" cy="452721"/>
        </a:xfrm>
      </cdr:grpSpPr>
      <cdr:sp macro="" textlink="">
        <cdr:nvSpPr>
          <cdr:cNvPr id="3687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7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7.xml><?xml version="1.0" encoding="utf-8"?>
<c:userShapes xmlns:c="http://schemas.openxmlformats.org/drawingml/2006/chart">
  <cdr:relSizeAnchor xmlns:cdr="http://schemas.openxmlformats.org/drawingml/2006/chartDrawing">
    <cdr:from>
      <cdr:x>0.15757</cdr:x>
      <cdr:y>0.32793</cdr:y>
    </cdr:from>
    <cdr:to>
      <cdr:x>0.23818</cdr:x>
      <cdr:y>0.3784</cdr:y>
    </cdr:to>
    <cdr:grpSp>
      <cdr:nvGrpSpPr>
        <cdr:cNvPr id="17" name="Group 1"/>
        <cdr:cNvGrpSpPr>
          <a:grpSpLocks xmlns:a="http://schemas.openxmlformats.org/drawingml/2006/main"/>
        </cdr:cNvGrpSpPr>
      </cdr:nvGrpSpPr>
      <cdr:grpSpPr bwMode="auto">
        <a:xfrm xmlns:a="http://schemas.openxmlformats.org/drawingml/2006/main">
          <a:off x="1257716" y="0"/>
          <a:ext cx="643425" cy="0"/>
          <a:chOff x="714304" y="752115"/>
          <a:chExt cx="497890" cy="397379"/>
        </a:xfrm>
      </cdr:grpSpPr>
      <cdr:sp macro="" textlink="">
        <cdr:nvSpPr>
          <cdr:cNvPr id="3789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0.83997</cdr:x>
      <cdr:y>0.3251</cdr:y>
    </cdr:from>
    <cdr:to>
      <cdr:x>0.92058</cdr:x>
      <cdr:y>0.37361</cdr:y>
    </cdr:to>
    <cdr:grpSp>
      <cdr:nvGrpSpPr>
        <cdr:cNvPr id="18" name="Group 5"/>
        <cdr:cNvGrpSpPr>
          <a:grpSpLocks xmlns:a="http://schemas.openxmlformats.org/drawingml/2006/main"/>
        </cdr:cNvGrpSpPr>
      </cdr:nvGrpSpPr>
      <cdr:grpSpPr bwMode="auto">
        <a:xfrm xmlns:a="http://schemas.openxmlformats.org/drawingml/2006/main">
          <a:off x="6704599" y="0"/>
          <a:ext cx="643425" cy="0"/>
          <a:chOff x="4343814" y="771168"/>
          <a:chExt cx="516279" cy="452721"/>
        </a:xfrm>
      </cdr:grpSpPr>
      <cdr:sp macro="" textlink="">
        <cdr:nvSpPr>
          <cdr:cNvPr id="3789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8.xml><?xml version="1.0" encoding="utf-8"?>
<c:userShapes xmlns:c="http://schemas.openxmlformats.org/drawingml/2006/chart">
  <cdr:relSizeAnchor xmlns:cdr="http://schemas.openxmlformats.org/drawingml/2006/chartDrawing">
    <cdr:from>
      <cdr:x>0.15657</cdr:x>
      <cdr:y>0.32793</cdr:y>
    </cdr:from>
    <cdr:to>
      <cdr:x>0.23793</cdr:x>
      <cdr:y>0.3784</cdr:y>
    </cdr:to>
    <cdr:grpSp>
      <cdr:nvGrpSpPr>
        <cdr:cNvPr id="17" name="Group 1"/>
        <cdr:cNvGrpSpPr>
          <a:grpSpLocks xmlns:a="http://schemas.openxmlformats.org/drawingml/2006/main"/>
        </cdr:cNvGrpSpPr>
      </cdr:nvGrpSpPr>
      <cdr:grpSpPr bwMode="auto">
        <a:xfrm xmlns:a="http://schemas.openxmlformats.org/drawingml/2006/main">
          <a:off x="1251225" y="0"/>
          <a:ext cx="650187" cy="0"/>
          <a:chOff x="714304" y="752115"/>
          <a:chExt cx="497890" cy="397379"/>
        </a:xfrm>
      </cdr:grpSpPr>
      <cdr:sp macro="" textlink="">
        <cdr:nvSpPr>
          <cdr:cNvPr id="3891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0.83998</cdr:x>
      <cdr:y>0.3251</cdr:y>
    </cdr:from>
    <cdr:to>
      <cdr:x>0.92059</cdr:x>
      <cdr:y>0.37361</cdr:y>
    </cdr:to>
    <cdr:grpSp>
      <cdr:nvGrpSpPr>
        <cdr:cNvPr id="18" name="Group 5"/>
        <cdr:cNvGrpSpPr>
          <a:grpSpLocks xmlns:a="http://schemas.openxmlformats.org/drawingml/2006/main"/>
        </cdr:cNvGrpSpPr>
      </cdr:nvGrpSpPr>
      <cdr:grpSpPr bwMode="auto">
        <a:xfrm xmlns:a="http://schemas.openxmlformats.org/drawingml/2006/main">
          <a:off x="6712679" y="0"/>
          <a:ext cx="644193" cy="0"/>
          <a:chOff x="4343814" y="771168"/>
          <a:chExt cx="516279" cy="452721"/>
        </a:xfrm>
      </cdr:grpSpPr>
      <cdr:sp macro="" textlink="">
        <cdr:nvSpPr>
          <cdr:cNvPr id="3891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39.xml><?xml version="1.0" encoding="utf-8"?>
<c:userShapes xmlns:c="http://schemas.openxmlformats.org/drawingml/2006/chart">
  <cdr:relSizeAnchor xmlns:cdr="http://schemas.openxmlformats.org/drawingml/2006/chartDrawing">
    <cdr:from>
      <cdr:x>0.16175</cdr:x>
      <cdr:y>0.32793</cdr:y>
    </cdr:from>
    <cdr:to>
      <cdr:x>0.2428</cdr:x>
      <cdr:y>0.3784</cdr:y>
    </cdr:to>
    <cdr:grpSp>
      <cdr:nvGrpSpPr>
        <cdr:cNvPr id="17" name="Group 1"/>
        <cdr:cNvGrpSpPr>
          <a:grpSpLocks xmlns:a="http://schemas.openxmlformats.org/drawingml/2006/main"/>
        </cdr:cNvGrpSpPr>
      </cdr:nvGrpSpPr>
      <cdr:grpSpPr bwMode="auto">
        <a:xfrm xmlns:a="http://schemas.openxmlformats.org/drawingml/2006/main">
          <a:off x="1143176" y="0"/>
          <a:ext cx="572825" cy="0"/>
          <a:chOff x="714304" y="752115"/>
          <a:chExt cx="497890" cy="397379"/>
        </a:xfrm>
      </cdr:grpSpPr>
      <cdr:sp macro="" textlink="">
        <cdr:nvSpPr>
          <cdr:cNvPr id="307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0.84096</cdr:x>
      <cdr:y>0.3251</cdr:y>
    </cdr:from>
    <cdr:to>
      <cdr:x>0.92029</cdr:x>
      <cdr:y>0.37361</cdr:y>
    </cdr:to>
    <cdr:grpSp>
      <cdr:nvGrpSpPr>
        <cdr:cNvPr id="18" name="Group 5"/>
        <cdr:cNvGrpSpPr>
          <a:grpSpLocks xmlns:a="http://schemas.openxmlformats.org/drawingml/2006/main"/>
        </cdr:cNvGrpSpPr>
      </cdr:nvGrpSpPr>
      <cdr:grpSpPr bwMode="auto">
        <a:xfrm xmlns:a="http://schemas.openxmlformats.org/drawingml/2006/main">
          <a:off x="5943527" y="0"/>
          <a:ext cx="560669" cy="0"/>
          <a:chOff x="4343814" y="771168"/>
          <a:chExt cx="516279" cy="452721"/>
        </a:xfrm>
      </cdr:grpSpPr>
      <cdr:sp macro="" textlink="">
        <cdr:nvSpPr>
          <cdr:cNvPr id="307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xml><?xml version="1.0" encoding="utf-8"?>
<c:userShapes xmlns:c="http://schemas.openxmlformats.org/drawingml/2006/chart">
  <cdr:relSizeAnchor xmlns:cdr="http://schemas.openxmlformats.org/drawingml/2006/chartDrawing">
    <cdr:from>
      <cdr:x>0.16174</cdr:x>
      <cdr:y>0.32793</cdr:y>
    </cdr:from>
    <cdr:to>
      <cdr:x>0.24279</cdr:x>
      <cdr:y>0.3784</cdr:y>
    </cdr:to>
    <cdr:grpSp>
      <cdr:nvGrpSpPr>
        <cdr:cNvPr id="17" name="Group 1"/>
        <cdr:cNvGrpSpPr>
          <a:grpSpLocks xmlns:a="http://schemas.openxmlformats.org/drawingml/2006/main"/>
        </cdr:cNvGrpSpPr>
      </cdr:nvGrpSpPr>
      <cdr:grpSpPr bwMode="auto">
        <a:xfrm xmlns:a="http://schemas.openxmlformats.org/drawingml/2006/main">
          <a:off x="1258649" y="0"/>
          <a:ext cx="630725" cy="0"/>
          <a:chOff x="714304" y="752115"/>
          <a:chExt cx="497890" cy="397379"/>
        </a:xfrm>
      </cdr:grpSpPr>
      <cdr:sp macro="" textlink="">
        <cdr:nvSpPr>
          <cdr:cNvPr id="409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09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10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0.84097</cdr:x>
      <cdr:y>0.3251</cdr:y>
    </cdr:from>
    <cdr:to>
      <cdr:x>0.9203</cdr:x>
      <cdr:y>0.37361</cdr:y>
    </cdr:to>
    <cdr:grpSp>
      <cdr:nvGrpSpPr>
        <cdr:cNvPr id="18" name="Group 5"/>
        <cdr:cNvGrpSpPr>
          <a:grpSpLocks xmlns:a="http://schemas.openxmlformats.org/drawingml/2006/main"/>
        </cdr:cNvGrpSpPr>
      </cdr:nvGrpSpPr>
      <cdr:grpSpPr bwMode="auto">
        <a:xfrm xmlns:a="http://schemas.openxmlformats.org/drawingml/2006/main">
          <a:off x="6544365" y="0"/>
          <a:ext cx="617341" cy="0"/>
          <a:chOff x="4343814" y="771168"/>
          <a:chExt cx="516279" cy="452721"/>
        </a:xfrm>
      </cdr:grpSpPr>
      <cdr:sp macro="" textlink="">
        <cdr:nvSpPr>
          <cdr:cNvPr id="410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10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0.xml><?xml version="1.0" encoding="utf-8"?>
<c:userShapes xmlns:c="http://schemas.openxmlformats.org/drawingml/2006/chart">
  <cdr:relSizeAnchor xmlns:cdr="http://schemas.openxmlformats.org/drawingml/2006/chartDrawing">
    <cdr:from>
      <cdr:x>0.16174</cdr:x>
      <cdr:y>0.32793</cdr:y>
    </cdr:from>
    <cdr:to>
      <cdr:x>0.24279</cdr:x>
      <cdr:y>0.3784</cdr:y>
    </cdr:to>
    <cdr:grpSp>
      <cdr:nvGrpSpPr>
        <cdr:cNvPr id="17" name="Group 1"/>
        <cdr:cNvGrpSpPr>
          <a:grpSpLocks xmlns:a="http://schemas.openxmlformats.org/drawingml/2006/main"/>
        </cdr:cNvGrpSpPr>
      </cdr:nvGrpSpPr>
      <cdr:grpSpPr bwMode="auto">
        <a:xfrm xmlns:a="http://schemas.openxmlformats.org/drawingml/2006/main">
          <a:off x="1143106" y="0"/>
          <a:ext cx="572824" cy="0"/>
          <a:chOff x="714304" y="752115"/>
          <a:chExt cx="497890" cy="397379"/>
        </a:xfrm>
      </cdr:grpSpPr>
      <cdr:sp macro="" textlink="">
        <cdr:nvSpPr>
          <cdr:cNvPr id="409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09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10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0.84097</cdr:x>
      <cdr:y>0.3251</cdr:y>
    </cdr:from>
    <cdr:to>
      <cdr:x>0.9203</cdr:x>
      <cdr:y>0.37361</cdr:y>
    </cdr:to>
    <cdr:grpSp>
      <cdr:nvGrpSpPr>
        <cdr:cNvPr id="18" name="Group 5"/>
        <cdr:cNvGrpSpPr>
          <a:grpSpLocks xmlns:a="http://schemas.openxmlformats.org/drawingml/2006/main"/>
        </cdr:cNvGrpSpPr>
      </cdr:nvGrpSpPr>
      <cdr:grpSpPr bwMode="auto">
        <a:xfrm xmlns:a="http://schemas.openxmlformats.org/drawingml/2006/main">
          <a:off x="5943598" y="0"/>
          <a:ext cx="560668" cy="0"/>
          <a:chOff x="4343814" y="771168"/>
          <a:chExt cx="516279" cy="452721"/>
        </a:xfrm>
      </cdr:grpSpPr>
      <cdr:sp macro="" textlink="">
        <cdr:nvSpPr>
          <cdr:cNvPr id="410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410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1.xml><?xml version="1.0" encoding="utf-8"?>
<c:userShapes xmlns:c="http://schemas.openxmlformats.org/drawingml/2006/chart">
  <cdr:relSizeAnchor xmlns:cdr="http://schemas.openxmlformats.org/drawingml/2006/chartDrawing">
    <cdr:from>
      <cdr:x>0.16149</cdr:x>
      <cdr:y>0.32793</cdr:y>
    </cdr:from>
    <cdr:to>
      <cdr:x>0.24254</cdr:x>
      <cdr:y>0.3784</cdr:y>
    </cdr:to>
    <cdr:grpSp>
      <cdr:nvGrpSpPr>
        <cdr:cNvPr id="17" name="Group 1"/>
        <cdr:cNvGrpSpPr>
          <a:grpSpLocks xmlns:a="http://schemas.openxmlformats.org/drawingml/2006/main"/>
        </cdr:cNvGrpSpPr>
      </cdr:nvGrpSpPr>
      <cdr:grpSpPr bwMode="auto">
        <a:xfrm xmlns:a="http://schemas.openxmlformats.org/drawingml/2006/main">
          <a:off x="1141339" y="0"/>
          <a:ext cx="572825" cy="0"/>
          <a:chOff x="714304" y="752115"/>
          <a:chExt cx="497890" cy="397379"/>
        </a:xfrm>
      </cdr:grpSpPr>
      <cdr:sp macro="" textlink="">
        <cdr:nvSpPr>
          <cdr:cNvPr id="512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0.84073</cdr:x>
      <cdr:y>0.3251</cdr:y>
    </cdr:from>
    <cdr:to>
      <cdr:x>0.92105</cdr:x>
      <cdr:y>0.37361</cdr:y>
    </cdr:to>
    <cdr:grpSp>
      <cdr:nvGrpSpPr>
        <cdr:cNvPr id="18" name="Group 5"/>
        <cdr:cNvGrpSpPr>
          <a:grpSpLocks xmlns:a="http://schemas.openxmlformats.org/drawingml/2006/main"/>
        </cdr:cNvGrpSpPr>
      </cdr:nvGrpSpPr>
      <cdr:grpSpPr bwMode="auto">
        <a:xfrm xmlns:a="http://schemas.openxmlformats.org/drawingml/2006/main">
          <a:off x="5941901" y="0"/>
          <a:ext cx="567666" cy="0"/>
          <a:chOff x="4343814" y="771168"/>
          <a:chExt cx="516279" cy="452721"/>
        </a:xfrm>
      </cdr:grpSpPr>
      <cdr:sp macro="" textlink="">
        <cdr:nvSpPr>
          <cdr:cNvPr id="512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2.xml><?xml version="1.0" encoding="utf-8"?>
<c:userShapes xmlns:c="http://schemas.openxmlformats.org/drawingml/2006/chart">
  <cdr:relSizeAnchor xmlns:cdr="http://schemas.openxmlformats.org/drawingml/2006/chartDrawing">
    <cdr:from>
      <cdr:x>0.16148</cdr:x>
      <cdr:y>0.3164</cdr:y>
    </cdr:from>
    <cdr:to>
      <cdr:x>0.2418</cdr:x>
      <cdr:y>0.36818</cdr:y>
    </cdr:to>
    <cdr:grpSp>
      <cdr:nvGrpSpPr>
        <cdr:cNvPr id="17" name="Group 1"/>
        <cdr:cNvGrpSpPr>
          <a:grpSpLocks xmlns:a="http://schemas.openxmlformats.org/drawingml/2006/main"/>
        </cdr:cNvGrpSpPr>
      </cdr:nvGrpSpPr>
      <cdr:grpSpPr bwMode="auto">
        <a:xfrm xmlns:a="http://schemas.openxmlformats.org/drawingml/2006/main">
          <a:off x="1136654" y="0"/>
          <a:ext cx="565370" cy="0"/>
          <a:chOff x="714304" y="752115"/>
          <a:chExt cx="497890" cy="397379"/>
        </a:xfrm>
      </cdr:grpSpPr>
      <cdr:sp macro="" textlink="">
        <cdr:nvSpPr>
          <cdr:cNvPr id="614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4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4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cdr:x>
      <cdr:y>0.31336</cdr:y>
    </cdr:from>
    <cdr:to>
      <cdr:x>0.92007</cdr:x>
      <cdr:y>0.36339</cdr:y>
    </cdr:to>
    <cdr:grpSp>
      <cdr:nvGrpSpPr>
        <cdr:cNvPr id="18" name="Group 5"/>
        <cdr:cNvGrpSpPr>
          <a:grpSpLocks xmlns:a="http://schemas.openxmlformats.org/drawingml/2006/main"/>
        </cdr:cNvGrpSpPr>
      </cdr:nvGrpSpPr>
      <cdr:grpSpPr bwMode="auto">
        <a:xfrm xmlns:a="http://schemas.openxmlformats.org/drawingml/2006/main">
          <a:off x="5912739" y="0"/>
          <a:ext cx="563611" cy="0"/>
          <a:chOff x="4343814" y="771168"/>
          <a:chExt cx="516279" cy="452721"/>
        </a:xfrm>
      </cdr:grpSpPr>
      <cdr:sp macro="" textlink="">
        <cdr:nvSpPr>
          <cdr:cNvPr id="615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5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3.xml><?xml version="1.0" encoding="utf-8"?>
<c:userShapes xmlns:c="http://schemas.openxmlformats.org/drawingml/2006/chart">
  <cdr:relSizeAnchor xmlns:cdr="http://schemas.openxmlformats.org/drawingml/2006/chartDrawing">
    <cdr:from>
      <cdr:x>0.16147</cdr:x>
      <cdr:y>0.3164</cdr:y>
    </cdr:from>
    <cdr:to>
      <cdr:x>0.24179</cdr:x>
      <cdr:y>0.36818</cdr:y>
    </cdr:to>
    <cdr:grpSp>
      <cdr:nvGrpSpPr>
        <cdr:cNvPr id="17" name="Group 1"/>
        <cdr:cNvGrpSpPr>
          <a:grpSpLocks xmlns:a="http://schemas.openxmlformats.org/drawingml/2006/main"/>
        </cdr:cNvGrpSpPr>
      </cdr:nvGrpSpPr>
      <cdr:grpSpPr bwMode="auto">
        <a:xfrm xmlns:a="http://schemas.openxmlformats.org/drawingml/2006/main">
          <a:off x="1136583" y="0"/>
          <a:ext cx="565371" cy="0"/>
          <a:chOff x="714304" y="752115"/>
          <a:chExt cx="497890" cy="397379"/>
        </a:xfrm>
      </cdr:grpSpPr>
      <cdr:sp macro="" textlink="">
        <cdr:nvSpPr>
          <cdr:cNvPr id="717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0.84099</cdr:x>
      <cdr:y>0.31336</cdr:y>
    </cdr:from>
    <cdr:to>
      <cdr:x>0.92131</cdr:x>
      <cdr:y>0.36339</cdr:y>
    </cdr:to>
    <cdr:grpSp>
      <cdr:nvGrpSpPr>
        <cdr:cNvPr id="18" name="Group 5"/>
        <cdr:cNvGrpSpPr>
          <a:grpSpLocks xmlns:a="http://schemas.openxmlformats.org/drawingml/2006/main"/>
        </cdr:cNvGrpSpPr>
      </cdr:nvGrpSpPr>
      <cdr:grpSpPr bwMode="auto">
        <a:xfrm xmlns:a="http://schemas.openxmlformats.org/drawingml/2006/main">
          <a:off x="5919708" y="0"/>
          <a:ext cx="565370" cy="0"/>
          <a:chOff x="4343814" y="771168"/>
          <a:chExt cx="516279" cy="452721"/>
        </a:xfrm>
      </cdr:grpSpPr>
      <cdr:sp macro="" textlink="">
        <cdr:nvSpPr>
          <cdr:cNvPr id="717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4.xml><?xml version="1.0" encoding="utf-8"?>
<c:userShapes xmlns:c="http://schemas.openxmlformats.org/drawingml/2006/chart">
  <cdr:relSizeAnchor xmlns:cdr="http://schemas.openxmlformats.org/drawingml/2006/chartDrawing">
    <cdr:from>
      <cdr:x>0.16146</cdr:x>
      <cdr:y>0.32793</cdr:y>
    </cdr:from>
    <cdr:to>
      <cdr:x>0.24179</cdr:x>
      <cdr:y>0.3784</cdr:y>
    </cdr:to>
    <cdr:grpSp>
      <cdr:nvGrpSpPr>
        <cdr:cNvPr id="17" name="Group 1"/>
        <cdr:cNvGrpSpPr>
          <a:grpSpLocks xmlns:a="http://schemas.openxmlformats.org/drawingml/2006/main"/>
        </cdr:cNvGrpSpPr>
      </cdr:nvGrpSpPr>
      <cdr:grpSpPr bwMode="auto">
        <a:xfrm xmlns:a="http://schemas.openxmlformats.org/drawingml/2006/main">
          <a:off x="1133437" y="0"/>
          <a:ext cx="563911" cy="0"/>
          <a:chOff x="714304" y="752115"/>
          <a:chExt cx="497890" cy="397379"/>
        </a:xfrm>
      </cdr:grpSpPr>
      <cdr:sp macro="" textlink="">
        <cdr:nvSpPr>
          <cdr:cNvPr id="819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cdr:x>
      <cdr:y>0.3251</cdr:y>
    </cdr:from>
    <cdr:to>
      <cdr:x>0.92132</cdr:x>
      <cdr:y>0.37361</cdr:y>
    </cdr:to>
    <cdr:grpSp>
      <cdr:nvGrpSpPr>
        <cdr:cNvPr id="18" name="Group 5"/>
        <cdr:cNvGrpSpPr>
          <a:grpSpLocks xmlns:a="http://schemas.openxmlformats.org/drawingml/2006/main"/>
        </cdr:cNvGrpSpPr>
      </cdr:nvGrpSpPr>
      <cdr:grpSpPr bwMode="auto">
        <a:xfrm xmlns:a="http://schemas.openxmlformats.org/drawingml/2006/main">
          <a:off x="5903757" y="0"/>
          <a:ext cx="563840" cy="0"/>
          <a:chOff x="4343814" y="771168"/>
          <a:chExt cx="516279" cy="452721"/>
        </a:xfrm>
      </cdr:grpSpPr>
      <cdr:sp macro="" textlink="">
        <cdr:nvSpPr>
          <cdr:cNvPr id="819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5.xml><?xml version="1.0" encoding="utf-8"?>
<c:userShapes xmlns:c="http://schemas.openxmlformats.org/drawingml/2006/chart">
  <cdr:relSizeAnchor xmlns:cdr="http://schemas.openxmlformats.org/drawingml/2006/chartDrawing">
    <cdr:from>
      <cdr:x>0.16121</cdr:x>
      <cdr:y>0.32793</cdr:y>
    </cdr:from>
    <cdr:to>
      <cdr:x>0.24153</cdr:x>
      <cdr:y>0.3784</cdr:y>
    </cdr:to>
    <cdr:grpSp>
      <cdr:nvGrpSpPr>
        <cdr:cNvPr id="17" name="Group 1"/>
        <cdr:cNvGrpSpPr>
          <a:grpSpLocks xmlns:a="http://schemas.openxmlformats.org/drawingml/2006/main"/>
        </cdr:cNvGrpSpPr>
      </cdr:nvGrpSpPr>
      <cdr:grpSpPr bwMode="auto">
        <a:xfrm xmlns:a="http://schemas.openxmlformats.org/drawingml/2006/main">
          <a:off x="1131682" y="0"/>
          <a:ext cx="563840" cy="0"/>
          <a:chOff x="714304" y="752115"/>
          <a:chExt cx="497890" cy="397379"/>
        </a:xfrm>
      </cdr:grpSpPr>
      <cdr:sp macro="" textlink="">
        <cdr:nvSpPr>
          <cdr:cNvPr id="921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1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2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0.84076</cdr:x>
      <cdr:y>0.3251</cdr:y>
    </cdr:from>
    <cdr:to>
      <cdr:x>0.92108</cdr:x>
      <cdr:y>0.37361</cdr:y>
    </cdr:to>
    <cdr:grpSp>
      <cdr:nvGrpSpPr>
        <cdr:cNvPr id="18" name="Group 5"/>
        <cdr:cNvGrpSpPr>
          <a:grpSpLocks xmlns:a="http://schemas.openxmlformats.org/drawingml/2006/main"/>
        </cdr:cNvGrpSpPr>
      </cdr:nvGrpSpPr>
      <cdr:grpSpPr bwMode="auto">
        <a:xfrm xmlns:a="http://schemas.openxmlformats.org/drawingml/2006/main">
          <a:off x="5902072" y="0"/>
          <a:ext cx="563841" cy="0"/>
          <a:chOff x="4343814" y="771168"/>
          <a:chExt cx="516279" cy="452721"/>
        </a:xfrm>
      </cdr:grpSpPr>
      <cdr:sp macro="" textlink="">
        <cdr:nvSpPr>
          <cdr:cNvPr id="922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2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6.xml><?xml version="1.0" encoding="utf-8"?>
<c:userShapes xmlns:c="http://schemas.openxmlformats.org/drawingml/2006/chart">
  <cdr:relSizeAnchor xmlns:cdr="http://schemas.openxmlformats.org/drawingml/2006/chartDrawing">
    <cdr:from>
      <cdr:x>0.16022</cdr:x>
      <cdr:y>0.32793</cdr:y>
    </cdr:from>
    <cdr:to>
      <cdr:x>0.24153</cdr:x>
      <cdr:y>0.3784</cdr:y>
    </cdr:to>
    <cdr:grpSp>
      <cdr:nvGrpSpPr>
        <cdr:cNvPr id="17" name="Group 1"/>
        <cdr:cNvGrpSpPr>
          <a:grpSpLocks xmlns:a="http://schemas.openxmlformats.org/drawingml/2006/main"/>
        </cdr:cNvGrpSpPr>
      </cdr:nvGrpSpPr>
      <cdr:grpSpPr bwMode="auto">
        <a:xfrm xmlns:a="http://schemas.openxmlformats.org/drawingml/2006/main">
          <a:off x="1127785" y="0"/>
          <a:ext cx="572339" cy="0"/>
          <a:chOff x="714304" y="752115"/>
          <a:chExt cx="497890" cy="397379"/>
        </a:xfrm>
      </cdr:grpSpPr>
      <cdr:sp macro="" textlink="">
        <cdr:nvSpPr>
          <cdr:cNvPr id="1024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0.84003</cdr:x>
      <cdr:y>0.3251</cdr:y>
    </cdr:from>
    <cdr:to>
      <cdr:x>0.92109</cdr:x>
      <cdr:y>0.37361</cdr:y>
    </cdr:to>
    <cdr:grpSp>
      <cdr:nvGrpSpPr>
        <cdr:cNvPr id="18" name="Group 5"/>
        <cdr:cNvGrpSpPr>
          <a:grpSpLocks xmlns:a="http://schemas.openxmlformats.org/drawingml/2006/main"/>
        </cdr:cNvGrpSpPr>
      </cdr:nvGrpSpPr>
      <cdr:grpSpPr bwMode="auto">
        <a:xfrm xmlns:a="http://schemas.openxmlformats.org/drawingml/2006/main">
          <a:off x="5912950" y="0"/>
          <a:ext cx="570579" cy="0"/>
          <a:chOff x="4343814" y="771168"/>
          <a:chExt cx="516279" cy="452721"/>
        </a:xfrm>
      </cdr:grpSpPr>
      <cdr:sp macro="" textlink="">
        <cdr:nvSpPr>
          <cdr:cNvPr id="1024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024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7.xml><?xml version="1.0" encoding="utf-8"?>
<c:userShapes xmlns:c="http://schemas.openxmlformats.org/drawingml/2006/chart">
  <cdr:relSizeAnchor xmlns:cdr="http://schemas.openxmlformats.org/drawingml/2006/chartDrawing">
    <cdr:from>
      <cdr:x>0.16021</cdr:x>
      <cdr:y>0.32793</cdr:y>
    </cdr:from>
    <cdr:to>
      <cdr:x>0.24152</cdr:x>
      <cdr:y>0.3784</cdr:y>
    </cdr:to>
    <cdr:grpSp>
      <cdr:nvGrpSpPr>
        <cdr:cNvPr id="17" name="Group 1"/>
        <cdr:cNvGrpSpPr>
          <a:grpSpLocks xmlns:a="http://schemas.openxmlformats.org/drawingml/2006/main"/>
        </cdr:cNvGrpSpPr>
      </cdr:nvGrpSpPr>
      <cdr:grpSpPr bwMode="auto">
        <a:xfrm xmlns:a="http://schemas.openxmlformats.org/drawingml/2006/main">
          <a:off x="1127714" y="0"/>
          <a:ext cx="572339" cy="0"/>
          <a:chOff x="714304" y="752115"/>
          <a:chExt cx="497890" cy="397379"/>
        </a:xfrm>
      </cdr:grpSpPr>
      <cdr:sp macro="" textlink="">
        <cdr:nvSpPr>
          <cdr:cNvPr id="1126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6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6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0.84102</cdr:x>
      <cdr:y>0.3251</cdr:y>
    </cdr:from>
    <cdr:to>
      <cdr:x>0.92135</cdr:x>
      <cdr:y>0.37361</cdr:y>
    </cdr:to>
    <cdr:grpSp>
      <cdr:nvGrpSpPr>
        <cdr:cNvPr id="18" name="Group 5"/>
        <cdr:cNvGrpSpPr>
          <a:grpSpLocks xmlns:a="http://schemas.openxmlformats.org/drawingml/2006/main"/>
        </cdr:cNvGrpSpPr>
      </cdr:nvGrpSpPr>
      <cdr:grpSpPr bwMode="auto">
        <a:xfrm xmlns:a="http://schemas.openxmlformats.org/drawingml/2006/main">
          <a:off x="5919919" y="0"/>
          <a:ext cx="565441" cy="0"/>
          <a:chOff x="4343814" y="771168"/>
          <a:chExt cx="516279" cy="452721"/>
        </a:xfrm>
      </cdr:grpSpPr>
      <cdr:sp macro="" textlink="">
        <cdr:nvSpPr>
          <cdr:cNvPr id="1127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127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8.xml><?xml version="1.0" encoding="utf-8"?>
<c:userShapes xmlns:c="http://schemas.openxmlformats.org/drawingml/2006/chart">
  <cdr:relSizeAnchor xmlns:cdr="http://schemas.openxmlformats.org/drawingml/2006/chartDrawing">
    <cdr:from>
      <cdr:x>0.15996</cdr:x>
      <cdr:y>0.32793</cdr:y>
    </cdr:from>
    <cdr:to>
      <cdr:x>0.24127</cdr:x>
      <cdr:y>0.3784</cdr:y>
    </cdr:to>
    <cdr:grpSp>
      <cdr:nvGrpSpPr>
        <cdr:cNvPr id="17" name="Group 1"/>
        <cdr:cNvGrpSpPr>
          <a:grpSpLocks xmlns:a="http://schemas.openxmlformats.org/drawingml/2006/main"/>
        </cdr:cNvGrpSpPr>
      </cdr:nvGrpSpPr>
      <cdr:grpSpPr bwMode="auto">
        <a:xfrm xmlns:a="http://schemas.openxmlformats.org/drawingml/2006/main">
          <a:off x="1125954" y="0"/>
          <a:ext cx="572339" cy="0"/>
          <a:chOff x="714304" y="752115"/>
          <a:chExt cx="497890" cy="397379"/>
        </a:xfrm>
      </cdr:grpSpPr>
      <cdr:sp macro="" textlink="">
        <cdr:nvSpPr>
          <cdr:cNvPr id="1229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0.84078</cdr:x>
      <cdr:y>0.3251</cdr:y>
    </cdr:from>
    <cdr:to>
      <cdr:x>0.92111</cdr:x>
      <cdr:y>0.37361</cdr:y>
    </cdr:to>
    <cdr:grpSp>
      <cdr:nvGrpSpPr>
        <cdr:cNvPr id="18" name="Group 5"/>
        <cdr:cNvGrpSpPr>
          <a:grpSpLocks xmlns:a="http://schemas.openxmlformats.org/drawingml/2006/main"/>
        </cdr:cNvGrpSpPr>
      </cdr:nvGrpSpPr>
      <cdr:grpSpPr bwMode="auto">
        <a:xfrm xmlns:a="http://schemas.openxmlformats.org/drawingml/2006/main">
          <a:off x="5918229" y="0"/>
          <a:ext cx="565441" cy="0"/>
          <a:chOff x="4343814" y="771168"/>
          <a:chExt cx="516279" cy="452721"/>
        </a:xfrm>
      </cdr:grpSpPr>
      <cdr:sp macro="" textlink="">
        <cdr:nvSpPr>
          <cdr:cNvPr id="1229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229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49.xml><?xml version="1.0" encoding="utf-8"?>
<c:userShapes xmlns:c="http://schemas.openxmlformats.org/drawingml/2006/chart">
  <cdr:relSizeAnchor xmlns:cdr="http://schemas.openxmlformats.org/drawingml/2006/chartDrawing">
    <cdr:from>
      <cdr:x>0.15995</cdr:x>
      <cdr:y>0.32793</cdr:y>
    </cdr:from>
    <cdr:to>
      <cdr:x>0.24127</cdr:x>
      <cdr:y>0.3784</cdr:y>
    </cdr:to>
    <cdr:grpSp>
      <cdr:nvGrpSpPr>
        <cdr:cNvPr id="17" name="Group 1"/>
        <cdr:cNvGrpSpPr>
          <a:grpSpLocks xmlns:a="http://schemas.openxmlformats.org/drawingml/2006/main"/>
        </cdr:cNvGrpSpPr>
      </cdr:nvGrpSpPr>
      <cdr:grpSpPr bwMode="auto">
        <a:xfrm xmlns:a="http://schemas.openxmlformats.org/drawingml/2006/main">
          <a:off x="1256907" y="0"/>
          <a:ext cx="639023" cy="0"/>
          <a:chOff x="714304" y="752115"/>
          <a:chExt cx="497890" cy="397379"/>
        </a:xfrm>
      </cdr:grpSpPr>
      <cdr:sp macro="" textlink="">
        <cdr:nvSpPr>
          <cdr:cNvPr id="1331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cdr:x>
      <cdr:y>0.3251</cdr:y>
    </cdr:from>
    <cdr:to>
      <cdr:x>0.92013</cdr:x>
      <cdr:y>0.37361</cdr:y>
    </cdr:to>
    <cdr:grpSp>
      <cdr:nvGrpSpPr>
        <cdr:cNvPr id="18" name="Group 5"/>
        <cdr:cNvGrpSpPr>
          <a:grpSpLocks xmlns:a="http://schemas.openxmlformats.org/drawingml/2006/main"/>
        </cdr:cNvGrpSpPr>
      </cdr:nvGrpSpPr>
      <cdr:grpSpPr bwMode="auto">
        <a:xfrm xmlns:a="http://schemas.openxmlformats.org/drawingml/2006/main">
          <a:off x="6599253" y="0"/>
          <a:ext cx="631244" cy="0"/>
          <a:chOff x="4343814" y="771168"/>
          <a:chExt cx="516279" cy="452721"/>
        </a:xfrm>
      </cdr:grpSpPr>
      <cdr:sp macro="" textlink="">
        <cdr:nvSpPr>
          <cdr:cNvPr id="1331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331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xml><?xml version="1.0" encoding="utf-8"?>
<c:userShapes xmlns:c="http://schemas.openxmlformats.org/drawingml/2006/chart">
  <cdr:relSizeAnchor xmlns:cdr="http://schemas.openxmlformats.org/drawingml/2006/chartDrawing">
    <cdr:from>
      <cdr:x>0.16149</cdr:x>
      <cdr:y>0.32793</cdr:y>
    </cdr:from>
    <cdr:to>
      <cdr:x>0.24254</cdr:x>
      <cdr:y>0.3784</cdr:y>
    </cdr:to>
    <cdr:grpSp>
      <cdr:nvGrpSpPr>
        <cdr:cNvPr id="17" name="Group 1"/>
        <cdr:cNvGrpSpPr>
          <a:grpSpLocks xmlns:a="http://schemas.openxmlformats.org/drawingml/2006/main"/>
        </cdr:cNvGrpSpPr>
      </cdr:nvGrpSpPr>
      <cdr:grpSpPr bwMode="auto">
        <a:xfrm xmlns:a="http://schemas.openxmlformats.org/drawingml/2006/main">
          <a:off x="1256703" y="0"/>
          <a:ext cx="630725" cy="0"/>
          <a:chOff x="714304" y="752115"/>
          <a:chExt cx="497890" cy="397379"/>
        </a:xfrm>
      </cdr:grpSpPr>
      <cdr:sp macro="" textlink="">
        <cdr:nvSpPr>
          <cdr:cNvPr id="512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0.84073</cdr:x>
      <cdr:y>0.3251</cdr:y>
    </cdr:from>
    <cdr:to>
      <cdr:x>0.92105</cdr:x>
      <cdr:y>0.37361</cdr:y>
    </cdr:to>
    <cdr:grpSp>
      <cdr:nvGrpSpPr>
        <cdr:cNvPr id="18" name="Group 5"/>
        <cdr:cNvGrpSpPr>
          <a:grpSpLocks xmlns:a="http://schemas.openxmlformats.org/drawingml/2006/main"/>
        </cdr:cNvGrpSpPr>
      </cdr:nvGrpSpPr>
      <cdr:grpSpPr bwMode="auto">
        <a:xfrm xmlns:a="http://schemas.openxmlformats.org/drawingml/2006/main">
          <a:off x="6542498" y="0"/>
          <a:ext cx="625044" cy="0"/>
          <a:chOff x="4343814" y="771168"/>
          <a:chExt cx="516279" cy="452721"/>
        </a:xfrm>
      </cdr:grpSpPr>
      <cdr:sp macro="" textlink="">
        <cdr:nvSpPr>
          <cdr:cNvPr id="512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512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0.xml><?xml version="1.0" encoding="utf-8"?>
<c:userShapes xmlns:c="http://schemas.openxmlformats.org/drawingml/2006/chart">
  <cdr:relSizeAnchor xmlns:cdr="http://schemas.openxmlformats.org/drawingml/2006/chartDrawing">
    <cdr:from>
      <cdr:x>0.15994</cdr:x>
      <cdr:y>0.32793</cdr:y>
    </cdr:from>
    <cdr:to>
      <cdr:x>0.24126</cdr:x>
      <cdr:y>0.3784</cdr:y>
    </cdr:to>
    <cdr:grpSp>
      <cdr:nvGrpSpPr>
        <cdr:cNvPr id="17" name="Group 1"/>
        <cdr:cNvGrpSpPr>
          <a:grpSpLocks xmlns:a="http://schemas.openxmlformats.org/drawingml/2006/main"/>
        </cdr:cNvGrpSpPr>
      </cdr:nvGrpSpPr>
      <cdr:grpSpPr bwMode="auto">
        <a:xfrm xmlns:a="http://schemas.openxmlformats.org/drawingml/2006/main">
          <a:off x="1256829" y="0"/>
          <a:ext cx="639022" cy="0"/>
          <a:chOff x="714304" y="752115"/>
          <a:chExt cx="497890" cy="397379"/>
        </a:xfrm>
      </cdr:grpSpPr>
      <cdr:sp macro="" textlink="">
        <cdr:nvSpPr>
          <cdr:cNvPr id="1433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3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4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0.84104</cdr:x>
      <cdr:y>0.3251</cdr:y>
    </cdr:from>
    <cdr:to>
      <cdr:x>0.92138</cdr:x>
      <cdr:y>0.37361</cdr:y>
    </cdr:to>
    <cdr:grpSp>
      <cdr:nvGrpSpPr>
        <cdr:cNvPr id="18" name="Group 5"/>
        <cdr:cNvGrpSpPr>
          <a:grpSpLocks xmlns:a="http://schemas.openxmlformats.org/drawingml/2006/main"/>
        </cdr:cNvGrpSpPr>
      </cdr:nvGrpSpPr>
      <cdr:grpSpPr bwMode="auto">
        <a:xfrm xmlns:a="http://schemas.openxmlformats.org/drawingml/2006/main">
          <a:off x="6608997" y="0"/>
          <a:ext cx="631322" cy="0"/>
          <a:chOff x="4343814" y="771168"/>
          <a:chExt cx="516279" cy="452721"/>
        </a:xfrm>
      </cdr:grpSpPr>
      <cdr:sp macro="" textlink="">
        <cdr:nvSpPr>
          <cdr:cNvPr id="1434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434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1.xml><?xml version="1.0" encoding="utf-8"?>
<c:userShapes xmlns:c="http://schemas.openxmlformats.org/drawingml/2006/chart">
  <cdr:relSizeAnchor xmlns:cdr="http://schemas.openxmlformats.org/drawingml/2006/chartDrawing">
    <cdr:from>
      <cdr:x>0.15994</cdr:x>
      <cdr:y>0.32793</cdr:y>
    </cdr:from>
    <cdr:to>
      <cdr:x>0.24126</cdr:x>
      <cdr:y>0.3784</cdr:y>
    </cdr:to>
    <cdr:grpSp>
      <cdr:nvGrpSpPr>
        <cdr:cNvPr id="17" name="Group 1"/>
        <cdr:cNvGrpSpPr>
          <a:grpSpLocks xmlns:a="http://schemas.openxmlformats.org/drawingml/2006/main"/>
        </cdr:cNvGrpSpPr>
      </cdr:nvGrpSpPr>
      <cdr:grpSpPr bwMode="auto">
        <a:xfrm xmlns:a="http://schemas.openxmlformats.org/drawingml/2006/main">
          <a:off x="1258352" y="0"/>
          <a:ext cx="639797" cy="0"/>
          <a:chOff x="714304" y="752115"/>
          <a:chExt cx="497890" cy="397379"/>
        </a:xfrm>
      </cdr:grpSpPr>
      <cdr:sp macro="" textlink="">
        <cdr:nvSpPr>
          <cdr:cNvPr id="1536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0.84105</cdr:x>
      <cdr:y>0.3251</cdr:y>
    </cdr:from>
    <cdr:to>
      <cdr:x>0.9204</cdr:x>
      <cdr:y>0.37361</cdr:y>
    </cdr:to>
    <cdr:grpSp>
      <cdr:nvGrpSpPr>
        <cdr:cNvPr id="18" name="Group 5"/>
        <cdr:cNvGrpSpPr>
          <a:grpSpLocks xmlns:a="http://schemas.openxmlformats.org/drawingml/2006/main"/>
        </cdr:cNvGrpSpPr>
      </cdr:nvGrpSpPr>
      <cdr:grpSpPr bwMode="auto">
        <a:xfrm xmlns:a="http://schemas.openxmlformats.org/drawingml/2006/main">
          <a:off x="6617087" y="0"/>
          <a:ext cx="624298" cy="0"/>
          <a:chOff x="4343814" y="771168"/>
          <a:chExt cx="516279" cy="452721"/>
        </a:xfrm>
      </cdr:grpSpPr>
      <cdr:sp macro="" textlink="">
        <cdr:nvSpPr>
          <cdr:cNvPr id="1536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536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2.xml><?xml version="1.0" encoding="utf-8"?>
<c:userShapes xmlns:c="http://schemas.openxmlformats.org/drawingml/2006/chart">
  <cdr:relSizeAnchor xmlns:cdr="http://schemas.openxmlformats.org/drawingml/2006/chartDrawing">
    <cdr:from>
      <cdr:x>0.15968</cdr:x>
      <cdr:y>0.32793</cdr:y>
    </cdr:from>
    <cdr:to>
      <cdr:x>0.241</cdr:x>
      <cdr:y>0.3784</cdr:y>
    </cdr:to>
    <cdr:grpSp>
      <cdr:nvGrpSpPr>
        <cdr:cNvPr id="17" name="Group 1"/>
        <cdr:cNvGrpSpPr>
          <a:grpSpLocks xmlns:a="http://schemas.openxmlformats.org/drawingml/2006/main"/>
        </cdr:cNvGrpSpPr>
      </cdr:nvGrpSpPr>
      <cdr:grpSpPr bwMode="auto">
        <a:xfrm xmlns:a="http://schemas.openxmlformats.org/drawingml/2006/main">
          <a:off x="1256306" y="0"/>
          <a:ext cx="639798" cy="0"/>
          <a:chOff x="714304" y="752115"/>
          <a:chExt cx="497890" cy="397379"/>
        </a:xfrm>
      </cdr:grpSpPr>
      <cdr:sp macro="" textlink="">
        <cdr:nvSpPr>
          <cdr:cNvPr id="1638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8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8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0.83983</cdr:x>
      <cdr:y>0.3251</cdr:y>
    </cdr:from>
    <cdr:to>
      <cdr:x>0.92016</cdr:x>
      <cdr:y>0.37361</cdr:y>
    </cdr:to>
    <cdr:grpSp>
      <cdr:nvGrpSpPr>
        <cdr:cNvPr id="18" name="Group 5"/>
        <cdr:cNvGrpSpPr>
          <a:grpSpLocks xmlns:a="http://schemas.openxmlformats.org/drawingml/2006/main"/>
        </cdr:cNvGrpSpPr>
      </cdr:nvGrpSpPr>
      <cdr:grpSpPr bwMode="auto">
        <a:xfrm xmlns:a="http://schemas.openxmlformats.org/drawingml/2006/main">
          <a:off x="6607488" y="0"/>
          <a:ext cx="632009" cy="0"/>
          <a:chOff x="4343814" y="771168"/>
          <a:chExt cx="516279" cy="452721"/>
        </a:xfrm>
      </cdr:grpSpPr>
      <cdr:sp macro="" textlink="">
        <cdr:nvSpPr>
          <cdr:cNvPr id="1639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639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3.xml><?xml version="1.0" encoding="utf-8"?>
<c:userShapes xmlns:c="http://schemas.openxmlformats.org/drawingml/2006/chart">
  <cdr:relSizeAnchor xmlns:cdr="http://schemas.openxmlformats.org/drawingml/2006/chartDrawing">
    <cdr:from>
      <cdr:x>0.15968</cdr:x>
      <cdr:y>0.32793</cdr:y>
    </cdr:from>
    <cdr:to>
      <cdr:x>0.241</cdr:x>
      <cdr:y>0.3784</cdr:y>
    </cdr:to>
    <cdr:grpSp>
      <cdr:nvGrpSpPr>
        <cdr:cNvPr id="17" name="Group 1"/>
        <cdr:cNvGrpSpPr>
          <a:grpSpLocks xmlns:a="http://schemas.openxmlformats.org/drawingml/2006/main"/>
        </cdr:cNvGrpSpPr>
      </cdr:nvGrpSpPr>
      <cdr:grpSpPr bwMode="auto">
        <a:xfrm xmlns:a="http://schemas.openxmlformats.org/drawingml/2006/main">
          <a:off x="1257827" y="0"/>
          <a:ext cx="640572" cy="0"/>
          <a:chOff x="714304" y="752115"/>
          <a:chExt cx="497890" cy="397379"/>
        </a:xfrm>
      </cdr:grpSpPr>
      <cdr:sp macro="" textlink="">
        <cdr:nvSpPr>
          <cdr:cNvPr id="1741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0.84106</cdr:x>
      <cdr:y>0.3251</cdr:y>
    </cdr:from>
    <cdr:to>
      <cdr:x>0.9214</cdr:x>
      <cdr:y>0.37361</cdr:y>
    </cdr:to>
    <cdr:grpSp>
      <cdr:nvGrpSpPr>
        <cdr:cNvPr id="18" name="Group 5"/>
        <cdr:cNvGrpSpPr>
          <a:grpSpLocks xmlns:a="http://schemas.openxmlformats.org/drawingml/2006/main"/>
        </cdr:cNvGrpSpPr>
      </cdr:nvGrpSpPr>
      <cdr:grpSpPr bwMode="auto">
        <a:xfrm xmlns:a="http://schemas.openxmlformats.org/drawingml/2006/main">
          <a:off x="6625177" y="0"/>
          <a:ext cx="632852" cy="0"/>
          <a:chOff x="4343814" y="771168"/>
          <a:chExt cx="516279" cy="452721"/>
        </a:xfrm>
      </cdr:grpSpPr>
      <cdr:sp macro="" textlink="">
        <cdr:nvSpPr>
          <cdr:cNvPr id="1741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741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4.xml><?xml version="1.0" encoding="utf-8"?>
<c:userShapes xmlns:c="http://schemas.openxmlformats.org/drawingml/2006/chart">
  <cdr:relSizeAnchor xmlns:cdr="http://schemas.openxmlformats.org/drawingml/2006/chartDrawing">
    <cdr:from>
      <cdr:x>0.15967</cdr:x>
      <cdr:y>0.32793</cdr:y>
    </cdr:from>
    <cdr:to>
      <cdr:x>0.24099</cdr:x>
      <cdr:y>0.3784</cdr:y>
    </cdr:to>
    <cdr:grpSp>
      <cdr:nvGrpSpPr>
        <cdr:cNvPr id="17" name="Group 1"/>
        <cdr:cNvGrpSpPr>
          <a:grpSpLocks xmlns:a="http://schemas.openxmlformats.org/drawingml/2006/main"/>
        </cdr:cNvGrpSpPr>
      </cdr:nvGrpSpPr>
      <cdr:grpSpPr bwMode="auto">
        <a:xfrm xmlns:a="http://schemas.openxmlformats.org/drawingml/2006/main">
          <a:off x="1262311" y="0"/>
          <a:ext cx="642896" cy="0"/>
          <a:chOff x="714304" y="752115"/>
          <a:chExt cx="497890" cy="397379"/>
        </a:xfrm>
      </cdr:grpSpPr>
      <cdr:sp macro="" textlink="">
        <cdr:nvSpPr>
          <cdr:cNvPr id="1843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0.84009</cdr:x>
      <cdr:y>0.3251</cdr:y>
    </cdr:from>
    <cdr:to>
      <cdr:x>0.92042</cdr:x>
      <cdr:y>0.37361</cdr:y>
    </cdr:to>
    <cdr:grpSp>
      <cdr:nvGrpSpPr>
        <cdr:cNvPr id="18" name="Group 5"/>
        <cdr:cNvGrpSpPr>
          <a:grpSpLocks xmlns:a="http://schemas.openxmlformats.org/drawingml/2006/main"/>
        </cdr:cNvGrpSpPr>
      </cdr:nvGrpSpPr>
      <cdr:grpSpPr bwMode="auto">
        <a:xfrm xmlns:a="http://schemas.openxmlformats.org/drawingml/2006/main">
          <a:off x="6641542" y="0"/>
          <a:ext cx="635068" cy="0"/>
          <a:chOff x="4343814" y="771168"/>
          <a:chExt cx="516279" cy="452721"/>
        </a:xfrm>
      </cdr:grpSpPr>
      <cdr:sp macro="" textlink="">
        <cdr:nvSpPr>
          <cdr:cNvPr id="1843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843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5.xml><?xml version="1.0" encoding="utf-8"?>
<c:userShapes xmlns:c="http://schemas.openxmlformats.org/drawingml/2006/chart">
  <cdr:relSizeAnchor xmlns:cdr="http://schemas.openxmlformats.org/drawingml/2006/chartDrawing">
    <cdr:from>
      <cdr:x>0.15941</cdr:x>
      <cdr:y>0.32793</cdr:y>
    </cdr:from>
    <cdr:to>
      <cdr:x>0.24</cdr:x>
      <cdr:y>0.3784</cdr:y>
    </cdr:to>
    <cdr:grpSp>
      <cdr:nvGrpSpPr>
        <cdr:cNvPr id="17" name="Group 1"/>
        <cdr:cNvGrpSpPr>
          <a:grpSpLocks xmlns:a="http://schemas.openxmlformats.org/drawingml/2006/main"/>
        </cdr:cNvGrpSpPr>
      </cdr:nvGrpSpPr>
      <cdr:grpSpPr bwMode="auto">
        <a:xfrm xmlns:a="http://schemas.openxmlformats.org/drawingml/2006/main">
          <a:off x="1261774" y="0"/>
          <a:ext cx="637892" cy="0"/>
          <a:chOff x="714304" y="752115"/>
          <a:chExt cx="497890" cy="397379"/>
        </a:xfrm>
      </cdr:grpSpPr>
      <cdr:sp macro="" textlink="">
        <cdr:nvSpPr>
          <cdr:cNvPr id="1945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5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6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0.83985</cdr:x>
      <cdr:y>0.3251</cdr:y>
    </cdr:from>
    <cdr:to>
      <cdr:x>0.92019</cdr:x>
      <cdr:y>0.37361</cdr:y>
    </cdr:to>
    <cdr:grpSp>
      <cdr:nvGrpSpPr>
        <cdr:cNvPr id="18" name="Group 5"/>
        <cdr:cNvGrpSpPr>
          <a:grpSpLocks xmlns:a="http://schemas.openxmlformats.org/drawingml/2006/main"/>
        </cdr:cNvGrpSpPr>
      </cdr:nvGrpSpPr>
      <cdr:grpSpPr bwMode="auto">
        <a:xfrm xmlns:a="http://schemas.openxmlformats.org/drawingml/2006/main">
          <a:off x="6647644" y="0"/>
          <a:ext cx="635913" cy="0"/>
          <a:chOff x="4343814" y="771168"/>
          <a:chExt cx="516279" cy="452721"/>
        </a:xfrm>
      </cdr:grpSpPr>
      <cdr:sp macro="" textlink="">
        <cdr:nvSpPr>
          <cdr:cNvPr id="1946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1946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6.xml><?xml version="1.0" encoding="utf-8"?>
<c:userShapes xmlns:c="http://schemas.openxmlformats.org/drawingml/2006/chart">
  <cdr:relSizeAnchor xmlns:cdr="http://schemas.openxmlformats.org/drawingml/2006/chartDrawing">
    <cdr:from>
      <cdr:x>0.15965</cdr:x>
      <cdr:y>0.32793</cdr:y>
    </cdr:from>
    <cdr:to>
      <cdr:x>0.24098</cdr:x>
      <cdr:y>0.3784</cdr:y>
    </cdr:to>
    <cdr:grpSp>
      <cdr:nvGrpSpPr>
        <cdr:cNvPr id="17" name="Group 1"/>
        <cdr:cNvGrpSpPr>
          <a:grpSpLocks xmlns:a="http://schemas.openxmlformats.org/drawingml/2006/main"/>
        </cdr:cNvGrpSpPr>
      </cdr:nvGrpSpPr>
      <cdr:grpSpPr bwMode="auto">
        <a:xfrm xmlns:a="http://schemas.openxmlformats.org/drawingml/2006/main">
          <a:off x="1266715" y="0"/>
          <a:ext cx="645299" cy="0"/>
          <a:chOff x="714304" y="752115"/>
          <a:chExt cx="497890" cy="397379"/>
        </a:xfrm>
      </cdr:grpSpPr>
      <cdr:sp macro="" textlink="">
        <cdr:nvSpPr>
          <cdr:cNvPr id="2048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cdr:x>
      <cdr:y>0.3251</cdr:y>
    </cdr:from>
    <cdr:to>
      <cdr:x>0.92044</cdr:x>
      <cdr:y>0.37361</cdr:y>
    </cdr:to>
    <cdr:grpSp>
      <cdr:nvGrpSpPr>
        <cdr:cNvPr id="18" name="Group 5"/>
        <cdr:cNvGrpSpPr>
          <a:grpSpLocks xmlns:a="http://schemas.openxmlformats.org/drawingml/2006/main"/>
        </cdr:cNvGrpSpPr>
      </cdr:nvGrpSpPr>
      <cdr:grpSpPr bwMode="auto">
        <a:xfrm xmlns:a="http://schemas.openxmlformats.org/drawingml/2006/main">
          <a:off x="6665626" y="0"/>
          <a:ext cx="637444" cy="0"/>
          <a:chOff x="4343814" y="771168"/>
          <a:chExt cx="516279" cy="452721"/>
        </a:xfrm>
      </cdr:grpSpPr>
      <cdr:sp macro="" textlink="">
        <cdr:nvSpPr>
          <cdr:cNvPr id="2048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048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7.xml><?xml version="1.0" encoding="utf-8"?>
<c:userShapes xmlns:c="http://schemas.openxmlformats.org/drawingml/2006/chart">
  <cdr:relSizeAnchor xmlns:cdr="http://schemas.openxmlformats.org/drawingml/2006/chartDrawing">
    <cdr:from>
      <cdr:x>0.15965</cdr:x>
      <cdr:y>0.32793</cdr:y>
    </cdr:from>
    <cdr:to>
      <cdr:x>0.24098</cdr:x>
      <cdr:y>0.3784</cdr:y>
    </cdr:to>
    <cdr:grpSp>
      <cdr:nvGrpSpPr>
        <cdr:cNvPr id="17" name="Group 1"/>
        <cdr:cNvGrpSpPr>
          <a:grpSpLocks xmlns:a="http://schemas.openxmlformats.org/drawingml/2006/main"/>
        </cdr:cNvGrpSpPr>
      </cdr:nvGrpSpPr>
      <cdr:grpSpPr bwMode="auto">
        <a:xfrm xmlns:a="http://schemas.openxmlformats.org/drawingml/2006/main">
          <a:off x="1268236" y="0"/>
          <a:ext cx="646073" cy="0"/>
          <a:chOff x="714304" y="752115"/>
          <a:chExt cx="497890" cy="397379"/>
        </a:xfrm>
      </cdr:grpSpPr>
      <cdr:sp macro="" textlink="">
        <cdr:nvSpPr>
          <cdr:cNvPr id="2150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0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0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0.84011</cdr:x>
      <cdr:y>0.3251</cdr:y>
    </cdr:from>
    <cdr:to>
      <cdr:x>0.92045</cdr:x>
      <cdr:y>0.37361</cdr:y>
    </cdr:to>
    <cdr:grpSp>
      <cdr:nvGrpSpPr>
        <cdr:cNvPr id="18" name="Group 5"/>
        <cdr:cNvGrpSpPr>
          <a:grpSpLocks xmlns:a="http://schemas.openxmlformats.org/drawingml/2006/main"/>
        </cdr:cNvGrpSpPr>
      </cdr:nvGrpSpPr>
      <cdr:grpSpPr bwMode="auto">
        <a:xfrm xmlns:a="http://schemas.openxmlformats.org/drawingml/2006/main">
          <a:off x="6673708" y="0"/>
          <a:ext cx="638209" cy="0"/>
          <a:chOff x="4343814" y="771168"/>
          <a:chExt cx="516279" cy="452721"/>
        </a:xfrm>
      </cdr:grpSpPr>
      <cdr:sp macro="" textlink="">
        <cdr:nvSpPr>
          <cdr:cNvPr id="2151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151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8.xml><?xml version="1.0" encoding="utf-8"?>
<c:userShapes xmlns:c="http://schemas.openxmlformats.org/drawingml/2006/chart">
  <cdr:relSizeAnchor xmlns:cdr="http://schemas.openxmlformats.org/drawingml/2006/chartDrawing">
    <cdr:from>
      <cdr:x>0.15964</cdr:x>
      <cdr:y>0.32793</cdr:y>
    </cdr:from>
    <cdr:to>
      <cdr:x>0.24097</cdr:x>
      <cdr:y>0.3784</cdr:y>
    </cdr:to>
    <cdr:grpSp>
      <cdr:nvGrpSpPr>
        <cdr:cNvPr id="17" name="Group 1"/>
        <cdr:cNvGrpSpPr>
          <a:grpSpLocks xmlns:a="http://schemas.openxmlformats.org/drawingml/2006/main"/>
        </cdr:cNvGrpSpPr>
      </cdr:nvGrpSpPr>
      <cdr:grpSpPr bwMode="auto">
        <a:xfrm xmlns:a="http://schemas.openxmlformats.org/drawingml/2006/main">
          <a:off x="1266636" y="0"/>
          <a:ext cx="645298" cy="0"/>
          <a:chOff x="714304" y="752115"/>
          <a:chExt cx="497890" cy="397379"/>
        </a:xfrm>
      </cdr:grpSpPr>
      <cdr:sp macro="" textlink="">
        <cdr:nvSpPr>
          <cdr:cNvPr id="2253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0.8411</cdr:x>
      <cdr:y>0.3251</cdr:y>
    </cdr:from>
    <cdr:to>
      <cdr:x>0.92144</cdr:x>
      <cdr:y>0.37361</cdr:y>
    </cdr:to>
    <cdr:grpSp>
      <cdr:nvGrpSpPr>
        <cdr:cNvPr id="18" name="Group 5"/>
        <cdr:cNvGrpSpPr>
          <a:grpSpLocks xmlns:a="http://schemas.openxmlformats.org/drawingml/2006/main"/>
        </cdr:cNvGrpSpPr>
      </cdr:nvGrpSpPr>
      <cdr:grpSpPr bwMode="auto">
        <a:xfrm xmlns:a="http://schemas.openxmlformats.org/drawingml/2006/main">
          <a:off x="6673561" y="0"/>
          <a:ext cx="637443" cy="0"/>
          <a:chOff x="4343814" y="771168"/>
          <a:chExt cx="516279" cy="452721"/>
        </a:xfrm>
      </cdr:grpSpPr>
      <cdr:sp macro="" textlink="">
        <cdr:nvSpPr>
          <cdr:cNvPr id="2253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253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59.xml><?xml version="1.0" encoding="utf-8"?>
<c:userShapes xmlns:c="http://schemas.openxmlformats.org/drawingml/2006/chart">
  <cdr:relSizeAnchor xmlns:cdr="http://schemas.openxmlformats.org/drawingml/2006/chartDrawing">
    <cdr:from>
      <cdr:x>0.15939</cdr:x>
      <cdr:y>0.32793</cdr:y>
    </cdr:from>
    <cdr:to>
      <cdr:x>0.24072</cdr:x>
      <cdr:y>0.3784</cdr:y>
    </cdr:to>
    <cdr:grpSp>
      <cdr:nvGrpSpPr>
        <cdr:cNvPr id="17" name="Group 1"/>
        <cdr:cNvGrpSpPr>
          <a:grpSpLocks xmlns:a="http://schemas.openxmlformats.org/drawingml/2006/main"/>
        </cdr:cNvGrpSpPr>
      </cdr:nvGrpSpPr>
      <cdr:grpSpPr bwMode="auto">
        <a:xfrm xmlns:a="http://schemas.openxmlformats.org/drawingml/2006/main">
          <a:off x="1267688" y="0"/>
          <a:ext cx="646848" cy="0"/>
          <a:chOff x="714304" y="752115"/>
          <a:chExt cx="497890" cy="397379"/>
        </a:xfrm>
      </cdr:grpSpPr>
      <cdr:sp macro="" textlink="">
        <cdr:nvSpPr>
          <cdr:cNvPr id="2355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0.83987</cdr:x>
      <cdr:y>0.3251</cdr:y>
    </cdr:from>
    <cdr:to>
      <cdr:x>0.92022</cdr:x>
      <cdr:y>0.37361</cdr:y>
    </cdr:to>
    <cdr:grpSp>
      <cdr:nvGrpSpPr>
        <cdr:cNvPr id="18" name="Group 5"/>
        <cdr:cNvGrpSpPr>
          <a:grpSpLocks xmlns:a="http://schemas.openxmlformats.org/drawingml/2006/main"/>
        </cdr:cNvGrpSpPr>
      </cdr:nvGrpSpPr>
      <cdr:grpSpPr bwMode="auto">
        <a:xfrm xmlns:a="http://schemas.openxmlformats.org/drawingml/2006/main">
          <a:off x="6679801" y="0"/>
          <a:ext cx="639054" cy="0"/>
          <a:chOff x="4343814" y="771168"/>
          <a:chExt cx="516279" cy="452721"/>
        </a:xfrm>
      </cdr:grpSpPr>
      <cdr:sp macro="" textlink="">
        <cdr:nvSpPr>
          <cdr:cNvPr id="2355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355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xml><?xml version="1.0" encoding="utf-8"?>
<c:userShapes xmlns:c="http://schemas.openxmlformats.org/drawingml/2006/chart">
  <cdr:relSizeAnchor xmlns:cdr="http://schemas.openxmlformats.org/drawingml/2006/chartDrawing">
    <cdr:from>
      <cdr:x>0.16148</cdr:x>
      <cdr:y>0.3164</cdr:y>
    </cdr:from>
    <cdr:to>
      <cdr:x>0.2418</cdr:x>
      <cdr:y>0.36818</cdr:y>
    </cdr:to>
    <cdr:grpSp>
      <cdr:nvGrpSpPr>
        <cdr:cNvPr id="17" name="Group 1"/>
        <cdr:cNvGrpSpPr>
          <a:grpSpLocks xmlns:a="http://schemas.openxmlformats.org/drawingml/2006/main"/>
        </cdr:cNvGrpSpPr>
      </cdr:nvGrpSpPr>
      <cdr:grpSpPr bwMode="auto">
        <a:xfrm xmlns:a="http://schemas.openxmlformats.org/drawingml/2006/main">
          <a:off x="1252011" y="0"/>
          <a:ext cx="622749" cy="0"/>
          <a:chOff x="714304" y="752115"/>
          <a:chExt cx="497890" cy="397379"/>
        </a:xfrm>
      </cdr:grpSpPr>
      <cdr:sp macro="" textlink="">
        <cdr:nvSpPr>
          <cdr:cNvPr id="614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4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4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cdr:x>
      <cdr:y>0.31336</cdr:y>
    </cdr:from>
    <cdr:to>
      <cdr:x>0.92007</cdr:x>
      <cdr:y>0.36339</cdr:y>
    </cdr:to>
    <cdr:grpSp>
      <cdr:nvGrpSpPr>
        <cdr:cNvPr id="18" name="Group 5"/>
        <cdr:cNvGrpSpPr>
          <a:grpSpLocks xmlns:a="http://schemas.openxmlformats.org/drawingml/2006/main"/>
        </cdr:cNvGrpSpPr>
      </cdr:nvGrpSpPr>
      <cdr:grpSpPr bwMode="auto">
        <a:xfrm xmlns:a="http://schemas.openxmlformats.org/drawingml/2006/main">
          <a:off x="6512814" y="0"/>
          <a:ext cx="620811" cy="0"/>
          <a:chOff x="4343814" y="771168"/>
          <a:chExt cx="516279" cy="452721"/>
        </a:xfrm>
      </cdr:grpSpPr>
      <cdr:sp macro="" textlink="">
        <cdr:nvSpPr>
          <cdr:cNvPr id="615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615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0.xml><?xml version="1.0" encoding="utf-8"?>
<c:userShapes xmlns:c="http://schemas.openxmlformats.org/drawingml/2006/chart">
  <cdr:relSizeAnchor xmlns:cdr="http://schemas.openxmlformats.org/drawingml/2006/chartDrawing">
    <cdr:from>
      <cdr:x>0.15839</cdr:x>
      <cdr:y>0.32793</cdr:y>
    </cdr:from>
    <cdr:to>
      <cdr:x>0.23973</cdr:x>
      <cdr:y>0.3784</cdr:y>
    </cdr:to>
    <cdr:grpSp>
      <cdr:nvGrpSpPr>
        <cdr:cNvPr id="17" name="Group 1"/>
        <cdr:cNvGrpSpPr>
          <a:grpSpLocks xmlns:a="http://schemas.openxmlformats.org/drawingml/2006/main"/>
        </cdr:cNvGrpSpPr>
      </cdr:nvGrpSpPr>
      <cdr:grpSpPr bwMode="auto">
        <a:xfrm xmlns:a="http://schemas.openxmlformats.org/drawingml/2006/main">
          <a:off x="1259735" y="0"/>
          <a:ext cx="646928" cy="0"/>
          <a:chOff x="714304" y="752115"/>
          <a:chExt cx="497890" cy="397379"/>
        </a:xfrm>
      </cdr:grpSpPr>
      <cdr:sp macro="" textlink="">
        <cdr:nvSpPr>
          <cdr:cNvPr id="2457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7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8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0.84013</cdr:x>
      <cdr:y>0.3251</cdr:y>
    </cdr:from>
    <cdr:to>
      <cdr:x>0.92048</cdr:x>
      <cdr:y>0.37361</cdr:y>
    </cdr:to>
    <cdr:grpSp>
      <cdr:nvGrpSpPr>
        <cdr:cNvPr id="18" name="Group 5"/>
        <cdr:cNvGrpSpPr>
          <a:grpSpLocks xmlns:a="http://schemas.openxmlformats.org/drawingml/2006/main"/>
        </cdr:cNvGrpSpPr>
      </cdr:nvGrpSpPr>
      <cdr:grpSpPr bwMode="auto">
        <a:xfrm xmlns:a="http://schemas.openxmlformats.org/drawingml/2006/main">
          <a:off x="6681869" y="0"/>
          <a:ext cx="639054" cy="0"/>
          <a:chOff x="4343814" y="771168"/>
          <a:chExt cx="516279" cy="452721"/>
        </a:xfrm>
      </cdr:grpSpPr>
      <cdr:sp macro="" textlink="">
        <cdr:nvSpPr>
          <cdr:cNvPr id="2458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458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1.xml><?xml version="1.0" encoding="utf-8"?>
<c:userShapes xmlns:c="http://schemas.openxmlformats.org/drawingml/2006/chart">
  <cdr:relSizeAnchor xmlns:cdr="http://schemas.openxmlformats.org/drawingml/2006/chartDrawing">
    <cdr:from>
      <cdr:x>0.15839</cdr:x>
      <cdr:y>0.32793</cdr:y>
    </cdr:from>
    <cdr:to>
      <cdr:x>0.23972</cdr:x>
      <cdr:y>0.3784</cdr:y>
    </cdr:to>
    <cdr:grpSp>
      <cdr:nvGrpSpPr>
        <cdr:cNvPr id="17" name="Group 1"/>
        <cdr:cNvGrpSpPr>
          <a:grpSpLocks xmlns:a="http://schemas.openxmlformats.org/drawingml/2006/main"/>
        </cdr:cNvGrpSpPr>
      </cdr:nvGrpSpPr>
      <cdr:grpSpPr bwMode="auto">
        <a:xfrm xmlns:a="http://schemas.openxmlformats.org/drawingml/2006/main">
          <a:off x="1261244" y="0"/>
          <a:ext cx="647622" cy="0"/>
          <a:chOff x="714304" y="752115"/>
          <a:chExt cx="497890" cy="397379"/>
        </a:xfrm>
      </cdr:grpSpPr>
      <cdr:sp macro="" textlink="">
        <cdr:nvSpPr>
          <cdr:cNvPr id="2560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0.84013</cdr:x>
      <cdr:y>0.3251</cdr:y>
    </cdr:from>
    <cdr:to>
      <cdr:x>0.92048</cdr:x>
      <cdr:y>0.37361</cdr:y>
    </cdr:to>
    <cdr:grpSp>
      <cdr:nvGrpSpPr>
        <cdr:cNvPr id="18" name="Group 5"/>
        <cdr:cNvGrpSpPr>
          <a:grpSpLocks xmlns:a="http://schemas.openxmlformats.org/drawingml/2006/main"/>
        </cdr:cNvGrpSpPr>
      </cdr:nvGrpSpPr>
      <cdr:grpSpPr bwMode="auto">
        <a:xfrm xmlns:a="http://schemas.openxmlformats.org/drawingml/2006/main">
          <a:off x="6689871" y="0"/>
          <a:ext cx="639819" cy="0"/>
          <a:chOff x="4343814" y="771168"/>
          <a:chExt cx="516279" cy="452721"/>
        </a:xfrm>
      </cdr:grpSpPr>
      <cdr:sp macro="" textlink="">
        <cdr:nvSpPr>
          <cdr:cNvPr id="2560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560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2.xml><?xml version="1.0" encoding="utf-8"?>
<c:userShapes xmlns:c="http://schemas.openxmlformats.org/drawingml/2006/chart">
  <cdr:relSizeAnchor xmlns:cdr="http://schemas.openxmlformats.org/drawingml/2006/chartDrawing">
    <cdr:from>
      <cdr:x>0.15838</cdr:x>
      <cdr:y>0.32793</cdr:y>
    </cdr:from>
    <cdr:to>
      <cdr:x>0.23972</cdr:x>
      <cdr:y>0.3784</cdr:y>
    </cdr:to>
    <cdr:grpSp>
      <cdr:nvGrpSpPr>
        <cdr:cNvPr id="17" name="Group 1"/>
        <cdr:cNvGrpSpPr>
          <a:grpSpLocks xmlns:a="http://schemas.openxmlformats.org/drawingml/2006/main"/>
        </cdr:cNvGrpSpPr>
      </cdr:nvGrpSpPr>
      <cdr:grpSpPr bwMode="auto">
        <a:xfrm xmlns:a="http://schemas.openxmlformats.org/drawingml/2006/main">
          <a:off x="1262673" y="0"/>
          <a:ext cx="648477" cy="0"/>
          <a:chOff x="714304" y="752115"/>
          <a:chExt cx="497890" cy="397379"/>
        </a:xfrm>
      </cdr:grpSpPr>
      <cdr:sp macro="" textlink="">
        <cdr:nvSpPr>
          <cdr:cNvPr id="2662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2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2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0.84014</cdr:x>
      <cdr:y>0.3251</cdr:y>
    </cdr:from>
    <cdr:to>
      <cdr:x>0.92049</cdr:x>
      <cdr:y>0.37361</cdr:y>
    </cdr:to>
    <cdr:grpSp>
      <cdr:nvGrpSpPr>
        <cdr:cNvPr id="18" name="Group 5"/>
        <cdr:cNvGrpSpPr>
          <a:grpSpLocks xmlns:a="http://schemas.openxmlformats.org/drawingml/2006/main"/>
        </cdr:cNvGrpSpPr>
      </cdr:nvGrpSpPr>
      <cdr:grpSpPr bwMode="auto">
        <a:xfrm xmlns:a="http://schemas.openxmlformats.org/drawingml/2006/main">
          <a:off x="6697953" y="0"/>
          <a:ext cx="640584" cy="0"/>
          <a:chOff x="4343814" y="771168"/>
          <a:chExt cx="516279" cy="452721"/>
        </a:xfrm>
      </cdr:grpSpPr>
      <cdr:sp macro="" textlink="">
        <cdr:nvSpPr>
          <cdr:cNvPr id="2663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663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3.xml><?xml version="1.0" encoding="utf-8"?>
<c:userShapes xmlns:c="http://schemas.openxmlformats.org/drawingml/2006/chart">
  <cdr:relSizeAnchor xmlns:cdr="http://schemas.openxmlformats.org/drawingml/2006/chartDrawing">
    <cdr:from>
      <cdr:x>0.15813</cdr:x>
      <cdr:y>0.32793</cdr:y>
    </cdr:from>
    <cdr:to>
      <cdr:x>0.23947</cdr:x>
      <cdr:y>0.3784</cdr:y>
    </cdr:to>
    <cdr:grpSp>
      <cdr:nvGrpSpPr>
        <cdr:cNvPr id="17" name="Group 1"/>
        <cdr:cNvGrpSpPr>
          <a:grpSpLocks xmlns:a="http://schemas.openxmlformats.org/drawingml/2006/main"/>
        </cdr:cNvGrpSpPr>
      </cdr:nvGrpSpPr>
      <cdr:grpSpPr bwMode="auto">
        <a:xfrm xmlns:a="http://schemas.openxmlformats.org/drawingml/2006/main">
          <a:off x="1260680" y="0"/>
          <a:ext cx="648477" cy="0"/>
          <a:chOff x="714304" y="752115"/>
          <a:chExt cx="497890" cy="397379"/>
        </a:xfrm>
      </cdr:grpSpPr>
      <cdr:sp macro="" textlink="">
        <cdr:nvSpPr>
          <cdr:cNvPr id="2765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0.84015</cdr:x>
      <cdr:y>0.3251</cdr:y>
    </cdr:from>
    <cdr:to>
      <cdr:x>0.9205</cdr:x>
      <cdr:y>0.37361</cdr:y>
    </cdr:to>
    <cdr:grpSp>
      <cdr:nvGrpSpPr>
        <cdr:cNvPr id="18" name="Group 5"/>
        <cdr:cNvGrpSpPr>
          <a:grpSpLocks xmlns:a="http://schemas.openxmlformats.org/drawingml/2006/main"/>
        </cdr:cNvGrpSpPr>
      </cdr:nvGrpSpPr>
      <cdr:grpSpPr bwMode="auto">
        <a:xfrm xmlns:a="http://schemas.openxmlformats.org/drawingml/2006/main">
          <a:off x="6698033" y="0"/>
          <a:ext cx="640584" cy="0"/>
          <a:chOff x="4343814" y="771168"/>
          <a:chExt cx="516279" cy="452721"/>
        </a:xfrm>
      </cdr:grpSpPr>
      <cdr:sp macro="" textlink="">
        <cdr:nvSpPr>
          <cdr:cNvPr id="2765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765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4.xml><?xml version="1.0" encoding="utf-8"?>
<c:userShapes xmlns:c="http://schemas.openxmlformats.org/drawingml/2006/chart">
  <cdr:relSizeAnchor xmlns:cdr="http://schemas.openxmlformats.org/drawingml/2006/chartDrawing">
    <cdr:from>
      <cdr:x>0.15812</cdr:x>
      <cdr:y>0.32793</cdr:y>
    </cdr:from>
    <cdr:to>
      <cdr:x>0.23946</cdr:x>
      <cdr:y>0.3784</cdr:y>
    </cdr:to>
    <cdr:grpSp>
      <cdr:nvGrpSpPr>
        <cdr:cNvPr id="17" name="Group 1"/>
        <cdr:cNvGrpSpPr>
          <a:grpSpLocks xmlns:a="http://schemas.openxmlformats.org/drawingml/2006/main"/>
        </cdr:cNvGrpSpPr>
      </cdr:nvGrpSpPr>
      <cdr:grpSpPr bwMode="auto">
        <a:xfrm xmlns:a="http://schemas.openxmlformats.org/drawingml/2006/main">
          <a:off x="1262106" y="0"/>
          <a:ext cx="649252" cy="0"/>
          <a:chOff x="714304" y="752115"/>
          <a:chExt cx="497890" cy="397379"/>
        </a:xfrm>
      </cdr:grpSpPr>
      <cdr:sp macro="" textlink="">
        <cdr:nvSpPr>
          <cdr:cNvPr id="2867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0.84015</cdr:x>
      <cdr:y>0.3251</cdr:y>
    </cdr:from>
    <cdr:to>
      <cdr:x>0.92051</cdr:x>
      <cdr:y>0.37361</cdr:y>
    </cdr:to>
    <cdr:grpSp>
      <cdr:nvGrpSpPr>
        <cdr:cNvPr id="18" name="Group 5"/>
        <cdr:cNvGrpSpPr>
          <a:grpSpLocks xmlns:a="http://schemas.openxmlformats.org/drawingml/2006/main"/>
        </cdr:cNvGrpSpPr>
      </cdr:nvGrpSpPr>
      <cdr:grpSpPr bwMode="auto">
        <a:xfrm xmlns:a="http://schemas.openxmlformats.org/drawingml/2006/main">
          <a:off x="6706035" y="0"/>
          <a:ext cx="641430" cy="0"/>
          <a:chOff x="4343814" y="771168"/>
          <a:chExt cx="516279" cy="452721"/>
        </a:xfrm>
      </cdr:grpSpPr>
      <cdr:sp macro="" textlink="">
        <cdr:nvSpPr>
          <cdr:cNvPr id="2867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867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5.xml><?xml version="1.0" encoding="utf-8"?>
<c:userShapes xmlns:c="http://schemas.openxmlformats.org/drawingml/2006/chart">
  <cdr:relSizeAnchor xmlns:cdr="http://schemas.openxmlformats.org/drawingml/2006/chartDrawing">
    <cdr:from>
      <cdr:x>0.15811</cdr:x>
      <cdr:y>0.32793</cdr:y>
    </cdr:from>
    <cdr:to>
      <cdr:x>0.23946</cdr:x>
      <cdr:y>0.3784</cdr:y>
    </cdr:to>
    <cdr:grpSp>
      <cdr:nvGrpSpPr>
        <cdr:cNvPr id="17" name="Group 1"/>
        <cdr:cNvGrpSpPr>
          <a:grpSpLocks xmlns:a="http://schemas.openxmlformats.org/drawingml/2006/main"/>
        </cdr:cNvGrpSpPr>
      </cdr:nvGrpSpPr>
      <cdr:grpSpPr bwMode="auto">
        <a:xfrm xmlns:a="http://schemas.openxmlformats.org/drawingml/2006/main">
          <a:off x="1265038" y="0"/>
          <a:ext cx="650881" cy="0"/>
          <a:chOff x="714304" y="752115"/>
          <a:chExt cx="497890" cy="397379"/>
        </a:xfrm>
      </cdr:grpSpPr>
      <cdr:sp macro="" textlink="">
        <cdr:nvSpPr>
          <cdr:cNvPr id="2969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69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70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0.84016</cdr:x>
      <cdr:y>0.3251</cdr:y>
    </cdr:from>
    <cdr:to>
      <cdr:x>0.92052</cdr:x>
      <cdr:y>0.37361</cdr:y>
    </cdr:to>
    <cdr:grpSp>
      <cdr:nvGrpSpPr>
        <cdr:cNvPr id="18" name="Group 5"/>
        <cdr:cNvGrpSpPr>
          <a:grpSpLocks xmlns:a="http://schemas.openxmlformats.org/drawingml/2006/main"/>
        </cdr:cNvGrpSpPr>
      </cdr:nvGrpSpPr>
      <cdr:grpSpPr bwMode="auto">
        <a:xfrm xmlns:a="http://schemas.openxmlformats.org/drawingml/2006/main">
          <a:off x="6722120" y="0"/>
          <a:ext cx="642961" cy="0"/>
          <a:chOff x="4343814" y="771168"/>
          <a:chExt cx="516279" cy="452721"/>
        </a:xfrm>
      </cdr:grpSpPr>
      <cdr:sp macro="" textlink="">
        <cdr:nvSpPr>
          <cdr:cNvPr id="2970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2970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6.xml><?xml version="1.0" encoding="utf-8"?>
<c:userShapes xmlns:c="http://schemas.openxmlformats.org/drawingml/2006/chart">
  <cdr:relSizeAnchor xmlns:cdr="http://schemas.openxmlformats.org/drawingml/2006/chartDrawing">
    <cdr:from>
      <cdr:x>0.15811</cdr:x>
      <cdr:y>0.32793</cdr:y>
    </cdr:from>
    <cdr:to>
      <cdr:x>0.23945</cdr:x>
      <cdr:y>0.3784</cdr:y>
    </cdr:to>
    <cdr:grpSp>
      <cdr:nvGrpSpPr>
        <cdr:cNvPr id="17" name="Group 1"/>
        <cdr:cNvGrpSpPr>
          <a:grpSpLocks xmlns:a="http://schemas.openxmlformats.org/drawingml/2006/main"/>
        </cdr:cNvGrpSpPr>
      </cdr:nvGrpSpPr>
      <cdr:grpSpPr bwMode="auto">
        <a:xfrm xmlns:a="http://schemas.openxmlformats.org/drawingml/2006/main">
          <a:off x="1138534" y="0"/>
          <a:ext cx="585722" cy="0"/>
          <a:chOff x="714304" y="752115"/>
          <a:chExt cx="497890" cy="397379"/>
        </a:xfrm>
      </cdr:grpSpPr>
      <cdr:sp macro="" textlink="">
        <cdr:nvSpPr>
          <cdr:cNvPr id="3072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0.84017</cdr:x>
      <cdr:y>0.3251</cdr:y>
    </cdr:from>
    <cdr:to>
      <cdr:x>0.92053</cdr:x>
      <cdr:y>0.37361</cdr:y>
    </cdr:to>
    <cdr:grpSp>
      <cdr:nvGrpSpPr>
        <cdr:cNvPr id="18" name="Group 5"/>
        <cdr:cNvGrpSpPr>
          <a:grpSpLocks xmlns:a="http://schemas.openxmlformats.org/drawingml/2006/main"/>
        </cdr:cNvGrpSpPr>
      </cdr:nvGrpSpPr>
      <cdr:grpSpPr bwMode="auto">
        <a:xfrm xmlns:a="http://schemas.openxmlformats.org/drawingml/2006/main">
          <a:off x="6049980" y="0"/>
          <a:ext cx="578664" cy="0"/>
          <a:chOff x="4343814" y="771168"/>
          <a:chExt cx="516279" cy="452721"/>
        </a:xfrm>
      </cdr:grpSpPr>
      <cdr:sp macro="" textlink="">
        <cdr:nvSpPr>
          <cdr:cNvPr id="3072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072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7.xml><?xml version="1.0" encoding="utf-8"?>
<c:userShapes xmlns:c="http://schemas.openxmlformats.org/drawingml/2006/chart">
  <cdr:relSizeAnchor xmlns:cdr="http://schemas.openxmlformats.org/drawingml/2006/chartDrawing">
    <cdr:from>
      <cdr:x>0.15785</cdr:x>
      <cdr:y>0.32793</cdr:y>
    </cdr:from>
    <cdr:to>
      <cdr:x>0.2392</cdr:x>
      <cdr:y>0.3784</cdr:y>
    </cdr:to>
    <cdr:grpSp>
      <cdr:nvGrpSpPr>
        <cdr:cNvPr id="17" name="Group 1"/>
        <cdr:cNvGrpSpPr>
          <a:grpSpLocks xmlns:a="http://schemas.openxmlformats.org/drawingml/2006/main"/>
        </cdr:cNvGrpSpPr>
      </cdr:nvGrpSpPr>
      <cdr:grpSpPr bwMode="auto">
        <a:xfrm xmlns:a="http://schemas.openxmlformats.org/drawingml/2006/main">
          <a:off x="1138166" y="0"/>
          <a:ext cx="586568" cy="0"/>
          <a:chOff x="714304" y="752115"/>
          <a:chExt cx="497890" cy="397379"/>
        </a:xfrm>
      </cdr:grpSpPr>
      <cdr:sp macro="" textlink="">
        <cdr:nvSpPr>
          <cdr:cNvPr id="3174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4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4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0.83993</cdr:x>
      <cdr:y>0.3251</cdr:y>
    </cdr:from>
    <cdr:to>
      <cdr:x>0.92053</cdr:x>
      <cdr:y>0.37361</cdr:y>
    </cdr:to>
    <cdr:grpSp>
      <cdr:nvGrpSpPr>
        <cdr:cNvPr id="18" name="Group 5"/>
        <cdr:cNvGrpSpPr>
          <a:grpSpLocks xmlns:a="http://schemas.openxmlformats.org/drawingml/2006/main"/>
        </cdr:cNvGrpSpPr>
      </cdr:nvGrpSpPr>
      <cdr:grpSpPr bwMode="auto">
        <a:xfrm xmlns:a="http://schemas.openxmlformats.org/drawingml/2006/main">
          <a:off x="6056252" y="0"/>
          <a:ext cx="581161" cy="0"/>
          <a:chOff x="4343814" y="771168"/>
          <a:chExt cx="516279" cy="452721"/>
        </a:xfrm>
      </cdr:grpSpPr>
      <cdr:sp macro="" textlink="">
        <cdr:nvSpPr>
          <cdr:cNvPr id="3175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175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8.xml><?xml version="1.0" encoding="utf-8"?>
<c:userShapes xmlns:c="http://schemas.openxmlformats.org/drawingml/2006/chart">
  <cdr:relSizeAnchor xmlns:cdr="http://schemas.openxmlformats.org/drawingml/2006/chartDrawing">
    <cdr:from>
      <cdr:x>0.15785</cdr:x>
      <cdr:y>0.32793</cdr:y>
    </cdr:from>
    <cdr:to>
      <cdr:x>0.23919</cdr:x>
      <cdr:y>0.3784</cdr:y>
    </cdr:to>
    <cdr:grpSp>
      <cdr:nvGrpSpPr>
        <cdr:cNvPr id="17" name="Group 1"/>
        <cdr:cNvGrpSpPr>
          <a:grpSpLocks xmlns:a="http://schemas.openxmlformats.org/drawingml/2006/main"/>
        </cdr:cNvGrpSpPr>
      </cdr:nvGrpSpPr>
      <cdr:grpSpPr bwMode="auto">
        <a:xfrm xmlns:a="http://schemas.openxmlformats.org/drawingml/2006/main">
          <a:off x="1138166" y="0"/>
          <a:ext cx="586496" cy="0"/>
          <a:chOff x="714304" y="752115"/>
          <a:chExt cx="497890" cy="397379"/>
        </a:xfrm>
      </cdr:grpSpPr>
      <cdr:sp macro="" textlink="">
        <cdr:nvSpPr>
          <cdr:cNvPr id="3277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0.83994</cdr:x>
      <cdr:y>0.3251</cdr:y>
    </cdr:from>
    <cdr:to>
      <cdr:x>0.92054</cdr:x>
      <cdr:y>0.37361</cdr:y>
    </cdr:to>
    <cdr:grpSp>
      <cdr:nvGrpSpPr>
        <cdr:cNvPr id="18" name="Group 5"/>
        <cdr:cNvGrpSpPr>
          <a:grpSpLocks xmlns:a="http://schemas.openxmlformats.org/drawingml/2006/main"/>
        </cdr:cNvGrpSpPr>
      </cdr:nvGrpSpPr>
      <cdr:grpSpPr bwMode="auto">
        <a:xfrm xmlns:a="http://schemas.openxmlformats.org/drawingml/2006/main">
          <a:off x="6056324" y="0"/>
          <a:ext cx="581161" cy="0"/>
          <a:chOff x="4343814" y="771168"/>
          <a:chExt cx="516279" cy="452721"/>
        </a:xfrm>
      </cdr:grpSpPr>
      <cdr:sp macro="" textlink="">
        <cdr:nvSpPr>
          <cdr:cNvPr id="3277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277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69.xml><?xml version="1.0" encoding="utf-8"?>
<c:userShapes xmlns:c="http://schemas.openxmlformats.org/drawingml/2006/chart">
  <cdr:relSizeAnchor xmlns:cdr="http://schemas.openxmlformats.org/drawingml/2006/chartDrawing">
    <cdr:from>
      <cdr:x>0.15784</cdr:x>
      <cdr:y>0.32793</cdr:y>
    </cdr:from>
    <cdr:to>
      <cdr:x>0.23919</cdr:x>
      <cdr:y>0.3784</cdr:y>
    </cdr:to>
    <cdr:grpSp>
      <cdr:nvGrpSpPr>
        <cdr:cNvPr id="17" name="Group 1"/>
        <cdr:cNvGrpSpPr>
          <a:grpSpLocks xmlns:a="http://schemas.openxmlformats.org/drawingml/2006/main"/>
        </cdr:cNvGrpSpPr>
      </cdr:nvGrpSpPr>
      <cdr:grpSpPr bwMode="auto">
        <a:xfrm xmlns:a="http://schemas.openxmlformats.org/drawingml/2006/main">
          <a:off x="1141100" y="0"/>
          <a:ext cx="588118" cy="0"/>
          <a:chOff x="714304" y="752115"/>
          <a:chExt cx="497890" cy="397379"/>
        </a:xfrm>
      </cdr:grpSpPr>
      <cdr:sp macro="" textlink="">
        <cdr:nvSpPr>
          <cdr:cNvPr id="3379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0.83994</cdr:x>
      <cdr:y>0.3251</cdr:y>
    </cdr:from>
    <cdr:to>
      <cdr:x>0.92055</cdr:x>
      <cdr:y>0.37361</cdr:y>
    </cdr:to>
    <cdr:grpSp>
      <cdr:nvGrpSpPr>
        <cdr:cNvPr id="18" name="Group 5"/>
        <cdr:cNvGrpSpPr>
          <a:grpSpLocks xmlns:a="http://schemas.openxmlformats.org/drawingml/2006/main"/>
        </cdr:cNvGrpSpPr>
      </cdr:nvGrpSpPr>
      <cdr:grpSpPr bwMode="auto">
        <a:xfrm xmlns:a="http://schemas.openxmlformats.org/drawingml/2006/main">
          <a:off x="6072325" y="0"/>
          <a:ext cx="582768" cy="0"/>
          <a:chOff x="4343814" y="771168"/>
          <a:chExt cx="516279" cy="452721"/>
        </a:xfrm>
      </cdr:grpSpPr>
      <cdr:sp macro="" textlink="">
        <cdr:nvSpPr>
          <cdr:cNvPr id="3379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379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xml><?xml version="1.0" encoding="utf-8"?>
<c:userShapes xmlns:c="http://schemas.openxmlformats.org/drawingml/2006/chart">
  <cdr:relSizeAnchor xmlns:cdr="http://schemas.openxmlformats.org/drawingml/2006/chartDrawing">
    <cdr:from>
      <cdr:x>0.16147</cdr:x>
      <cdr:y>0.3164</cdr:y>
    </cdr:from>
    <cdr:to>
      <cdr:x>0.24179</cdr:x>
      <cdr:y>0.36818</cdr:y>
    </cdr:to>
    <cdr:grpSp>
      <cdr:nvGrpSpPr>
        <cdr:cNvPr id="17" name="Group 1"/>
        <cdr:cNvGrpSpPr>
          <a:grpSpLocks xmlns:a="http://schemas.openxmlformats.org/drawingml/2006/main"/>
        </cdr:cNvGrpSpPr>
      </cdr:nvGrpSpPr>
      <cdr:grpSpPr bwMode="auto">
        <a:xfrm xmlns:a="http://schemas.openxmlformats.org/drawingml/2006/main">
          <a:off x="1251933" y="0"/>
          <a:ext cx="622749" cy="0"/>
          <a:chOff x="714304" y="752115"/>
          <a:chExt cx="497890" cy="397379"/>
        </a:xfrm>
      </cdr:grpSpPr>
      <cdr:sp macro="" textlink="">
        <cdr:nvSpPr>
          <cdr:cNvPr id="717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0.84099</cdr:x>
      <cdr:y>0.31336</cdr:y>
    </cdr:from>
    <cdr:to>
      <cdr:x>0.92131</cdr:x>
      <cdr:y>0.36339</cdr:y>
    </cdr:to>
    <cdr:grpSp>
      <cdr:nvGrpSpPr>
        <cdr:cNvPr id="18" name="Group 5"/>
        <cdr:cNvGrpSpPr>
          <a:grpSpLocks xmlns:a="http://schemas.openxmlformats.org/drawingml/2006/main"/>
        </cdr:cNvGrpSpPr>
      </cdr:nvGrpSpPr>
      <cdr:grpSpPr bwMode="auto">
        <a:xfrm xmlns:a="http://schemas.openxmlformats.org/drawingml/2006/main">
          <a:off x="6520490" y="0"/>
          <a:ext cx="622749" cy="0"/>
          <a:chOff x="4343814" y="771168"/>
          <a:chExt cx="516279" cy="452721"/>
        </a:xfrm>
      </cdr:grpSpPr>
      <cdr:sp macro="" textlink="">
        <cdr:nvSpPr>
          <cdr:cNvPr id="717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717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0.xml><?xml version="1.0" encoding="utf-8"?>
<c:userShapes xmlns:c="http://schemas.openxmlformats.org/drawingml/2006/chart">
  <cdr:relSizeAnchor xmlns:cdr="http://schemas.openxmlformats.org/drawingml/2006/chartDrawing">
    <cdr:from>
      <cdr:x>0.15759</cdr:x>
      <cdr:y>0.32793</cdr:y>
    </cdr:from>
    <cdr:to>
      <cdr:x>0.23918</cdr:x>
      <cdr:y>0.3784</cdr:y>
    </cdr:to>
    <cdr:grpSp>
      <cdr:nvGrpSpPr>
        <cdr:cNvPr id="17" name="Group 1"/>
        <cdr:cNvGrpSpPr>
          <a:grpSpLocks xmlns:a="http://schemas.openxmlformats.org/drawingml/2006/main"/>
        </cdr:cNvGrpSpPr>
      </cdr:nvGrpSpPr>
      <cdr:grpSpPr bwMode="auto">
        <a:xfrm xmlns:a="http://schemas.openxmlformats.org/drawingml/2006/main">
          <a:off x="1142295" y="0"/>
          <a:ext cx="591407" cy="0"/>
          <a:chOff x="714304" y="752115"/>
          <a:chExt cx="497890" cy="397379"/>
        </a:xfrm>
      </cdr:grpSpPr>
      <cdr:sp macro="" textlink="">
        <cdr:nvSpPr>
          <cdr:cNvPr id="3481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1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2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0.84093</cdr:x>
      <cdr:y>0.3251</cdr:y>
    </cdr:from>
    <cdr:to>
      <cdr:x>0.92056</cdr:x>
      <cdr:y>0.37361</cdr:y>
    </cdr:to>
    <cdr:grpSp>
      <cdr:nvGrpSpPr>
        <cdr:cNvPr id="18" name="Group 5"/>
        <cdr:cNvGrpSpPr>
          <a:grpSpLocks xmlns:a="http://schemas.openxmlformats.org/drawingml/2006/main"/>
        </cdr:cNvGrpSpPr>
      </cdr:nvGrpSpPr>
      <cdr:grpSpPr bwMode="auto">
        <a:xfrm xmlns:a="http://schemas.openxmlformats.org/drawingml/2006/main">
          <a:off x="6095502" y="0"/>
          <a:ext cx="577200" cy="0"/>
          <a:chOff x="4343814" y="771168"/>
          <a:chExt cx="516279" cy="452721"/>
        </a:xfrm>
      </cdr:grpSpPr>
      <cdr:sp macro="" textlink="">
        <cdr:nvSpPr>
          <cdr:cNvPr id="3482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482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1.xml><?xml version="1.0" encoding="utf-8"?>
<c:userShapes xmlns:c="http://schemas.openxmlformats.org/drawingml/2006/chart">
  <cdr:relSizeAnchor xmlns:cdr="http://schemas.openxmlformats.org/drawingml/2006/chartDrawing">
    <cdr:from>
      <cdr:x>0.15758</cdr:x>
      <cdr:y>0.32793</cdr:y>
    </cdr:from>
    <cdr:to>
      <cdr:x>0.23819</cdr:x>
      <cdr:y>0.3784</cdr:y>
    </cdr:to>
    <cdr:grpSp>
      <cdr:nvGrpSpPr>
        <cdr:cNvPr id="17" name="Group 1"/>
        <cdr:cNvGrpSpPr>
          <a:grpSpLocks xmlns:a="http://schemas.openxmlformats.org/drawingml/2006/main"/>
        </cdr:cNvGrpSpPr>
      </cdr:nvGrpSpPr>
      <cdr:grpSpPr bwMode="auto">
        <a:xfrm xmlns:a="http://schemas.openxmlformats.org/drawingml/2006/main">
          <a:off x="1142223" y="0"/>
          <a:ext cx="584303" cy="0"/>
          <a:chOff x="714304" y="752115"/>
          <a:chExt cx="497890" cy="397379"/>
        </a:xfrm>
      </cdr:grpSpPr>
      <cdr:sp macro="" textlink="">
        <cdr:nvSpPr>
          <cdr:cNvPr id="35842"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3"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4"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0.83996</cdr:x>
      <cdr:y>0.3251</cdr:y>
    </cdr:from>
    <cdr:to>
      <cdr:x>0.92057</cdr:x>
      <cdr:y>0.37361</cdr:y>
    </cdr:to>
    <cdr:grpSp>
      <cdr:nvGrpSpPr>
        <cdr:cNvPr id="18" name="Group 5"/>
        <cdr:cNvGrpSpPr>
          <a:grpSpLocks xmlns:a="http://schemas.openxmlformats.org/drawingml/2006/main"/>
        </cdr:cNvGrpSpPr>
      </cdr:nvGrpSpPr>
      <cdr:grpSpPr bwMode="auto">
        <a:xfrm xmlns:a="http://schemas.openxmlformats.org/drawingml/2006/main">
          <a:off x="6088471" y="0"/>
          <a:ext cx="584304" cy="0"/>
          <a:chOff x="4343814" y="771168"/>
          <a:chExt cx="516279" cy="452721"/>
        </a:xfrm>
      </cdr:grpSpPr>
      <cdr:sp macro="" textlink="">
        <cdr:nvSpPr>
          <cdr:cNvPr id="35846"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5847"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2.xml><?xml version="1.0" encoding="utf-8"?>
<c:userShapes xmlns:c="http://schemas.openxmlformats.org/drawingml/2006/chart">
  <cdr:relSizeAnchor xmlns:cdr="http://schemas.openxmlformats.org/drawingml/2006/chartDrawing">
    <cdr:from>
      <cdr:x>0.15757</cdr:x>
      <cdr:y>0.32793</cdr:y>
    </cdr:from>
    <cdr:to>
      <cdr:x>0.23819</cdr:x>
      <cdr:y>0.3784</cdr:y>
    </cdr:to>
    <cdr:grpSp>
      <cdr:nvGrpSpPr>
        <cdr:cNvPr id="17" name="Group 1"/>
        <cdr:cNvGrpSpPr>
          <a:grpSpLocks xmlns:a="http://schemas.openxmlformats.org/drawingml/2006/main"/>
        </cdr:cNvGrpSpPr>
      </cdr:nvGrpSpPr>
      <cdr:grpSpPr bwMode="auto">
        <a:xfrm xmlns:a="http://schemas.openxmlformats.org/drawingml/2006/main">
          <a:off x="1143651" y="0"/>
          <a:ext cx="585144" cy="0"/>
          <a:chOff x="714304" y="752115"/>
          <a:chExt cx="497890" cy="397379"/>
        </a:xfrm>
      </cdr:grpSpPr>
      <cdr:sp macro="" textlink="">
        <cdr:nvSpPr>
          <cdr:cNvPr id="36866"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67"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68"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0.83996</cdr:x>
      <cdr:y>0.3251</cdr:y>
    </cdr:from>
    <cdr:to>
      <cdr:x>0.92058</cdr:x>
      <cdr:y>0.37361</cdr:y>
    </cdr:to>
    <cdr:grpSp>
      <cdr:nvGrpSpPr>
        <cdr:cNvPr id="18" name="Group 5"/>
        <cdr:cNvGrpSpPr>
          <a:grpSpLocks xmlns:a="http://schemas.openxmlformats.org/drawingml/2006/main"/>
        </cdr:cNvGrpSpPr>
      </cdr:nvGrpSpPr>
      <cdr:grpSpPr bwMode="auto">
        <a:xfrm xmlns:a="http://schemas.openxmlformats.org/drawingml/2006/main">
          <a:off x="6096472" y="0"/>
          <a:ext cx="585144" cy="0"/>
          <a:chOff x="4343814" y="771168"/>
          <a:chExt cx="516279" cy="452721"/>
        </a:xfrm>
      </cdr:grpSpPr>
      <cdr:sp macro="" textlink="">
        <cdr:nvSpPr>
          <cdr:cNvPr id="36870"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6871"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3.xml><?xml version="1.0" encoding="utf-8"?>
<c:userShapes xmlns:c="http://schemas.openxmlformats.org/drawingml/2006/chart">
  <cdr:relSizeAnchor xmlns:cdr="http://schemas.openxmlformats.org/drawingml/2006/chartDrawing">
    <cdr:from>
      <cdr:x>0.15757</cdr:x>
      <cdr:y>0.32793</cdr:y>
    </cdr:from>
    <cdr:to>
      <cdr:x>0.23818</cdr:x>
      <cdr:y>0.3784</cdr:y>
    </cdr:to>
    <cdr:grpSp>
      <cdr:nvGrpSpPr>
        <cdr:cNvPr id="17" name="Group 1"/>
        <cdr:cNvGrpSpPr>
          <a:grpSpLocks xmlns:a="http://schemas.openxmlformats.org/drawingml/2006/main"/>
        </cdr:cNvGrpSpPr>
      </cdr:nvGrpSpPr>
      <cdr:grpSpPr bwMode="auto">
        <a:xfrm xmlns:a="http://schemas.openxmlformats.org/drawingml/2006/main">
          <a:off x="1145152" y="0"/>
          <a:ext cx="585839" cy="0"/>
          <a:chOff x="714304" y="752115"/>
          <a:chExt cx="497890" cy="397379"/>
        </a:xfrm>
      </cdr:grpSpPr>
      <cdr:sp macro="" textlink="">
        <cdr:nvSpPr>
          <cdr:cNvPr id="37890"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1"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2"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0.83997</cdr:x>
      <cdr:y>0.3251</cdr:y>
    </cdr:from>
    <cdr:to>
      <cdr:x>0.92058</cdr:x>
      <cdr:y>0.37361</cdr:y>
    </cdr:to>
    <cdr:grpSp>
      <cdr:nvGrpSpPr>
        <cdr:cNvPr id="18" name="Group 5"/>
        <cdr:cNvGrpSpPr>
          <a:grpSpLocks xmlns:a="http://schemas.openxmlformats.org/drawingml/2006/main"/>
        </cdr:cNvGrpSpPr>
      </cdr:nvGrpSpPr>
      <cdr:grpSpPr bwMode="auto">
        <a:xfrm xmlns:a="http://schemas.openxmlformats.org/drawingml/2006/main">
          <a:off x="6104545" y="0"/>
          <a:ext cx="585839" cy="0"/>
          <a:chOff x="4343814" y="771168"/>
          <a:chExt cx="516279" cy="452721"/>
        </a:xfrm>
      </cdr:grpSpPr>
      <cdr:sp macro="" textlink="">
        <cdr:nvSpPr>
          <cdr:cNvPr id="37894"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7895"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4.xml><?xml version="1.0" encoding="utf-8"?>
<c:userShapes xmlns:c="http://schemas.openxmlformats.org/drawingml/2006/chart">
  <cdr:relSizeAnchor xmlns:cdr="http://schemas.openxmlformats.org/drawingml/2006/chartDrawing">
    <cdr:from>
      <cdr:x>0.15657</cdr:x>
      <cdr:y>0.32793</cdr:y>
    </cdr:from>
    <cdr:to>
      <cdr:x>0.23793</cdr:x>
      <cdr:y>0.3784</cdr:y>
    </cdr:to>
    <cdr:grpSp>
      <cdr:nvGrpSpPr>
        <cdr:cNvPr id="17" name="Group 1"/>
        <cdr:cNvGrpSpPr>
          <a:grpSpLocks xmlns:a="http://schemas.openxmlformats.org/drawingml/2006/main"/>
        </cdr:cNvGrpSpPr>
      </cdr:nvGrpSpPr>
      <cdr:grpSpPr bwMode="auto">
        <a:xfrm xmlns:a="http://schemas.openxmlformats.org/drawingml/2006/main">
          <a:off x="1139376" y="0"/>
          <a:ext cx="592064" cy="0"/>
          <a:chOff x="714304" y="752115"/>
          <a:chExt cx="497890" cy="397379"/>
        </a:xfrm>
      </cdr:grpSpPr>
      <cdr:sp macro="" textlink="">
        <cdr:nvSpPr>
          <cdr:cNvPr id="3891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0.83998</cdr:x>
      <cdr:y>0.3251</cdr:y>
    </cdr:from>
    <cdr:to>
      <cdr:x>0.92059</cdr:x>
      <cdr:y>0.37361</cdr:y>
    </cdr:to>
    <cdr:grpSp>
      <cdr:nvGrpSpPr>
        <cdr:cNvPr id="18" name="Group 5"/>
        <cdr:cNvGrpSpPr>
          <a:grpSpLocks xmlns:a="http://schemas.openxmlformats.org/drawingml/2006/main"/>
        </cdr:cNvGrpSpPr>
      </cdr:nvGrpSpPr>
      <cdr:grpSpPr bwMode="auto">
        <a:xfrm xmlns:a="http://schemas.openxmlformats.org/drawingml/2006/main">
          <a:off x="6112618" y="0"/>
          <a:ext cx="586607" cy="0"/>
          <a:chOff x="4343814" y="771168"/>
          <a:chExt cx="516279" cy="452721"/>
        </a:xfrm>
      </cdr:grpSpPr>
      <cdr:sp macro="" textlink="">
        <cdr:nvSpPr>
          <cdr:cNvPr id="3891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3891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75.xml><?xml version="1.0" encoding="utf-8"?>
<xdr:wsDr xmlns:xdr="http://schemas.openxmlformats.org/drawingml/2006/spreadsheetDrawing" xmlns:a="http://schemas.openxmlformats.org/drawingml/2006/main">
  <xdr:twoCellAnchor>
    <xdr:from>
      <xdr:col>45</xdr:col>
      <xdr:colOff>28575</xdr:colOff>
      <xdr:row>7</xdr:row>
      <xdr:rowOff>28575</xdr:rowOff>
    </xdr:from>
    <xdr:to>
      <xdr:col>51</xdr:col>
      <xdr:colOff>0</xdr:colOff>
      <xdr:row>28</xdr:row>
      <xdr:rowOff>0</xdr:rowOff>
    </xdr:to>
    <xdr:graphicFrame macro="">
      <xdr:nvGraphicFramePr>
        <xdr:cNvPr id="2133213"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28575</xdr:colOff>
      <xdr:row>7</xdr:row>
      <xdr:rowOff>28575</xdr:rowOff>
    </xdr:from>
    <xdr:to>
      <xdr:col>44</xdr:col>
      <xdr:colOff>0</xdr:colOff>
      <xdr:row>28</xdr:row>
      <xdr:rowOff>0</xdr:rowOff>
    </xdr:to>
    <xdr:graphicFrame macro="">
      <xdr:nvGraphicFramePr>
        <xdr:cNvPr id="2133214"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0.16146</cdr:x>
      <cdr:y>0.32793</cdr:y>
    </cdr:from>
    <cdr:to>
      <cdr:x>0.24179</cdr:x>
      <cdr:y>0.3784</cdr:y>
    </cdr:to>
    <cdr:grpSp>
      <cdr:nvGrpSpPr>
        <cdr:cNvPr id="17" name="Group 1"/>
        <cdr:cNvGrpSpPr>
          <a:grpSpLocks xmlns:a="http://schemas.openxmlformats.org/drawingml/2006/main"/>
        </cdr:cNvGrpSpPr>
      </cdr:nvGrpSpPr>
      <cdr:grpSpPr bwMode="auto">
        <a:xfrm xmlns:a="http://schemas.openxmlformats.org/drawingml/2006/main">
          <a:off x="1248780" y="0"/>
          <a:ext cx="621296" cy="0"/>
          <a:chOff x="714304" y="752115"/>
          <a:chExt cx="497890" cy="397379"/>
        </a:xfrm>
      </cdr:grpSpPr>
      <cdr:sp macro="" textlink="">
        <cdr:nvSpPr>
          <cdr:cNvPr id="8194"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5"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6"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0.841</cdr:x>
      <cdr:y>0.3251</cdr:y>
    </cdr:from>
    <cdr:to>
      <cdr:x>0.92132</cdr:x>
      <cdr:y>0.37361</cdr:y>
    </cdr:to>
    <cdr:grpSp>
      <cdr:nvGrpSpPr>
        <cdr:cNvPr id="18" name="Group 5"/>
        <cdr:cNvGrpSpPr>
          <a:grpSpLocks xmlns:a="http://schemas.openxmlformats.org/drawingml/2006/main"/>
        </cdr:cNvGrpSpPr>
      </cdr:nvGrpSpPr>
      <cdr:grpSpPr bwMode="auto">
        <a:xfrm xmlns:a="http://schemas.openxmlformats.org/drawingml/2006/main">
          <a:off x="6504546" y="0"/>
          <a:ext cx="621219" cy="0"/>
          <a:chOff x="4343814" y="771168"/>
          <a:chExt cx="516279" cy="452721"/>
        </a:xfrm>
      </cdr:grpSpPr>
      <cdr:sp macro="" textlink="">
        <cdr:nvSpPr>
          <cdr:cNvPr id="8198"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8199"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drawings/drawing9.xml><?xml version="1.0" encoding="utf-8"?>
<c:userShapes xmlns:c="http://schemas.openxmlformats.org/drawingml/2006/chart">
  <cdr:relSizeAnchor xmlns:cdr="http://schemas.openxmlformats.org/drawingml/2006/chartDrawing">
    <cdr:from>
      <cdr:x>0.16121</cdr:x>
      <cdr:y>0.32793</cdr:y>
    </cdr:from>
    <cdr:to>
      <cdr:x>0.24153</cdr:x>
      <cdr:y>0.3784</cdr:y>
    </cdr:to>
    <cdr:grpSp>
      <cdr:nvGrpSpPr>
        <cdr:cNvPr id="17" name="Group 1"/>
        <cdr:cNvGrpSpPr>
          <a:grpSpLocks xmlns:a="http://schemas.openxmlformats.org/drawingml/2006/main"/>
        </cdr:cNvGrpSpPr>
      </cdr:nvGrpSpPr>
      <cdr:grpSpPr bwMode="auto">
        <a:xfrm xmlns:a="http://schemas.openxmlformats.org/drawingml/2006/main">
          <a:off x="1246847" y="0"/>
          <a:ext cx="621218" cy="0"/>
          <a:chOff x="714304" y="752115"/>
          <a:chExt cx="497890" cy="397379"/>
        </a:xfrm>
      </cdr:grpSpPr>
      <cdr:sp macro="" textlink="">
        <cdr:nvSpPr>
          <cdr:cNvPr id="9218" name="Freeform 2" descr="70%"/>
          <cdr:cNvSpPr>
            <a:spLocks xmlns:a="http://schemas.openxmlformats.org/drawingml/2006/main"/>
          </cdr:cNvSpPr>
        </cdr:nvSpPr>
        <cdr:spPr bwMode="auto">
          <a:xfrm xmlns:a="http://schemas.openxmlformats.org/drawingml/2006/main">
            <a:off x="714304" y="769353"/>
            <a:ext cx="497890" cy="362903"/>
          </a:xfrm>
          <a:custGeom xmlns:a="http://schemas.openxmlformats.org/drawingml/2006/main">
            <a:avLst/>
            <a:gdLst/>
            <a:ahLst/>
            <a:cxnLst>
              <a:cxn ang="0">
                <a:pos x="227044" y="335348"/>
              </a:cxn>
              <a:cxn ang="0">
                <a:pos x="264366" y="348115"/>
              </a:cxn>
              <a:cxn ang="0">
                <a:pos x="300557" y="357194"/>
              </a:cxn>
              <a:cxn ang="0">
                <a:pos x="335052" y="362301"/>
              </a:cxn>
              <a:cxn ang="0">
                <a:pos x="367568" y="363435"/>
              </a:cxn>
              <a:cxn ang="0">
                <a:pos x="397821" y="361166"/>
              </a:cxn>
              <a:cxn ang="0">
                <a:pos x="424682" y="354924"/>
              </a:cxn>
              <a:cxn ang="0">
                <a:pos x="448433" y="344994"/>
              </a:cxn>
              <a:cxn ang="0">
                <a:pos x="467942" y="331660"/>
              </a:cxn>
              <a:cxn ang="0">
                <a:pos x="482927" y="314637"/>
              </a:cxn>
              <a:cxn ang="0">
                <a:pos x="492823" y="294210"/>
              </a:cxn>
              <a:cxn ang="0">
                <a:pos x="497065" y="271229"/>
              </a:cxn>
              <a:cxn ang="0">
                <a:pos x="495934" y="246830"/>
              </a:cxn>
              <a:cxn ang="0">
                <a:pos x="489148" y="221296"/>
              </a:cxn>
              <a:cxn ang="0">
                <a:pos x="477273" y="195194"/>
              </a:cxn>
              <a:cxn ang="0">
                <a:pos x="460873" y="169093"/>
              </a:cxn>
              <a:cxn ang="0">
                <a:pos x="440233" y="143275"/>
              </a:cxn>
              <a:cxn ang="0">
                <a:pos x="415351" y="118025"/>
              </a:cxn>
              <a:cxn ang="0">
                <a:pos x="386794" y="93909"/>
              </a:cxn>
              <a:cxn ang="0">
                <a:pos x="355127" y="71496"/>
              </a:cxn>
              <a:cxn ang="0">
                <a:pos x="320067" y="51069"/>
              </a:cxn>
              <a:cxn ang="0">
                <a:pos x="282744" y="33195"/>
              </a:cxn>
              <a:cxn ang="0">
                <a:pos x="245422" y="19009"/>
              </a:cxn>
              <a:cxn ang="0">
                <a:pos x="208665" y="8795"/>
              </a:cxn>
              <a:cxn ang="0">
                <a:pos x="173605" y="2554"/>
              </a:cxn>
              <a:cxn ang="0">
                <a:pos x="140241" y="0"/>
              </a:cxn>
              <a:cxn ang="0">
                <a:pos x="109139" y="1135"/>
              </a:cxn>
              <a:cxn ang="0">
                <a:pos x="81147" y="6242"/>
              </a:cxn>
              <a:cxn ang="0">
                <a:pos x="56266" y="14753"/>
              </a:cxn>
              <a:cxn ang="0">
                <a:pos x="35343" y="26953"/>
              </a:cxn>
              <a:cxn ang="0">
                <a:pos x="18943" y="42841"/>
              </a:cxn>
              <a:cxn ang="0">
                <a:pos x="7351" y="62133"/>
              </a:cxn>
              <a:cxn ang="0">
                <a:pos x="848" y="84547"/>
              </a:cxn>
              <a:cxn ang="0">
                <a:pos x="565" y="108378"/>
              </a:cxn>
              <a:cxn ang="0">
                <a:pos x="5372" y="133629"/>
              </a:cxn>
              <a:cxn ang="0">
                <a:pos x="15551" y="159447"/>
              </a:cxn>
              <a:cxn ang="0">
                <a:pos x="30536" y="185548"/>
              </a:cxn>
              <a:cxn ang="0">
                <a:pos x="49763" y="211650"/>
              </a:cxn>
              <a:cxn ang="0">
                <a:pos x="73230" y="237184"/>
              </a:cxn>
              <a:cxn ang="0">
                <a:pos x="100657" y="261583"/>
              </a:cxn>
              <a:cxn ang="0">
                <a:pos x="131476" y="284564"/>
              </a:cxn>
              <a:cxn ang="0">
                <a:pos x="165122" y="305842"/>
              </a:cxn>
              <a:cxn ang="0">
                <a:pos x="201879" y="324567"/>
              </a:cxn>
            </a:cxnLst>
            <a:rect l="0" t="0" r="r" b="b"/>
            <a:pathLst>
              <a:path w="497347" h="363435">
                <a:moveTo>
                  <a:pt x="201879" y="324567"/>
                </a:moveTo>
                <a:lnTo>
                  <a:pt x="214603" y="330241"/>
                </a:lnTo>
                <a:lnTo>
                  <a:pt x="227044" y="335348"/>
                </a:lnTo>
                <a:lnTo>
                  <a:pt x="239484" y="340171"/>
                </a:lnTo>
                <a:lnTo>
                  <a:pt x="251925" y="344427"/>
                </a:lnTo>
                <a:lnTo>
                  <a:pt x="264366" y="348115"/>
                </a:lnTo>
                <a:lnTo>
                  <a:pt x="276524" y="351520"/>
                </a:lnTo>
                <a:lnTo>
                  <a:pt x="288682" y="354640"/>
                </a:lnTo>
                <a:lnTo>
                  <a:pt x="300557" y="357194"/>
                </a:lnTo>
                <a:lnTo>
                  <a:pt x="312150" y="359180"/>
                </a:lnTo>
                <a:lnTo>
                  <a:pt x="323742" y="360882"/>
                </a:lnTo>
                <a:lnTo>
                  <a:pt x="335052" y="362301"/>
                </a:lnTo>
                <a:lnTo>
                  <a:pt x="346362" y="363152"/>
                </a:lnTo>
                <a:lnTo>
                  <a:pt x="357106" y="363435"/>
                </a:lnTo>
                <a:lnTo>
                  <a:pt x="367568" y="363435"/>
                </a:lnTo>
                <a:lnTo>
                  <a:pt x="378029" y="363152"/>
                </a:lnTo>
                <a:lnTo>
                  <a:pt x="388208" y="362301"/>
                </a:lnTo>
                <a:lnTo>
                  <a:pt x="397821" y="361166"/>
                </a:lnTo>
                <a:lnTo>
                  <a:pt x="407152" y="359464"/>
                </a:lnTo>
                <a:lnTo>
                  <a:pt x="416200" y="357194"/>
                </a:lnTo>
                <a:lnTo>
                  <a:pt x="424682" y="354924"/>
                </a:lnTo>
                <a:lnTo>
                  <a:pt x="433164" y="352087"/>
                </a:lnTo>
                <a:lnTo>
                  <a:pt x="440798" y="348682"/>
                </a:lnTo>
                <a:lnTo>
                  <a:pt x="448433" y="344994"/>
                </a:lnTo>
                <a:lnTo>
                  <a:pt x="455218" y="341022"/>
                </a:lnTo>
                <a:lnTo>
                  <a:pt x="461722" y="336483"/>
                </a:lnTo>
                <a:lnTo>
                  <a:pt x="467942" y="331660"/>
                </a:lnTo>
                <a:lnTo>
                  <a:pt x="473314" y="326269"/>
                </a:lnTo>
                <a:lnTo>
                  <a:pt x="478404" y="320595"/>
                </a:lnTo>
                <a:lnTo>
                  <a:pt x="482927" y="314637"/>
                </a:lnTo>
                <a:lnTo>
                  <a:pt x="486886" y="308112"/>
                </a:lnTo>
                <a:lnTo>
                  <a:pt x="489996" y="301303"/>
                </a:lnTo>
                <a:lnTo>
                  <a:pt x="492823" y="294210"/>
                </a:lnTo>
                <a:lnTo>
                  <a:pt x="494803" y="286833"/>
                </a:lnTo>
                <a:lnTo>
                  <a:pt x="496499" y="278889"/>
                </a:lnTo>
                <a:lnTo>
                  <a:pt x="497065" y="271229"/>
                </a:lnTo>
                <a:lnTo>
                  <a:pt x="497347" y="263285"/>
                </a:lnTo>
                <a:lnTo>
                  <a:pt x="496782" y="255057"/>
                </a:lnTo>
                <a:lnTo>
                  <a:pt x="495934" y="246830"/>
                </a:lnTo>
                <a:lnTo>
                  <a:pt x="494237" y="238318"/>
                </a:lnTo>
                <a:lnTo>
                  <a:pt x="491975" y="229807"/>
                </a:lnTo>
                <a:lnTo>
                  <a:pt x="489148" y="221296"/>
                </a:lnTo>
                <a:lnTo>
                  <a:pt x="485755" y="212501"/>
                </a:lnTo>
                <a:lnTo>
                  <a:pt x="481796" y="203989"/>
                </a:lnTo>
                <a:lnTo>
                  <a:pt x="477273" y="195194"/>
                </a:lnTo>
                <a:lnTo>
                  <a:pt x="472466" y="186399"/>
                </a:lnTo>
                <a:lnTo>
                  <a:pt x="466811" y="177888"/>
                </a:lnTo>
                <a:lnTo>
                  <a:pt x="460873" y="169093"/>
                </a:lnTo>
                <a:lnTo>
                  <a:pt x="454370" y="160298"/>
                </a:lnTo>
                <a:lnTo>
                  <a:pt x="447584" y="151786"/>
                </a:lnTo>
                <a:lnTo>
                  <a:pt x="440233" y="143275"/>
                </a:lnTo>
                <a:lnTo>
                  <a:pt x="432316" y="134764"/>
                </a:lnTo>
                <a:lnTo>
                  <a:pt x="424117" y="126252"/>
                </a:lnTo>
                <a:lnTo>
                  <a:pt x="415351" y="118025"/>
                </a:lnTo>
                <a:lnTo>
                  <a:pt x="406304" y="109797"/>
                </a:lnTo>
                <a:lnTo>
                  <a:pt x="396690" y="101853"/>
                </a:lnTo>
                <a:lnTo>
                  <a:pt x="386794" y="93909"/>
                </a:lnTo>
                <a:lnTo>
                  <a:pt x="376615" y="86249"/>
                </a:lnTo>
                <a:lnTo>
                  <a:pt x="365871" y="78872"/>
                </a:lnTo>
                <a:lnTo>
                  <a:pt x="355127" y="71496"/>
                </a:lnTo>
                <a:lnTo>
                  <a:pt x="343817" y="64403"/>
                </a:lnTo>
                <a:lnTo>
                  <a:pt x="332225" y="57594"/>
                </a:lnTo>
                <a:lnTo>
                  <a:pt x="320067" y="51069"/>
                </a:lnTo>
                <a:lnTo>
                  <a:pt x="307909" y="44827"/>
                </a:lnTo>
                <a:lnTo>
                  <a:pt x="295468" y="38869"/>
                </a:lnTo>
                <a:lnTo>
                  <a:pt x="282744" y="33195"/>
                </a:lnTo>
                <a:lnTo>
                  <a:pt x="270303" y="28088"/>
                </a:lnTo>
                <a:lnTo>
                  <a:pt x="257863" y="23265"/>
                </a:lnTo>
                <a:lnTo>
                  <a:pt x="245422" y="19009"/>
                </a:lnTo>
                <a:lnTo>
                  <a:pt x="232981" y="15321"/>
                </a:lnTo>
                <a:lnTo>
                  <a:pt x="220823" y="11916"/>
                </a:lnTo>
                <a:lnTo>
                  <a:pt x="208665" y="8795"/>
                </a:lnTo>
                <a:lnTo>
                  <a:pt x="196790" y="6242"/>
                </a:lnTo>
                <a:lnTo>
                  <a:pt x="185197" y="4256"/>
                </a:lnTo>
                <a:lnTo>
                  <a:pt x="173605" y="2554"/>
                </a:lnTo>
                <a:lnTo>
                  <a:pt x="162295" y="1135"/>
                </a:lnTo>
                <a:lnTo>
                  <a:pt x="150985" y="284"/>
                </a:lnTo>
                <a:lnTo>
                  <a:pt x="140241" y="0"/>
                </a:lnTo>
                <a:lnTo>
                  <a:pt x="129497" y="0"/>
                </a:lnTo>
                <a:lnTo>
                  <a:pt x="119318" y="284"/>
                </a:lnTo>
                <a:lnTo>
                  <a:pt x="109139" y="1135"/>
                </a:lnTo>
                <a:lnTo>
                  <a:pt x="99526" y="2270"/>
                </a:lnTo>
                <a:lnTo>
                  <a:pt x="90195" y="3972"/>
                </a:lnTo>
                <a:lnTo>
                  <a:pt x="81147" y="6242"/>
                </a:lnTo>
                <a:lnTo>
                  <a:pt x="72382" y="8512"/>
                </a:lnTo>
                <a:lnTo>
                  <a:pt x="64183" y="11349"/>
                </a:lnTo>
                <a:lnTo>
                  <a:pt x="56266" y="14753"/>
                </a:lnTo>
                <a:lnTo>
                  <a:pt x="48914" y="18442"/>
                </a:lnTo>
                <a:lnTo>
                  <a:pt x="41846" y="22414"/>
                </a:lnTo>
                <a:lnTo>
                  <a:pt x="35343" y="26953"/>
                </a:lnTo>
                <a:lnTo>
                  <a:pt x="29405" y="31776"/>
                </a:lnTo>
                <a:lnTo>
                  <a:pt x="23750" y="37167"/>
                </a:lnTo>
                <a:lnTo>
                  <a:pt x="18943" y="42841"/>
                </a:lnTo>
                <a:lnTo>
                  <a:pt x="14420" y="48799"/>
                </a:lnTo>
                <a:lnTo>
                  <a:pt x="10461" y="55324"/>
                </a:lnTo>
                <a:lnTo>
                  <a:pt x="7351" y="62133"/>
                </a:lnTo>
                <a:lnTo>
                  <a:pt x="4524" y="69226"/>
                </a:lnTo>
                <a:lnTo>
                  <a:pt x="2544" y="76603"/>
                </a:lnTo>
                <a:lnTo>
                  <a:pt x="848" y="84547"/>
                </a:lnTo>
                <a:lnTo>
                  <a:pt x="282" y="92207"/>
                </a:lnTo>
                <a:lnTo>
                  <a:pt x="0" y="100151"/>
                </a:lnTo>
                <a:lnTo>
                  <a:pt x="565" y="108378"/>
                </a:lnTo>
                <a:lnTo>
                  <a:pt x="1413" y="116606"/>
                </a:lnTo>
                <a:lnTo>
                  <a:pt x="3110" y="125117"/>
                </a:lnTo>
                <a:lnTo>
                  <a:pt x="5372" y="133629"/>
                </a:lnTo>
                <a:lnTo>
                  <a:pt x="8199" y="142140"/>
                </a:lnTo>
                <a:lnTo>
                  <a:pt x="11592" y="150935"/>
                </a:lnTo>
                <a:lnTo>
                  <a:pt x="15551" y="159447"/>
                </a:lnTo>
                <a:lnTo>
                  <a:pt x="20074" y="168242"/>
                </a:lnTo>
                <a:lnTo>
                  <a:pt x="24881" y="177037"/>
                </a:lnTo>
                <a:lnTo>
                  <a:pt x="30536" y="185548"/>
                </a:lnTo>
                <a:lnTo>
                  <a:pt x="36474" y="194343"/>
                </a:lnTo>
                <a:lnTo>
                  <a:pt x="42977" y="203138"/>
                </a:lnTo>
                <a:lnTo>
                  <a:pt x="49763" y="211650"/>
                </a:lnTo>
                <a:lnTo>
                  <a:pt x="57114" y="220161"/>
                </a:lnTo>
                <a:lnTo>
                  <a:pt x="65031" y="228672"/>
                </a:lnTo>
                <a:lnTo>
                  <a:pt x="73230" y="237184"/>
                </a:lnTo>
                <a:lnTo>
                  <a:pt x="81996" y="245411"/>
                </a:lnTo>
                <a:lnTo>
                  <a:pt x="91043" y="253639"/>
                </a:lnTo>
                <a:lnTo>
                  <a:pt x="100657" y="261583"/>
                </a:lnTo>
                <a:lnTo>
                  <a:pt x="110553" y="269527"/>
                </a:lnTo>
                <a:lnTo>
                  <a:pt x="120732" y="277187"/>
                </a:lnTo>
                <a:lnTo>
                  <a:pt x="131476" y="284564"/>
                </a:lnTo>
                <a:lnTo>
                  <a:pt x="142220" y="291940"/>
                </a:lnTo>
                <a:lnTo>
                  <a:pt x="153530" y="299033"/>
                </a:lnTo>
                <a:lnTo>
                  <a:pt x="165122" y="305842"/>
                </a:lnTo>
                <a:lnTo>
                  <a:pt x="177280" y="312367"/>
                </a:lnTo>
                <a:lnTo>
                  <a:pt x="189438" y="318609"/>
                </a:lnTo>
                <a:lnTo>
                  <a:pt x="201879" y="324567"/>
                </a:lnTo>
                <a:close/>
              </a:path>
            </a:pathLst>
          </a:custGeom>
          <a:pattFill xmlns:a="http://schemas.openxmlformats.org/drawingml/2006/main" prst="pct7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19" name="Freeform 3"/>
          <cdr:cNvSpPr>
            <a:spLocks xmlns:a="http://schemas.openxmlformats.org/drawingml/2006/main"/>
          </cdr:cNvSpPr>
        </cdr:nvSpPr>
        <cdr:spPr bwMode="auto">
          <a:xfrm xmlns:a="http://schemas.openxmlformats.org/drawingml/2006/main">
            <a:off x="991538" y="752115"/>
            <a:ext cx="188124" cy="188710"/>
          </a:xfrm>
          <a:custGeom xmlns:a="http://schemas.openxmlformats.org/drawingml/2006/main">
            <a:avLst/>
            <a:gdLst/>
            <a:ahLst/>
            <a:cxnLst>
              <a:cxn ang="0">
                <a:pos x="160882" y="0"/>
              </a:cxn>
              <a:cxn ang="0">
                <a:pos x="136283" y="3121"/>
              </a:cxn>
              <a:cxn ang="0">
                <a:pos x="111684" y="9646"/>
              </a:cxn>
              <a:cxn ang="0">
                <a:pos x="88216" y="18725"/>
              </a:cxn>
              <a:cxn ang="0">
                <a:pos x="67010" y="28371"/>
              </a:cxn>
              <a:cxn ang="0">
                <a:pos x="49480" y="37734"/>
              </a:cxn>
              <a:cxn ang="0">
                <a:pos x="36474" y="45110"/>
              </a:cxn>
              <a:cxn ang="0">
                <a:pos x="29405" y="49650"/>
              </a:cxn>
              <a:cxn ang="0">
                <a:pos x="137696" y="40003"/>
              </a:cxn>
              <a:cxn ang="0">
                <a:pos x="117339" y="59012"/>
              </a:cxn>
              <a:cxn ang="0">
                <a:pos x="100657" y="74333"/>
              </a:cxn>
              <a:cxn ang="0">
                <a:pos x="86802" y="86532"/>
              </a:cxn>
              <a:cxn ang="0">
                <a:pos x="73513" y="97029"/>
              </a:cxn>
              <a:cxn ang="0">
                <a:pos x="59942" y="106676"/>
              </a:cxn>
              <a:cxn ang="0">
                <a:pos x="44108" y="116322"/>
              </a:cxn>
              <a:cxn ang="0">
                <a:pos x="24599" y="127387"/>
              </a:cxn>
              <a:cxn ang="0">
                <a:pos x="0" y="140154"/>
              </a:cxn>
              <a:cxn ang="0">
                <a:pos x="5655" y="152353"/>
              </a:cxn>
              <a:cxn ang="0">
                <a:pos x="13572" y="162567"/>
              </a:cxn>
              <a:cxn ang="0">
                <a:pos x="20640" y="174199"/>
              </a:cxn>
              <a:cxn ang="0">
                <a:pos x="23185" y="189520"/>
              </a:cxn>
              <a:cxn ang="0">
                <a:pos x="44391" y="171929"/>
              </a:cxn>
              <a:cxn ang="0">
                <a:pos x="61073" y="156042"/>
              </a:cxn>
              <a:cxn ang="0">
                <a:pos x="74079" y="141005"/>
              </a:cxn>
              <a:cxn ang="0">
                <a:pos x="85389" y="125401"/>
              </a:cxn>
              <a:cxn ang="0">
                <a:pos x="95850" y="108945"/>
              </a:cxn>
              <a:cxn ang="0">
                <a:pos x="107443" y="90220"/>
              </a:cxn>
              <a:cxn ang="0">
                <a:pos x="121015" y="68658"/>
              </a:cxn>
              <a:cxn ang="0">
                <a:pos x="138545" y="42840"/>
              </a:cxn>
              <a:cxn ang="0">
                <a:pos x="142786" y="159162"/>
              </a:cxn>
              <a:cxn ang="0">
                <a:pos x="149006" y="146395"/>
              </a:cxn>
              <a:cxn ang="0">
                <a:pos x="158902" y="124266"/>
              </a:cxn>
              <a:cxn ang="0">
                <a:pos x="169929" y="96746"/>
              </a:cxn>
              <a:cxn ang="0">
                <a:pos x="180108" y="67240"/>
              </a:cxn>
              <a:cxn ang="0">
                <a:pos x="186894" y="39152"/>
              </a:cxn>
              <a:cxn ang="0">
                <a:pos x="187742" y="16455"/>
              </a:cxn>
              <a:cxn ang="0">
                <a:pos x="180391" y="2553"/>
              </a:cxn>
            </a:cxnLst>
            <a:rect l="0" t="0" r="r" b="b"/>
            <a:pathLst>
              <a:path w="188308" h="189520">
                <a:moveTo>
                  <a:pt x="172757" y="284"/>
                </a:moveTo>
                <a:lnTo>
                  <a:pt x="160882" y="0"/>
                </a:lnTo>
                <a:lnTo>
                  <a:pt x="148724" y="1135"/>
                </a:lnTo>
                <a:lnTo>
                  <a:pt x="136283" y="3121"/>
                </a:lnTo>
                <a:lnTo>
                  <a:pt x="124125" y="5958"/>
                </a:lnTo>
                <a:lnTo>
                  <a:pt x="111684" y="9646"/>
                </a:lnTo>
                <a:lnTo>
                  <a:pt x="99809" y="13902"/>
                </a:lnTo>
                <a:lnTo>
                  <a:pt x="88216" y="18725"/>
                </a:lnTo>
                <a:lnTo>
                  <a:pt x="77472" y="23548"/>
                </a:lnTo>
                <a:lnTo>
                  <a:pt x="67010" y="28371"/>
                </a:lnTo>
                <a:lnTo>
                  <a:pt x="57680" y="33194"/>
                </a:lnTo>
                <a:lnTo>
                  <a:pt x="49480" y="37734"/>
                </a:lnTo>
                <a:lnTo>
                  <a:pt x="42412" y="41706"/>
                </a:lnTo>
                <a:lnTo>
                  <a:pt x="36474" y="45110"/>
                </a:lnTo>
                <a:lnTo>
                  <a:pt x="32233" y="47947"/>
                </a:lnTo>
                <a:lnTo>
                  <a:pt x="29405" y="49650"/>
                </a:lnTo>
                <a:lnTo>
                  <a:pt x="28557" y="50217"/>
                </a:lnTo>
                <a:lnTo>
                  <a:pt x="137696" y="40003"/>
                </a:lnTo>
                <a:lnTo>
                  <a:pt x="126952" y="49933"/>
                </a:lnTo>
                <a:lnTo>
                  <a:pt x="117339" y="59012"/>
                </a:lnTo>
                <a:lnTo>
                  <a:pt x="108574" y="66956"/>
                </a:lnTo>
                <a:lnTo>
                  <a:pt x="100657" y="74333"/>
                </a:lnTo>
                <a:lnTo>
                  <a:pt x="93588" y="80858"/>
                </a:lnTo>
                <a:lnTo>
                  <a:pt x="86802" y="86532"/>
                </a:lnTo>
                <a:lnTo>
                  <a:pt x="80299" y="91923"/>
                </a:lnTo>
                <a:lnTo>
                  <a:pt x="73513" y="97029"/>
                </a:lnTo>
                <a:lnTo>
                  <a:pt x="67010" y="101853"/>
                </a:lnTo>
                <a:lnTo>
                  <a:pt x="59942" y="106676"/>
                </a:lnTo>
                <a:lnTo>
                  <a:pt x="52308" y="111499"/>
                </a:lnTo>
                <a:lnTo>
                  <a:pt x="44108" y="116322"/>
                </a:lnTo>
                <a:lnTo>
                  <a:pt x="34777" y="121712"/>
                </a:lnTo>
                <a:lnTo>
                  <a:pt x="24599" y="127387"/>
                </a:lnTo>
                <a:lnTo>
                  <a:pt x="13006" y="133345"/>
                </a:lnTo>
                <a:lnTo>
                  <a:pt x="0" y="140154"/>
                </a:lnTo>
                <a:lnTo>
                  <a:pt x="2262" y="146679"/>
                </a:lnTo>
                <a:lnTo>
                  <a:pt x="5655" y="152353"/>
                </a:lnTo>
                <a:lnTo>
                  <a:pt x="9330" y="157460"/>
                </a:lnTo>
                <a:lnTo>
                  <a:pt x="13572" y="162567"/>
                </a:lnTo>
                <a:lnTo>
                  <a:pt x="17247" y="168241"/>
                </a:lnTo>
                <a:lnTo>
                  <a:pt x="20640" y="174199"/>
                </a:lnTo>
                <a:lnTo>
                  <a:pt x="22619" y="181292"/>
                </a:lnTo>
                <a:lnTo>
                  <a:pt x="23185" y="189520"/>
                </a:lnTo>
                <a:lnTo>
                  <a:pt x="34495" y="180441"/>
                </a:lnTo>
                <a:lnTo>
                  <a:pt x="44391" y="171929"/>
                </a:lnTo>
                <a:lnTo>
                  <a:pt x="53156" y="163986"/>
                </a:lnTo>
                <a:lnTo>
                  <a:pt x="61073" y="156042"/>
                </a:lnTo>
                <a:lnTo>
                  <a:pt x="67859" y="148665"/>
                </a:lnTo>
                <a:lnTo>
                  <a:pt x="74079" y="141005"/>
                </a:lnTo>
                <a:lnTo>
                  <a:pt x="80017" y="133345"/>
                </a:lnTo>
                <a:lnTo>
                  <a:pt x="85389" y="125401"/>
                </a:lnTo>
                <a:lnTo>
                  <a:pt x="90478" y="117457"/>
                </a:lnTo>
                <a:lnTo>
                  <a:pt x="95850" y="108945"/>
                </a:lnTo>
                <a:lnTo>
                  <a:pt x="101505" y="99867"/>
                </a:lnTo>
                <a:lnTo>
                  <a:pt x="107443" y="90220"/>
                </a:lnTo>
                <a:lnTo>
                  <a:pt x="113946" y="79723"/>
                </a:lnTo>
                <a:lnTo>
                  <a:pt x="121015" y="68658"/>
                </a:lnTo>
                <a:lnTo>
                  <a:pt x="129214" y="56175"/>
                </a:lnTo>
                <a:lnTo>
                  <a:pt x="138545" y="42840"/>
                </a:lnTo>
                <a:lnTo>
                  <a:pt x="141938" y="160865"/>
                </a:lnTo>
                <a:lnTo>
                  <a:pt x="142786" y="159162"/>
                </a:lnTo>
                <a:lnTo>
                  <a:pt x="145331" y="154056"/>
                </a:lnTo>
                <a:lnTo>
                  <a:pt x="149006" y="146395"/>
                </a:lnTo>
                <a:lnTo>
                  <a:pt x="153530" y="136182"/>
                </a:lnTo>
                <a:lnTo>
                  <a:pt x="158902" y="124266"/>
                </a:lnTo>
                <a:lnTo>
                  <a:pt x="164274" y="110931"/>
                </a:lnTo>
                <a:lnTo>
                  <a:pt x="169929" y="96746"/>
                </a:lnTo>
                <a:lnTo>
                  <a:pt x="175302" y="81993"/>
                </a:lnTo>
                <a:lnTo>
                  <a:pt x="180108" y="67240"/>
                </a:lnTo>
                <a:lnTo>
                  <a:pt x="184067" y="52770"/>
                </a:lnTo>
                <a:lnTo>
                  <a:pt x="186894" y="39152"/>
                </a:lnTo>
                <a:lnTo>
                  <a:pt x="188308" y="26953"/>
                </a:lnTo>
                <a:lnTo>
                  <a:pt x="187742" y="16455"/>
                </a:lnTo>
                <a:lnTo>
                  <a:pt x="185198" y="8228"/>
                </a:lnTo>
                <a:lnTo>
                  <a:pt x="180391" y="2553"/>
                </a:lnTo>
                <a:lnTo>
                  <a:pt x="172757" y="284"/>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20" name="Freeform 4"/>
          <cdr:cNvSpPr>
            <a:spLocks xmlns:a="http://schemas.openxmlformats.org/drawingml/2006/main"/>
          </cdr:cNvSpPr>
        </cdr:nvSpPr>
        <cdr:spPr bwMode="auto">
          <a:xfrm xmlns:a="http://schemas.openxmlformats.org/drawingml/2006/main">
            <a:off x="760981" y="841934"/>
            <a:ext cx="305524" cy="307560"/>
          </a:xfrm>
          <a:custGeom xmlns:a="http://schemas.openxmlformats.org/drawingml/2006/main">
            <a:avLst/>
            <a:gdLst/>
            <a:ahLst/>
            <a:cxnLst>
              <a:cxn ang="0">
                <a:pos x="37605" y="86533"/>
              </a:cxn>
              <a:cxn ang="0">
                <a:pos x="45522" y="73766"/>
              </a:cxn>
              <a:cxn ang="0">
                <a:pos x="35908" y="84830"/>
              </a:cxn>
              <a:cxn ang="0">
                <a:pos x="22902" y="106109"/>
              </a:cxn>
              <a:cxn ang="0">
                <a:pos x="9330" y="152637"/>
              </a:cxn>
              <a:cxn ang="0">
                <a:pos x="13289" y="206543"/>
              </a:cxn>
              <a:cxn ang="0">
                <a:pos x="36757" y="254206"/>
              </a:cxn>
              <a:cxn ang="0">
                <a:pos x="77754" y="289954"/>
              </a:cxn>
              <a:cxn ang="0">
                <a:pos x="104050" y="300735"/>
              </a:cxn>
              <a:cxn ang="0">
                <a:pos x="130910" y="306126"/>
              </a:cxn>
              <a:cxn ang="0">
                <a:pos x="163709" y="307261"/>
              </a:cxn>
              <a:cxn ang="0">
                <a:pos x="198486" y="300735"/>
              </a:cxn>
              <a:cxn ang="0">
                <a:pos x="245422" y="273782"/>
              </a:cxn>
              <a:cxn ang="0">
                <a:pos x="284158" y="227821"/>
              </a:cxn>
              <a:cxn ang="0">
                <a:pos x="304516" y="171930"/>
              </a:cxn>
              <a:cxn ang="0">
                <a:pos x="301971" y="112350"/>
              </a:cxn>
              <a:cxn ang="0">
                <a:pos x="287268" y="76319"/>
              </a:cxn>
              <a:cxn ang="0">
                <a:pos x="269173" y="51920"/>
              </a:cxn>
              <a:cxn ang="0">
                <a:pos x="246270" y="31492"/>
              </a:cxn>
              <a:cxn ang="0">
                <a:pos x="219975" y="15888"/>
              </a:cxn>
              <a:cxn ang="0">
                <a:pos x="191135" y="5391"/>
              </a:cxn>
              <a:cxn ang="0">
                <a:pos x="160599" y="284"/>
              </a:cxn>
              <a:cxn ang="0">
                <a:pos x="129497" y="852"/>
              </a:cxn>
              <a:cxn ang="0">
                <a:pos x="98678" y="7377"/>
              </a:cxn>
              <a:cxn ang="0">
                <a:pos x="67576" y="21279"/>
              </a:cxn>
              <a:cxn ang="0">
                <a:pos x="40149" y="41706"/>
              </a:cxn>
              <a:cxn ang="0">
                <a:pos x="18378" y="67240"/>
              </a:cxn>
              <a:cxn ang="0">
                <a:pos x="2827" y="96462"/>
              </a:cxn>
              <a:cxn ang="0">
                <a:pos x="9896" y="87100"/>
              </a:cxn>
              <a:cxn ang="0">
                <a:pos x="26578" y="66389"/>
              </a:cxn>
              <a:cxn ang="0">
                <a:pos x="47218" y="49083"/>
              </a:cxn>
              <a:cxn ang="0">
                <a:pos x="71534" y="35464"/>
              </a:cxn>
              <a:cxn ang="0">
                <a:pos x="119883" y="23832"/>
              </a:cxn>
              <a:cxn ang="0">
                <a:pos x="173888" y="31492"/>
              </a:cxn>
              <a:cxn ang="0">
                <a:pos x="221106" y="58729"/>
              </a:cxn>
              <a:cxn ang="0">
                <a:pos x="255035" y="102704"/>
              </a:cxn>
              <a:cxn ang="0">
                <a:pos x="264649" y="129940"/>
              </a:cxn>
              <a:cxn ang="0">
                <a:pos x="267476" y="158595"/>
              </a:cxn>
              <a:cxn ang="0">
                <a:pos x="261821" y="194343"/>
              </a:cxn>
              <a:cxn ang="0">
                <a:pos x="241746" y="231226"/>
              </a:cxn>
              <a:cxn ang="0">
                <a:pos x="207252" y="260448"/>
              </a:cxn>
              <a:cxn ang="0">
                <a:pos x="170212" y="274066"/>
              </a:cxn>
              <a:cxn ang="0">
                <a:pos x="134869" y="276052"/>
              </a:cxn>
              <a:cxn ang="0">
                <a:pos x="105746" y="269811"/>
              </a:cxn>
              <a:cxn ang="0">
                <a:pos x="66727" y="246830"/>
              </a:cxn>
              <a:cxn ang="0">
                <a:pos x="35908" y="207678"/>
              </a:cxn>
              <a:cxn ang="0">
                <a:pos x="22337" y="160014"/>
              </a:cxn>
              <a:cxn ang="0">
                <a:pos x="27709" y="109513"/>
              </a:cxn>
            </a:cxnLst>
            <a:rect l="0" t="0" r="r" b="b"/>
            <a:pathLst>
              <a:path w="306212" h="307544">
                <a:moveTo>
                  <a:pt x="32515" y="97030"/>
                </a:moveTo>
                <a:lnTo>
                  <a:pt x="34212" y="93342"/>
                </a:lnTo>
                <a:lnTo>
                  <a:pt x="35908" y="89937"/>
                </a:lnTo>
                <a:lnTo>
                  <a:pt x="37605" y="86533"/>
                </a:lnTo>
                <a:lnTo>
                  <a:pt x="39584" y="83412"/>
                </a:lnTo>
                <a:lnTo>
                  <a:pt x="41563" y="80007"/>
                </a:lnTo>
                <a:lnTo>
                  <a:pt x="43542" y="76886"/>
                </a:lnTo>
                <a:lnTo>
                  <a:pt x="45522" y="73766"/>
                </a:lnTo>
                <a:lnTo>
                  <a:pt x="47784" y="70645"/>
                </a:lnTo>
                <a:lnTo>
                  <a:pt x="43542" y="75184"/>
                </a:lnTo>
                <a:lnTo>
                  <a:pt x="39584" y="80007"/>
                </a:lnTo>
                <a:lnTo>
                  <a:pt x="35908" y="84830"/>
                </a:lnTo>
                <a:lnTo>
                  <a:pt x="32515" y="89937"/>
                </a:lnTo>
                <a:lnTo>
                  <a:pt x="29122" y="95044"/>
                </a:lnTo>
                <a:lnTo>
                  <a:pt x="26012" y="100434"/>
                </a:lnTo>
                <a:lnTo>
                  <a:pt x="22902" y="106109"/>
                </a:lnTo>
                <a:lnTo>
                  <a:pt x="20357" y="112067"/>
                </a:lnTo>
                <a:lnTo>
                  <a:pt x="15268" y="125401"/>
                </a:lnTo>
                <a:lnTo>
                  <a:pt x="11592" y="139019"/>
                </a:lnTo>
                <a:lnTo>
                  <a:pt x="9330" y="152637"/>
                </a:lnTo>
                <a:lnTo>
                  <a:pt x="8482" y="166539"/>
                </a:lnTo>
                <a:lnTo>
                  <a:pt x="8765" y="180158"/>
                </a:lnTo>
                <a:lnTo>
                  <a:pt x="10461" y="193492"/>
                </a:lnTo>
                <a:lnTo>
                  <a:pt x="13289" y="206543"/>
                </a:lnTo>
                <a:lnTo>
                  <a:pt x="17247" y="219310"/>
                </a:lnTo>
                <a:lnTo>
                  <a:pt x="22619" y="231509"/>
                </a:lnTo>
                <a:lnTo>
                  <a:pt x="29122" y="243142"/>
                </a:lnTo>
                <a:lnTo>
                  <a:pt x="36757" y="254206"/>
                </a:lnTo>
                <a:lnTo>
                  <a:pt x="45239" y="264420"/>
                </a:lnTo>
                <a:lnTo>
                  <a:pt x="55135" y="273782"/>
                </a:lnTo>
                <a:lnTo>
                  <a:pt x="65879" y="282294"/>
                </a:lnTo>
                <a:lnTo>
                  <a:pt x="77754" y="289954"/>
                </a:lnTo>
                <a:lnTo>
                  <a:pt x="90478" y="296196"/>
                </a:lnTo>
                <a:lnTo>
                  <a:pt x="94154" y="297614"/>
                </a:lnTo>
                <a:lnTo>
                  <a:pt x="98678" y="299317"/>
                </a:lnTo>
                <a:lnTo>
                  <a:pt x="104050" y="300735"/>
                </a:lnTo>
                <a:lnTo>
                  <a:pt x="109987" y="302437"/>
                </a:lnTo>
                <a:lnTo>
                  <a:pt x="116491" y="303856"/>
                </a:lnTo>
                <a:lnTo>
                  <a:pt x="123276" y="304991"/>
                </a:lnTo>
                <a:lnTo>
                  <a:pt x="130910" y="306126"/>
                </a:lnTo>
                <a:lnTo>
                  <a:pt x="138827" y="306977"/>
                </a:lnTo>
                <a:lnTo>
                  <a:pt x="146744" y="307544"/>
                </a:lnTo>
                <a:lnTo>
                  <a:pt x="155227" y="307544"/>
                </a:lnTo>
                <a:lnTo>
                  <a:pt x="163709" y="307261"/>
                </a:lnTo>
                <a:lnTo>
                  <a:pt x="172474" y="306409"/>
                </a:lnTo>
                <a:lnTo>
                  <a:pt x="181239" y="305275"/>
                </a:lnTo>
                <a:lnTo>
                  <a:pt x="189721" y="303289"/>
                </a:lnTo>
                <a:lnTo>
                  <a:pt x="198486" y="300735"/>
                </a:lnTo>
                <a:lnTo>
                  <a:pt x="206686" y="297614"/>
                </a:lnTo>
                <a:lnTo>
                  <a:pt x="220541" y="290805"/>
                </a:lnTo>
                <a:lnTo>
                  <a:pt x="233264" y="282861"/>
                </a:lnTo>
                <a:lnTo>
                  <a:pt x="245422" y="273782"/>
                </a:lnTo>
                <a:lnTo>
                  <a:pt x="256732" y="263569"/>
                </a:lnTo>
                <a:lnTo>
                  <a:pt x="266911" y="252504"/>
                </a:lnTo>
                <a:lnTo>
                  <a:pt x="276241" y="240588"/>
                </a:lnTo>
                <a:lnTo>
                  <a:pt x="284158" y="227821"/>
                </a:lnTo>
                <a:lnTo>
                  <a:pt x="291227" y="214487"/>
                </a:lnTo>
                <a:lnTo>
                  <a:pt x="296882" y="200868"/>
                </a:lnTo>
                <a:lnTo>
                  <a:pt x="301405" y="186399"/>
                </a:lnTo>
                <a:lnTo>
                  <a:pt x="304516" y="171930"/>
                </a:lnTo>
                <a:lnTo>
                  <a:pt x="306212" y="157177"/>
                </a:lnTo>
                <a:lnTo>
                  <a:pt x="306212" y="142140"/>
                </a:lnTo>
                <a:lnTo>
                  <a:pt x="305081" y="127103"/>
                </a:lnTo>
                <a:lnTo>
                  <a:pt x="301971" y="112350"/>
                </a:lnTo>
                <a:lnTo>
                  <a:pt x="297447" y="97597"/>
                </a:lnTo>
                <a:lnTo>
                  <a:pt x="294337" y="90221"/>
                </a:lnTo>
                <a:lnTo>
                  <a:pt x="291227" y="83128"/>
                </a:lnTo>
                <a:lnTo>
                  <a:pt x="287268" y="76319"/>
                </a:lnTo>
                <a:lnTo>
                  <a:pt x="283310" y="69794"/>
                </a:lnTo>
                <a:lnTo>
                  <a:pt x="278786" y="63552"/>
                </a:lnTo>
                <a:lnTo>
                  <a:pt x="274262" y="57594"/>
                </a:lnTo>
                <a:lnTo>
                  <a:pt x="269173" y="51920"/>
                </a:lnTo>
                <a:lnTo>
                  <a:pt x="263800" y="46245"/>
                </a:lnTo>
                <a:lnTo>
                  <a:pt x="258146" y="41139"/>
                </a:lnTo>
                <a:lnTo>
                  <a:pt x="252491" y="36316"/>
                </a:lnTo>
                <a:lnTo>
                  <a:pt x="246270" y="31492"/>
                </a:lnTo>
                <a:lnTo>
                  <a:pt x="240050" y="27237"/>
                </a:lnTo>
                <a:lnTo>
                  <a:pt x="233547" y="23265"/>
                </a:lnTo>
                <a:lnTo>
                  <a:pt x="226761" y="19577"/>
                </a:lnTo>
                <a:lnTo>
                  <a:pt x="219975" y="15888"/>
                </a:lnTo>
                <a:lnTo>
                  <a:pt x="212906" y="12767"/>
                </a:lnTo>
                <a:lnTo>
                  <a:pt x="205838" y="10214"/>
                </a:lnTo>
                <a:lnTo>
                  <a:pt x="198486" y="7661"/>
                </a:lnTo>
                <a:lnTo>
                  <a:pt x="191135" y="5391"/>
                </a:lnTo>
                <a:lnTo>
                  <a:pt x="183501" y="3689"/>
                </a:lnTo>
                <a:lnTo>
                  <a:pt x="175867" y="2270"/>
                </a:lnTo>
                <a:lnTo>
                  <a:pt x="168233" y="1135"/>
                </a:lnTo>
                <a:lnTo>
                  <a:pt x="160599" y="284"/>
                </a:lnTo>
                <a:lnTo>
                  <a:pt x="152682" y="0"/>
                </a:lnTo>
                <a:lnTo>
                  <a:pt x="145048" y="0"/>
                </a:lnTo>
                <a:lnTo>
                  <a:pt x="137131" y="284"/>
                </a:lnTo>
                <a:lnTo>
                  <a:pt x="129497" y="852"/>
                </a:lnTo>
                <a:lnTo>
                  <a:pt x="121580" y="1986"/>
                </a:lnTo>
                <a:lnTo>
                  <a:pt x="113946" y="3405"/>
                </a:lnTo>
                <a:lnTo>
                  <a:pt x="106312" y="5107"/>
                </a:lnTo>
                <a:lnTo>
                  <a:pt x="98678" y="7377"/>
                </a:lnTo>
                <a:lnTo>
                  <a:pt x="91326" y="9930"/>
                </a:lnTo>
                <a:lnTo>
                  <a:pt x="83127" y="13335"/>
                </a:lnTo>
                <a:lnTo>
                  <a:pt x="75210" y="17023"/>
                </a:lnTo>
                <a:lnTo>
                  <a:pt x="67576" y="21279"/>
                </a:lnTo>
                <a:lnTo>
                  <a:pt x="60224" y="26102"/>
                </a:lnTo>
                <a:lnTo>
                  <a:pt x="53156" y="30925"/>
                </a:lnTo>
                <a:lnTo>
                  <a:pt x="46653" y="36316"/>
                </a:lnTo>
                <a:lnTo>
                  <a:pt x="40149" y="41706"/>
                </a:lnTo>
                <a:lnTo>
                  <a:pt x="34212" y="47664"/>
                </a:lnTo>
                <a:lnTo>
                  <a:pt x="28557" y="53906"/>
                </a:lnTo>
                <a:lnTo>
                  <a:pt x="23468" y="60431"/>
                </a:lnTo>
                <a:lnTo>
                  <a:pt x="18378" y="67240"/>
                </a:lnTo>
                <a:lnTo>
                  <a:pt x="13854" y="74333"/>
                </a:lnTo>
                <a:lnTo>
                  <a:pt x="9896" y="81426"/>
                </a:lnTo>
                <a:lnTo>
                  <a:pt x="6220" y="88802"/>
                </a:lnTo>
                <a:lnTo>
                  <a:pt x="2827" y="96462"/>
                </a:lnTo>
                <a:lnTo>
                  <a:pt x="0" y="104123"/>
                </a:lnTo>
                <a:lnTo>
                  <a:pt x="3110" y="98165"/>
                </a:lnTo>
                <a:lnTo>
                  <a:pt x="6220" y="92490"/>
                </a:lnTo>
                <a:lnTo>
                  <a:pt x="9896" y="87100"/>
                </a:lnTo>
                <a:lnTo>
                  <a:pt x="13571" y="81709"/>
                </a:lnTo>
                <a:lnTo>
                  <a:pt x="17813" y="76319"/>
                </a:lnTo>
                <a:lnTo>
                  <a:pt x="22054" y="71212"/>
                </a:lnTo>
                <a:lnTo>
                  <a:pt x="26578" y="66389"/>
                </a:lnTo>
                <a:lnTo>
                  <a:pt x="31384" y="61566"/>
                </a:lnTo>
                <a:lnTo>
                  <a:pt x="36474" y="57310"/>
                </a:lnTo>
                <a:lnTo>
                  <a:pt x="41846" y="53055"/>
                </a:lnTo>
                <a:lnTo>
                  <a:pt x="47218" y="49083"/>
                </a:lnTo>
                <a:lnTo>
                  <a:pt x="52873" y="45111"/>
                </a:lnTo>
                <a:lnTo>
                  <a:pt x="58811" y="41706"/>
                </a:lnTo>
                <a:lnTo>
                  <a:pt x="65031" y="38585"/>
                </a:lnTo>
                <a:lnTo>
                  <a:pt x="71534" y="35464"/>
                </a:lnTo>
                <a:lnTo>
                  <a:pt x="78037" y="32911"/>
                </a:lnTo>
                <a:lnTo>
                  <a:pt x="91892" y="28372"/>
                </a:lnTo>
                <a:lnTo>
                  <a:pt x="105746" y="25534"/>
                </a:lnTo>
                <a:lnTo>
                  <a:pt x="119883" y="23832"/>
                </a:lnTo>
                <a:lnTo>
                  <a:pt x="133738" y="23832"/>
                </a:lnTo>
                <a:lnTo>
                  <a:pt x="147592" y="24967"/>
                </a:lnTo>
                <a:lnTo>
                  <a:pt x="160881" y="27520"/>
                </a:lnTo>
                <a:lnTo>
                  <a:pt x="173888" y="31492"/>
                </a:lnTo>
                <a:lnTo>
                  <a:pt x="186611" y="36599"/>
                </a:lnTo>
                <a:lnTo>
                  <a:pt x="198769" y="42841"/>
                </a:lnTo>
                <a:lnTo>
                  <a:pt x="210362" y="50217"/>
                </a:lnTo>
                <a:lnTo>
                  <a:pt x="221106" y="58729"/>
                </a:lnTo>
                <a:lnTo>
                  <a:pt x="231002" y="68091"/>
                </a:lnTo>
                <a:lnTo>
                  <a:pt x="240050" y="78589"/>
                </a:lnTo>
                <a:lnTo>
                  <a:pt x="247967" y="90221"/>
                </a:lnTo>
                <a:lnTo>
                  <a:pt x="255035" y="102704"/>
                </a:lnTo>
                <a:lnTo>
                  <a:pt x="260690" y="116039"/>
                </a:lnTo>
                <a:lnTo>
                  <a:pt x="262104" y="119727"/>
                </a:lnTo>
                <a:lnTo>
                  <a:pt x="263235" y="124550"/>
                </a:lnTo>
                <a:lnTo>
                  <a:pt x="264649" y="129940"/>
                </a:lnTo>
                <a:lnTo>
                  <a:pt x="265780" y="136182"/>
                </a:lnTo>
                <a:lnTo>
                  <a:pt x="266628" y="143275"/>
                </a:lnTo>
                <a:lnTo>
                  <a:pt x="267193" y="150651"/>
                </a:lnTo>
                <a:lnTo>
                  <a:pt x="267476" y="158595"/>
                </a:lnTo>
                <a:lnTo>
                  <a:pt x="266911" y="167107"/>
                </a:lnTo>
                <a:lnTo>
                  <a:pt x="266062" y="175902"/>
                </a:lnTo>
                <a:lnTo>
                  <a:pt x="264366" y="184981"/>
                </a:lnTo>
                <a:lnTo>
                  <a:pt x="261821" y="194343"/>
                </a:lnTo>
                <a:lnTo>
                  <a:pt x="258428" y="203706"/>
                </a:lnTo>
                <a:lnTo>
                  <a:pt x="253904" y="212784"/>
                </a:lnTo>
                <a:lnTo>
                  <a:pt x="248532" y="222147"/>
                </a:lnTo>
                <a:lnTo>
                  <a:pt x="241746" y="231226"/>
                </a:lnTo>
                <a:lnTo>
                  <a:pt x="233830" y="240021"/>
                </a:lnTo>
                <a:lnTo>
                  <a:pt x="225347" y="247965"/>
                </a:lnTo>
                <a:lnTo>
                  <a:pt x="216299" y="254490"/>
                </a:lnTo>
                <a:lnTo>
                  <a:pt x="207252" y="260448"/>
                </a:lnTo>
                <a:lnTo>
                  <a:pt x="198204" y="264987"/>
                </a:lnTo>
                <a:lnTo>
                  <a:pt x="188873" y="268959"/>
                </a:lnTo>
                <a:lnTo>
                  <a:pt x="179543" y="271796"/>
                </a:lnTo>
                <a:lnTo>
                  <a:pt x="170212" y="274066"/>
                </a:lnTo>
                <a:lnTo>
                  <a:pt x="161164" y="275485"/>
                </a:lnTo>
                <a:lnTo>
                  <a:pt x="152116" y="276336"/>
                </a:lnTo>
                <a:lnTo>
                  <a:pt x="143351" y="276336"/>
                </a:lnTo>
                <a:lnTo>
                  <a:pt x="134869" y="276052"/>
                </a:lnTo>
                <a:lnTo>
                  <a:pt x="126952" y="274917"/>
                </a:lnTo>
                <a:lnTo>
                  <a:pt x="119318" y="273782"/>
                </a:lnTo>
                <a:lnTo>
                  <a:pt x="112249" y="272080"/>
                </a:lnTo>
                <a:lnTo>
                  <a:pt x="105746" y="269811"/>
                </a:lnTo>
                <a:lnTo>
                  <a:pt x="99809" y="267541"/>
                </a:lnTo>
                <a:lnTo>
                  <a:pt x="87933" y="261583"/>
                </a:lnTo>
                <a:lnTo>
                  <a:pt x="76906" y="254774"/>
                </a:lnTo>
                <a:lnTo>
                  <a:pt x="66727" y="246830"/>
                </a:lnTo>
                <a:lnTo>
                  <a:pt x="57680" y="238318"/>
                </a:lnTo>
                <a:lnTo>
                  <a:pt x="49480" y="228672"/>
                </a:lnTo>
                <a:lnTo>
                  <a:pt x="42129" y="218459"/>
                </a:lnTo>
                <a:lnTo>
                  <a:pt x="35908" y="207678"/>
                </a:lnTo>
                <a:lnTo>
                  <a:pt x="30819" y="196329"/>
                </a:lnTo>
                <a:lnTo>
                  <a:pt x="26860" y="184413"/>
                </a:lnTo>
                <a:lnTo>
                  <a:pt x="24033" y="172497"/>
                </a:lnTo>
                <a:lnTo>
                  <a:pt x="22337" y="160014"/>
                </a:lnTo>
                <a:lnTo>
                  <a:pt x="21771" y="147531"/>
                </a:lnTo>
                <a:lnTo>
                  <a:pt x="22619" y="134764"/>
                </a:lnTo>
                <a:lnTo>
                  <a:pt x="24598" y="121997"/>
                </a:lnTo>
                <a:lnTo>
                  <a:pt x="27709" y="109513"/>
                </a:lnTo>
                <a:lnTo>
                  <a:pt x="32515" y="97030"/>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dr:relSizeAnchor xmlns:cdr="http://schemas.openxmlformats.org/drawingml/2006/chartDrawing">
    <cdr:from>
      <cdr:x>0.84076</cdr:x>
      <cdr:y>0.3251</cdr:y>
    </cdr:from>
    <cdr:to>
      <cdr:x>0.92108</cdr:x>
      <cdr:y>0.37361</cdr:y>
    </cdr:to>
    <cdr:grpSp>
      <cdr:nvGrpSpPr>
        <cdr:cNvPr id="18" name="Group 5"/>
        <cdr:cNvGrpSpPr>
          <a:grpSpLocks xmlns:a="http://schemas.openxmlformats.org/drawingml/2006/main"/>
        </cdr:cNvGrpSpPr>
      </cdr:nvGrpSpPr>
      <cdr:grpSpPr bwMode="auto">
        <a:xfrm xmlns:a="http://schemas.openxmlformats.org/drawingml/2006/main">
          <a:off x="6502690" y="0"/>
          <a:ext cx="621219" cy="0"/>
          <a:chOff x="4343814" y="771168"/>
          <a:chExt cx="516279" cy="452721"/>
        </a:xfrm>
      </cdr:grpSpPr>
      <cdr:sp macro="" textlink="">
        <cdr:nvSpPr>
          <cdr:cNvPr id="9222" name="Freeform 6" descr="60%"/>
          <cdr:cNvSpPr>
            <a:spLocks xmlns:a="http://schemas.openxmlformats.org/drawingml/2006/main"/>
          </cdr:cNvSpPr>
        </cdr:nvSpPr>
        <cdr:spPr bwMode="auto">
          <a:xfrm xmlns:a="http://schemas.openxmlformats.org/drawingml/2006/main">
            <a:off x="4343814" y="811994"/>
            <a:ext cx="516279" cy="354738"/>
          </a:xfrm>
          <a:custGeom xmlns:a="http://schemas.openxmlformats.org/drawingml/2006/main">
            <a:avLst/>
            <a:gdLst/>
            <a:ahLst/>
            <a:cxnLst>
              <a:cxn ang="0">
                <a:pos x="31699" y="188228"/>
              </a:cxn>
              <a:cxn ang="0">
                <a:pos x="43802" y="204009"/>
              </a:cxn>
              <a:cxn ang="0">
                <a:pos x="57635" y="219791"/>
              </a:cxn>
              <a:cxn ang="0">
                <a:pos x="73196" y="234998"/>
              </a:cxn>
              <a:cxn ang="0">
                <a:pos x="90198" y="249919"/>
              </a:cxn>
              <a:cxn ang="0">
                <a:pos x="108641" y="264265"/>
              </a:cxn>
              <a:cxn ang="0">
                <a:pos x="128525" y="277751"/>
              </a:cxn>
              <a:cxn ang="0">
                <a:pos x="149562" y="290663"/>
              </a:cxn>
              <a:cxn ang="0">
                <a:pos x="172039" y="303001"/>
              </a:cxn>
              <a:cxn ang="0">
                <a:pos x="195381" y="314192"/>
              </a:cxn>
              <a:cxn ang="0">
                <a:pos x="219588" y="324234"/>
              </a:cxn>
              <a:cxn ang="0">
                <a:pos x="245523" y="333416"/>
              </a:cxn>
              <a:cxn ang="0">
                <a:pos x="271171" y="340877"/>
              </a:cxn>
              <a:cxn ang="0">
                <a:pos x="296242" y="346615"/>
              </a:cxn>
              <a:cxn ang="0">
                <a:pos x="320736" y="350919"/>
              </a:cxn>
              <a:cxn ang="0">
                <a:pos x="344655" y="353215"/>
              </a:cxn>
              <a:cxn ang="0">
                <a:pos x="367420" y="354075"/>
              </a:cxn>
              <a:cxn ang="0">
                <a:pos x="389033" y="353215"/>
              </a:cxn>
              <a:cxn ang="0">
                <a:pos x="409782" y="350919"/>
              </a:cxn>
              <a:cxn ang="0">
                <a:pos x="428801" y="346902"/>
              </a:cxn>
              <a:cxn ang="0">
                <a:pos x="446380" y="341737"/>
              </a:cxn>
              <a:cxn ang="0">
                <a:pos x="462517" y="334564"/>
              </a:cxn>
              <a:cxn ang="0">
                <a:pos x="477214" y="325669"/>
              </a:cxn>
              <a:cxn ang="0">
                <a:pos x="489894" y="315339"/>
              </a:cxn>
              <a:cxn ang="0">
                <a:pos x="500268" y="303575"/>
              </a:cxn>
              <a:cxn ang="0">
                <a:pos x="508049" y="290376"/>
              </a:cxn>
              <a:cxn ang="0">
                <a:pos x="513524" y="275456"/>
              </a:cxn>
              <a:cxn ang="0">
                <a:pos x="516406" y="251927"/>
              </a:cxn>
              <a:cxn ang="0">
                <a:pos x="513524" y="227251"/>
              </a:cxn>
              <a:cxn ang="0">
                <a:pos x="505167" y="202001"/>
              </a:cxn>
              <a:cxn ang="0">
                <a:pos x="491623" y="176464"/>
              </a:cxn>
              <a:cxn ang="0">
                <a:pos x="473468" y="150927"/>
              </a:cxn>
              <a:cxn ang="0">
                <a:pos x="450702" y="126251"/>
              </a:cxn>
              <a:cxn ang="0">
                <a:pos x="423902" y="102435"/>
              </a:cxn>
              <a:cxn ang="0">
                <a:pos x="393356" y="79767"/>
              </a:cxn>
              <a:cxn ang="0">
                <a:pos x="359352" y="59395"/>
              </a:cxn>
              <a:cxn ang="0">
                <a:pos x="322754" y="41031"/>
              </a:cxn>
              <a:cxn ang="0">
                <a:pos x="289326" y="27259"/>
              </a:cxn>
              <a:cxn ang="0">
                <a:pos x="267424" y="19798"/>
              </a:cxn>
              <a:cxn ang="0">
                <a:pos x="245523" y="13486"/>
              </a:cxn>
              <a:cxn ang="0">
                <a:pos x="224199" y="8321"/>
              </a:cxn>
              <a:cxn ang="0">
                <a:pos x="203162" y="4591"/>
              </a:cxn>
              <a:cxn ang="0">
                <a:pos x="182702" y="1722"/>
              </a:cxn>
              <a:cxn ang="0">
                <a:pos x="162818" y="287"/>
              </a:cxn>
              <a:cxn ang="0">
                <a:pos x="143510" y="0"/>
              </a:cxn>
              <a:cxn ang="0">
                <a:pos x="125067" y="861"/>
              </a:cxn>
              <a:cxn ang="0">
                <a:pos x="107777" y="2869"/>
              </a:cxn>
              <a:cxn ang="0">
                <a:pos x="91063" y="6026"/>
              </a:cxn>
              <a:cxn ang="0">
                <a:pos x="70314" y="12338"/>
              </a:cxn>
              <a:cxn ang="0">
                <a:pos x="49278" y="21807"/>
              </a:cxn>
              <a:cxn ang="0">
                <a:pos x="31699" y="33858"/>
              </a:cxn>
              <a:cxn ang="0">
                <a:pos x="17579" y="48779"/>
              </a:cxn>
              <a:cxn ang="0">
                <a:pos x="7204" y="65708"/>
              </a:cxn>
              <a:cxn ang="0">
                <a:pos x="576" y="90384"/>
              </a:cxn>
              <a:cxn ang="0">
                <a:pos x="2882" y="126824"/>
              </a:cxn>
              <a:cxn ang="0">
                <a:pos x="17290" y="164987"/>
              </a:cxn>
            </a:cxnLst>
            <a:rect l="0" t="0" r="r" b="b"/>
            <a:pathLst>
              <a:path w="516406" h="354075">
                <a:moveTo>
                  <a:pt x="24783" y="177612"/>
                </a:moveTo>
                <a:lnTo>
                  <a:pt x="28241" y="183063"/>
                </a:lnTo>
                <a:lnTo>
                  <a:pt x="31699" y="188228"/>
                </a:lnTo>
                <a:lnTo>
                  <a:pt x="35734" y="193680"/>
                </a:lnTo>
                <a:lnTo>
                  <a:pt x="39768" y="198845"/>
                </a:lnTo>
                <a:lnTo>
                  <a:pt x="43802" y="204009"/>
                </a:lnTo>
                <a:lnTo>
                  <a:pt x="48413" y="209174"/>
                </a:lnTo>
                <a:lnTo>
                  <a:pt x="53024" y="214626"/>
                </a:lnTo>
                <a:lnTo>
                  <a:pt x="57635" y="219791"/>
                </a:lnTo>
                <a:lnTo>
                  <a:pt x="62822" y="224956"/>
                </a:lnTo>
                <a:lnTo>
                  <a:pt x="68009" y="229833"/>
                </a:lnTo>
                <a:lnTo>
                  <a:pt x="73196" y="234998"/>
                </a:lnTo>
                <a:lnTo>
                  <a:pt x="78671" y="239876"/>
                </a:lnTo>
                <a:lnTo>
                  <a:pt x="84435" y="245041"/>
                </a:lnTo>
                <a:lnTo>
                  <a:pt x="90198" y="249919"/>
                </a:lnTo>
                <a:lnTo>
                  <a:pt x="96250" y="254510"/>
                </a:lnTo>
                <a:lnTo>
                  <a:pt x="102301" y="259388"/>
                </a:lnTo>
                <a:lnTo>
                  <a:pt x="108641" y="264265"/>
                </a:lnTo>
                <a:lnTo>
                  <a:pt x="115269" y="268856"/>
                </a:lnTo>
                <a:lnTo>
                  <a:pt x="121897" y="273447"/>
                </a:lnTo>
                <a:lnTo>
                  <a:pt x="128525" y="277751"/>
                </a:lnTo>
                <a:lnTo>
                  <a:pt x="135441" y="282342"/>
                </a:lnTo>
                <a:lnTo>
                  <a:pt x="142357" y="286646"/>
                </a:lnTo>
                <a:lnTo>
                  <a:pt x="149562" y="290663"/>
                </a:lnTo>
                <a:lnTo>
                  <a:pt x="157054" y="294967"/>
                </a:lnTo>
                <a:lnTo>
                  <a:pt x="164259" y="298984"/>
                </a:lnTo>
                <a:lnTo>
                  <a:pt x="172039" y="303001"/>
                </a:lnTo>
                <a:lnTo>
                  <a:pt x="179532" y="306731"/>
                </a:lnTo>
                <a:lnTo>
                  <a:pt x="187312" y="310462"/>
                </a:lnTo>
                <a:lnTo>
                  <a:pt x="195381" y="314192"/>
                </a:lnTo>
                <a:lnTo>
                  <a:pt x="203162" y="317635"/>
                </a:lnTo>
                <a:lnTo>
                  <a:pt x="211231" y="321078"/>
                </a:lnTo>
                <a:lnTo>
                  <a:pt x="219588" y="324234"/>
                </a:lnTo>
                <a:lnTo>
                  <a:pt x="228233" y="327391"/>
                </a:lnTo>
                <a:lnTo>
                  <a:pt x="236878" y="330547"/>
                </a:lnTo>
                <a:lnTo>
                  <a:pt x="245523" y="333416"/>
                </a:lnTo>
                <a:lnTo>
                  <a:pt x="254169" y="335999"/>
                </a:lnTo>
                <a:lnTo>
                  <a:pt x="262814" y="338581"/>
                </a:lnTo>
                <a:lnTo>
                  <a:pt x="271171" y="340877"/>
                </a:lnTo>
                <a:lnTo>
                  <a:pt x="279528" y="343172"/>
                </a:lnTo>
                <a:lnTo>
                  <a:pt x="287885" y="344894"/>
                </a:lnTo>
                <a:lnTo>
                  <a:pt x="296242" y="346615"/>
                </a:lnTo>
                <a:lnTo>
                  <a:pt x="304599" y="348337"/>
                </a:lnTo>
                <a:lnTo>
                  <a:pt x="312668" y="349771"/>
                </a:lnTo>
                <a:lnTo>
                  <a:pt x="320736" y="350919"/>
                </a:lnTo>
                <a:lnTo>
                  <a:pt x="328805" y="351780"/>
                </a:lnTo>
                <a:lnTo>
                  <a:pt x="336874" y="352641"/>
                </a:lnTo>
                <a:lnTo>
                  <a:pt x="344655" y="353215"/>
                </a:lnTo>
                <a:lnTo>
                  <a:pt x="352435" y="353789"/>
                </a:lnTo>
                <a:lnTo>
                  <a:pt x="359928" y="354075"/>
                </a:lnTo>
                <a:lnTo>
                  <a:pt x="367420" y="354075"/>
                </a:lnTo>
                <a:lnTo>
                  <a:pt x="374625" y="354075"/>
                </a:lnTo>
                <a:lnTo>
                  <a:pt x="382117" y="353789"/>
                </a:lnTo>
                <a:lnTo>
                  <a:pt x="389033" y="353215"/>
                </a:lnTo>
                <a:lnTo>
                  <a:pt x="396238" y="352641"/>
                </a:lnTo>
                <a:lnTo>
                  <a:pt x="402866" y="351780"/>
                </a:lnTo>
                <a:lnTo>
                  <a:pt x="409782" y="350919"/>
                </a:lnTo>
                <a:lnTo>
                  <a:pt x="416122" y="349771"/>
                </a:lnTo>
                <a:lnTo>
                  <a:pt x="422461" y="348624"/>
                </a:lnTo>
                <a:lnTo>
                  <a:pt x="428801" y="346902"/>
                </a:lnTo>
                <a:lnTo>
                  <a:pt x="434853" y="345467"/>
                </a:lnTo>
                <a:lnTo>
                  <a:pt x="440616" y="343459"/>
                </a:lnTo>
                <a:lnTo>
                  <a:pt x="446380" y="341737"/>
                </a:lnTo>
                <a:lnTo>
                  <a:pt x="451855" y="339442"/>
                </a:lnTo>
                <a:lnTo>
                  <a:pt x="457330" y="337146"/>
                </a:lnTo>
                <a:lnTo>
                  <a:pt x="462517" y="334564"/>
                </a:lnTo>
                <a:lnTo>
                  <a:pt x="467705" y="331695"/>
                </a:lnTo>
                <a:lnTo>
                  <a:pt x="472604" y="328825"/>
                </a:lnTo>
                <a:lnTo>
                  <a:pt x="477214" y="325669"/>
                </a:lnTo>
                <a:lnTo>
                  <a:pt x="481825" y="322513"/>
                </a:lnTo>
                <a:lnTo>
                  <a:pt x="485859" y="319070"/>
                </a:lnTo>
                <a:lnTo>
                  <a:pt x="489894" y="315339"/>
                </a:lnTo>
                <a:lnTo>
                  <a:pt x="493640" y="311609"/>
                </a:lnTo>
                <a:lnTo>
                  <a:pt x="497098" y="307592"/>
                </a:lnTo>
                <a:lnTo>
                  <a:pt x="500268" y="303575"/>
                </a:lnTo>
                <a:lnTo>
                  <a:pt x="503150" y="299271"/>
                </a:lnTo>
                <a:lnTo>
                  <a:pt x="505743" y="294967"/>
                </a:lnTo>
                <a:lnTo>
                  <a:pt x="508049" y="290376"/>
                </a:lnTo>
                <a:lnTo>
                  <a:pt x="510354" y="285498"/>
                </a:lnTo>
                <a:lnTo>
                  <a:pt x="512083" y="280621"/>
                </a:lnTo>
                <a:lnTo>
                  <a:pt x="513524" y="275456"/>
                </a:lnTo>
                <a:lnTo>
                  <a:pt x="515253" y="267709"/>
                </a:lnTo>
                <a:lnTo>
                  <a:pt x="516118" y="259961"/>
                </a:lnTo>
                <a:lnTo>
                  <a:pt x="516406" y="251927"/>
                </a:lnTo>
                <a:lnTo>
                  <a:pt x="516118" y="243606"/>
                </a:lnTo>
                <a:lnTo>
                  <a:pt x="515253" y="235572"/>
                </a:lnTo>
                <a:lnTo>
                  <a:pt x="513524" y="227251"/>
                </a:lnTo>
                <a:lnTo>
                  <a:pt x="511507" y="218930"/>
                </a:lnTo>
                <a:lnTo>
                  <a:pt x="508625" y="210322"/>
                </a:lnTo>
                <a:lnTo>
                  <a:pt x="505167" y="202001"/>
                </a:lnTo>
                <a:lnTo>
                  <a:pt x="501421" y="193393"/>
                </a:lnTo>
                <a:lnTo>
                  <a:pt x="496810" y="184785"/>
                </a:lnTo>
                <a:lnTo>
                  <a:pt x="491623" y="176464"/>
                </a:lnTo>
                <a:lnTo>
                  <a:pt x="486148" y="167856"/>
                </a:lnTo>
                <a:lnTo>
                  <a:pt x="480096" y="159248"/>
                </a:lnTo>
                <a:lnTo>
                  <a:pt x="473468" y="150927"/>
                </a:lnTo>
                <a:lnTo>
                  <a:pt x="466264" y="142606"/>
                </a:lnTo>
                <a:lnTo>
                  <a:pt x="458771" y="134285"/>
                </a:lnTo>
                <a:lnTo>
                  <a:pt x="450702" y="126251"/>
                </a:lnTo>
                <a:lnTo>
                  <a:pt x="442057" y="117929"/>
                </a:lnTo>
                <a:lnTo>
                  <a:pt x="433124" y="110182"/>
                </a:lnTo>
                <a:lnTo>
                  <a:pt x="423902" y="102435"/>
                </a:lnTo>
                <a:lnTo>
                  <a:pt x="414104" y="94688"/>
                </a:lnTo>
                <a:lnTo>
                  <a:pt x="403730" y="87228"/>
                </a:lnTo>
                <a:lnTo>
                  <a:pt x="393356" y="79767"/>
                </a:lnTo>
                <a:lnTo>
                  <a:pt x="382405" y="72881"/>
                </a:lnTo>
                <a:lnTo>
                  <a:pt x="371167" y="65995"/>
                </a:lnTo>
                <a:lnTo>
                  <a:pt x="359352" y="59395"/>
                </a:lnTo>
                <a:lnTo>
                  <a:pt x="347537" y="52796"/>
                </a:lnTo>
                <a:lnTo>
                  <a:pt x="335433" y="46770"/>
                </a:lnTo>
                <a:lnTo>
                  <a:pt x="322754" y="41031"/>
                </a:lnTo>
                <a:lnTo>
                  <a:pt x="309786" y="35293"/>
                </a:lnTo>
                <a:lnTo>
                  <a:pt x="296818" y="30128"/>
                </a:lnTo>
                <a:lnTo>
                  <a:pt x="289326" y="27259"/>
                </a:lnTo>
                <a:lnTo>
                  <a:pt x="282121" y="24676"/>
                </a:lnTo>
                <a:lnTo>
                  <a:pt x="274629" y="22094"/>
                </a:lnTo>
                <a:lnTo>
                  <a:pt x="267424" y="19798"/>
                </a:lnTo>
                <a:lnTo>
                  <a:pt x="259932" y="17503"/>
                </a:lnTo>
                <a:lnTo>
                  <a:pt x="252728" y="15494"/>
                </a:lnTo>
                <a:lnTo>
                  <a:pt x="245523" y="13486"/>
                </a:lnTo>
                <a:lnTo>
                  <a:pt x="238319" y="11477"/>
                </a:lnTo>
                <a:lnTo>
                  <a:pt x="231115" y="9756"/>
                </a:lnTo>
                <a:lnTo>
                  <a:pt x="224199" y="8321"/>
                </a:lnTo>
                <a:lnTo>
                  <a:pt x="216994" y="6886"/>
                </a:lnTo>
                <a:lnTo>
                  <a:pt x="210078" y="5739"/>
                </a:lnTo>
                <a:lnTo>
                  <a:pt x="203162" y="4591"/>
                </a:lnTo>
                <a:lnTo>
                  <a:pt x="196246" y="3443"/>
                </a:lnTo>
                <a:lnTo>
                  <a:pt x="189330" y="2582"/>
                </a:lnTo>
                <a:lnTo>
                  <a:pt x="182702" y="1722"/>
                </a:lnTo>
                <a:lnTo>
                  <a:pt x="175786" y="1148"/>
                </a:lnTo>
                <a:lnTo>
                  <a:pt x="169158" y="574"/>
                </a:lnTo>
                <a:lnTo>
                  <a:pt x="162818" y="287"/>
                </a:lnTo>
                <a:lnTo>
                  <a:pt x="156190" y="0"/>
                </a:lnTo>
                <a:lnTo>
                  <a:pt x="149850" y="0"/>
                </a:lnTo>
                <a:lnTo>
                  <a:pt x="143510" y="0"/>
                </a:lnTo>
                <a:lnTo>
                  <a:pt x="137459" y="287"/>
                </a:lnTo>
                <a:lnTo>
                  <a:pt x="131119" y="574"/>
                </a:lnTo>
                <a:lnTo>
                  <a:pt x="125067" y="861"/>
                </a:lnTo>
                <a:lnTo>
                  <a:pt x="119304" y="1435"/>
                </a:lnTo>
                <a:lnTo>
                  <a:pt x="113540" y="2295"/>
                </a:lnTo>
                <a:lnTo>
                  <a:pt x="107777" y="2869"/>
                </a:lnTo>
                <a:lnTo>
                  <a:pt x="102013" y="4017"/>
                </a:lnTo>
                <a:lnTo>
                  <a:pt x="96538" y="4878"/>
                </a:lnTo>
                <a:lnTo>
                  <a:pt x="91063" y="6026"/>
                </a:lnTo>
                <a:lnTo>
                  <a:pt x="85876" y="7460"/>
                </a:lnTo>
                <a:lnTo>
                  <a:pt x="77807" y="9756"/>
                </a:lnTo>
                <a:lnTo>
                  <a:pt x="70314" y="12338"/>
                </a:lnTo>
                <a:lnTo>
                  <a:pt x="62822" y="15207"/>
                </a:lnTo>
                <a:lnTo>
                  <a:pt x="55906" y="18364"/>
                </a:lnTo>
                <a:lnTo>
                  <a:pt x="49278" y="21807"/>
                </a:lnTo>
                <a:lnTo>
                  <a:pt x="42938" y="25537"/>
                </a:lnTo>
                <a:lnTo>
                  <a:pt x="37174" y="29554"/>
                </a:lnTo>
                <a:lnTo>
                  <a:pt x="31699" y="33858"/>
                </a:lnTo>
                <a:lnTo>
                  <a:pt x="26512" y="38736"/>
                </a:lnTo>
                <a:lnTo>
                  <a:pt x="21901" y="43614"/>
                </a:lnTo>
                <a:lnTo>
                  <a:pt x="17579" y="48779"/>
                </a:lnTo>
                <a:lnTo>
                  <a:pt x="13544" y="54230"/>
                </a:lnTo>
                <a:lnTo>
                  <a:pt x="10374" y="59682"/>
                </a:lnTo>
                <a:lnTo>
                  <a:pt x="7204" y="65708"/>
                </a:lnTo>
                <a:lnTo>
                  <a:pt x="4899" y="72020"/>
                </a:lnTo>
                <a:lnTo>
                  <a:pt x="2882" y="78620"/>
                </a:lnTo>
                <a:lnTo>
                  <a:pt x="576" y="90384"/>
                </a:lnTo>
                <a:lnTo>
                  <a:pt x="0" y="102148"/>
                </a:lnTo>
                <a:lnTo>
                  <a:pt x="576" y="114486"/>
                </a:lnTo>
                <a:lnTo>
                  <a:pt x="2882" y="126824"/>
                </a:lnTo>
                <a:lnTo>
                  <a:pt x="6340" y="139449"/>
                </a:lnTo>
                <a:lnTo>
                  <a:pt x="11239" y="152075"/>
                </a:lnTo>
                <a:lnTo>
                  <a:pt x="17290" y="164987"/>
                </a:lnTo>
                <a:lnTo>
                  <a:pt x="24783" y="177612"/>
                </a:lnTo>
                <a:close/>
              </a:path>
            </a:pathLst>
          </a:custGeom>
          <a:pattFill xmlns:a="http://schemas.openxmlformats.org/drawingml/2006/main" prst="pct60">
            <a:fgClr>
              <a:srgbClr val="C0C0C0"/>
            </a:fgClr>
            <a:bgClr>
              <a:srgbClr val="FFFFFF"/>
            </a:bgClr>
          </a:patt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sp macro="" textlink="">
        <cdr:nvSpPr>
          <cdr:cNvPr id="9223" name="Freeform 7"/>
          <cdr:cNvSpPr>
            <a:spLocks xmlns:a="http://schemas.openxmlformats.org/drawingml/2006/main"/>
          </cdr:cNvSpPr>
        </cdr:nvSpPr>
        <cdr:spPr bwMode="auto">
          <a:xfrm xmlns:a="http://schemas.openxmlformats.org/drawingml/2006/main">
            <a:off x="4442827" y="771168"/>
            <a:ext cx="301280" cy="452721"/>
          </a:xfrm>
          <a:custGeom xmlns:a="http://schemas.openxmlformats.org/drawingml/2006/main">
            <a:avLst/>
            <a:gdLst/>
            <a:ahLst/>
            <a:cxnLst>
              <a:cxn ang="0">
                <a:pos x="293072" y="121659"/>
              </a:cxn>
              <a:cxn ang="0">
                <a:pos x="277510" y="186793"/>
              </a:cxn>
              <a:cxn ang="0">
                <a:pos x="232844" y="236719"/>
              </a:cxn>
              <a:cxn ang="0">
                <a:pos x="171175" y="259961"/>
              </a:cxn>
              <a:cxn ang="0">
                <a:pos x="103742" y="251066"/>
              </a:cxn>
              <a:cxn ang="0">
                <a:pos x="80400" y="237867"/>
              </a:cxn>
              <a:cxn ang="0">
                <a:pos x="51583" y="209174"/>
              </a:cxn>
              <a:cxn ang="0">
                <a:pos x="33140" y="163264"/>
              </a:cxn>
              <a:cxn ang="0">
                <a:pos x="37463" y="109608"/>
              </a:cxn>
              <a:cxn ang="0">
                <a:pos x="59652" y="69150"/>
              </a:cxn>
              <a:cxn ang="0">
                <a:pos x="88757" y="43039"/>
              </a:cxn>
              <a:cxn ang="0">
                <a:pos x="136306" y="26684"/>
              </a:cxn>
              <a:cxn ang="0">
                <a:pos x="196246" y="33571"/>
              </a:cxn>
              <a:cxn ang="0">
                <a:pos x="246100" y="67716"/>
              </a:cxn>
              <a:cxn ang="0">
                <a:pos x="269730" y="106452"/>
              </a:cxn>
              <a:cxn ang="0">
                <a:pos x="274917" y="124242"/>
              </a:cxn>
              <a:cxn ang="0">
                <a:pos x="272035" y="104156"/>
              </a:cxn>
              <a:cxn ang="0">
                <a:pos x="257627" y="68577"/>
              </a:cxn>
              <a:cxn ang="0">
                <a:pos x="211807" y="20946"/>
              </a:cxn>
              <a:cxn ang="0">
                <a:pos x="150714" y="286"/>
              </a:cxn>
              <a:cxn ang="0">
                <a:pos x="85587" y="11764"/>
              </a:cxn>
              <a:cxn ang="0">
                <a:pos x="63110" y="25537"/>
              </a:cxn>
              <a:cxn ang="0">
                <a:pos x="35157" y="51074"/>
              </a:cxn>
              <a:cxn ang="0">
                <a:pos x="11527" y="86653"/>
              </a:cxn>
              <a:cxn ang="0">
                <a:pos x="0" y="152648"/>
              </a:cxn>
              <a:cxn ang="0">
                <a:pos x="19019" y="222373"/>
              </a:cxn>
              <a:cxn ang="0">
                <a:pos x="66568" y="275742"/>
              </a:cxn>
              <a:cxn ang="0">
                <a:pos x="102878" y="292958"/>
              </a:cxn>
              <a:cxn ang="0">
                <a:pos x="119880" y="296975"/>
              </a:cxn>
              <a:cxn ang="0">
                <a:pos x="136882" y="298984"/>
              </a:cxn>
              <a:cxn ang="0">
                <a:pos x="144663" y="316200"/>
              </a:cxn>
              <a:cxn ang="0">
                <a:pos x="138899" y="338868"/>
              </a:cxn>
              <a:cxn ang="0">
                <a:pos x="131119" y="339441"/>
              </a:cxn>
              <a:cxn ang="0">
                <a:pos x="111523" y="336572"/>
              </a:cxn>
              <a:cxn ang="0">
                <a:pos x="92504" y="334277"/>
              </a:cxn>
              <a:cxn ang="0">
                <a:pos x="74349" y="330260"/>
              </a:cxn>
              <a:cxn ang="0">
                <a:pos x="70314" y="350919"/>
              </a:cxn>
              <a:cxn ang="0">
                <a:pos x="82994" y="373300"/>
              </a:cxn>
              <a:cxn ang="0">
                <a:pos x="103742" y="372439"/>
              </a:cxn>
              <a:cxn ang="0">
                <a:pos x="122474" y="371578"/>
              </a:cxn>
              <a:cxn ang="0">
                <a:pos x="140052" y="370717"/>
              </a:cxn>
              <a:cxn ang="0">
                <a:pos x="137170" y="397402"/>
              </a:cxn>
              <a:cxn ang="0">
                <a:pos x="130542" y="435277"/>
              </a:cxn>
              <a:cxn ang="0">
                <a:pos x="142357" y="451919"/>
              </a:cxn>
              <a:cxn ang="0">
                <a:pos x="170887" y="443311"/>
              </a:cxn>
              <a:cxn ang="0">
                <a:pos x="174921" y="367561"/>
              </a:cxn>
              <a:cxn ang="0">
                <a:pos x="199704" y="363544"/>
              </a:cxn>
              <a:cxn ang="0">
                <a:pos x="225639" y="357518"/>
              </a:cxn>
              <a:cxn ang="0">
                <a:pos x="254168" y="349197"/>
              </a:cxn>
              <a:cxn ang="0">
                <a:pos x="229674" y="344319"/>
              </a:cxn>
              <a:cxn ang="0">
                <a:pos x="209502" y="342885"/>
              </a:cxn>
              <a:cxn ang="0">
                <a:pos x="186160" y="342024"/>
              </a:cxn>
              <a:cxn ang="0">
                <a:pos x="169446" y="342311"/>
              </a:cxn>
              <a:cxn ang="0">
                <a:pos x="161089" y="297836"/>
              </a:cxn>
              <a:cxn ang="0">
                <a:pos x="211807" y="282629"/>
              </a:cxn>
              <a:cxn ang="0">
                <a:pos x="255321" y="251640"/>
              </a:cxn>
              <a:cxn ang="0">
                <a:pos x="286732" y="208026"/>
              </a:cxn>
              <a:cxn ang="0">
                <a:pos x="301429" y="132850"/>
              </a:cxn>
            </a:cxnLst>
            <a:rect l="0" t="0" r="r" b="b"/>
            <a:pathLst>
              <a:path w="301429" h="452206">
                <a:moveTo>
                  <a:pt x="282986" y="71446"/>
                </a:moveTo>
                <a:lnTo>
                  <a:pt x="287308" y="83497"/>
                </a:lnTo>
                <a:lnTo>
                  <a:pt x="290190" y="95835"/>
                </a:lnTo>
                <a:lnTo>
                  <a:pt x="292207" y="108747"/>
                </a:lnTo>
                <a:lnTo>
                  <a:pt x="293072" y="121659"/>
                </a:lnTo>
                <a:lnTo>
                  <a:pt x="292495" y="134571"/>
                </a:lnTo>
                <a:lnTo>
                  <a:pt x="290766" y="147770"/>
                </a:lnTo>
                <a:lnTo>
                  <a:pt x="287597" y="160969"/>
                </a:lnTo>
                <a:lnTo>
                  <a:pt x="283274" y="173881"/>
                </a:lnTo>
                <a:lnTo>
                  <a:pt x="277510" y="186793"/>
                </a:lnTo>
                <a:lnTo>
                  <a:pt x="270306" y="198557"/>
                </a:lnTo>
                <a:lnTo>
                  <a:pt x="262525" y="209748"/>
                </a:lnTo>
                <a:lnTo>
                  <a:pt x="253304" y="219790"/>
                </a:lnTo>
                <a:lnTo>
                  <a:pt x="243506" y="228685"/>
                </a:lnTo>
                <a:lnTo>
                  <a:pt x="232844" y="236719"/>
                </a:lnTo>
                <a:lnTo>
                  <a:pt x="221605" y="243606"/>
                </a:lnTo>
                <a:lnTo>
                  <a:pt x="209502" y="249344"/>
                </a:lnTo>
                <a:lnTo>
                  <a:pt x="197110" y="254222"/>
                </a:lnTo>
                <a:lnTo>
                  <a:pt x="184431" y="257665"/>
                </a:lnTo>
                <a:lnTo>
                  <a:pt x="171175" y="259961"/>
                </a:lnTo>
                <a:lnTo>
                  <a:pt x="157631" y="260822"/>
                </a:lnTo>
                <a:lnTo>
                  <a:pt x="144375" y="260535"/>
                </a:lnTo>
                <a:lnTo>
                  <a:pt x="130542" y="258813"/>
                </a:lnTo>
                <a:lnTo>
                  <a:pt x="116998" y="255657"/>
                </a:lnTo>
                <a:lnTo>
                  <a:pt x="103742" y="251066"/>
                </a:lnTo>
                <a:lnTo>
                  <a:pt x="100284" y="249631"/>
                </a:lnTo>
                <a:lnTo>
                  <a:pt x="95962" y="247623"/>
                </a:lnTo>
                <a:lnTo>
                  <a:pt x="91063" y="245040"/>
                </a:lnTo>
                <a:lnTo>
                  <a:pt x="85876" y="241597"/>
                </a:lnTo>
                <a:lnTo>
                  <a:pt x="80400" y="237867"/>
                </a:lnTo>
                <a:lnTo>
                  <a:pt x="74637" y="233563"/>
                </a:lnTo>
                <a:lnTo>
                  <a:pt x="68585" y="228398"/>
                </a:lnTo>
                <a:lnTo>
                  <a:pt x="62822" y="222660"/>
                </a:lnTo>
                <a:lnTo>
                  <a:pt x="57058" y="216347"/>
                </a:lnTo>
                <a:lnTo>
                  <a:pt x="51583" y="209174"/>
                </a:lnTo>
                <a:lnTo>
                  <a:pt x="46684" y="201427"/>
                </a:lnTo>
                <a:lnTo>
                  <a:pt x="42073" y="192819"/>
                </a:lnTo>
                <a:lnTo>
                  <a:pt x="38327" y="183637"/>
                </a:lnTo>
                <a:lnTo>
                  <a:pt x="35157" y="173881"/>
                </a:lnTo>
                <a:lnTo>
                  <a:pt x="33140" y="163264"/>
                </a:lnTo>
                <a:lnTo>
                  <a:pt x="31987" y="151787"/>
                </a:lnTo>
                <a:lnTo>
                  <a:pt x="31987" y="140597"/>
                </a:lnTo>
                <a:lnTo>
                  <a:pt x="32852" y="129693"/>
                </a:lnTo>
                <a:lnTo>
                  <a:pt x="34869" y="119364"/>
                </a:lnTo>
                <a:lnTo>
                  <a:pt x="37463" y="109608"/>
                </a:lnTo>
                <a:lnTo>
                  <a:pt x="40632" y="100426"/>
                </a:lnTo>
                <a:lnTo>
                  <a:pt x="44667" y="91818"/>
                </a:lnTo>
                <a:lnTo>
                  <a:pt x="49278" y="83784"/>
                </a:lnTo>
                <a:lnTo>
                  <a:pt x="54177" y="76037"/>
                </a:lnTo>
                <a:lnTo>
                  <a:pt x="59652" y="69150"/>
                </a:lnTo>
                <a:lnTo>
                  <a:pt x="65127" y="62838"/>
                </a:lnTo>
                <a:lnTo>
                  <a:pt x="70891" y="56812"/>
                </a:lnTo>
                <a:lnTo>
                  <a:pt x="76942" y="51647"/>
                </a:lnTo>
                <a:lnTo>
                  <a:pt x="82994" y="47057"/>
                </a:lnTo>
                <a:lnTo>
                  <a:pt x="88757" y="43039"/>
                </a:lnTo>
                <a:lnTo>
                  <a:pt x="94521" y="39883"/>
                </a:lnTo>
                <a:lnTo>
                  <a:pt x="99996" y="37014"/>
                </a:lnTo>
                <a:lnTo>
                  <a:pt x="111811" y="32423"/>
                </a:lnTo>
                <a:lnTo>
                  <a:pt x="124203" y="28980"/>
                </a:lnTo>
                <a:lnTo>
                  <a:pt x="136306" y="26684"/>
                </a:lnTo>
                <a:lnTo>
                  <a:pt x="148697" y="25824"/>
                </a:lnTo>
                <a:lnTo>
                  <a:pt x="160800" y="26110"/>
                </a:lnTo>
                <a:lnTo>
                  <a:pt x="172904" y="27545"/>
                </a:lnTo>
                <a:lnTo>
                  <a:pt x="184719" y="30127"/>
                </a:lnTo>
                <a:lnTo>
                  <a:pt x="196246" y="33571"/>
                </a:lnTo>
                <a:lnTo>
                  <a:pt x="207484" y="38449"/>
                </a:lnTo>
                <a:lnTo>
                  <a:pt x="218147" y="44187"/>
                </a:lnTo>
                <a:lnTo>
                  <a:pt x="228233" y="51074"/>
                </a:lnTo>
                <a:lnTo>
                  <a:pt x="237454" y="58821"/>
                </a:lnTo>
                <a:lnTo>
                  <a:pt x="246100" y="67716"/>
                </a:lnTo>
                <a:lnTo>
                  <a:pt x="253880" y="77185"/>
                </a:lnTo>
                <a:lnTo>
                  <a:pt x="260796" y="87801"/>
                </a:lnTo>
                <a:lnTo>
                  <a:pt x="266848" y="99278"/>
                </a:lnTo>
                <a:lnTo>
                  <a:pt x="268289" y="102722"/>
                </a:lnTo>
                <a:lnTo>
                  <a:pt x="269730" y="106452"/>
                </a:lnTo>
                <a:lnTo>
                  <a:pt x="270883" y="109895"/>
                </a:lnTo>
                <a:lnTo>
                  <a:pt x="272035" y="113338"/>
                </a:lnTo>
                <a:lnTo>
                  <a:pt x="273188" y="117068"/>
                </a:lnTo>
                <a:lnTo>
                  <a:pt x="274052" y="120511"/>
                </a:lnTo>
                <a:lnTo>
                  <a:pt x="274917" y="124242"/>
                </a:lnTo>
                <a:lnTo>
                  <a:pt x="275781" y="127685"/>
                </a:lnTo>
                <a:lnTo>
                  <a:pt x="275205" y="121659"/>
                </a:lnTo>
                <a:lnTo>
                  <a:pt x="274341" y="115921"/>
                </a:lnTo>
                <a:lnTo>
                  <a:pt x="273476" y="109895"/>
                </a:lnTo>
                <a:lnTo>
                  <a:pt x="272035" y="104156"/>
                </a:lnTo>
                <a:lnTo>
                  <a:pt x="270306" y="98131"/>
                </a:lnTo>
                <a:lnTo>
                  <a:pt x="268577" y="92392"/>
                </a:lnTo>
                <a:lnTo>
                  <a:pt x="266272" y="86653"/>
                </a:lnTo>
                <a:lnTo>
                  <a:pt x="263966" y="80915"/>
                </a:lnTo>
                <a:lnTo>
                  <a:pt x="257627" y="68577"/>
                </a:lnTo>
                <a:lnTo>
                  <a:pt x="250134" y="57099"/>
                </a:lnTo>
                <a:lnTo>
                  <a:pt x="241777" y="46483"/>
                </a:lnTo>
                <a:lnTo>
                  <a:pt x="232556" y="37014"/>
                </a:lnTo>
                <a:lnTo>
                  <a:pt x="222469" y="28406"/>
                </a:lnTo>
                <a:lnTo>
                  <a:pt x="211807" y="20946"/>
                </a:lnTo>
                <a:lnTo>
                  <a:pt x="200568" y="14346"/>
                </a:lnTo>
                <a:lnTo>
                  <a:pt x="188753" y="9181"/>
                </a:lnTo>
                <a:lnTo>
                  <a:pt x="176362" y="4877"/>
                </a:lnTo>
                <a:lnTo>
                  <a:pt x="163682" y="2008"/>
                </a:lnTo>
                <a:lnTo>
                  <a:pt x="150714" y="286"/>
                </a:lnTo>
                <a:lnTo>
                  <a:pt x="137747" y="0"/>
                </a:lnTo>
                <a:lnTo>
                  <a:pt x="124779" y="860"/>
                </a:lnTo>
                <a:lnTo>
                  <a:pt x="111523" y="3156"/>
                </a:lnTo>
                <a:lnTo>
                  <a:pt x="98555" y="6599"/>
                </a:lnTo>
                <a:lnTo>
                  <a:pt x="85587" y="11764"/>
                </a:lnTo>
                <a:lnTo>
                  <a:pt x="82129" y="13485"/>
                </a:lnTo>
                <a:lnTo>
                  <a:pt x="78095" y="15781"/>
                </a:lnTo>
                <a:lnTo>
                  <a:pt x="73484" y="18363"/>
                </a:lnTo>
                <a:lnTo>
                  <a:pt x="68585" y="21806"/>
                </a:lnTo>
                <a:lnTo>
                  <a:pt x="63110" y="25537"/>
                </a:lnTo>
                <a:lnTo>
                  <a:pt x="57635" y="29841"/>
                </a:lnTo>
                <a:lnTo>
                  <a:pt x="52159" y="34431"/>
                </a:lnTo>
                <a:lnTo>
                  <a:pt x="46396" y="39596"/>
                </a:lnTo>
                <a:lnTo>
                  <a:pt x="40632" y="45048"/>
                </a:lnTo>
                <a:lnTo>
                  <a:pt x="35157" y="51074"/>
                </a:lnTo>
                <a:lnTo>
                  <a:pt x="29682" y="57386"/>
                </a:lnTo>
                <a:lnTo>
                  <a:pt x="24495" y="64273"/>
                </a:lnTo>
                <a:lnTo>
                  <a:pt x="19596" y="71159"/>
                </a:lnTo>
                <a:lnTo>
                  <a:pt x="15273" y="78619"/>
                </a:lnTo>
                <a:lnTo>
                  <a:pt x="11527" y="86653"/>
                </a:lnTo>
                <a:lnTo>
                  <a:pt x="8357" y="94687"/>
                </a:lnTo>
                <a:lnTo>
                  <a:pt x="4323" y="109034"/>
                </a:lnTo>
                <a:lnTo>
                  <a:pt x="1441" y="123381"/>
                </a:lnTo>
                <a:lnTo>
                  <a:pt x="0" y="138014"/>
                </a:lnTo>
                <a:lnTo>
                  <a:pt x="0" y="152648"/>
                </a:lnTo>
                <a:lnTo>
                  <a:pt x="1441" y="167282"/>
                </a:lnTo>
                <a:lnTo>
                  <a:pt x="4034" y="181628"/>
                </a:lnTo>
                <a:lnTo>
                  <a:pt x="7781" y="195688"/>
                </a:lnTo>
                <a:lnTo>
                  <a:pt x="12968" y="209174"/>
                </a:lnTo>
                <a:lnTo>
                  <a:pt x="19019" y="222373"/>
                </a:lnTo>
                <a:lnTo>
                  <a:pt x="26512" y="234711"/>
                </a:lnTo>
                <a:lnTo>
                  <a:pt x="34869" y="246475"/>
                </a:lnTo>
                <a:lnTo>
                  <a:pt x="44379" y="257092"/>
                </a:lnTo>
                <a:lnTo>
                  <a:pt x="55041" y="267134"/>
                </a:lnTo>
                <a:lnTo>
                  <a:pt x="66568" y="275742"/>
                </a:lnTo>
                <a:lnTo>
                  <a:pt x="79248" y="283203"/>
                </a:lnTo>
                <a:lnTo>
                  <a:pt x="92792" y="289515"/>
                </a:lnTo>
                <a:lnTo>
                  <a:pt x="96250" y="290663"/>
                </a:lnTo>
                <a:lnTo>
                  <a:pt x="99420" y="291811"/>
                </a:lnTo>
                <a:lnTo>
                  <a:pt x="102878" y="292958"/>
                </a:lnTo>
                <a:lnTo>
                  <a:pt x="106336" y="294106"/>
                </a:lnTo>
                <a:lnTo>
                  <a:pt x="109794" y="294967"/>
                </a:lnTo>
                <a:lnTo>
                  <a:pt x="112964" y="295828"/>
                </a:lnTo>
                <a:lnTo>
                  <a:pt x="116422" y="296401"/>
                </a:lnTo>
                <a:lnTo>
                  <a:pt x="119880" y="296975"/>
                </a:lnTo>
                <a:lnTo>
                  <a:pt x="123338" y="297549"/>
                </a:lnTo>
                <a:lnTo>
                  <a:pt x="126796" y="298123"/>
                </a:lnTo>
                <a:lnTo>
                  <a:pt x="129966" y="298410"/>
                </a:lnTo>
                <a:lnTo>
                  <a:pt x="133424" y="298697"/>
                </a:lnTo>
                <a:lnTo>
                  <a:pt x="136882" y="298984"/>
                </a:lnTo>
                <a:lnTo>
                  <a:pt x="140340" y="298984"/>
                </a:lnTo>
                <a:lnTo>
                  <a:pt x="143510" y="298984"/>
                </a:lnTo>
                <a:lnTo>
                  <a:pt x="146968" y="298984"/>
                </a:lnTo>
                <a:lnTo>
                  <a:pt x="145816" y="307592"/>
                </a:lnTo>
                <a:lnTo>
                  <a:pt x="144663" y="316200"/>
                </a:lnTo>
                <a:lnTo>
                  <a:pt x="143798" y="326242"/>
                </a:lnTo>
                <a:lnTo>
                  <a:pt x="143510" y="339154"/>
                </a:lnTo>
                <a:lnTo>
                  <a:pt x="142069" y="339154"/>
                </a:lnTo>
                <a:lnTo>
                  <a:pt x="140340" y="338868"/>
                </a:lnTo>
                <a:lnTo>
                  <a:pt x="138899" y="338868"/>
                </a:lnTo>
                <a:lnTo>
                  <a:pt x="137458" y="338868"/>
                </a:lnTo>
                <a:lnTo>
                  <a:pt x="136018" y="339154"/>
                </a:lnTo>
                <a:lnTo>
                  <a:pt x="134289" y="339154"/>
                </a:lnTo>
                <a:lnTo>
                  <a:pt x="132848" y="339154"/>
                </a:lnTo>
                <a:lnTo>
                  <a:pt x="131119" y="339441"/>
                </a:lnTo>
                <a:lnTo>
                  <a:pt x="127084" y="338581"/>
                </a:lnTo>
                <a:lnTo>
                  <a:pt x="123338" y="338007"/>
                </a:lnTo>
                <a:lnTo>
                  <a:pt x="119304" y="337433"/>
                </a:lnTo>
                <a:lnTo>
                  <a:pt x="115557" y="336859"/>
                </a:lnTo>
                <a:lnTo>
                  <a:pt x="111523" y="336572"/>
                </a:lnTo>
                <a:lnTo>
                  <a:pt x="107777" y="335998"/>
                </a:lnTo>
                <a:lnTo>
                  <a:pt x="103742" y="335711"/>
                </a:lnTo>
                <a:lnTo>
                  <a:pt x="99996" y="335137"/>
                </a:lnTo>
                <a:lnTo>
                  <a:pt x="96250" y="334850"/>
                </a:lnTo>
                <a:lnTo>
                  <a:pt x="92504" y="334277"/>
                </a:lnTo>
                <a:lnTo>
                  <a:pt x="88757" y="333703"/>
                </a:lnTo>
                <a:lnTo>
                  <a:pt x="85011" y="332842"/>
                </a:lnTo>
                <a:lnTo>
                  <a:pt x="81553" y="332268"/>
                </a:lnTo>
                <a:lnTo>
                  <a:pt x="77807" y="331120"/>
                </a:lnTo>
                <a:lnTo>
                  <a:pt x="74349" y="330260"/>
                </a:lnTo>
                <a:lnTo>
                  <a:pt x="70891" y="328825"/>
                </a:lnTo>
                <a:lnTo>
                  <a:pt x="68873" y="334277"/>
                </a:lnTo>
                <a:lnTo>
                  <a:pt x="68297" y="339728"/>
                </a:lnTo>
                <a:lnTo>
                  <a:pt x="68873" y="345467"/>
                </a:lnTo>
                <a:lnTo>
                  <a:pt x="70314" y="350919"/>
                </a:lnTo>
                <a:lnTo>
                  <a:pt x="72331" y="356657"/>
                </a:lnTo>
                <a:lnTo>
                  <a:pt x="74637" y="362396"/>
                </a:lnTo>
                <a:lnTo>
                  <a:pt x="76654" y="367848"/>
                </a:lnTo>
                <a:lnTo>
                  <a:pt x="78671" y="373586"/>
                </a:lnTo>
                <a:lnTo>
                  <a:pt x="82994" y="373300"/>
                </a:lnTo>
                <a:lnTo>
                  <a:pt x="87316" y="373300"/>
                </a:lnTo>
                <a:lnTo>
                  <a:pt x="91639" y="373013"/>
                </a:lnTo>
                <a:lnTo>
                  <a:pt x="95673" y="372726"/>
                </a:lnTo>
                <a:lnTo>
                  <a:pt x="99708" y="372726"/>
                </a:lnTo>
                <a:lnTo>
                  <a:pt x="103742" y="372439"/>
                </a:lnTo>
                <a:lnTo>
                  <a:pt x="107489" y="372439"/>
                </a:lnTo>
                <a:lnTo>
                  <a:pt x="111523" y="372152"/>
                </a:lnTo>
                <a:lnTo>
                  <a:pt x="115269" y="371865"/>
                </a:lnTo>
                <a:lnTo>
                  <a:pt x="119015" y="371865"/>
                </a:lnTo>
                <a:lnTo>
                  <a:pt x="122474" y="371578"/>
                </a:lnTo>
                <a:lnTo>
                  <a:pt x="126220" y="371578"/>
                </a:lnTo>
                <a:lnTo>
                  <a:pt x="129678" y="371291"/>
                </a:lnTo>
                <a:lnTo>
                  <a:pt x="133136" y="371004"/>
                </a:lnTo>
                <a:lnTo>
                  <a:pt x="136594" y="371004"/>
                </a:lnTo>
                <a:lnTo>
                  <a:pt x="140052" y="370717"/>
                </a:lnTo>
                <a:lnTo>
                  <a:pt x="139188" y="375308"/>
                </a:lnTo>
                <a:lnTo>
                  <a:pt x="138899" y="380186"/>
                </a:lnTo>
                <a:lnTo>
                  <a:pt x="138611" y="384777"/>
                </a:lnTo>
                <a:lnTo>
                  <a:pt x="138899" y="389655"/>
                </a:lnTo>
                <a:lnTo>
                  <a:pt x="137170" y="397402"/>
                </a:lnTo>
                <a:lnTo>
                  <a:pt x="135729" y="405149"/>
                </a:lnTo>
                <a:lnTo>
                  <a:pt x="134577" y="412896"/>
                </a:lnTo>
                <a:lnTo>
                  <a:pt x="133424" y="420643"/>
                </a:lnTo>
                <a:lnTo>
                  <a:pt x="132271" y="428104"/>
                </a:lnTo>
                <a:lnTo>
                  <a:pt x="130542" y="435277"/>
                </a:lnTo>
                <a:lnTo>
                  <a:pt x="128525" y="442450"/>
                </a:lnTo>
                <a:lnTo>
                  <a:pt x="125932" y="449337"/>
                </a:lnTo>
                <a:lnTo>
                  <a:pt x="131407" y="451345"/>
                </a:lnTo>
                <a:lnTo>
                  <a:pt x="136882" y="452206"/>
                </a:lnTo>
                <a:lnTo>
                  <a:pt x="142357" y="451919"/>
                </a:lnTo>
                <a:lnTo>
                  <a:pt x="148121" y="450771"/>
                </a:lnTo>
                <a:lnTo>
                  <a:pt x="153596" y="449050"/>
                </a:lnTo>
                <a:lnTo>
                  <a:pt x="159360" y="447041"/>
                </a:lnTo>
                <a:lnTo>
                  <a:pt x="165123" y="445033"/>
                </a:lnTo>
                <a:lnTo>
                  <a:pt x="170887" y="443311"/>
                </a:lnTo>
                <a:lnTo>
                  <a:pt x="170887" y="422078"/>
                </a:lnTo>
                <a:lnTo>
                  <a:pt x="170887" y="402567"/>
                </a:lnTo>
                <a:lnTo>
                  <a:pt x="170598" y="384777"/>
                </a:lnTo>
                <a:lnTo>
                  <a:pt x="170022" y="368135"/>
                </a:lnTo>
                <a:lnTo>
                  <a:pt x="174921" y="367561"/>
                </a:lnTo>
                <a:lnTo>
                  <a:pt x="179820" y="366987"/>
                </a:lnTo>
                <a:lnTo>
                  <a:pt x="184719" y="366126"/>
                </a:lnTo>
                <a:lnTo>
                  <a:pt x="189618" y="365265"/>
                </a:lnTo>
                <a:lnTo>
                  <a:pt x="194517" y="364405"/>
                </a:lnTo>
                <a:lnTo>
                  <a:pt x="199704" y="363544"/>
                </a:lnTo>
                <a:lnTo>
                  <a:pt x="204603" y="362683"/>
                </a:lnTo>
                <a:lnTo>
                  <a:pt x="209790" y="361535"/>
                </a:lnTo>
                <a:lnTo>
                  <a:pt x="214977" y="360388"/>
                </a:lnTo>
                <a:lnTo>
                  <a:pt x="220164" y="358953"/>
                </a:lnTo>
                <a:lnTo>
                  <a:pt x="225639" y="357518"/>
                </a:lnTo>
                <a:lnTo>
                  <a:pt x="231115" y="356084"/>
                </a:lnTo>
                <a:lnTo>
                  <a:pt x="236590" y="354649"/>
                </a:lnTo>
                <a:lnTo>
                  <a:pt x="242353" y="352927"/>
                </a:lnTo>
                <a:lnTo>
                  <a:pt x="248117" y="351206"/>
                </a:lnTo>
                <a:lnTo>
                  <a:pt x="254168" y="349197"/>
                </a:lnTo>
                <a:lnTo>
                  <a:pt x="253880" y="343745"/>
                </a:lnTo>
                <a:lnTo>
                  <a:pt x="246676" y="344032"/>
                </a:lnTo>
                <a:lnTo>
                  <a:pt x="240336" y="344319"/>
                </a:lnTo>
                <a:lnTo>
                  <a:pt x="234573" y="344319"/>
                </a:lnTo>
                <a:lnTo>
                  <a:pt x="229674" y="344319"/>
                </a:lnTo>
                <a:lnTo>
                  <a:pt x="225063" y="344032"/>
                </a:lnTo>
                <a:lnTo>
                  <a:pt x="221029" y="343745"/>
                </a:lnTo>
                <a:lnTo>
                  <a:pt x="217282" y="343458"/>
                </a:lnTo>
                <a:lnTo>
                  <a:pt x="213248" y="343172"/>
                </a:lnTo>
                <a:lnTo>
                  <a:pt x="209502" y="342885"/>
                </a:lnTo>
                <a:lnTo>
                  <a:pt x="205755" y="342598"/>
                </a:lnTo>
                <a:lnTo>
                  <a:pt x="201433" y="342311"/>
                </a:lnTo>
                <a:lnTo>
                  <a:pt x="196822" y="342024"/>
                </a:lnTo>
                <a:lnTo>
                  <a:pt x="191923" y="342024"/>
                </a:lnTo>
                <a:lnTo>
                  <a:pt x="186160" y="342024"/>
                </a:lnTo>
                <a:lnTo>
                  <a:pt x="179820" y="342311"/>
                </a:lnTo>
                <a:lnTo>
                  <a:pt x="172616" y="342598"/>
                </a:lnTo>
                <a:lnTo>
                  <a:pt x="171463" y="342311"/>
                </a:lnTo>
                <a:lnTo>
                  <a:pt x="170598" y="342311"/>
                </a:lnTo>
                <a:lnTo>
                  <a:pt x="169446" y="342311"/>
                </a:lnTo>
                <a:lnTo>
                  <a:pt x="168293" y="342024"/>
                </a:lnTo>
                <a:lnTo>
                  <a:pt x="167140" y="331407"/>
                </a:lnTo>
                <a:lnTo>
                  <a:pt x="165411" y="320504"/>
                </a:lnTo>
                <a:lnTo>
                  <a:pt x="163394" y="309313"/>
                </a:lnTo>
                <a:lnTo>
                  <a:pt x="161089" y="297836"/>
                </a:lnTo>
                <a:lnTo>
                  <a:pt x="171463" y="296115"/>
                </a:lnTo>
                <a:lnTo>
                  <a:pt x="181837" y="293819"/>
                </a:lnTo>
                <a:lnTo>
                  <a:pt x="192211" y="290663"/>
                </a:lnTo>
                <a:lnTo>
                  <a:pt x="202009" y="286933"/>
                </a:lnTo>
                <a:lnTo>
                  <a:pt x="211807" y="282629"/>
                </a:lnTo>
                <a:lnTo>
                  <a:pt x="221317" y="277464"/>
                </a:lnTo>
                <a:lnTo>
                  <a:pt x="230250" y="272012"/>
                </a:lnTo>
                <a:lnTo>
                  <a:pt x="239183" y="265700"/>
                </a:lnTo>
                <a:lnTo>
                  <a:pt x="247252" y="259100"/>
                </a:lnTo>
                <a:lnTo>
                  <a:pt x="255321" y="251640"/>
                </a:lnTo>
                <a:lnTo>
                  <a:pt x="262525" y="243893"/>
                </a:lnTo>
                <a:lnTo>
                  <a:pt x="269442" y="235572"/>
                </a:lnTo>
                <a:lnTo>
                  <a:pt x="275781" y="226964"/>
                </a:lnTo>
                <a:lnTo>
                  <a:pt x="281545" y="217782"/>
                </a:lnTo>
                <a:lnTo>
                  <a:pt x="286732" y="208026"/>
                </a:lnTo>
                <a:lnTo>
                  <a:pt x="291055" y="197983"/>
                </a:lnTo>
                <a:lnTo>
                  <a:pt x="296530" y="181915"/>
                </a:lnTo>
                <a:lnTo>
                  <a:pt x="299988" y="165560"/>
                </a:lnTo>
                <a:lnTo>
                  <a:pt x="301429" y="149205"/>
                </a:lnTo>
                <a:lnTo>
                  <a:pt x="301429" y="132850"/>
                </a:lnTo>
                <a:lnTo>
                  <a:pt x="299123" y="116781"/>
                </a:lnTo>
                <a:lnTo>
                  <a:pt x="295377" y="101000"/>
                </a:lnTo>
                <a:lnTo>
                  <a:pt x="289902" y="85793"/>
                </a:lnTo>
                <a:lnTo>
                  <a:pt x="282986" y="71446"/>
                </a:lnTo>
                <a:close/>
              </a:path>
            </a:pathLst>
          </a:custGeom>
          <a:solidFill xmlns:a="http://schemas.openxmlformats.org/drawingml/2006/main">
            <a:srgbClr val="000000"/>
          </a:solidFill>
          <a:ln xmlns:a="http://schemas.openxmlformats.org/drawingml/2006/main" w="9525" cap="flat" cmpd="sng">
            <a:noFill/>
            <a:prstDash val="solid"/>
            <a:round/>
            <a:headEnd/>
            <a:tailEnd/>
          </a:ln>
        </cdr:spPr>
        <cdr:txBody>
          <a:bodyPr xmlns:a="http://schemas.openxmlformats.org/drawingml/2006/main"/>
          <a:lstStyle xmlns:a="http://schemas.openxmlformats.org/drawingml/2006/main"/>
          <a:p xmlns:a="http://schemas.openxmlformats.org/drawingml/2006/main">
            <a:endParaRPr lang="el-GR"/>
          </a:p>
        </cdr:txBody>
      </cdr:sp>
    </cdr:grp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ldsa.gr/" TargetMode="External"/><Relationship Id="rId2" Type="http://schemas.openxmlformats.org/officeDocument/2006/relationships/hyperlink" Target="mailto:magorast@prd.uth.gr" TargetMode="External"/><Relationship Id="rId1" Type="http://schemas.openxmlformats.org/officeDocument/2006/relationships/hyperlink" Target="mailto:magorast@prd.uth.gr" TargetMode="External"/><Relationship Id="rId6" Type="http://schemas.openxmlformats.org/officeDocument/2006/relationships/drawing" Target="../drawings/drawing1.xml"/><Relationship Id="rId5" Type="http://schemas.openxmlformats.org/officeDocument/2006/relationships/hyperlink" Target="http://www.demog.berkeley.edu/~eddieh/toolbox.html" TargetMode="External"/><Relationship Id="rId4" Type="http://schemas.openxmlformats.org/officeDocument/2006/relationships/hyperlink" Target="http://www.ldsa.gr/"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5.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E27"/>
  <sheetViews>
    <sheetView tabSelected="1" workbookViewId="0"/>
  </sheetViews>
  <sheetFormatPr defaultRowHeight="12.75"/>
  <cols>
    <col min="1" max="1" width="12.5703125" style="85" customWidth="1"/>
    <col min="2" max="2" width="9.140625" style="85"/>
    <col min="3" max="3" width="38.28515625" style="85" customWidth="1"/>
    <col min="4" max="16384" width="9.140625" style="85"/>
  </cols>
  <sheetData>
    <row r="1" spans="1:4" ht="20.25">
      <c r="A1" s="145" t="s">
        <v>75</v>
      </c>
    </row>
    <row r="3" spans="1:4">
      <c r="A3" s="144" t="s">
        <v>76</v>
      </c>
    </row>
    <row r="4" spans="1:4">
      <c r="A4" s="144" t="s">
        <v>77</v>
      </c>
    </row>
    <row r="5" spans="1:4">
      <c r="A5" s="144" t="s">
        <v>78</v>
      </c>
    </row>
    <row r="6" spans="1:4">
      <c r="A6" s="144" t="s">
        <v>112</v>
      </c>
    </row>
    <row r="7" spans="1:4" ht="15">
      <c r="A7" s="144" t="s">
        <v>93</v>
      </c>
      <c r="D7" s="148" t="s">
        <v>94</v>
      </c>
    </row>
    <row r="8" spans="1:4">
      <c r="A8" s="144" t="s">
        <v>79</v>
      </c>
    </row>
    <row r="9" spans="1:4">
      <c r="A9" s="144" t="s">
        <v>82</v>
      </c>
    </row>
    <row r="10" spans="1:4">
      <c r="A10" s="144" t="s">
        <v>81</v>
      </c>
    </row>
    <row r="11" spans="1:4">
      <c r="A11" s="144" t="s">
        <v>80</v>
      </c>
    </row>
    <row r="13" spans="1:4">
      <c r="A13" s="144" t="s">
        <v>108</v>
      </c>
    </row>
    <row r="16" spans="1:4" s="146" customFormat="1" ht="14.25"/>
    <row r="17" spans="1:5" s="146" customFormat="1" ht="15">
      <c r="A17" s="147" t="s">
        <v>83</v>
      </c>
      <c r="B17" s="147"/>
      <c r="C17" s="147"/>
      <c r="D17" s="148" t="s">
        <v>84</v>
      </c>
      <c r="E17" s="85"/>
    </row>
    <row r="18" spans="1:5" s="146" customFormat="1" ht="15">
      <c r="A18" s="147" t="s">
        <v>85</v>
      </c>
      <c r="B18" s="147"/>
      <c r="C18" s="148"/>
      <c r="D18" s="148" t="s">
        <v>84</v>
      </c>
      <c r="E18" s="85"/>
    </row>
    <row r="19" spans="1:5" s="146" customFormat="1" ht="14.25"/>
    <row r="20" spans="1:5" s="146" customFormat="1" ht="14.25"/>
    <row r="21" spans="1:5" s="146" customFormat="1" ht="15">
      <c r="B21" s="148" t="s">
        <v>86</v>
      </c>
    </row>
    <row r="22" spans="1:5" s="146" customFormat="1" ht="15">
      <c r="A22" s="147"/>
      <c r="B22" s="85"/>
    </row>
    <row r="23" spans="1:5" s="146" customFormat="1" ht="15">
      <c r="A23" s="148"/>
      <c r="B23" s="85"/>
    </row>
    <row r="24" spans="1:5" s="146" customFormat="1" ht="15">
      <c r="A24" s="147" t="s">
        <v>87</v>
      </c>
      <c r="B24" s="144" t="s">
        <v>88</v>
      </c>
    </row>
    <row r="25" spans="1:5" s="146" customFormat="1" ht="14.25"/>
    <row r="26" spans="1:5">
      <c r="A26" s="216" t="s">
        <v>113</v>
      </c>
      <c r="B26" s="217" t="s">
        <v>115</v>
      </c>
    </row>
    <row r="27" spans="1:5">
      <c r="A27" s="217" t="s">
        <v>114</v>
      </c>
    </row>
  </sheetData>
  <hyperlinks>
    <hyperlink ref="D17" r:id="rId1"/>
    <hyperlink ref="D18" r:id="rId2"/>
    <hyperlink ref="A23" r:id="rId3" display="www.ldsa.gr"/>
    <hyperlink ref="B21" r:id="rId4"/>
    <hyperlink ref="D7" r:id="rId5"/>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sheetPr>
    <pageSetUpPr fitToPage="1"/>
  </sheetPr>
  <dimension ref="A1:AZ130"/>
  <sheetViews>
    <sheetView topLeftCell="AB1" zoomScale="75" zoomScaleNormal="75" workbookViewId="0">
      <selection activeCell="AB1" sqref="AB1"/>
    </sheetView>
  </sheetViews>
  <sheetFormatPr defaultRowHeight="12.75"/>
  <cols>
    <col min="1" max="1" width="14.28515625" style="1" hidden="1" customWidth="1"/>
    <col min="2" max="2" width="12.7109375" style="1" hidden="1" customWidth="1"/>
    <col min="3" max="3" width="13.42578125" style="1" hidden="1" customWidth="1"/>
    <col min="4" max="4" width="18.140625" style="1" hidden="1" customWidth="1"/>
    <col min="5" max="6" width="3.5703125" style="1" hidden="1" customWidth="1"/>
    <col min="7" max="8" width="10.42578125" style="1" hidden="1" customWidth="1"/>
    <col min="9" max="9" width="9.140625" style="1" hidden="1" customWidth="1"/>
    <col min="10" max="10" width="13.42578125" style="1" hidden="1" customWidth="1"/>
    <col min="11" max="11" width="12.7109375" style="1" hidden="1" customWidth="1"/>
    <col min="12" max="12" width="13.42578125" style="1" hidden="1" customWidth="1"/>
    <col min="13" max="13" width="17.5703125" style="1" hidden="1" customWidth="1"/>
    <col min="14" max="14" width="2.42578125" style="1" hidden="1" customWidth="1"/>
    <col min="15" max="15" width="3.5703125" style="1" hidden="1" customWidth="1"/>
    <col min="16" max="17" width="10.42578125" style="1" hidden="1" customWidth="1"/>
    <col min="18" max="18" width="9.140625" style="1" hidden="1" customWidth="1"/>
    <col min="19" max="19" width="13.28515625" style="1" hidden="1" customWidth="1"/>
    <col min="20" max="20" width="12.7109375" style="1" hidden="1" customWidth="1"/>
    <col min="21" max="21" width="13.42578125" style="1" hidden="1" customWidth="1"/>
    <col min="22" max="22" width="19.140625" style="1" hidden="1" customWidth="1"/>
    <col min="23" max="23" width="2.42578125" style="1" hidden="1" customWidth="1"/>
    <col min="24" max="24" width="3.5703125" style="1" hidden="1" customWidth="1"/>
    <col min="25" max="26" width="10.42578125" style="1" hidden="1" customWidth="1"/>
    <col min="27" max="27" width="9.140625" style="1" hidden="1" customWidth="1"/>
    <col min="28" max="28" width="9.140625" style="1" customWidth="1"/>
    <col min="29" max="29" width="31.5703125" style="1" customWidth="1"/>
    <col min="30" max="30" width="19.5703125" style="1" hidden="1" customWidth="1"/>
    <col min="31" max="31" width="14.140625" style="1" bestFit="1" customWidth="1"/>
    <col min="32" max="32" width="14.5703125" style="1" bestFit="1" customWidth="1"/>
    <col min="33" max="33" width="18.5703125" style="1" bestFit="1" customWidth="1"/>
    <col min="34" max="34" width="19.5703125" style="1" bestFit="1" customWidth="1"/>
    <col min="35" max="35" width="24.7109375" style="1" customWidth="1"/>
    <col min="36" max="36" width="10.7109375" style="2" bestFit="1" customWidth="1"/>
    <col min="37" max="37" width="9.140625" style="136"/>
    <col min="38" max="38" width="9.85546875" style="2" customWidth="1"/>
    <col min="39" max="39" width="8.140625" style="2" customWidth="1"/>
    <col min="40" max="40" width="8.5703125" style="2" customWidth="1"/>
    <col min="41" max="41" width="17.42578125" style="2" customWidth="1"/>
    <col min="42" max="43" width="8.42578125" style="2" customWidth="1"/>
    <col min="44" max="44" width="4.28515625" style="3" customWidth="1"/>
    <col min="45" max="45" width="8.7109375" style="2" customWidth="1"/>
    <col min="46" max="46" width="8.5703125" style="1" customWidth="1"/>
    <col min="47" max="47" width="9.140625" style="1" customWidth="1"/>
    <col min="48" max="48" width="8.7109375" style="1" customWidth="1"/>
    <col min="49" max="49" width="8.85546875" style="1" customWidth="1"/>
    <col min="50" max="50" width="8.5703125" style="1" customWidth="1"/>
    <col min="51" max="51" width="9.140625" style="1"/>
    <col min="52" max="52" width="9.140625" style="136"/>
    <col min="53" max="16384" width="9.140625" style="1"/>
  </cols>
  <sheetData>
    <row r="1" spans="1:51">
      <c r="AC1" s="97" t="s">
        <v>64</v>
      </c>
      <c r="AD1" s="97"/>
      <c r="AE1" s="97"/>
      <c r="AF1" s="97"/>
      <c r="AG1" s="97"/>
      <c r="AH1" s="97"/>
      <c r="AI1" s="97"/>
      <c r="AL1" s="140" t="s">
        <v>89</v>
      </c>
      <c r="AM1" s="142"/>
      <c r="AN1" s="142"/>
      <c r="AO1" s="142"/>
      <c r="AP1" s="142"/>
      <c r="AQ1" s="142"/>
      <c r="AR1" s="143"/>
      <c r="AS1" s="142"/>
      <c r="AT1" s="52"/>
      <c r="AU1" s="52"/>
      <c r="AV1" s="52"/>
      <c r="AW1" s="52"/>
      <c r="AX1" s="52"/>
      <c r="AY1" s="52"/>
    </row>
    <row r="2" spans="1:51" ht="13.5" thickBot="1">
      <c r="AC2" s="98" t="s">
        <v>65</v>
      </c>
      <c r="AD2" s="98"/>
      <c r="AE2" s="96"/>
      <c r="AF2" s="96"/>
      <c r="AG2" s="96"/>
      <c r="AH2" s="96"/>
      <c r="AI2" s="96"/>
      <c r="AJ2" s="4"/>
      <c r="AL2" s="140" t="s">
        <v>90</v>
      </c>
      <c r="AM2" s="142"/>
      <c r="AN2" s="142"/>
      <c r="AO2" s="142"/>
      <c r="AP2" s="142"/>
      <c r="AQ2" s="142"/>
      <c r="AR2" s="143"/>
      <c r="AS2" s="142"/>
      <c r="AT2" s="52"/>
      <c r="AU2" s="52"/>
      <c r="AV2" s="52"/>
      <c r="AW2" s="52"/>
      <c r="AX2" s="52"/>
      <c r="AY2" s="52"/>
    </row>
    <row r="3" spans="1:51" ht="52.5" thickTop="1" thickBot="1">
      <c r="A3" s="5" t="s">
        <v>8</v>
      </c>
      <c r="B3" s="5" t="s">
        <v>9</v>
      </c>
      <c r="C3" s="5" t="s">
        <v>16</v>
      </c>
      <c r="D3" s="5" t="s">
        <v>111</v>
      </c>
      <c r="E3" s="192" t="s">
        <v>13</v>
      </c>
      <c r="F3" s="192"/>
      <c r="G3" s="192"/>
      <c r="H3" s="192"/>
      <c r="I3" s="6"/>
      <c r="J3" s="5" t="s">
        <v>8</v>
      </c>
      <c r="K3" s="5" t="s">
        <v>9</v>
      </c>
      <c r="L3" s="5" t="s">
        <v>16</v>
      </c>
      <c r="M3" s="5" t="s">
        <v>111</v>
      </c>
      <c r="N3" s="192" t="s">
        <v>14</v>
      </c>
      <c r="O3" s="192"/>
      <c r="P3" s="192"/>
      <c r="Q3" s="192"/>
      <c r="R3" s="6"/>
      <c r="S3" s="5" t="s">
        <v>8</v>
      </c>
      <c r="T3" s="5" t="s">
        <v>9</v>
      </c>
      <c r="U3" s="5" t="s">
        <v>16</v>
      </c>
      <c r="V3" s="5" t="s">
        <v>111</v>
      </c>
      <c r="W3" s="192" t="s">
        <v>15</v>
      </c>
      <c r="X3" s="192"/>
      <c r="Y3" s="192"/>
      <c r="Z3" s="192"/>
      <c r="AC3" s="193" t="s">
        <v>5</v>
      </c>
      <c r="AD3" s="193"/>
      <c r="AE3" s="193"/>
      <c r="AF3" s="193"/>
      <c r="AG3" s="193"/>
      <c r="AH3" s="193"/>
      <c r="AI3" s="193"/>
      <c r="AJ3" s="4"/>
    </row>
    <row r="4" spans="1:51" ht="14.25" thickTop="1" thickBot="1">
      <c r="A4" s="7">
        <v>0</v>
      </c>
      <c r="B4" s="8">
        <f t="shared" ref="B4:B67" si="0">AE5</f>
        <v>101771</v>
      </c>
      <c r="C4" s="9">
        <f>A4*B4</f>
        <v>0</v>
      </c>
      <c r="D4" s="9">
        <f>B4</f>
        <v>101771</v>
      </c>
      <c r="E4" s="9"/>
      <c r="F4" s="7"/>
      <c r="G4" s="7"/>
      <c r="H4" s="9"/>
      <c r="I4" s="10"/>
      <c r="J4" s="7">
        <v>0</v>
      </c>
      <c r="K4" s="8">
        <f>AF5</f>
        <v>52600</v>
      </c>
      <c r="L4" s="9">
        <f>J4*K4</f>
        <v>0</v>
      </c>
      <c r="M4" s="9">
        <f>K4</f>
        <v>52600</v>
      </c>
      <c r="N4" s="9"/>
      <c r="O4" s="7"/>
      <c r="P4" s="7"/>
      <c r="Q4" s="9"/>
      <c r="R4" s="10"/>
      <c r="S4" s="7">
        <v>0</v>
      </c>
      <c r="T4" s="8">
        <f>AG5</f>
        <v>49171</v>
      </c>
      <c r="U4" s="9">
        <f>S4*T4</f>
        <v>0</v>
      </c>
      <c r="V4" s="9">
        <f>T4</f>
        <v>49171</v>
      </c>
      <c r="W4" s="9"/>
      <c r="X4" s="7"/>
      <c r="Y4" s="7"/>
      <c r="Z4" s="9"/>
      <c r="AC4" s="14" t="s">
        <v>8</v>
      </c>
      <c r="AD4" s="151"/>
      <c r="AE4" s="15" t="s">
        <v>9</v>
      </c>
      <c r="AF4" s="16" t="s">
        <v>7</v>
      </c>
      <c r="AG4" s="16" t="s">
        <v>10</v>
      </c>
      <c r="AH4" s="17" t="s">
        <v>11</v>
      </c>
      <c r="AI4" s="18" t="s">
        <v>12</v>
      </c>
      <c r="AJ4" s="19"/>
      <c r="AL4" s="63"/>
      <c r="AM4" s="63"/>
      <c r="AN4" s="63"/>
      <c r="AO4" s="63"/>
      <c r="AP4" s="63"/>
      <c r="AQ4" s="63"/>
      <c r="AR4" s="64"/>
      <c r="AS4" s="63"/>
      <c r="AT4" s="65"/>
      <c r="AU4" s="65"/>
      <c r="AV4" s="65"/>
      <c r="AW4" s="65"/>
      <c r="AX4" s="65"/>
      <c r="AY4" s="65"/>
    </row>
    <row r="5" spans="1:51" ht="13.5" thickTop="1">
      <c r="A5" s="13">
        <v>1</v>
      </c>
      <c r="B5" s="11">
        <f t="shared" si="0"/>
        <v>100846</v>
      </c>
      <c r="C5" s="12">
        <f t="shared" ref="C5:C68" si="1">A5*B5</f>
        <v>100846</v>
      </c>
      <c r="D5" s="12">
        <f>D4+B5</f>
        <v>202617</v>
      </c>
      <c r="E5" s="11">
        <f>IF(AND(B116&gt;=D4,B116&lt;=D5),1,0)</f>
        <v>0</v>
      </c>
      <c r="F5" s="13">
        <f t="shared" ref="F5:G68" si="2">E5*A5</f>
        <v>0</v>
      </c>
      <c r="G5" s="13">
        <f t="shared" si="2"/>
        <v>0</v>
      </c>
      <c r="H5" s="13">
        <f>D4*E5</f>
        <v>0</v>
      </c>
      <c r="I5" s="10"/>
      <c r="J5" s="13">
        <v>1</v>
      </c>
      <c r="K5" s="11">
        <f t="shared" ref="K5:K68" si="3">AF6</f>
        <v>51761</v>
      </c>
      <c r="L5" s="12">
        <f t="shared" ref="L5:L68" si="4">J5*K5</f>
        <v>51761</v>
      </c>
      <c r="M5" s="12">
        <f>M4+K5</f>
        <v>104361</v>
      </c>
      <c r="N5" s="11">
        <f>IF(AND(K116&gt;=M4,K116&lt;=M5),1,0)</f>
        <v>0</v>
      </c>
      <c r="O5" s="13">
        <f t="shared" ref="O5:P68" si="5">N5*J5</f>
        <v>0</v>
      </c>
      <c r="P5" s="13">
        <f t="shared" si="5"/>
        <v>0</v>
      </c>
      <c r="Q5" s="13">
        <f>M4*N5</f>
        <v>0</v>
      </c>
      <c r="R5" s="10"/>
      <c r="S5" s="13">
        <v>1</v>
      </c>
      <c r="T5" s="11">
        <f t="shared" ref="T5:T68" si="6">AG6</f>
        <v>49085</v>
      </c>
      <c r="U5" s="12">
        <f t="shared" ref="U5:U68" si="7">S5*T5</f>
        <v>49085</v>
      </c>
      <c r="V5" s="12">
        <f>V4+T5</f>
        <v>98256</v>
      </c>
      <c r="W5" s="11">
        <f>IF(AND(T116&gt;=V4,T116&lt;=V5),1,0)</f>
        <v>0</v>
      </c>
      <c r="X5" s="13">
        <f t="shared" ref="X5:Y68" si="8">W5*S5</f>
        <v>0</v>
      </c>
      <c r="Y5" s="13">
        <f t="shared" si="8"/>
        <v>0</v>
      </c>
      <c r="Z5" s="13">
        <f>V4*W5</f>
        <v>0</v>
      </c>
      <c r="AC5" s="8">
        <v>0</v>
      </c>
      <c r="AD5" s="152">
        <f>5*INT(AC5/5)</f>
        <v>0</v>
      </c>
      <c r="AE5" s="9">
        <f>AF5+AG5</f>
        <v>101771</v>
      </c>
      <c r="AF5" s="20">
        <v>52600</v>
      </c>
      <c r="AG5" s="20">
        <v>49171</v>
      </c>
      <c r="AH5" s="21">
        <f>AF5/AE116*100</f>
        <v>0.48036735865441615</v>
      </c>
      <c r="AI5" s="21">
        <f>AG5/AE116*100</f>
        <v>0.44905215574897905</v>
      </c>
      <c r="AJ5" s="11"/>
      <c r="AL5" s="63"/>
      <c r="AM5" s="63"/>
      <c r="AN5" s="63"/>
      <c r="AO5" s="63"/>
      <c r="AP5" s="63"/>
      <c r="AQ5" s="63"/>
      <c r="AR5" s="64"/>
      <c r="AS5" s="63"/>
      <c r="AT5" s="65"/>
      <c r="AU5" s="65"/>
      <c r="AV5" s="65"/>
      <c r="AW5" s="65"/>
      <c r="AX5" s="65"/>
      <c r="AY5" s="65"/>
    </row>
    <row r="6" spans="1:51">
      <c r="A6" s="13">
        <v>2</v>
      </c>
      <c r="B6" s="11">
        <f t="shared" si="0"/>
        <v>99748</v>
      </c>
      <c r="C6" s="12">
        <f t="shared" si="1"/>
        <v>199496</v>
      </c>
      <c r="D6" s="12">
        <f t="shared" ref="D6:D69" si="9">D5+B6</f>
        <v>302365</v>
      </c>
      <c r="E6" s="11">
        <f>IF(AND(B116&gt;=D5,B116&lt;=D6),1,0)</f>
        <v>0</v>
      </c>
      <c r="F6" s="13">
        <f t="shared" si="2"/>
        <v>0</v>
      </c>
      <c r="G6" s="13">
        <f t="shared" si="2"/>
        <v>0</v>
      </c>
      <c r="H6" s="13">
        <f t="shared" ref="H6:H69" si="10">D5*E6</f>
        <v>0</v>
      </c>
      <c r="I6" s="10"/>
      <c r="J6" s="13">
        <v>2</v>
      </c>
      <c r="K6" s="11">
        <f t="shared" si="3"/>
        <v>51202</v>
      </c>
      <c r="L6" s="12">
        <f t="shared" si="4"/>
        <v>102404</v>
      </c>
      <c r="M6" s="12">
        <f t="shared" ref="M6:M69" si="11">M5+K6</f>
        <v>155563</v>
      </c>
      <c r="N6" s="11">
        <f>IF(AND(K116&gt;=M5,K116&lt;=M6),1,0)</f>
        <v>0</v>
      </c>
      <c r="O6" s="13">
        <f t="shared" si="5"/>
        <v>0</v>
      </c>
      <c r="P6" s="13">
        <f t="shared" si="5"/>
        <v>0</v>
      </c>
      <c r="Q6" s="13">
        <f t="shared" ref="Q6:Q69" si="12">M5*N6</f>
        <v>0</v>
      </c>
      <c r="R6" s="10"/>
      <c r="S6" s="13">
        <v>2</v>
      </c>
      <c r="T6" s="11">
        <f t="shared" si="6"/>
        <v>48546</v>
      </c>
      <c r="U6" s="12">
        <f t="shared" si="7"/>
        <v>97092</v>
      </c>
      <c r="V6" s="12">
        <f t="shared" ref="V6:V69" si="13">V5+T6</f>
        <v>146802</v>
      </c>
      <c r="W6" s="11">
        <f>IF(AND(T116&gt;=V5,T116&lt;=V6),1,0)</f>
        <v>0</v>
      </c>
      <c r="X6" s="13">
        <f t="shared" si="8"/>
        <v>0</v>
      </c>
      <c r="Y6" s="13">
        <f t="shared" si="8"/>
        <v>0</v>
      </c>
      <c r="Z6" s="13">
        <f t="shared" ref="Z6:Z69" si="14">V5*W6</f>
        <v>0</v>
      </c>
      <c r="AC6" s="13">
        <v>1</v>
      </c>
      <c r="AD6" s="153">
        <f t="shared" ref="AD6:AD69" si="15">5*INT(AC6/5)</f>
        <v>0</v>
      </c>
      <c r="AE6" s="12">
        <f t="shared" ref="AE6:AE69" si="16">AF6+AG6</f>
        <v>100846</v>
      </c>
      <c r="AF6" s="22">
        <v>51761</v>
      </c>
      <c r="AG6" s="22">
        <v>49085</v>
      </c>
      <c r="AH6" s="23">
        <f>AF6/AE116*100</f>
        <v>0.47270522531009951</v>
      </c>
      <c r="AI6" s="23">
        <f>AG6/AE116*100</f>
        <v>0.44826676425003836</v>
      </c>
      <c r="AJ6" s="11"/>
      <c r="AL6" s="63"/>
      <c r="AM6" s="63"/>
      <c r="AN6" s="63"/>
      <c r="AO6" s="63"/>
      <c r="AP6" s="63"/>
      <c r="AQ6" s="194" t="str">
        <f>AC3</f>
        <v>Ελλάδα / Greece 2001*</v>
      </c>
      <c r="AR6" s="194"/>
      <c r="AS6" s="194"/>
      <c r="AT6" s="66"/>
      <c r="AU6" s="65"/>
      <c r="AV6" s="65"/>
      <c r="AW6" s="65"/>
      <c r="AX6" s="65"/>
      <c r="AY6" s="65"/>
    </row>
    <row r="7" spans="1:51">
      <c r="A7" s="13">
        <v>3</v>
      </c>
      <c r="B7" s="11">
        <f t="shared" si="0"/>
        <v>101673</v>
      </c>
      <c r="C7" s="12">
        <f t="shared" si="1"/>
        <v>305019</v>
      </c>
      <c r="D7" s="12">
        <f t="shared" si="9"/>
        <v>404038</v>
      </c>
      <c r="E7" s="11">
        <f>IF(AND(B116&gt;=D6,B116&lt;=D7),1,0)</f>
        <v>0</v>
      </c>
      <c r="F7" s="13">
        <f t="shared" si="2"/>
        <v>0</v>
      </c>
      <c r="G7" s="13">
        <f t="shared" si="2"/>
        <v>0</v>
      </c>
      <c r="H7" s="13">
        <f t="shared" si="10"/>
        <v>0</v>
      </c>
      <c r="J7" s="13">
        <v>3</v>
      </c>
      <c r="K7" s="11">
        <f t="shared" si="3"/>
        <v>52075</v>
      </c>
      <c r="L7" s="12">
        <f t="shared" si="4"/>
        <v>156225</v>
      </c>
      <c r="M7" s="12">
        <f t="shared" si="11"/>
        <v>207638</v>
      </c>
      <c r="N7" s="11">
        <f>IF(AND(K116&gt;=M6,K116&lt;=M7),1,0)</f>
        <v>0</v>
      </c>
      <c r="O7" s="13">
        <f t="shared" si="5"/>
        <v>0</v>
      </c>
      <c r="P7" s="13">
        <f t="shared" si="5"/>
        <v>0</v>
      </c>
      <c r="Q7" s="13">
        <f t="shared" si="12"/>
        <v>0</v>
      </c>
      <c r="S7" s="13">
        <v>3</v>
      </c>
      <c r="T7" s="11">
        <f t="shared" si="6"/>
        <v>49598</v>
      </c>
      <c r="U7" s="12">
        <f t="shared" si="7"/>
        <v>148794</v>
      </c>
      <c r="V7" s="12">
        <f t="shared" si="13"/>
        <v>196400</v>
      </c>
      <c r="W7" s="11">
        <f>IF(AND(T116&gt;=V6,T116&lt;=V7),1,0)</f>
        <v>0</v>
      </c>
      <c r="X7" s="13">
        <f t="shared" si="8"/>
        <v>0</v>
      </c>
      <c r="Y7" s="13">
        <f t="shared" si="8"/>
        <v>0</v>
      </c>
      <c r="Z7" s="13">
        <f t="shared" si="14"/>
        <v>0</v>
      </c>
      <c r="AC7" s="13">
        <v>2</v>
      </c>
      <c r="AD7" s="153">
        <f t="shared" si="15"/>
        <v>0</v>
      </c>
      <c r="AE7" s="12">
        <f t="shared" si="16"/>
        <v>99748</v>
      </c>
      <c r="AF7" s="22">
        <v>51202</v>
      </c>
      <c r="AG7" s="22">
        <v>48546</v>
      </c>
      <c r="AH7" s="23">
        <f>AF7/AE116*100</f>
        <v>0.4676001805669851</v>
      </c>
      <c r="AI7" s="23">
        <f>AG7/AE116*100</f>
        <v>0.44334436869272403</v>
      </c>
      <c r="AJ7" s="11"/>
      <c r="AL7" s="63"/>
      <c r="AM7" s="195" t="str">
        <f>AF4</f>
        <v>Άνδρες / Males</v>
      </c>
      <c r="AN7" s="196"/>
      <c r="AO7" s="196"/>
      <c r="AP7" s="196"/>
      <c r="AQ7" s="196"/>
      <c r="AR7" s="64"/>
      <c r="AS7" s="195" t="str">
        <f>AG4</f>
        <v>Females / Γυναίκες</v>
      </c>
      <c r="AT7" s="197"/>
      <c r="AU7" s="197"/>
      <c r="AV7" s="197"/>
      <c r="AW7" s="197"/>
      <c r="AX7" s="197"/>
      <c r="AY7" s="65"/>
    </row>
    <row r="8" spans="1:51" ht="15" customHeight="1">
      <c r="A8" s="13">
        <v>4</v>
      </c>
      <c r="B8" s="11">
        <f t="shared" si="0"/>
        <v>104386</v>
      </c>
      <c r="C8" s="12">
        <f t="shared" si="1"/>
        <v>417544</v>
      </c>
      <c r="D8" s="12">
        <f t="shared" si="9"/>
        <v>508424</v>
      </c>
      <c r="E8" s="11">
        <f>IF(AND(B116&gt;=D7,B116&lt;=D8),1,0)</f>
        <v>0</v>
      </c>
      <c r="F8" s="13">
        <f t="shared" si="2"/>
        <v>0</v>
      </c>
      <c r="G8" s="13">
        <f t="shared" si="2"/>
        <v>0</v>
      </c>
      <c r="H8" s="13">
        <f t="shared" si="10"/>
        <v>0</v>
      </c>
      <c r="J8" s="13">
        <v>4</v>
      </c>
      <c r="K8" s="11">
        <f t="shared" si="3"/>
        <v>53248</v>
      </c>
      <c r="L8" s="12">
        <f t="shared" si="4"/>
        <v>212992</v>
      </c>
      <c r="M8" s="12">
        <f t="shared" si="11"/>
        <v>260886</v>
      </c>
      <c r="N8" s="11">
        <f>IF(AND(K116&gt;=M7,K116&lt;=M8),1,0)</f>
        <v>0</v>
      </c>
      <c r="O8" s="13">
        <f t="shared" si="5"/>
        <v>0</v>
      </c>
      <c r="P8" s="13">
        <f t="shared" si="5"/>
        <v>0</v>
      </c>
      <c r="Q8" s="13">
        <f t="shared" si="12"/>
        <v>0</v>
      </c>
      <c r="S8" s="13">
        <v>4</v>
      </c>
      <c r="T8" s="11">
        <f t="shared" si="6"/>
        <v>51138</v>
      </c>
      <c r="U8" s="12">
        <f t="shared" si="7"/>
        <v>204552</v>
      </c>
      <c r="V8" s="12">
        <f t="shared" si="13"/>
        <v>247538</v>
      </c>
      <c r="W8" s="11">
        <f>IF(AND(T116&gt;=V7,T116&lt;=V8),1,0)</f>
        <v>0</v>
      </c>
      <c r="X8" s="13">
        <f t="shared" si="8"/>
        <v>0</v>
      </c>
      <c r="Y8" s="13">
        <f t="shared" si="8"/>
        <v>0</v>
      </c>
      <c r="Z8" s="13">
        <f t="shared" si="14"/>
        <v>0</v>
      </c>
      <c r="AC8" s="13">
        <v>3</v>
      </c>
      <c r="AD8" s="153">
        <f t="shared" si="15"/>
        <v>0</v>
      </c>
      <c r="AE8" s="12">
        <f t="shared" si="16"/>
        <v>101673</v>
      </c>
      <c r="AF8" s="22">
        <v>52075</v>
      </c>
      <c r="AG8" s="22">
        <v>49598</v>
      </c>
      <c r="AH8" s="23">
        <f>AF8/AE116*100</f>
        <v>0.47557281752716202</v>
      </c>
      <c r="AI8" s="23">
        <f>AG8/AE116*100</f>
        <v>0.4529517158658124</v>
      </c>
      <c r="AJ8" s="11"/>
      <c r="AL8" s="63"/>
      <c r="AM8" s="196"/>
      <c r="AN8" s="196"/>
      <c r="AO8" s="196"/>
      <c r="AP8" s="196"/>
      <c r="AQ8" s="196"/>
      <c r="AR8" s="189">
        <v>100</v>
      </c>
      <c r="AS8" s="197"/>
      <c r="AT8" s="197"/>
      <c r="AU8" s="197"/>
      <c r="AV8" s="197"/>
      <c r="AW8" s="197"/>
      <c r="AX8" s="197"/>
      <c r="AY8" s="65"/>
    </row>
    <row r="9" spans="1:51" ht="18" customHeight="1">
      <c r="A9" s="13">
        <v>5</v>
      </c>
      <c r="B9" s="11">
        <f t="shared" si="0"/>
        <v>106817</v>
      </c>
      <c r="C9" s="12">
        <f t="shared" si="1"/>
        <v>534085</v>
      </c>
      <c r="D9" s="12">
        <f t="shared" si="9"/>
        <v>615241</v>
      </c>
      <c r="E9" s="11">
        <f>IF(AND(B116&gt;=D8,B116&lt;=D9),1,0)</f>
        <v>0</v>
      </c>
      <c r="F9" s="13">
        <f t="shared" si="2"/>
        <v>0</v>
      </c>
      <c r="G9" s="13">
        <f t="shared" si="2"/>
        <v>0</v>
      </c>
      <c r="H9" s="13">
        <f t="shared" si="10"/>
        <v>0</v>
      </c>
      <c r="J9" s="13">
        <v>5</v>
      </c>
      <c r="K9" s="11">
        <f t="shared" si="3"/>
        <v>54813</v>
      </c>
      <c r="L9" s="12">
        <f t="shared" si="4"/>
        <v>274065</v>
      </c>
      <c r="M9" s="12">
        <f t="shared" si="11"/>
        <v>315699</v>
      </c>
      <c r="N9" s="11">
        <f>IF(AND(K116&gt;=M8,K116&lt;=M9),1,0)</f>
        <v>0</v>
      </c>
      <c r="O9" s="13">
        <f t="shared" si="5"/>
        <v>0</v>
      </c>
      <c r="P9" s="13">
        <f t="shared" si="5"/>
        <v>0</v>
      </c>
      <c r="Q9" s="13">
        <f t="shared" si="12"/>
        <v>0</v>
      </c>
      <c r="S9" s="13">
        <v>5</v>
      </c>
      <c r="T9" s="11">
        <f t="shared" si="6"/>
        <v>52004</v>
      </c>
      <c r="U9" s="12">
        <f t="shared" si="7"/>
        <v>260020</v>
      </c>
      <c r="V9" s="12">
        <f t="shared" si="13"/>
        <v>299542</v>
      </c>
      <c r="W9" s="11">
        <f>IF(AND(T116&gt;=V8,T116&lt;=V9),1,0)</f>
        <v>0</v>
      </c>
      <c r="X9" s="13">
        <f t="shared" si="8"/>
        <v>0</v>
      </c>
      <c r="Y9" s="13">
        <f t="shared" si="8"/>
        <v>0</v>
      </c>
      <c r="Z9" s="13">
        <f t="shared" si="14"/>
        <v>0</v>
      </c>
      <c r="AC9" s="13">
        <v>4</v>
      </c>
      <c r="AD9" s="153">
        <f t="shared" si="15"/>
        <v>0</v>
      </c>
      <c r="AE9" s="12">
        <f t="shared" si="16"/>
        <v>104386</v>
      </c>
      <c r="AF9" s="22">
        <v>53248</v>
      </c>
      <c r="AG9" s="22">
        <v>51138</v>
      </c>
      <c r="AH9" s="23">
        <f>AF9/AE116*100</f>
        <v>0.48628519227434125</v>
      </c>
      <c r="AI9" s="23">
        <f>AG9/AE116*100</f>
        <v>0.46701570317242458</v>
      </c>
      <c r="AJ9" s="11"/>
      <c r="AL9" s="63"/>
      <c r="AM9" s="63"/>
      <c r="AN9" s="63"/>
      <c r="AO9" s="63"/>
      <c r="AP9" s="63"/>
      <c r="AQ9" s="63"/>
      <c r="AR9" s="189"/>
      <c r="AS9" s="63"/>
      <c r="AT9" s="65"/>
      <c r="AU9" s="65"/>
      <c r="AV9" s="65"/>
      <c r="AW9" s="65"/>
      <c r="AX9" s="65"/>
      <c r="AY9" s="65"/>
    </row>
    <row r="10" spans="1:51" ht="17.25" customHeight="1">
      <c r="A10" s="13">
        <v>6</v>
      </c>
      <c r="B10" s="11">
        <f t="shared" si="0"/>
        <v>108396</v>
      </c>
      <c r="C10" s="12">
        <f t="shared" si="1"/>
        <v>650376</v>
      </c>
      <c r="D10" s="12">
        <f t="shared" si="9"/>
        <v>723637</v>
      </c>
      <c r="E10" s="11">
        <f>IF(AND(B116&gt;=D9,B116&lt;=D10),1,0)</f>
        <v>0</v>
      </c>
      <c r="F10" s="13">
        <f t="shared" si="2"/>
        <v>0</v>
      </c>
      <c r="G10" s="13">
        <f t="shared" si="2"/>
        <v>0</v>
      </c>
      <c r="H10" s="13">
        <f t="shared" si="10"/>
        <v>0</v>
      </c>
      <c r="J10" s="13">
        <v>6</v>
      </c>
      <c r="K10" s="11">
        <f t="shared" si="3"/>
        <v>55934</v>
      </c>
      <c r="L10" s="12">
        <f t="shared" si="4"/>
        <v>335604</v>
      </c>
      <c r="M10" s="12">
        <f t="shared" si="11"/>
        <v>371633</v>
      </c>
      <c r="N10" s="11">
        <f>IF(AND(K116&gt;=M9,K116&lt;=M10),1,0)</f>
        <v>0</v>
      </c>
      <c r="O10" s="13">
        <f t="shared" si="5"/>
        <v>0</v>
      </c>
      <c r="P10" s="13">
        <f t="shared" si="5"/>
        <v>0</v>
      </c>
      <c r="Q10" s="13">
        <f t="shared" si="12"/>
        <v>0</v>
      </c>
      <c r="S10" s="13">
        <v>6</v>
      </c>
      <c r="T10" s="11">
        <f t="shared" si="6"/>
        <v>52462</v>
      </c>
      <c r="U10" s="12">
        <f t="shared" si="7"/>
        <v>314772</v>
      </c>
      <c r="V10" s="12">
        <f t="shared" si="13"/>
        <v>352004</v>
      </c>
      <c r="W10" s="11">
        <f>IF(AND(T116&gt;=V9,T116&lt;=V10),1,0)</f>
        <v>0</v>
      </c>
      <c r="X10" s="13">
        <f t="shared" si="8"/>
        <v>0</v>
      </c>
      <c r="Y10" s="13">
        <f t="shared" si="8"/>
        <v>0</v>
      </c>
      <c r="Z10" s="13">
        <f t="shared" si="14"/>
        <v>0</v>
      </c>
      <c r="AC10" s="13">
        <v>5</v>
      </c>
      <c r="AD10" s="153">
        <f t="shared" si="15"/>
        <v>5</v>
      </c>
      <c r="AE10" s="12">
        <f t="shared" si="16"/>
        <v>106817</v>
      </c>
      <c r="AF10" s="22">
        <v>54813</v>
      </c>
      <c r="AG10" s="22">
        <v>52004</v>
      </c>
      <c r="AH10" s="23">
        <f>AF10/AE116*100</f>
        <v>0.50057749106320359</v>
      </c>
      <c r="AI10" s="23">
        <f>AG10/AE116*100</f>
        <v>0.47492441291757143</v>
      </c>
      <c r="AJ10" s="11"/>
      <c r="AL10" s="63"/>
      <c r="AM10" s="63"/>
      <c r="AN10" s="63"/>
      <c r="AO10" s="63"/>
      <c r="AP10" s="63"/>
      <c r="AQ10" s="63"/>
      <c r="AR10" s="189">
        <f>AR8-10</f>
        <v>90</v>
      </c>
      <c r="AS10" s="63"/>
      <c r="AT10" s="65"/>
      <c r="AU10" s="65"/>
      <c r="AV10" s="65"/>
      <c r="AW10" s="65"/>
      <c r="AX10" s="65"/>
      <c r="AY10" s="65"/>
    </row>
    <row r="11" spans="1:51" ht="18" customHeight="1">
      <c r="A11" s="13">
        <v>7</v>
      </c>
      <c r="B11" s="11">
        <f t="shared" si="0"/>
        <v>108256</v>
      </c>
      <c r="C11" s="12">
        <f t="shared" si="1"/>
        <v>757792</v>
      </c>
      <c r="D11" s="12">
        <f t="shared" si="9"/>
        <v>831893</v>
      </c>
      <c r="E11" s="11">
        <f>IF(AND(B116&gt;=D10,B116&lt;=D11),1,0)</f>
        <v>0</v>
      </c>
      <c r="F11" s="13">
        <f t="shared" si="2"/>
        <v>0</v>
      </c>
      <c r="G11" s="13">
        <f t="shared" si="2"/>
        <v>0</v>
      </c>
      <c r="H11" s="13">
        <f t="shared" si="10"/>
        <v>0</v>
      </c>
      <c r="J11" s="13">
        <v>7</v>
      </c>
      <c r="K11" s="11">
        <f t="shared" si="3"/>
        <v>55598</v>
      </c>
      <c r="L11" s="12">
        <f t="shared" si="4"/>
        <v>389186</v>
      </c>
      <c r="M11" s="12">
        <f t="shared" si="11"/>
        <v>427231</v>
      </c>
      <c r="N11" s="11">
        <f>IF(AND(K116&gt;=M10,K116&lt;=M11),1,0)</f>
        <v>0</v>
      </c>
      <c r="O11" s="13">
        <f t="shared" si="5"/>
        <v>0</v>
      </c>
      <c r="P11" s="13">
        <f t="shared" si="5"/>
        <v>0</v>
      </c>
      <c r="Q11" s="13">
        <f t="shared" si="12"/>
        <v>0</v>
      </c>
      <c r="S11" s="13">
        <v>7</v>
      </c>
      <c r="T11" s="11">
        <f t="shared" si="6"/>
        <v>52658</v>
      </c>
      <c r="U11" s="12">
        <f t="shared" si="7"/>
        <v>368606</v>
      </c>
      <c r="V11" s="12">
        <f t="shared" si="13"/>
        <v>404662</v>
      </c>
      <c r="W11" s="11">
        <f>IF(AND(T116&gt;=V10,T116&lt;=V11),1,0)</f>
        <v>0</v>
      </c>
      <c r="X11" s="13">
        <f t="shared" si="8"/>
        <v>0</v>
      </c>
      <c r="Y11" s="13">
        <f t="shared" si="8"/>
        <v>0</v>
      </c>
      <c r="Z11" s="13">
        <f t="shared" si="14"/>
        <v>0</v>
      </c>
      <c r="AC11" s="13">
        <v>6</v>
      </c>
      <c r="AD11" s="153">
        <f t="shared" si="15"/>
        <v>5</v>
      </c>
      <c r="AE11" s="12">
        <f t="shared" si="16"/>
        <v>108396</v>
      </c>
      <c r="AF11" s="22">
        <v>55934</v>
      </c>
      <c r="AG11" s="22">
        <v>52462</v>
      </c>
      <c r="AH11" s="23">
        <f>AF11/AE116*100</f>
        <v>0.51081497792730246</v>
      </c>
      <c r="AI11" s="23">
        <f>AG11/AE116*100</f>
        <v>0.47910707927239504</v>
      </c>
      <c r="AJ11" s="11"/>
      <c r="AL11" s="67"/>
      <c r="AM11" s="67"/>
      <c r="AN11" s="67"/>
      <c r="AO11" s="67"/>
      <c r="AP11" s="67"/>
      <c r="AQ11" s="67"/>
      <c r="AR11" s="189"/>
      <c r="AS11" s="63"/>
      <c r="AT11" s="65"/>
      <c r="AU11" s="65"/>
      <c r="AV11" s="65"/>
      <c r="AW11" s="65"/>
      <c r="AX11" s="65"/>
      <c r="AY11" s="65"/>
    </row>
    <row r="12" spans="1:51" ht="17.25" customHeight="1">
      <c r="A12" s="13">
        <v>8</v>
      </c>
      <c r="B12" s="11">
        <f t="shared" si="0"/>
        <v>109495</v>
      </c>
      <c r="C12" s="12">
        <f t="shared" si="1"/>
        <v>875960</v>
      </c>
      <c r="D12" s="12">
        <f t="shared" si="9"/>
        <v>941388</v>
      </c>
      <c r="E12" s="11">
        <f>IF(AND(B116&gt;=D11,B116&lt;=D12),1,0)</f>
        <v>0</v>
      </c>
      <c r="F12" s="13">
        <f t="shared" si="2"/>
        <v>0</v>
      </c>
      <c r="G12" s="13">
        <f t="shared" si="2"/>
        <v>0</v>
      </c>
      <c r="H12" s="13">
        <f t="shared" si="10"/>
        <v>0</v>
      </c>
      <c r="J12" s="13">
        <v>8</v>
      </c>
      <c r="K12" s="11">
        <f t="shared" si="3"/>
        <v>56254</v>
      </c>
      <c r="L12" s="12">
        <f t="shared" si="4"/>
        <v>450032</v>
      </c>
      <c r="M12" s="12">
        <f t="shared" si="11"/>
        <v>483485</v>
      </c>
      <c r="N12" s="11">
        <f>IF(AND(K116&gt;=M11,K116&lt;=M12),1,0)</f>
        <v>0</v>
      </c>
      <c r="O12" s="13">
        <f t="shared" si="5"/>
        <v>0</v>
      </c>
      <c r="P12" s="13">
        <f t="shared" si="5"/>
        <v>0</v>
      </c>
      <c r="Q12" s="13">
        <f t="shared" si="12"/>
        <v>0</v>
      </c>
      <c r="S12" s="13">
        <v>8</v>
      </c>
      <c r="T12" s="11">
        <f t="shared" si="6"/>
        <v>53241</v>
      </c>
      <c r="U12" s="12">
        <f t="shared" si="7"/>
        <v>425928</v>
      </c>
      <c r="V12" s="12">
        <f t="shared" si="13"/>
        <v>457903</v>
      </c>
      <c r="W12" s="11">
        <f>IF(AND(T116&gt;=V11,T116&lt;=V12),1,0)</f>
        <v>0</v>
      </c>
      <c r="X12" s="13">
        <f t="shared" si="8"/>
        <v>0</v>
      </c>
      <c r="Y12" s="13">
        <f t="shared" si="8"/>
        <v>0</v>
      </c>
      <c r="Z12" s="13">
        <f t="shared" si="14"/>
        <v>0</v>
      </c>
      <c r="AC12" s="13">
        <v>7</v>
      </c>
      <c r="AD12" s="153">
        <f t="shared" si="15"/>
        <v>5</v>
      </c>
      <c r="AE12" s="12">
        <f t="shared" si="16"/>
        <v>108256</v>
      </c>
      <c r="AF12" s="22">
        <v>55598</v>
      </c>
      <c r="AG12" s="22">
        <v>52658</v>
      </c>
      <c r="AH12" s="23">
        <f>AF12/AE116*100</f>
        <v>0.50774647160585995</v>
      </c>
      <c r="AI12" s="23">
        <f>AG12/AE116*100</f>
        <v>0.48089704129323663</v>
      </c>
      <c r="AJ12" s="11"/>
      <c r="AL12" s="68"/>
      <c r="AM12" s="68"/>
      <c r="AN12" s="68"/>
      <c r="AO12" s="68"/>
      <c r="AP12" s="68"/>
      <c r="AQ12" s="68"/>
      <c r="AR12" s="189">
        <f>AR10-10</f>
        <v>80</v>
      </c>
      <c r="AS12" s="63"/>
      <c r="AT12" s="65"/>
      <c r="AU12" s="65"/>
      <c r="AV12" s="65"/>
      <c r="AW12" s="65"/>
      <c r="AX12" s="65"/>
      <c r="AY12" s="65"/>
    </row>
    <row r="13" spans="1:51" ht="17.25" customHeight="1">
      <c r="A13" s="13">
        <v>9</v>
      </c>
      <c r="B13" s="11">
        <f t="shared" si="0"/>
        <v>111903</v>
      </c>
      <c r="C13" s="12">
        <f t="shared" si="1"/>
        <v>1007127</v>
      </c>
      <c r="D13" s="12">
        <f t="shared" si="9"/>
        <v>1053291</v>
      </c>
      <c r="E13" s="11">
        <f>IF(AND(B116&gt;=D12,B116&lt;=D13),1,0)</f>
        <v>0</v>
      </c>
      <c r="F13" s="13">
        <f t="shared" si="2"/>
        <v>0</v>
      </c>
      <c r="G13" s="13">
        <f t="shared" si="2"/>
        <v>0</v>
      </c>
      <c r="H13" s="13">
        <f t="shared" si="10"/>
        <v>0</v>
      </c>
      <c r="J13" s="13">
        <v>9</v>
      </c>
      <c r="K13" s="11">
        <f t="shared" si="3"/>
        <v>57551</v>
      </c>
      <c r="L13" s="12">
        <f t="shared" si="4"/>
        <v>517959</v>
      </c>
      <c r="M13" s="12">
        <f t="shared" si="11"/>
        <v>541036</v>
      </c>
      <c r="N13" s="11">
        <f>IF(AND(K116&gt;=M12,K116&lt;=M13),1,0)</f>
        <v>0</v>
      </c>
      <c r="O13" s="13">
        <f t="shared" si="5"/>
        <v>0</v>
      </c>
      <c r="P13" s="13">
        <f t="shared" si="5"/>
        <v>0</v>
      </c>
      <c r="Q13" s="13">
        <f t="shared" si="12"/>
        <v>0</v>
      </c>
      <c r="S13" s="13">
        <v>9</v>
      </c>
      <c r="T13" s="11">
        <f t="shared" si="6"/>
        <v>54352</v>
      </c>
      <c r="U13" s="12">
        <f t="shared" si="7"/>
        <v>489168</v>
      </c>
      <c r="V13" s="12">
        <f t="shared" si="13"/>
        <v>512255</v>
      </c>
      <c r="W13" s="11">
        <f>IF(AND(T116&gt;=V12,T116&lt;=V13),1,0)</f>
        <v>0</v>
      </c>
      <c r="X13" s="13">
        <f t="shared" si="8"/>
        <v>0</v>
      </c>
      <c r="Y13" s="13">
        <f t="shared" si="8"/>
        <v>0</v>
      </c>
      <c r="Z13" s="13">
        <f t="shared" si="14"/>
        <v>0</v>
      </c>
      <c r="AC13" s="13">
        <v>8</v>
      </c>
      <c r="AD13" s="153">
        <f t="shared" si="15"/>
        <v>5</v>
      </c>
      <c r="AE13" s="12">
        <f t="shared" si="16"/>
        <v>109495</v>
      </c>
      <c r="AF13" s="22">
        <v>56254</v>
      </c>
      <c r="AG13" s="22">
        <v>53241</v>
      </c>
      <c r="AH13" s="23">
        <f>AF13/AE116*100</f>
        <v>0.51373736490010502</v>
      </c>
      <c r="AI13" s="23">
        <f>AG13/AE116*100</f>
        <v>0.48622126505931118</v>
      </c>
      <c r="AJ13" s="11"/>
      <c r="AL13" s="69"/>
      <c r="AM13" s="69"/>
      <c r="AN13" s="69"/>
      <c r="AO13" s="69"/>
      <c r="AP13" s="69"/>
      <c r="AQ13" s="69"/>
      <c r="AR13" s="189"/>
      <c r="AS13" s="63"/>
      <c r="AT13" s="65"/>
      <c r="AU13" s="65"/>
      <c r="AV13" s="65"/>
      <c r="AW13" s="65"/>
      <c r="AX13" s="65"/>
      <c r="AY13" s="65"/>
    </row>
    <row r="14" spans="1:51" ht="17.25" customHeight="1">
      <c r="A14" s="13">
        <v>10</v>
      </c>
      <c r="B14" s="11">
        <f t="shared" si="0"/>
        <v>114481</v>
      </c>
      <c r="C14" s="12">
        <f t="shared" si="1"/>
        <v>1144810</v>
      </c>
      <c r="D14" s="12">
        <f t="shared" si="9"/>
        <v>1167772</v>
      </c>
      <c r="E14" s="11">
        <f>IF(AND(B116&gt;=D13,B116&lt;=D14),1,0)</f>
        <v>0</v>
      </c>
      <c r="F14" s="13">
        <f t="shared" si="2"/>
        <v>0</v>
      </c>
      <c r="G14" s="13">
        <f t="shared" si="2"/>
        <v>0</v>
      </c>
      <c r="H14" s="13">
        <f t="shared" si="10"/>
        <v>0</v>
      </c>
      <c r="J14" s="13">
        <v>10</v>
      </c>
      <c r="K14" s="11">
        <f t="shared" si="3"/>
        <v>59105</v>
      </c>
      <c r="L14" s="12">
        <f t="shared" si="4"/>
        <v>591050</v>
      </c>
      <c r="M14" s="12">
        <f t="shared" si="11"/>
        <v>600141</v>
      </c>
      <c r="N14" s="11">
        <f>IF(AND(K116&gt;=M13,K116&lt;=M14),1,0)</f>
        <v>0</v>
      </c>
      <c r="O14" s="13">
        <f t="shared" si="5"/>
        <v>0</v>
      </c>
      <c r="P14" s="13">
        <f t="shared" si="5"/>
        <v>0</v>
      </c>
      <c r="Q14" s="13">
        <f t="shared" si="12"/>
        <v>0</v>
      </c>
      <c r="S14" s="13">
        <v>10</v>
      </c>
      <c r="T14" s="11">
        <f t="shared" si="6"/>
        <v>55376</v>
      </c>
      <c r="U14" s="12">
        <f t="shared" si="7"/>
        <v>553760</v>
      </c>
      <c r="V14" s="12">
        <f t="shared" si="13"/>
        <v>567631</v>
      </c>
      <c r="W14" s="11">
        <f>IF(AND(T116&gt;=V13,T116&lt;=V14),1,0)</f>
        <v>0</v>
      </c>
      <c r="X14" s="13">
        <f t="shared" si="8"/>
        <v>0</v>
      </c>
      <c r="Y14" s="13">
        <f t="shared" si="8"/>
        <v>0</v>
      </c>
      <c r="Z14" s="13">
        <f t="shared" si="14"/>
        <v>0</v>
      </c>
      <c r="AC14" s="13">
        <v>9</v>
      </c>
      <c r="AD14" s="153">
        <f t="shared" si="15"/>
        <v>5</v>
      </c>
      <c r="AE14" s="12">
        <f t="shared" si="16"/>
        <v>111903</v>
      </c>
      <c r="AF14" s="22">
        <v>57551</v>
      </c>
      <c r="AG14" s="22">
        <v>54352</v>
      </c>
      <c r="AH14" s="23">
        <f>AF14/AE116*100</f>
        <v>0.52558216459924534</v>
      </c>
      <c r="AI14" s="23">
        <f>AG14/AE116*100</f>
        <v>0.49636742733051004</v>
      </c>
      <c r="AJ14" s="11"/>
      <c r="AL14" s="70"/>
      <c r="AM14" s="70"/>
      <c r="AN14" s="70"/>
      <c r="AO14" s="70"/>
      <c r="AP14" s="70"/>
      <c r="AQ14" s="70"/>
      <c r="AR14" s="189">
        <f>AR12-10</f>
        <v>70</v>
      </c>
      <c r="AS14" s="63"/>
      <c r="AT14" s="65"/>
      <c r="AU14" s="65"/>
      <c r="AV14" s="65"/>
      <c r="AW14" s="65"/>
      <c r="AX14" s="65"/>
      <c r="AY14" s="65"/>
    </row>
    <row r="15" spans="1:51" ht="18" customHeight="1">
      <c r="A15" s="13">
        <v>11</v>
      </c>
      <c r="B15" s="11">
        <f t="shared" si="0"/>
        <v>114143</v>
      </c>
      <c r="C15" s="12">
        <f t="shared" si="1"/>
        <v>1255573</v>
      </c>
      <c r="D15" s="12">
        <f t="shared" si="9"/>
        <v>1281915</v>
      </c>
      <c r="E15" s="11">
        <f>IF(AND(B116&gt;=D14,B116&lt;=D15),1,0)</f>
        <v>0</v>
      </c>
      <c r="F15" s="13">
        <f t="shared" si="2"/>
        <v>0</v>
      </c>
      <c r="G15" s="13">
        <f t="shared" si="2"/>
        <v>0</v>
      </c>
      <c r="H15" s="13">
        <f t="shared" si="10"/>
        <v>0</v>
      </c>
      <c r="J15" s="13">
        <v>11</v>
      </c>
      <c r="K15" s="11">
        <f t="shared" si="3"/>
        <v>59405</v>
      </c>
      <c r="L15" s="12">
        <f t="shared" si="4"/>
        <v>653455</v>
      </c>
      <c r="M15" s="12">
        <f t="shared" si="11"/>
        <v>659546</v>
      </c>
      <c r="N15" s="11">
        <f>IF(AND(K116&gt;=M14,K116&lt;=M15),1,0)</f>
        <v>0</v>
      </c>
      <c r="O15" s="13">
        <f t="shared" si="5"/>
        <v>0</v>
      </c>
      <c r="P15" s="13">
        <f t="shared" si="5"/>
        <v>0</v>
      </c>
      <c r="Q15" s="13">
        <f t="shared" si="12"/>
        <v>0</v>
      </c>
      <c r="S15" s="13">
        <v>11</v>
      </c>
      <c r="T15" s="11">
        <f t="shared" si="6"/>
        <v>54738</v>
      </c>
      <c r="U15" s="12">
        <f t="shared" si="7"/>
        <v>602118</v>
      </c>
      <c r="V15" s="12">
        <f t="shared" si="13"/>
        <v>622369</v>
      </c>
      <c r="W15" s="11">
        <f>IF(AND(T116&gt;=V14,T116&lt;=V15),1,0)</f>
        <v>0</v>
      </c>
      <c r="X15" s="13">
        <f t="shared" si="8"/>
        <v>0</v>
      </c>
      <c r="Y15" s="13">
        <f t="shared" si="8"/>
        <v>0</v>
      </c>
      <c r="Z15" s="13">
        <f t="shared" si="14"/>
        <v>0</v>
      </c>
      <c r="AC15" s="13">
        <v>10</v>
      </c>
      <c r="AD15" s="153">
        <f t="shared" si="15"/>
        <v>10</v>
      </c>
      <c r="AE15" s="12">
        <f t="shared" si="16"/>
        <v>114481</v>
      </c>
      <c r="AF15" s="22">
        <v>59105</v>
      </c>
      <c r="AG15" s="22">
        <v>55376</v>
      </c>
      <c r="AH15" s="23">
        <f>AF15/AE116*100</f>
        <v>0.53977400633591766</v>
      </c>
      <c r="AI15" s="23">
        <f>AG15/AE116*100</f>
        <v>0.50571906564347813</v>
      </c>
      <c r="AJ15" s="11"/>
      <c r="AL15" s="70"/>
      <c r="AM15" s="70"/>
      <c r="AN15" s="70"/>
      <c r="AO15" s="70"/>
      <c r="AP15" s="71"/>
      <c r="AQ15" s="69"/>
      <c r="AR15" s="189"/>
      <c r="AS15" s="63"/>
      <c r="AT15" s="65"/>
      <c r="AU15" s="65"/>
      <c r="AV15" s="65"/>
      <c r="AW15" s="65"/>
      <c r="AX15" s="65"/>
      <c r="AY15" s="65"/>
    </row>
    <row r="16" spans="1:51" ht="18" customHeight="1">
      <c r="A16" s="13">
        <v>12</v>
      </c>
      <c r="B16" s="11">
        <f t="shared" si="0"/>
        <v>115963</v>
      </c>
      <c r="C16" s="12">
        <f t="shared" si="1"/>
        <v>1391556</v>
      </c>
      <c r="D16" s="12">
        <f t="shared" si="9"/>
        <v>1397878</v>
      </c>
      <c r="E16" s="11">
        <f>IF(AND(B116&gt;=D15,B116&lt;=D16),1,0)</f>
        <v>0</v>
      </c>
      <c r="F16" s="13">
        <f t="shared" si="2"/>
        <v>0</v>
      </c>
      <c r="G16" s="13">
        <f t="shared" si="2"/>
        <v>0</v>
      </c>
      <c r="H16" s="13">
        <f t="shared" si="10"/>
        <v>0</v>
      </c>
      <c r="J16" s="13">
        <v>12</v>
      </c>
      <c r="K16" s="11">
        <f t="shared" si="3"/>
        <v>60486</v>
      </c>
      <c r="L16" s="12">
        <f t="shared" si="4"/>
        <v>725832</v>
      </c>
      <c r="M16" s="12">
        <f t="shared" si="11"/>
        <v>720032</v>
      </c>
      <c r="N16" s="11">
        <f>IF(AND(K116&gt;=M15,K116&lt;=M16),1,0)</f>
        <v>0</v>
      </c>
      <c r="O16" s="13">
        <f t="shared" si="5"/>
        <v>0</v>
      </c>
      <c r="P16" s="13">
        <f t="shared" si="5"/>
        <v>0</v>
      </c>
      <c r="Q16" s="13">
        <f t="shared" si="12"/>
        <v>0</v>
      </c>
      <c r="S16" s="13">
        <v>12</v>
      </c>
      <c r="T16" s="11">
        <f t="shared" si="6"/>
        <v>55477</v>
      </c>
      <c r="U16" s="12">
        <f t="shared" si="7"/>
        <v>665724</v>
      </c>
      <c r="V16" s="12">
        <f t="shared" si="13"/>
        <v>677846</v>
      </c>
      <c r="W16" s="11">
        <f>IF(AND(T116&gt;=V15,T116&lt;=V16),1,0)</f>
        <v>0</v>
      </c>
      <c r="X16" s="13">
        <f t="shared" si="8"/>
        <v>0</v>
      </c>
      <c r="Y16" s="13">
        <f t="shared" si="8"/>
        <v>0</v>
      </c>
      <c r="Z16" s="13">
        <f t="shared" si="14"/>
        <v>0</v>
      </c>
      <c r="AC16" s="13">
        <v>11</v>
      </c>
      <c r="AD16" s="153">
        <f t="shared" si="15"/>
        <v>10</v>
      </c>
      <c r="AE16" s="12">
        <f t="shared" si="16"/>
        <v>114143</v>
      </c>
      <c r="AF16" s="22">
        <v>59405</v>
      </c>
      <c r="AG16" s="22">
        <v>54738</v>
      </c>
      <c r="AH16" s="23">
        <f>AF16/AE116*100</f>
        <v>0.54251374412291997</v>
      </c>
      <c r="AI16" s="23">
        <f>AG16/AE116*100</f>
        <v>0.49989255661645304</v>
      </c>
      <c r="AJ16" s="11"/>
      <c r="AL16" s="70"/>
      <c r="AM16" s="70"/>
      <c r="AN16" s="70"/>
      <c r="AO16" s="70"/>
      <c r="AP16" s="70"/>
      <c r="AQ16" s="70"/>
      <c r="AR16" s="189">
        <f>AR14-10</f>
        <v>60</v>
      </c>
      <c r="AS16" s="63"/>
      <c r="AT16" s="65"/>
      <c r="AU16" s="65"/>
      <c r="AV16" s="65"/>
      <c r="AW16" s="65"/>
      <c r="AX16" s="65"/>
      <c r="AY16" s="65"/>
    </row>
    <row r="17" spans="1:51" ht="17.25" customHeight="1">
      <c r="A17" s="13">
        <v>13</v>
      </c>
      <c r="B17" s="11">
        <f t="shared" si="0"/>
        <v>118876</v>
      </c>
      <c r="C17" s="12">
        <f t="shared" si="1"/>
        <v>1545388</v>
      </c>
      <c r="D17" s="12">
        <f t="shared" si="9"/>
        <v>1516754</v>
      </c>
      <c r="E17" s="11">
        <f>IF(AND(B116&gt;=D16,B116&lt;=D17),1,0)</f>
        <v>0</v>
      </c>
      <c r="F17" s="13">
        <f t="shared" si="2"/>
        <v>0</v>
      </c>
      <c r="G17" s="13">
        <f t="shared" si="2"/>
        <v>0</v>
      </c>
      <c r="H17" s="13">
        <f t="shared" si="10"/>
        <v>0</v>
      </c>
      <c r="J17" s="13">
        <v>13</v>
      </c>
      <c r="K17" s="11">
        <f t="shared" si="3"/>
        <v>61838</v>
      </c>
      <c r="L17" s="12">
        <f t="shared" si="4"/>
        <v>803894</v>
      </c>
      <c r="M17" s="12">
        <f t="shared" si="11"/>
        <v>781870</v>
      </c>
      <c r="N17" s="11">
        <f>IF(AND(K116&gt;=M16,K116&lt;=M17),1,0)</f>
        <v>0</v>
      </c>
      <c r="O17" s="13">
        <f t="shared" si="5"/>
        <v>0</v>
      </c>
      <c r="P17" s="13">
        <f t="shared" si="5"/>
        <v>0</v>
      </c>
      <c r="Q17" s="13">
        <f t="shared" si="12"/>
        <v>0</v>
      </c>
      <c r="S17" s="13">
        <v>13</v>
      </c>
      <c r="T17" s="11">
        <f t="shared" si="6"/>
        <v>57038</v>
      </c>
      <c r="U17" s="12">
        <f t="shared" si="7"/>
        <v>741494</v>
      </c>
      <c r="V17" s="12">
        <f t="shared" si="13"/>
        <v>734884</v>
      </c>
      <c r="W17" s="11">
        <f>IF(AND(T116&gt;=V16,T116&lt;=V17),1,0)</f>
        <v>0</v>
      </c>
      <c r="X17" s="13">
        <f t="shared" si="8"/>
        <v>0</v>
      </c>
      <c r="Y17" s="13">
        <f t="shared" si="8"/>
        <v>0</v>
      </c>
      <c r="Z17" s="13">
        <f t="shared" si="14"/>
        <v>0</v>
      </c>
      <c r="AC17" s="13">
        <v>12</v>
      </c>
      <c r="AD17" s="153">
        <f t="shared" si="15"/>
        <v>10</v>
      </c>
      <c r="AE17" s="12">
        <f t="shared" si="16"/>
        <v>115963</v>
      </c>
      <c r="AF17" s="22">
        <v>60486</v>
      </c>
      <c r="AG17" s="22">
        <v>55477</v>
      </c>
      <c r="AH17" s="23">
        <f>AF17/AE116*100</f>
        <v>0.55238593261541846</v>
      </c>
      <c r="AI17" s="23">
        <f>AG17/AE116*100</f>
        <v>0.50664144403176892</v>
      </c>
      <c r="AJ17" s="11"/>
      <c r="AL17" s="70"/>
      <c r="AM17" s="70"/>
      <c r="AN17" s="70"/>
      <c r="AO17" s="70"/>
      <c r="AP17" s="70"/>
      <c r="AQ17" s="70"/>
      <c r="AR17" s="189"/>
      <c r="AS17" s="63"/>
      <c r="AT17" s="65"/>
      <c r="AU17" s="65"/>
      <c r="AV17" s="65"/>
      <c r="AW17" s="65"/>
      <c r="AX17" s="65"/>
      <c r="AY17" s="65"/>
    </row>
    <row r="18" spans="1:51" ht="18" customHeight="1">
      <c r="A18" s="13">
        <v>14</v>
      </c>
      <c r="B18" s="11">
        <f t="shared" si="0"/>
        <v>121553</v>
      </c>
      <c r="C18" s="12">
        <f t="shared" si="1"/>
        <v>1701742</v>
      </c>
      <c r="D18" s="12">
        <f t="shared" si="9"/>
        <v>1638307</v>
      </c>
      <c r="E18" s="11">
        <f>IF(AND(B116&gt;=D17,B116&lt;=D18),1,0)</f>
        <v>0</v>
      </c>
      <c r="F18" s="13">
        <f t="shared" si="2"/>
        <v>0</v>
      </c>
      <c r="G18" s="13">
        <f t="shared" si="2"/>
        <v>0</v>
      </c>
      <c r="H18" s="13">
        <f t="shared" si="10"/>
        <v>0</v>
      </c>
      <c r="J18" s="13">
        <v>14</v>
      </c>
      <c r="K18" s="11">
        <f t="shared" si="3"/>
        <v>63206</v>
      </c>
      <c r="L18" s="12">
        <f t="shared" si="4"/>
        <v>884884</v>
      </c>
      <c r="M18" s="12">
        <f t="shared" si="11"/>
        <v>845076</v>
      </c>
      <c r="N18" s="11">
        <f>IF(AND(K116&gt;=M17,K116&lt;=M18),1,0)</f>
        <v>0</v>
      </c>
      <c r="O18" s="13">
        <f t="shared" si="5"/>
        <v>0</v>
      </c>
      <c r="P18" s="13">
        <f t="shared" si="5"/>
        <v>0</v>
      </c>
      <c r="Q18" s="13">
        <f t="shared" si="12"/>
        <v>0</v>
      </c>
      <c r="S18" s="13">
        <v>14</v>
      </c>
      <c r="T18" s="11">
        <f t="shared" si="6"/>
        <v>58347</v>
      </c>
      <c r="U18" s="12">
        <f t="shared" si="7"/>
        <v>816858</v>
      </c>
      <c r="V18" s="12">
        <f t="shared" si="13"/>
        <v>793231</v>
      </c>
      <c r="W18" s="11">
        <f>IF(AND(T116&gt;=V17,T116&lt;=V18),1,0)</f>
        <v>0</v>
      </c>
      <c r="X18" s="13">
        <f t="shared" si="8"/>
        <v>0</v>
      </c>
      <c r="Y18" s="13">
        <f t="shared" si="8"/>
        <v>0</v>
      </c>
      <c r="Z18" s="13">
        <f t="shared" si="14"/>
        <v>0</v>
      </c>
      <c r="AC18" s="13">
        <v>13</v>
      </c>
      <c r="AD18" s="153">
        <f t="shared" si="15"/>
        <v>10</v>
      </c>
      <c r="AE18" s="12">
        <f t="shared" si="16"/>
        <v>118876</v>
      </c>
      <c r="AF18" s="22">
        <v>61838</v>
      </c>
      <c r="AG18" s="22">
        <v>57038</v>
      </c>
      <c r="AH18" s="23">
        <f>AF18/AE116*100</f>
        <v>0.56473301757550931</v>
      </c>
      <c r="AI18" s="23">
        <f>AG18/AE116*100</f>
        <v>0.52089721298347125</v>
      </c>
      <c r="AJ18" s="11"/>
      <c r="AL18" s="69"/>
      <c r="AM18" s="69"/>
      <c r="AN18" s="69"/>
      <c r="AO18" s="69"/>
      <c r="AP18" s="69"/>
      <c r="AQ18" s="69"/>
      <c r="AR18" s="189">
        <f>AR16-10</f>
        <v>50</v>
      </c>
      <c r="AS18" s="63"/>
      <c r="AT18" s="65"/>
      <c r="AU18" s="65"/>
      <c r="AV18" s="65"/>
      <c r="AW18" s="65"/>
      <c r="AX18" s="65"/>
      <c r="AY18" s="65"/>
    </row>
    <row r="19" spans="1:51" ht="17.25" customHeight="1">
      <c r="A19" s="13">
        <v>15</v>
      </c>
      <c r="B19" s="11">
        <f t="shared" si="0"/>
        <v>128671</v>
      </c>
      <c r="C19" s="12">
        <f t="shared" si="1"/>
        <v>1930065</v>
      </c>
      <c r="D19" s="12">
        <f t="shared" si="9"/>
        <v>1766978</v>
      </c>
      <c r="E19" s="11">
        <f>IF(AND(B116&gt;=D18,B116&lt;=D19),1,0)</f>
        <v>0</v>
      </c>
      <c r="F19" s="13">
        <f t="shared" si="2"/>
        <v>0</v>
      </c>
      <c r="G19" s="13">
        <f t="shared" si="2"/>
        <v>0</v>
      </c>
      <c r="H19" s="13">
        <f t="shared" si="10"/>
        <v>0</v>
      </c>
      <c r="J19" s="13">
        <v>15</v>
      </c>
      <c r="K19" s="11">
        <f t="shared" si="3"/>
        <v>67153</v>
      </c>
      <c r="L19" s="12">
        <f t="shared" si="4"/>
        <v>1007295</v>
      </c>
      <c r="M19" s="12">
        <f t="shared" si="11"/>
        <v>912229</v>
      </c>
      <c r="N19" s="11">
        <f>IF(AND(K116&gt;=M18,K116&lt;=M19),1,0)</f>
        <v>0</v>
      </c>
      <c r="O19" s="13">
        <f t="shared" si="5"/>
        <v>0</v>
      </c>
      <c r="P19" s="13">
        <f t="shared" si="5"/>
        <v>0</v>
      </c>
      <c r="Q19" s="13">
        <f t="shared" si="12"/>
        <v>0</v>
      </c>
      <c r="S19" s="13">
        <v>15</v>
      </c>
      <c r="T19" s="11">
        <f t="shared" si="6"/>
        <v>61518</v>
      </c>
      <c r="U19" s="12">
        <f t="shared" si="7"/>
        <v>922770</v>
      </c>
      <c r="V19" s="12">
        <f t="shared" si="13"/>
        <v>854749</v>
      </c>
      <c r="W19" s="11">
        <f>IF(AND(T116&gt;=V18,T116&lt;=V19),1,0)</f>
        <v>0</v>
      </c>
      <c r="X19" s="13">
        <f t="shared" si="8"/>
        <v>0</v>
      </c>
      <c r="Y19" s="13">
        <f t="shared" si="8"/>
        <v>0</v>
      </c>
      <c r="Z19" s="13">
        <f t="shared" si="14"/>
        <v>0</v>
      </c>
      <c r="AC19" s="13">
        <v>14</v>
      </c>
      <c r="AD19" s="153">
        <f t="shared" si="15"/>
        <v>10</v>
      </c>
      <c r="AE19" s="12">
        <f t="shared" si="16"/>
        <v>121553</v>
      </c>
      <c r="AF19" s="22">
        <v>63206</v>
      </c>
      <c r="AG19" s="22">
        <v>58347</v>
      </c>
      <c r="AH19" s="23">
        <f>AF19/AE116*100</f>
        <v>0.57722622188424</v>
      </c>
      <c r="AI19" s="23">
        <f>AG19/AE116*100</f>
        <v>0.53285160219409167</v>
      </c>
      <c r="AJ19" s="11"/>
      <c r="AL19" s="70"/>
      <c r="AM19" s="70"/>
      <c r="AN19" s="70"/>
      <c r="AO19" s="70"/>
      <c r="AP19" s="70"/>
      <c r="AQ19" s="70"/>
      <c r="AR19" s="189"/>
      <c r="AS19" s="63"/>
      <c r="AT19" s="65"/>
      <c r="AU19" s="65"/>
      <c r="AV19" s="65"/>
      <c r="AW19" s="65"/>
      <c r="AX19" s="65"/>
      <c r="AY19" s="65"/>
    </row>
    <row r="20" spans="1:51" ht="18" customHeight="1">
      <c r="A20" s="13">
        <v>16</v>
      </c>
      <c r="B20" s="11">
        <f t="shared" si="0"/>
        <v>135224</v>
      </c>
      <c r="C20" s="12">
        <f t="shared" si="1"/>
        <v>2163584</v>
      </c>
      <c r="D20" s="12">
        <f t="shared" si="9"/>
        <v>1902202</v>
      </c>
      <c r="E20" s="11">
        <f>IF(AND(B116&gt;=D19,B116&lt;=D20),1,0)</f>
        <v>0</v>
      </c>
      <c r="F20" s="13">
        <f t="shared" si="2"/>
        <v>0</v>
      </c>
      <c r="G20" s="13">
        <f t="shared" si="2"/>
        <v>0</v>
      </c>
      <c r="H20" s="13">
        <f t="shared" si="10"/>
        <v>0</v>
      </c>
      <c r="J20" s="13">
        <v>16</v>
      </c>
      <c r="K20" s="11">
        <f t="shared" si="3"/>
        <v>70733</v>
      </c>
      <c r="L20" s="12">
        <f t="shared" si="4"/>
        <v>1131728</v>
      </c>
      <c r="M20" s="12">
        <f t="shared" si="11"/>
        <v>982962</v>
      </c>
      <c r="N20" s="11">
        <f>IF(AND(K116&gt;=M19,K116&lt;=M20),1,0)</f>
        <v>0</v>
      </c>
      <c r="O20" s="13">
        <f t="shared" si="5"/>
        <v>0</v>
      </c>
      <c r="P20" s="13">
        <f t="shared" si="5"/>
        <v>0</v>
      </c>
      <c r="Q20" s="13">
        <f t="shared" si="12"/>
        <v>0</v>
      </c>
      <c r="S20" s="13">
        <v>16</v>
      </c>
      <c r="T20" s="11">
        <f t="shared" si="6"/>
        <v>64491</v>
      </c>
      <c r="U20" s="12">
        <f t="shared" si="7"/>
        <v>1031856</v>
      </c>
      <c r="V20" s="12">
        <f t="shared" si="13"/>
        <v>919240</v>
      </c>
      <c r="W20" s="11">
        <f>IF(AND(T116&gt;=V19,T116&lt;=V20),1,0)</f>
        <v>0</v>
      </c>
      <c r="X20" s="13">
        <f t="shared" si="8"/>
        <v>0</v>
      </c>
      <c r="Y20" s="13">
        <f t="shared" si="8"/>
        <v>0</v>
      </c>
      <c r="Z20" s="13">
        <f t="shared" si="14"/>
        <v>0</v>
      </c>
      <c r="AC20" s="13">
        <v>15</v>
      </c>
      <c r="AD20" s="153">
        <f t="shared" si="15"/>
        <v>15</v>
      </c>
      <c r="AE20" s="12">
        <f t="shared" si="16"/>
        <v>128671</v>
      </c>
      <c r="AF20" s="22">
        <v>67153</v>
      </c>
      <c r="AG20" s="22">
        <v>61518</v>
      </c>
      <c r="AH20" s="23">
        <f>AF20/AE116*100</f>
        <v>0.61327203870190128</v>
      </c>
      <c r="AI20" s="23">
        <f>AG20/AE116*100</f>
        <v>0.56181063060270664</v>
      </c>
      <c r="AJ20" s="11"/>
      <c r="AL20" s="70"/>
      <c r="AM20" s="70"/>
      <c r="AN20" s="70"/>
      <c r="AO20" s="70"/>
      <c r="AP20" s="70"/>
      <c r="AQ20" s="70"/>
      <c r="AR20" s="189">
        <f>AR18-10</f>
        <v>40</v>
      </c>
      <c r="AS20" s="63"/>
      <c r="AT20" s="65"/>
      <c r="AU20" s="65"/>
      <c r="AV20" s="65"/>
      <c r="AW20" s="65"/>
      <c r="AX20" s="65"/>
      <c r="AY20" s="65"/>
    </row>
    <row r="21" spans="1:51" ht="17.25" customHeight="1">
      <c r="A21" s="13">
        <v>17</v>
      </c>
      <c r="B21" s="11">
        <f t="shared" si="0"/>
        <v>142278</v>
      </c>
      <c r="C21" s="12">
        <f t="shared" si="1"/>
        <v>2418726</v>
      </c>
      <c r="D21" s="12">
        <f t="shared" si="9"/>
        <v>2044480</v>
      </c>
      <c r="E21" s="11">
        <f>IF(AND(B116&gt;=D20,B116&lt;=D21),1,0)</f>
        <v>0</v>
      </c>
      <c r="F21" s="13">
        <f t="shared" si="2"/>
        <v>0</v>
      </c>
      <c r="G21" s="13">
        <f t="shared" si="2"/>
        <v>0</v>
      </c>
      <c r="H21" s="13">
        <f t="shared" si="10"/>
        <v>0</v>
      </c>
      <c r="J21" s="13">
        <v>17</v>
      </c>
      <c r="K21" s="11">
        <f t="shared" si="3"/>
        <v>74478</v>
      </c>
      <c r="L21" s="12">
        <f t="shared" si="4"/>
        <v>1266126</v>
      </c>
      <c r="M21" s="12">
        <f t="shared" si="11"/>
        <v>1057440</v>
      </c>
      <c r="N21" s="11">
        <f>IF(AND(K116&gt;=M20,K116&lt;=M21),1,0)</f>
        <v>0</v>
      </c>
      <c r="O21" s="13">
        <f t="shared" si="5"/>
        <v>0</v>
      </c>
      <c r="P21" s="13">
        <f t="shared" si="5"/>
        <v>0</v>
      </c>
      <c r="Q21" s="13">
        <f t="shared" si="12"/>
        <v>0</v>
      </c>
      <c r="S21" s="13">
        <v>17</v>
      </c>
      <c r="T21" s="11">
        <f t="shared" si="6"/>
        <v>67800</v>
      </c>
      <c r="U21" s="12">
        <f t="shared" si="7"/>
        <v>1152600</v>
      </c>
      <c r="V21" s="12">
        <f t="shared" si="13"/>
        <v>987040</v>
      </c>
      <c r="W21" s="11">
        <f>IF(AND(T116&gt;=V20,T116&lt;=V21),1,0)</f>
        <v>0</v>
      </c>
      <c r="X21" s="13">
        <f t="shared" si="8"/>
        <v>0</v>
      </c>
      <c r="Y21" s="13">
        <f t="shared" si="8"/>
        <v>0</v>
      </c>
      <c r="Z21" s="13">
        <f t="shared" si="14"/>
        <v>0</v>
      </c>
      <c r="AC21" s="13">
        <v>16</v>
      </c>
      <c r="AD21" s="153">
        <f t="shared" si="15"/>
        <v>15</v>
      </c>
      <c r="AE21" s="12">
        <f t="shared" si="16"/>
        <v>135224</v>
      </c>
      <c r="AF21" s="22">
        <v>70733</v>
      </c>
      <c r="AG21" s="22">
        <v>64491</v>
      </c>
      <c r="AH21" s="23">
        <f>AF21/AE116*100</f>
        <v>0.64596624296012961</v>
      </c>
      <c r="AI21" s="23">
        <f>AG21/AE116*100</f>
        <v>0.58896143207190021</v>
      </c>
      <c r="AJ21" s="11"/>
      <c r="AL21" s="70"/>
      <c r="AM21" s="70"/>
      <c r="AN21" s="70"/>
      <c r="AO21" s="70"/>
      <c r="AP21" s="70"/>
      <c r="AQ21" s="70"/>
      <c r="AR21" s="189"/>
      <c r="AS21" s="63"/>
      <c r="AT21" s="65"/>
      <c r="AU21" s="65"/>
      <c r="AV21" s="65"/>
      <c r="AW21" s="65"/>
      <c r="AX21" s="65"/>
      <c r="AY21" s="65"/>
    </row>
    <row r="22" spans="1:51" ht="18" customHeight="1">
      <c r="A22" s="13">
        <v>18</v>
      </c>
      <c r="B22" s="11">
        <f t="shared" si="0"/>
        <v>149728</v>
      </c>
      <c r="C22" s="12">
        <f t="shared" si="1"/>
        <v>2695104</v>
      </c>
      <c r="D22" s="12">
        <f t="shared" si="9"/>
        <v>2194208</v>
      </c>
      <c r="E22" s="11">
        <f>IF(AND(B116&gt;=D21,B116&lt;=D22),1,0)</f>
        <v>0</v>
      </c>
      <c r="F22" s="13">
        <f t="shared" si="2"/>
        <v>0</v>
      </c>
      <c r="G22" s="13">
        <f t="shared" si="2"/>
        <v>0</v>
      </c>
      <c r="H22" s="13">
        <f t="shared" si="10"/>
        <v>0</v>
      </c>
      <c r="J22" s="13">
        <v>18</v>
      </c>
      <c r="K22" s="11">
        <f t="shared" si="3"/>
        <v>78290</v>
      </c>
      <c r="L22" s="12">
        <f t="shared" si="4"/>
        <v>1409220</v>
      </c>
      <c r="M22" s="12">
        <f t="shared" si="11"/>
        <v>1135730</v>
      </c>
      <c r="N22" s="11">
        <f>IF(AND(K116&gt;=M21,K116&lt;=M22),1,0)</f>
        <v>0</v>
      </c>
      <c r="O22" s="13">
        <f t="shared" si="5"/>
        <v>0</v>
      </c>
      <c r="P22" s="13">
        <f t="shared" si="5"/>
        <v>0</v>
      </c>
      <c r="Q22" s="13">
        <f t="shared" si="12"/>
        <v>0</v>
      </c>
      <c r="S22" s="13">
        <v>18</v>
      </c>
      <c r="T22" s="11">
        <f t="shared" si="6"/>
        <v>71438</v>
      </c>
      <c r="U22" s="12">
        <f t="shared" si="7"/>
        <v>1285884</v>
      </c>
      <c r="V22" s="12">
        <f t="shared" si="13"/>
        <v>1058478</v>
      </c>
      <c r="W22" s="11">
        <f>IF(AND(T116&gt;=V21,T116&lt;=V22),1,0)</f>
        <v>0</v>
      </c>
      <c r="X22" s="13">
        <f t="shared" si="8"/>
        <v>0</v>
      </c>
      <c r="Y22" s="13">
        <f t="shared" si="8"/>
        <v>0</v>
      </c>
      <c r="Z22" s="13">
        <f t="shared" si="14"/>
        <v>0</v>
      </c>
      <c r="AC22" s="13">
        <v>17</v>
      </c>
      <c r="AD22" s="153">
        <f t="shared" si="15"/>
        <v>15</v>
      </c>
      <c r="AE22" s="12">
        <f t="shared" si="16"/>
        <v>142278</v>
      </c>
      <c r="AF22" s="22">
        <v>74478</v>
      </c>
      <c r="AG22" s="22">
        <v>67800</v>
      </c>
      <c r="AH22" s="23">
        <f>AF22/AE116*100</f>
        <v>0.6801673030012092</v>
      </c>
      <c r="AI22" s="23">
        <f>AG22/AE116*100</f>
        <v>0.61918073986253641</v>
      </c>
      <c r="AJ22" s="11"/>
      <c r="AL22" s="70"/>
      <c r="AM22" s="70"/>
      <c r="AN22" s="70"/>
      <c r="AO22" s="70"/>
      <c r="AP22" s="70"/>
      <c r="AQ22" s="70"/>
      <c r="AR22" s="189">
        <f>AR20-10</f>
        <v>30</v>
      </c>
      <c r="AS22" s="63"/>
      <c r="AT22" s="65"/>
      <c r="AU22" s="65"/>
      <c r="AV22" s="65"/>
      <c r="AW22" s="65"/>
      <c r="AX22" s="65"/>
      <c r="AY22" s="65"/>
    </row>
    <row r="23" spans="1:51" ht="17.25" customHeight="1">
      <c r="A23" s="13">
        <v>19</v>
      </c>
      <c r="B23" s="11">
        <f t="shared" si="0"/>
        <v>155626</v>
      </c>
      <c r="C23" s="12">
        <f t="shared" si="1"/>
        <v>2956894</v>
      </c>
      <c r="D23" s="12">
        <f t="shared" si="9"/>
        <v>2349834</v>
      </c>
      <c r="E23" s="11">
        <f>IF(AND(B116&gt;=D22,B116&lt;=D23),1,0)</f>
        <v>0</v>
      </c>
      <c r="F23" s="13">
        <f t="shared" si="2"/>
        <v>0</v>
      </c>
      <c r="G23" s="13">
        <f t="shared" si="2"/>
        <v>0</v>
      </c>
      <c r="H23" s="13">
        <f t="shared" si="10"/>
        <v>0</v>
      </c>
      <c r="J23" s="13">
        <v>19</v>
      </c>
      <c r="K23" s="11">
        <f t="shared" si="3"/>
        <v>81533</v>
      </c>
      <c r="L23" s="12">
        <f t="shared" si="4"/>
        <v>1549127</v>
      </c>
      <c r="M23" s="12">
        <f t="shared" si="11"/>
        <v>1217263</v>
      </c>
      <c r="N23" s="11">
        <f>IF(AND(K116&gt;=M22,K116&lt;=M23),1,0)</f>
        <v>0</v>
      </c>
      <c r="O23" s="13">
        <f t="shared" si="5"/>
        <v>0</v>
      </c>
      <c r="P23" s="13">
        <f t="shared" si="5"/>
        <v>0</v>
      </c>
      <c r="Q23" s="13">
        <f t="shared" si="12"/>
        <v>0</v>
      </c>
      <c r="S23" s="13">
        <v>19</v>
      </c>
      <c r="T23" s="11">
        <f t="shared" si="6"/>
        <v>74093</v>
      </c>
      <c r="U23" s="12">
        <f t="shared" si="7"/>
        <v>1407767</v>
      </c>
      <c r="V23" s="12">
        <f t="shared" si="13"/>
        <v>1132571</v>
      </c>
      <c r="W23" s="11">
        <f>IF(AND(T116&gt;=V22,T116&lt;=V23),1,0)</f>
        <v>0</v>
      </c>
      <c r="X23" s="13">
        <f t="shared" si="8"/>
        <v>0</v>
      </c>
      <c r="Y23" s="13">
        <f t="shared" si="8"/>
        <v>0</v>
      </c>
      <c r="Z23" s="13">
        <f t="shared" si="14"/>
        <v>0</v>
      </c>
      <c r="AC23" s="13">
        <v>18</v>
      </c>
      <c r="AD23" s="153">
        <f t="shared" si="15"/>
        <v>15</v>
      </c>
      <c r="AE23" s="12">
        <f t="shared" si="16"/>
        <v>149728</v>
      </c>
      <c r="AF23" s="22">
        <v>78290</v>
      </c>
      <c r="AG23" s="22">
        <v>71438</v>
      </c>
      <c r="AH23" s="23">
        <f>AF23/AE116*100</f>
        <v>0.71498023781471931</v>
      </c>
      <c r="AI23" s="23">
        <f>AG23/AE116*100</f>
        <v>0.65240462675958522</v>
      </c>
      <c r="AJ23" s="11"/>
      <c r="AL23" s="70"/>
      <c r="AM23" s="70"/>
      <c r="AN23" s="70"/>
      <c r="AO23" s="70"/>
      <c r="AP23" s="70"/>
      <c r="AQ23" s="70"/>
      <c r="AR23" s="189"/>
      <c r="AS23" s="63"/>
      <c r="AT23" s="65"/>
      <c r="AU23" s="65"/>
      <c r="AV23" s="65"/>
      <c r="AW23" s="65"/>
      <c r="AX23" s="65"/>
      <c r="AY23" s="65"/>
    </row>
    <row r="24" spans="1:51" ht="18" customHeight="1">
      <c r="A24" s="13">
        <v>20</v>
      </c>
      <c r="B24" s="11">
        <f t="shared" si="0"/>
        <v>163649</v>
      </c>
      <c r="C24" s="12">
        <f t="shared" si="1"/>
        <v>3272980</v>
      </c>
      <c r="D24" s="12">
        <f t="shared" si="9"/>
        <v>2513483</v>
      </c>
      <c r="E24" s="11">
        <f>IF(AND(B116&gt;=D23,B116&lt;=D24),1,0)</f>
        <v>0</v>
      </c>
      <c r="F24" s="13">
        <f t="shared" si="2"/>
        <v>0</v>
      </c>
      <c r="G24" s="13">
        <f t="shared" si="2"/>
        <v>0</v>
      </c>
      <c r="H24" s="13">
        <f t="shared" si="10"/>
        <v>0</v>
      </c>
      <c r="J24" s="13">
        <v>20</v>
      </c>
      <c r="K24" s="11">
        <f t="shared" si="3"/>
        <v>85811</v>
      </c>
      <c r="L24" s="12">
        <f t="shared" si="4"/>
        <v>1716220</v>
      </c>
      <c r="M24" s="12">
        <f t="shared" si="11"/>
        <v>1303074</v>
      </c>
      <c r="N24" s="11">
        <f>IF(AND(K116&gt;=M23,K116&lt;=M24),1,0)</f>
        <v>0</v>
      </c>
      <c r="O24" s="13">
        <f t="shared" si="5"/>
        <v>0</v>
      </c>
      <c r="P24" s="13">
        <f t="shared" si="5"/>
        <v>0</v>
      </c>
      <c r="Q24" s="13">
        <f t="shared" si="12"/>
        <v>0</v>
      </c>
      <c r="S24" s="13">
        <v>20</v>
      </c>
      <c r="T24" s="11">
        <f t="shared" si="6"/>
        <v>77838</v>
      </c>
      <c r="U24" s="12">
        <f t="shared" si="7"/>
        <v>1556760</v>
      </c>
      <c r="V24" s="12">
        <f t="shared" si="13"/>
        <v>1210409</v>
      </c>
      <c r="W24" s="11">
        <f>IF(AND(T116&gt;=V23,T116&lt;=V24),1,0)</f>
        <v>0</v>
      </c>
      <c r="X24" s="13">
        <f t="shared" si="8"/>
        <v>0</v>
      </c>
      <c r="Y24" s="13">
        <f t="shared" si="8"/>
        <v>0</v>
      </c>
      <c r="Z24" s="13">
        <f t="shared" si="14"/>
        <v>0</v>
      </c>
      <c r="AC24" s="13">
        <v>19</v>
      </c>
      <c r="AD24" s="153">
        <f t="shared" si="15"/>
        <v>15</v>
      </c>
      <c r="AE24" s="12">
        <f t="shared" si="16"/>
        <v>155626</v>
      </c>
      <c r="AF24" s="22">
        <v>81533</v>
      </c>
      <c r="AG24" s="22">
        <v>74093</v>
      </c>
      <c r="AH24" s="23">
        <f>AF24/AE116*100</f>
        <v>0.744596803292215</v>
      </c>
      <c r="AI24" s="23">
        <f>AG24/AE116*100</f>
        <v>0.67665130617455616</v>
      </c>
      <c r="AJ24" s="11"/>
      <c r="AL24" s="70"/>
      <c r="AM24" s="70"/>
      <c r="AN24" s="70"/>
      <c r="AO24" s="70"/>
      <c r="AP24" s="70"/>
      <c r="AQ24" s="70"/>
      <c r="AR24" s="189">
        <f>AR22-10</f>
        <v>20</v>
      </c>
      <c r="AS24" s="63"/>
      <c r="AT24" s="65"/>
      <c r="AU24" s="65"/>
      <c r="AV24" s="65"/>
      <c r="AW24" s="65"/>
      <c r="AX24" s="65"/>
      <c r="AY24" s="65"/>
    </row>
    <row r="25" spans="1:51" ht="17.25" customHeight="1">
      <c r="A25" s="13">
        <v>21</v>
      </c>
      <c r="B25" s="11">
        <f t="shared" si="0"/>
        <v>165331</v>
      </c>
      <c r="C25" s="12">
        <f t="shared" si="1"/>
        <v>3471951</v>
      </c>
      <c r="D25" s="12">
        <f t="shared" si="9"/>
        <v>2678814</v>
      </c>
      <c r="E25" s="11">
        <f>IF(AND(B116&gt;=D24,B116&lt;=D25),1,0)</f>
        <v>0</v>
      </c>
      <c r="F25" s="13">
        <f t="shared" si="2"/>
        <v>0</v>
      </c>
      <c r="G25" s="13">
        <f t="shared" si="2"/>
        <v>0</v>
      </c>
      <c r="H25" s="13">
        <f t="shared" si="10"/>
        <v>0</v>
      </c>
      <c r="J25" s="13">
        <v>21</v>
      </c>
      <c r="K25" s="11">
        <f t="shared" si="3"/>
        <v>86455</v>
      </c>
      <c r="L25" s="12">
        <f t="shared" si="4"/>
        <v>1815555</v>
      </c>
      <c r="M25" s="12">
        <f t="shared" si="11"/>
        <v>1389529</v>
      </c>
      <c r="N25" s="11">
        <f>IF(AND(K116&gt;=M24,K116&lt;=M25),1,0)</f>
        <v>0</v>
      </c>
      <c r="O25" s="13">
        <f t="shared" si="5"/>
        <v>0</v>
      </c>
      <c r="P25" s="13">
        <f t="shared" si="5"/>
        <v>0</v>
      </c>
      <c r="Q25" s="13">
        <f t="shared" si="12"/>
        <v>0</v>
      </c>
      <c r="S25" s="13">
        <v>21</v>
      </c>
      <c r="T25" s="11">
        <f t="shared" si="6"/>
        <v>78876</v>
      </c>
      <c r="U25" s="12">
        <f t="shared" si="7"/>
        <v>1656396</v>
      </c>
      <c r="V25" s="12">
        <f t="shared" si="13"/>
        <v>1289285</v>
      </c>
      <c r="W25" s="11">
        <f>IF(AND(T116&gt;=V24,T116&lt;=V25),1,0)</f>
        <v>0</v>
      </c>
      <c r="X25" s="13">
        <f t="shared" si="8"/>
        <v>0</v>
      </c>
      <c r="Y25" s="13">
        <f t="shared" si="8"/>
        <v>0</v>
      </c>
      <c r="Z25" s="13">
        <f t="shared" si="14"/>
        <v>0</v>
      </c>
      <c r="AC25" s="13">
        <v>20</v>
      </c>
      <c r="AD25" s="153">
        <f t="shared" si="15"/>
        <v>20</v>
      </c>
      <c r="AE25" s="12">
        <f t="shared" si="16"/>
        <v>163649</v>
      </c>
      <c r="AF25" s="22">
        <v>85811</v>
      </c>
      <c r="AG25" s="22">
        <v>77838</v>
      </c>
      <c r="AH25" s="23">
        <f>AF25/AE116*100</f>
        <v>0.78366546413486893</v>
      </c>
      <c r="AI25" s="23">
        <f>AG25/AE116*100</f>
        <v>0.71085236621563574</v>
      </c>
      <c r="AJ25" s="11"/>
      <c r="AL25" s="70"/>
      <c r="AM25" s="70"/>
      <c r="AN25" s="70"/>
      <c r="AO25" s="70"/>
      <c r="AP25" s="70"/>
      <c r="AQ25" s="70"/>
      <c r="AR25" s="189"/>
      <c r="AS25" s="63"/>
      <c r="AT25" s="65"/>
      <c r="AU25" s="65"/>
      <c r="AV25" s="65"/>
      <c r="AW25" s="65"/>
      <c r="AX25" s="65"/>
      <c r="AY25" s="65"/>
    </row>
    <row r="26" spans="1:51" ht="18" customHeight="1">
      <c r="A26" s="13">
        <v>22</v>
      </c>
      <c r="B26" s="11">
        <f t="shared" si="0"/>
        <v>163360</v>
      </c>
      <c r="C26" s="12">
        <f t="shared" si="1"/>
        <v>3593920</v>
      </c>
      <c r="D26" s="12">
        <f t="shared" si="9"/>
        <v>2842174</v>
      </c>
      <c r="E26" s="11">
        <f>IF(AND(B116&gt;=D25,B116&lt;=D26),1,0)</f>
        <v>0</v>
      </c>
      <c r="F26" s="13">
        <f t="shared" si="2"/>
        <v>0</v>
      </c>
      <c r="G26" s="13">
        <f t="shared" si="2"/>
        <v>0</v>
      </c>
      <c r="H26" s="13">
        <f t="shared" si="10"/>
        <v>0</v>
      </c>
      <c r="J26" s="13">
        <v>22</v>
      </c>
      <c r="K26" s="11">
        <f t="shared" si="3"/>
        <v>85388</v>
      </c>
      <c r="L26" s="12">
        <f t="shared" si="4"/>
        <v>1878536</v>
      </c>
      <c r="M26" s="12">
        <f t="shared" si="11"/>
        <v>1474917</v>
      </c>
      <c r="N26" s="11">
        <f>IF(AND(K116&gt;=M25,K116&lt;=M26),1,0)</f>
        <v>0</v>
      </c>
      <c r="O26" s="13">
        <f t="shared" si="5"/>
        <v>0</v>
      </c>
      <c r="P26" s="13">
        <f t="shared" si="5"/>
        <v>0</v>
      </c>
      <c r="Q26" s="13">
        <f t="shared" si="12"/>
        <v>0</v>
      </c>
      <c r="S26" s="13">
        <v>22</v>
      </c>
      <c r="T26" s="11">
        <f t="shared" si="6"/>
        <v>77972</v>
      </c>
      <c r="U26" s="12">
        <f t="shared" si="7"/>
        <v>1715384</v>
      </c>
      <c r="V26" s="12">
        <f t="shared" si="13"/>
        <v>1367257</v>
      </c>
      <c r="W26" s="11">
        <f>IF(AND(T116&gt;=V25,T116&lt;=V26),1,0)</f>
        <v>0</v>
      </c>
      <c r="X26" s="13">
        <f t="shared" si="8"/>
        <v>0</v>
      </c>
      <c r="Y26" s="13">
        <f t="shared" si="8"/>
        <v>0</v>
      </c>
      <c r="Z26" s="13">
        <f t="shared" si="14"/>
        <v>0</v>
      </c>
      <c r="AC26" s="13">
        <v>21</v>
      </c>
      <c r="AD26" s="153">
        <f t="shared" si="15"/>
        <v>20</v>
      </c>
      <c r="AE26" s="12">
        <f t="shared" si="16"/>
        <v>165331</v>
      </c>
      <c r="AF26" s="22">
        <v>86455</v>
      </c>
      <c r="AG26" s="22">
        <v>78876</v>
      </c>
      <c r="AH26" s="23">
        <f>AF26/AE116*100</f>
        <v>0.78954676791763401</v>
      </c>
      <c r="AI26" s="23">
        <f>AG26/AE116*100</f>
        <v>0.72033185895866403</v>
      </c>
      <c r="AJ26" s="11"/>
      <c r="AL26" s="70"/>
      <c r="AM26" s="70"/>
      <c r="AN26" s="70"/>
      <c r="AO26" s="70"/>
      <c r="AP26" s="70"/>
      <c r="AQ26" s="70"/>
      <c r="AR26" s="189">
        <f>AR24-10</f>
        <v>10</v>
      </c>
      <c r="AS26" s="63"/>
      <c r="AT26" s="65"/>
      <c r="AU26" s="65"/>
      <c r="AV26" s="65"/>
      <c r="AW26" s="65"/>
      <c r="AX26" s="65"/>
      <c r="AY26" s="65"/>
    </row>
    <row r="27" spans="1:51" ht="17.25" customHeight="1">
      <c r="A27" s="13">
        <v>23</v>
      </c>
      <c r="B27" s="11">
        <f t="shared" si="0"/>
        <v>167682</v>
      </c>
      <c r="C27" s="12">
        <f t="shared" si="1"/>
        <v>3856686</v>
      </c>
      <c r="D27" s="12">
        <f t="shared" si="9"/>
        <v>3009856</v>
      </c>
      <c r="E27" s="11">
        <f>IF(AND(B116&gt;=D26,B116&lt;=D27),1,0)</f>
        <v>0</v>
      </c>
      <c r="F27" s="13">
        <f t="shared" si="2"/>
        <v>0</v>
      </c>
      <c r="G27" s="13">
        <f t="shared" si="2"/>
        <v>0</v>
      </c>
      <c r="H27" s="13">
        <f t="shared" si="10"/>
        <v>0</v>
      </c>
      <c r="J27" s="13">
        <v>23</v>
      </c>
      <c r="K27" s="11">
        <f t="shared" si="3"/>
        <v>87600</v>
      </c>
      <c r="L27" s="12">
        <f t="shared" si="4"/>
        <v>2014800</v>
      </c>
      <c r="M27" s="12">
        <f t="shared" si="11"/>
        <v>1562517</v>
      </c>
      <c r="N27" s="11">
        <f>IF(AND(K116&gt;=M26,K116&lt;=M27),1,0)</f>
        <v>0</v>
      </c>
      <c r="O27" s="13">
        <f t="shared" si="5"/>
        <v>0</v>
      </c>
      <c r="P27" s="13">
        <f t="shared" si="5"/>
        <v>0</v>
      </c>
      <c r="Q27" s="13">
        <f t="shared" si="12"/>
        <v>0</v>
      </c>
      <c r="S27" s="13">
        <v>23</v>
      </c>
      <c r="T27" s="11">
        <f t="shared" si="6"/>
        <v>80082</v>
      </c>
      <c r="U27" s="12">
        <f t="shared" si="7"/>
        <v>1841886</v>
      </c>
      <c r="V27" s="12">
        <f t="shared" si="13"/>
        <v>1447339</v>
      </c>
      <c r="W27" s="11">
        <f>IF(AND(T116&gt;=V26,T116&lt;=V27),1,0)</f>
        <v>0</v>
      </c>
      <c r="X27" s="13">
        <f t="shared" si="8"/>
        <v>0</v>
      </c>
      <c r="Y27" s="13">
        <f t="shared" si="8"/>
        <v>0</v>
      </c>
      <c r="Z27" s="13">
        <f t="shared" si="14"/>
        <v>0</v>
      </c>
      <c r="AC27" s="13">
        <v>22</v>
      </c>
      <c r="AD27" s="153">
        <f t="shared" si="15"/>
        <v>20</v>
      </c>
      <c r="AE27" s="12">
        <f t="shared" si="16"/>
        <v>163360</v>
      </c>
      <c r="AF27" s="22">
        <v>85388</v>
      </c>
      <c r="AG27" s="22">
        <v>77972</v>
      </c>
      <c r="AH27" s="23">
        <f>AF27/AE116*100</f>
        <v>0.77980243385519554</v>
      </c>
      <c r="AI27" s="23">
        <f>AG27/AE116*100</f>
        <v>0.7120761157604969</v>
      </c>
      <c r="AJ27" s="11"/>
      <c r="AL27" s="70"/>
      <c r="AM27" s="70"/>
      <c r="AN27" s="70"/>
      <c r="AO27" s="70"/>
      <c r="AP27" s="70"/>
      <c r="AQ27" s="70"/>
      <c r="AR27" s="189"/>
      <c r="AS27" s="63"/>
      <c r="AT27" s="65"/>
      <c r="AU27" s="65"/>
      <c r="AV27" s="65"/>
      <c r="AW27" s="65"/>
      <c r="AX27" s="65"/>
      <c r="AY27" s="65"/>
    </row>
    <row r="28" spans="1:51" ht="18" customHeight="1">
      <c r="A28" s="13">
        <v>24</v>
      </c>
      <c r="B28" s="11">
        <f t="shared" si="0"/>
        <v>169476</v>
      </c>
      <c r="C28" s="12">
        <f t="shared" si="1"/>
        <v>4067424</v>
      </c>
      <c r="D28" s="12">
        <f t="shared" si="9"/>
        <v>3179332</v>
      </c>
      <c r="E28" s="11">
        <f>IF(AND(B116&gt;=D27,B116&lt;=D28),1,0)</f>
        <v>0</v>
      </c>
      <c r="F28" s="13">
        <f t="shared" si="2"/>
        <v>0</v>
      </c>
      <c r="G28" s="13">
        <f t="shared" si="2"/>
        <v>0</v>
      </c>
      <c r="H28" s="13">
        <f t="shared" si="10"/>
        <v>0</v>
      </c>
      <c r="J28" s="13">
        <v>24</v>
      </c>
      <c r="K28" s="11">
        <f t="shared" si="3"/>
        <v>88503</v>
      </c>
      <c r="L28" s="12">
        <f t="shared" si="4"/>
        <v>2124072</v>
      </c>
      <c r="M28" s="12">
        <f t="shared" si="11"/>
        <v>1651020</v>
      </c>
      <c r="N28" s="11">
        <f>IF(AND(K116&gt;=M27,K116&lt;=M28),1,0)</f>
        <v>0</v>
      </c>
      <c r="O28" s="13">
        <f t="shared" si="5"/>
        <v>0</v>
      </c>
      <c r="P28" s="13">
        <f t="shared" si="5"/>
        <v>0</v>
      </c>
      <c r="Q28" s="13">
        <f t="shared" si="12"/>
        <v>0</v>
      </c>
      <c r="S28" s="13">
        <v>24</v>
      </c>
      <c r="T28" s="11">
        <f t="shared" si="6"/>
        <v>80973</v>
      </c>
      <c r="U28" s="12">
        <f t="shared" si="7"/>
        <v>1943352</v>
      </c>
      <c r="V28" s="12">
        <f t="shared" si="13"/>
        <v>1528312</v>
      </c>
      <c r="W28" s="11">
        <f>IF(AND(T116&gt;=V27,T116&lt;=V28),1,0)</f>
        <v>0</v>
      </c>
      <c r="X28" s="13">
        <f t="shared" si="8"/>
        <v>0</v>
      </c>
      <c r="Y28" s="13">
        <f t="shared" si="8"/>
        <v>0</v>
      </c>
      <c r="Z28" s="13">
        <f t="shared" si="14"/>
        <v>0</v>
      </c>
      <c r="AC28" s="13">
        <v>23</v>
      </c>
      <c r="AD28" s="153">
        <f t="shared" si="15"/>
        <v>20</v>
      </c>
      <c r="AE28" s="12">
        <f t="shared" si="16"/>
        <v>167682</v>
      </c>
      <c r="AF28" s="22">
        <v>87600</v>
      </c>
      <c r="AG28" s="22">
        <v>80082</v>
      </c>
      <c r="AH28" s="23">
        <f>AF28/AE116*100</f>
        <v>0.80000343380469308</v>
      </c>
      <c r="AI28" s="23">
        <f>AG28/AE116*100</f>
        <v>0.73134560486241351</v>
      </c>
      <c r="AJ28" s="11"/>
      <c r="AL28" s="70"/>
      <c r="AM28" s="70"/>
      <c r="AN28" s="70"/>
      <c r="AO28" s="70"/>
      <c r="AP28" s="70"/>
      <c r="AQ28" s="70"/>
      <c r="AR28" s="189">
        <f>AR26-10</f>
        <v>0</v>
      </c>
      <c r="AS28" s="63"/>
      <c r="AT28" s="65"/>
      <c r="AU28" s="65"/>
      <c r="AV28" s="65"/>
      <c r="AW28" s="65"/>
      <c r="AX28" s="65"/>
      <c r="AY28" s="65"/>
    </row>
    <row r="29" spans="1:51">
      <c r="A29" s="13">
        <v>25</v>
      </c>
      <c r="B29" s="11">
        <f t="shared" si="0"/>
        <v>170206</v>
      </c>
      <c r="C29" s="12">
        <f t="shared" si="1"/>
        <v>4255150</v>
      </c>
      <c r="D29" s="12">
        <f t="shared" si="9"/>
        <v>3349538</v>
      </c>
      <c r="E29" s="11">
        <f>IF(AND(B116&gt;=D28,B116&lt;=D29),1,0)</f>
        <v>0</v>
      </c>
      <c r="F29" s="13">
        <f t="shared" si="2"/>
        <v>0</v>
      </c>
      <c r="G29" s="13">
        <f t="shared" si="2"/>
        <v>0</v>
      </c>
      <c r="H29" s="13">
        <f t="shared" si="10"/>
        <v>0</v>
      </c>
      <c r="J29" s="13">
        <v>25</v>
      </c>
      <c r="K29" s="11">
        <f t="shared" si="3"/>
        <v>88450</v>
      </c>
      <c r="L29" s="12">
        <f t="shared" si="4"/>
        <v>2211250</v>
      </c>
      <c r="M29" s="12">
        <f t="shared" si="11"/>
        <v>1739470</v>
      </c>
      <c r="N29" s="11">
        <f>IF(AND(K116&gt;=M28,K116&lt;=M29),1,0)</f>
        <v>0</v>
      </c>
      <c r="O29" s="13">
        <f t="shared" si="5"/>
        <v>0</v>
      </c>
      <c r="P29" s="13">
        <f t="shared" si="5"/>
        <v>0</v>
      </c>
      <c r="Q29" s="13">
        <f t="shared" si="12"/>
        <v>0</v>
      </c>
      <c r="S29" s="13">
        <v>25</v>
      </c>
      <c r="T29" s="11">
        <f t="shared" si="6"/>
        <v>81756</v>
      </c>
      <c r="U29" s="12">
        <f t="shared" si="7"/>
        <v>2043900</v>
      </c>
      <c r="V29" s="12">
        <f t="shared" si="13"/>
        <v>1610068</v>
      </c>
      <c r="W29" s="11">
        <f>IF(AND(T116&gt;=V28,T116&lt;=V29),1,0)</f>
        <v>0</v>
      </c>
      <c r="X29" s="13">
        <f t="shared" si="8"/>
        <v>0</v>
      </c>
      <c r="Y29" s="13">
        <f t="shared" si="8"/>
        <v>0</v>
      </c>
      <c r="Z29" s="13">
        <f t="shared" si="14"/>
        <v>0</v>
      </c>
      <c r="AC29" s="13">
        <v>24</v>
      </c>
      <c r="AD29" s="153">
        <f t="shared" si="15"/>
        <v>20</v>
      </c>
      <c r="AE29" s="12">
        <f t="shared" si="16"/>
        <v>169476</v>
      </c>
      <c r="AF29" s="22">
        <v>88503</v>
      </c>
      <c r="AG29" s="22">
        <v>80973</v>
      </c>
      <c r="AH29" s="23">
        <f>AF29/AE116*100</f>
        <v>0.80825004454357019</v>
      </c>
      <c r="AI29" s="23">
        <f>AG29/AE116*100</f>
        <v>0.73948262608981064</v>
      </c>
      <c r="AJ29" s="11"/>
      <c r="AL29" s="190"/>
      <c r="AM29" s="70"/>
      <c r="AN29" s="70"/>
      <c r="AO29" s="70"/>
      <c r="AP29" s="70"/>
      <c r="AQ29" s="70"/>
      <c r="AR29" s="189"/>
      <c r="AS29" s="63"/>
      <c r="AT29" s="65"/>
      <c r="AU29" s="65"/>
      <c r="AV29" s="65"/>
      <c r="AW29" s="65"/>
      <c r="AX29" s="65"/>
      <c r="AY29" s="191"/>
    </row>
    <row r="30" spans="1:51">
      <c r="A30" s="13">
        <v>26</v>
      </c>
      <c r="B30" s="11">
        <f t="shared" si="0"/>
        <v>172328</v>
      </c>
      <c r="C30" s="12">
        <f t="shared" si="1"/>
        <v>4480528</v>
      </c>
      <c r="D30" s="12">
        <f t="shared" si="9"/>
        <v>3521866</v>
      </c>
      <c r="E30" s="11">
        <f>IF(AND(B116&gt;=D29,B116&lt;=D30),1,0)</f>
        <v>0</v>
      </c>
      <c r="F30" s="13">
        <f t="shared" si="2"/>
        <v>0</v>
      </c>
      <c r="G30" s="13">
        <f t="shared" si="2"/>
        <v>0</v>
      </c>
      <c r="H30" s="13">
        <f t="shared" si="10"/>
        <v>0</v>
      </c>
      <c r="J30" s="13">
        <v>26</v>
      </c>
      <c r="K30" s="11">
        <f t="shared" si="3"/>
        <v>88925</v>
      </c>
      <c r="L30" s="12">
        <f t="shared" si="4"/>
        <v>2312050</v>
      </c>
      <c r="M30" s="12">
        <f t="shared" si="11"/>
        <v>1828395</v>
      </c>
      <c r="N30" s="11">
        <f>IF(AND(K116&gt;=M29,K116&lt;=M30),1,0)</f>
        <v>0</v>
      </c>
      <c r="O30" s="13">
        <f t="shared" si="5"/>
        <v>0</v>
      </c>
      <c r="P30" s="13">
        <f t="shared" si="5"/>
        <v>0</v>
      </c>
      <c r="Q30" s="13">
        <f t="shared" si="12"/>
        <v>0</v>
      </c>
      <c r="S30" s="13">
        <v>26</v>
      </c>
      <c r="T30" s="11">
        <f t="shared" si="6"/>
        <v>83403</v>
      </c>
      <c r="U30" s="12">
        <f t="shared" si="7"/>
        <v>2168478</v>
      </c>
      <c r="V30" s="12">
        <f t="shared" si="13"/>
        <v>1693471</v>
      </c>
      <c r="W30" s="11">
        <f>IF(AND(T116&gt;=V29,T116&lt;=V30),1,0)</f>
        <v>0</v>
      </c>
      <c r="X30" s="13">
        <f t="shared" si="8"/>
        <v>0</v>
      </c>
      <c r="Y30" s="13">
        <f t="shared" si="8"/>
        <v>0</v>
      </c>
      <c r="Z30" s="13">
        <f t="shared" si="14"/>
        <v>0</v>
      </c>
      <c r="AC30" s="13">
        <v>25</v>
      </c>
      <c r="AD30" s="153">
        <f t="shared" si="15"/>
        <v>25</v>
      </c>
      <c r="AE30" s="12">
        <f t="shared" si="16"/>
        <v>170206</v>
      </c>
      <c r="AF30" s="22">
        <v>88450</v>
      </c>
      <c r="AG30" s="22">
        <v>81756</v>
      </c>
      <c r="AH30" s="23">
        <f>AF30/AE116*100</f>
        <v>0.80776602420119981</v>
      </c>
      <c r="AI30" s="23">
        <f>AG30/AE116*100</f>
        <v>0.74663334171388684</v>
      </c>
      <c r="AJ30" s="11"/>
      <c r="AL30" s="190"/>
      <c r="AM30" s="70"/>
      <c r="AN30" s="70"/>
      <c r="AO30" s="70"/>
      <c r="AP30" s="70"/>
      <c r="AQ30" s="70"/>
      <c r="AR30" s="64"/>
      <c r="AS30" s="63"/>
      <c r="AT30" s="65"/>
      <c r="AU30" s="65"/>
      <c r="AV30" s="65"/>
      <c r="AW30" s="65"/>
      <c r="AX30" s="65"/>
      <c r="AY30" s="191"/>
    </row>
    <row r="31" spans="1:51">
      <c r="A31" s="13">
        <v>27</v>
      </c>
      <c r="B31" s="11">
        <f t="shared" si="0"/>
        <v>170186</v>
      </c>
      <c r="C31" s="12">
        <f t="shared" si="1"/>
        <v>4595022</v>
      </c>
      <c r="D31" s="12">
        <f t="shared" si="9"/>
        <v>3692052</v>
      </c>
      <c r="E31" s="11">
        <f>IF(AND(B116&gt;=D30,B116&lt;=D31),1,0)</f>
        <v>0</v>
      </c>
      <c r="F31" s="13">
        <f t="shared" si="2"/>
        <v>0</v>
      </c>
      <c r="G31" s="13">
        <f t="shared" si="2"/>
        <v>0</v>
      </c>
      <c r="H31" s="13">
        <f t="shared" si="10"/>
        <v>0</v>
      </c>
      <c r="J31" s="13">
        <v>27</v>
      </c>
      <c r="K31" s="11">
        <f t="shared" si="3"/>
        <v>87532</v>
      </c>
      <c r="L31" s="12">
        <f t="shared" si="4"/>
        <v>2363364</v>
      </c>
      <c r="M31" s="12">
        <f t="shared" si="11"/>
        <v>1915927</v>
      </c>
      <c r="N31" s="11">
        <f>IF(AND(K116&gt;=M30,K116&lt;=M31),1,0)</f>
        <v>0</v>
      </c>
      <c r="O31" s="13">
        <f t="shared" si="5"/>
        <v>0</v>
      </c>
      <c r="P31" s="13">
        <f t="shared" si="5"/>
        <v>0</v>
      </c>
      <c r="Q31" s="13">
        <f t="shared" si="12"/>
        <v>0</v>
      </c>
      <c r="S31" s="13">
        <v>27</v>
      </c>
      <c r="T31" s="11">
        <f t="shared" si="6"/>
        <v>82654</v>
      </c>
      <c r="U31" s="12">
        <f t="shared" si="7"/>
        <v>2231658</v>
      </c>
      <c r="V31" s="12">
        <f t="shared" si="13"/>
        <v>1776125</v>
      </c>
      <c r="W31" s="11">
        <f>IF(AND(T116&gt;=V30,T116&lt;=V31),1,0)</f>
        <v>0</v>
      </c>
      <c r="X31" s="13">
        <f t="shared" si="8"/>
        <v>0</v>
      </c>
      <c r="Y31" s="13">
        <f t="shared" si="8"/>
        <v>0</v>
      </c>
      <c r="Z31" s="13">
        <f t="shared" si="14"/>
        <v>0</v>
      </c>
      <c r="AC31" s="13">
        <v>26</v>
      </c>
      <c r="AD31" s="153">
        <f t="shared" si="15"/>
        <v>25</v>
      </c>
      <c r="AE31" s="12">
        <f t="shared" si="16"/>
        <v>172328</v>
      </c>
      <c r="AF31" s="22">
        <v>88925</v>
      </c>
      <c r="AG31" s="22">
        <v>83403</v>
      </c>
      <c r="AH31" s="23">
        <f>AF31/AE116*100</f>
        <v>0.81210394236395345</v>
      </c>
      <c r="AI31" s="23">
        <f>AG31/AE116*100</f>
        <v>0.76167450216452992</v>
      </c>
      <c r="AJ31" s="11"/>
      <c r="AL31" s="25"/>
      <c r="AM31" s="25"/>
      <c r="AN31" s="25"/>
      <c r="AO31" s="26">
        <f>AF117</f>
        <v>38.454841439184307</v>
      </c>
      <c r="AP31" s="175" t="s">
        <v>20</v>
      </c>
      <c r="AQ31" s="175"/>
      <c r="AR31" s="175"/>
      <c r="AS31" s="175"/>
      <c r="AT31" s="175"/>
      <c r="AU31" s="27">
        <f>AG117</f>
        <v>40.671218015847607</v>
      </c>
      <c r="AX31" s="28"/>
    </row>
    <row r="32" spans="1:51">
      <c r="A32" s="13">
        <v>28</v>
      </c>
      <c r="B32" s="11">
        <f t="shared" si="0"/>
        <v>167965</v>
      </c>
      <c r="C32" s="12">
        <f t="shared" si="1"/>
        <v>4703020</v>
      </c>
      <c r="D32" s="12">
        <f t="shared" si="9"/>
        <v>3860017</v>
      </c>
      <c r="E32" s="11">
        <f>IF(AND(B116&gt;=D31,B116&lt;=D32),1,0)</f>
        <v>0</v>
      </c>
      <c r="F32" s="13">
        <f t="shared" si="2"/>
        <v>0</v>
      </c>
      <c r="G32" s="13">
        <f t="shared" si="2"/>
        <v>0</v>
      </c>
      <c r="H32" s="13">
        <f t="shared" si="10"/>
        <v>0</v>
      </c>
      <c r="J32" s="13">
        <v>28</v>
      </c>
      <c r="K32" s="11">
        <f t="shared" si="3"/>
        <v>86263</v>
      </c>
      <c r="L32" s="12">
        <f t="shared" si="4"/>
        <v>2415364</v>
      </c>
      <c r="M32" s="12">
        <f t="shared" si="11"/>
        <v>2002190</v>
      </c>
      <c r="N32" s="11">
        <f>IF(AND(K116&gt;=M31,K116&lt;=M32),1,0)</f>
        <v>0</v>
      </c>
      <c r="O32" s="13">
        <f t="shared" si="5"/>
        <v>0</v>
      </c>
      <c r="P32" s="13">
        <f t="shared" si="5"/>
        <v>0</v>
      </c>
      <c r="Q32" s="13">
        <f t="shared" si="12"/>
        <v>0</v>
      </c>
      <c r="S32" s="13">
        <v>28</v>
      </c>
      <c r="T32" s="11">
        <f t="shared" si="6"/>
        <v>81702</v>
      </c>
      <c r="U32" s="12">
        <f t="shared" si="7"/>
        <v>2287656</v>
      </c>
      <c r="V32" s="12">
        <f t="shared" si="13"/>
        <v>1857827</v>
      </c>
      <c r="W32" s="11">
        <f>IF(AND(T116&gt;=V31,T116&lt;=V32),1,0)</f>
        <v>0</v>
      </c>
      <c r="X32" s="13">
        <f t="shared" si="8"/>
        <v>0</v>
      </c>
      <c r="Y32" s="13">
        <f t="shared" si="8"/>
        <v>0</v>
      </c>
      <c r="Z32" s="13">
        <f t="shared" si="14"/>
        <v>0</v>
      </c>
      <c r="AC32" s="13">
        <v>27</v>
      </c>
      <c r="AD32" s="153">
        <f t="shared" si="15"/>
        <v>25</v>
      </c>
      <c r="AE32" s="12">
        <f t="shared" si="16"/>
        <v>170186</v>
      </c>
      <c r="AF32" s="22">
        <v>87532</v>
      </c>
      <c r="AG32" s="22">
        <v>82654</v>
      </c>
      <c r="AH32" s="23">
        <f>AF32/AE116*100</f>
        <v>0.79938242657297243</v>
      </c>
      <c r="AI32" s="23">
        <f>AG32/AE116*100</f>
        <v>0.75483429015631387</v>
      </c>
      <c r="AJ32" s="11"/>
      <c r="AL32" s="25"/>
      <c r="AM32" s="25"/>
      <c r="AN32" s="25"/>
      <c r="AO32" s="25"/>
      <c r="AP32" s="25"/>
      <c r="AQ32" s="174">
        <f>AE117</f>
        <v>39.573946390454829</v>
      </c>
      <c r="AR32" s="175"/>
      <c r="AS32" s="175"/>
    </row>
    <row r="33" spans="1:52">
      <c r="A33" s="13">
        <v>29</v>
      </c>
      <c r="B33" s="11">
        <f t="shared" si="0"/>
        <v>168374</v>
      </c>
      <c r="C33" s="12">
        <f t="shared" si="1"/>
        <v>4882846</v>
      </c>
      <c r="D33" s="12">
        <f t="shared" si="9"/>
        <v>4028391</v>
      </c>
      <c r="E33" s="11">
        <f>IF(AND(B116&gt;=D32,B116&lt;=D33),1,0)</f>
        <v>0</v>
      </c>
      <c r="F33" s="13">
        <f t="shared" si="2"/>
        <v>0</v>
      </c>
      <c r="G33" s="13">
        <f t="shared" si="2"/>
        <v>0</v>
      </c>
      <c r="H33" s="13">
        <f t="shared" si="10"/>
        <v>0</v>
      </c>
      <c r="J33" s="13">
        <v>29</v>
      </c>
      <c r="K33" s="11">
        <f t="shared" si="3"/>
        <v>86411</v>
      </c>
      <c r="L33" s="12">
        <f t="shared" si="4"/>
        <v>2505919</v>
      </c>
      <c r="M33" s="12">
        <f t="shared" si="11"/>
        <v>2088601</v>
      </c>
      <c r="N33" s="11">
        <f>IF(AND(K116&gt;=M32,K116&lt;=M33),1,0)</f>
        <v>0</v>
      </c>
      <c r="O33" s="13">
        <f t="shared" si="5"/>
        <v>0</v>
      </c>
      <c r="P33" s="13">
        <f t="shared" si="5"/>
        <v>0</v>
      </c>
      <c r="Q33" s="13">
        <f t="shared" si="12"/>
        <v>0</v>
      </c>
      <c r="S33" s="13">
        <v>29</v>
      </c>
      <c r="T33" s="11">
        <f t="shared" si="6"/>
        <v>81963</v>
      </c>
      <c r="U33" s="12">
        <f t="shared" si="7"/>
        <v>2376927</v>
      </c>
      <c r="V33" s="12">
        <f t="shared" si="13"/>
        <v>1939790</v>
      </c>
      <c r="W33" s="11">
        <f>IF(AND(T116&gt;=V32,T116&lt;=V33),1,0)</f>
        <v>0</v>
      </c>
      <c r="X33" s="13">
        <f t="shared" si="8"/>
        <v>0</v>
      </c>
      <c r="Y33" s="13">
        <f t="shared" si="8"/>
        <v>0</v>
      </c>
      <c r="Z33" s="13">
        <f t="shared" si="14"/>
        <v>0</v>
      </c>
      <c r="AC33" s="13">
        <v>28</v>
      </c>
      <c r="AD33" s="153">
        <f t="shared" si="15"/>
        <v>25</v>
      </c>
      <c r="AE33" s="12">
        <f t="shared" si="16"/>
        <v>167965</v>
      </c>
      <c r="AF33" s="22">
        <v>86263</v>
      </c>
      <c r="AG33" s="22">
        <v>81702</v>
      </c>
      <c r="AH33" s="23">
        <f>AF33/AE116*100</f>
        <v>0.78779333573395249</v>
      </c>
      <c r="AI33" s="23">
        <f>AG33/AE116*100</f>
        <v>0.74614018891222644</v>
      </c>
      <c r="AJ33" s="11"/>
      <c r="AL33" s="25"/>
      <c r="AM33" s="25"/>
      <c r="AN33" s="25"/>
      <c r="AO33" s="26">
        <f>AF118</f>
        <v>37.004706595819208</v>
      </c>
      <c r="AP33" s="175" t="s">
        <v>21</v>
      </c>
      <c r="AQ33" s="175"/>
      <c r="AR33" s="175"/>
      <c r="AS33" s="175"/>
      <c r="AT33" s="175"/>
      <c r="AU33" s="27">
        <f>AG118</f>
        <v>40.000560497779098</v>
      </c>
    </row>
    <row r="34" spans="1:52">
      <c r="A34" s="13">
        <v>30</v>
      </c>
      <c r="B34" s="11">
        <f t="shared" si="0"/>
        <v>172531</v>
      </c>
      <c r="C34" s="12">
        <f t="shared" si="1"/>
        <v>5175930</v>
      </c>
      <c r="D34" s="12">
        <f t="shared" si="9"/>
        <v>4200922</v>
      </c>
      <c r="E34" s="11">
        <f>IF(AND(B116&gt;=D33,B116&lt;=D34),1,0)</f>
        <v>0</v>
      </c>
      <c r="F34" s="13">
        <f t="shared" si="2"/>
        <v>0</v>
      </c>
      <c r="G34" s="13">
        <f t="shared" si="2"/>
        <v>0</v>
      </c>
      <c r="H34" s="13">
        <f t="shared" si="10"/>
        <v>0</v>
      </c>
      <c r="J34" s="13">
        <v>30</v>
      </c>
      <c r="K34" s="11">
        <f t="shared" si="3"/>
        <v>88693</v>
      </c>
      <c r="L34" s="12">
        <f t="shared" si="4"/>
        <v>2660790</v>
      </c>
      <c r="M34" s="12">
        <f t="shared" si="11"/>
        <v>2177294</v>
      </c>
      <c r="N34" s="11">
        <f>IF(AND(K116&gt;=M33,K116&lt;=M34),1,0)</f>
        <v>0</v>
      </c>
      <c r="O34" s="13">
        <f t="shared" si="5"/>
        <v>0</v>
      </c>
      <c r="P34" s="13">
        <f t="shared" si="5"/>
        <v>0</v>
      </c>
      <c r="Q34" s="13">
        <f t="shared" si="12"/>
        <v>0</v>
      </c>
      <c r="S34" s="13">
        <v>30</v>
      </c>
      <c r="T34" s="11">
        <f t="shared" si="6"/>
        <v>83838</v>
      </c>
      <c r="U34" s="12">
        <f t="shared" si="7"/>
        <v>2515140</v>
      </c>
      <c r="V34" s="12">
        <f t="shared" si="13"/>
        <v>2023628</v>
      </c>
      <c r="W34" s="11">
        <f>IF(AND(T116&gt;=V33,T116&lt;=V34),1,0)</f>
        <v>0</v>
      </c>
      <c r="X34" s="13">
        <f t="shared" si="8"/>
        <v>0</v>
      </c>
      <c r="Y34" s="13">
        <f t="shared" si="8"/>
        <v>0</v>
      </c>
      <c r="Z34" s="13">
        <f t="shared" si="14"/>
        <v>0</v>
      </c>
      <c r="AC34" s="13">
        <v>29</v>
      </c>
      <c r="AD34" s="153">
        <f t="shared" si="15"/>
        <v>25</v>
      </c>
      <c r="AE34" s="12">
        <f t="shared" si="16"/>
        <v>168374</v>
      </c>
      <c r="AF34" s="22">
        <v>86411</v>
      </c>
      <c r="AG34" s="22">
        <v>81963</v>
      </c>
      <c r="AH34" s="23">
        <f>AF34/AE116*100</f>
        <v>0.78914493970887367</v>
      </c>
      <c r="AI34" s="23">
        <f>AG34/AE116*100</f>
        <v>0.7485237607869184</v>
      </c>
      <c r="AJ34" s="11"/>
      <c r="AL34" s="25"/>
      <c r="AM34" s="25"/>
      <c r="AN34" s="25"/>
      <c r="AO34" s="26"/>
      <c r="AP34" s="25"/>
      <c r="AQ34" s="174">
        <f>AE118</f>
        <v>38.015534772226516</v>
      </c>
      <c r="AR34" s="175"/>
      <c r="AS34" s="175"/>
      <c r="AU34" s="27"/>
    </row>
    <row r="35" spans="1:52">
      <c r="A35" s="13">
        <v>31</v>
      </c>
      <c r="B35" s="11">
        <f t="shared" si="0"/>
        <v>173951</v>
      </c>
      <c r="C35" s="12">
        <f t="shared" si="1"/>
        <v>5392481</v>
      </c>
      <c r="D35" s="12">
        <f t="shared" si="9"/>
        <v>4374873</v>
      </c>
      <c r="E35" s="11">
        <f>IF(AND(B116&gt;=D34,B116&lt;=D35),1,0)</f>
        <v>0</v>
      </c>
      <c r="F35" s="13">
        <f t="shared" si="2"/>
        <v>0</v>
      </c>
      <c r="G35" s="13">
        <f t="shared" si="2"/>
        <v>0</v>
      </c>
      <c r="H35" s="13">
        <f t="shared" si="10"/>
        <v>0</v>
      </c>
      <c r="J35" s="13">
        <v>31</v>
      </c>
      <c r="K35" s="11">
        <f t="shared" si="3"/>
        <v>89015</v>
      </c>
      <c r="L35" s="12">
        <f t="shared" si="4"/>
        <v>2759465</v>
      </c>
      <c r="M35" s="12">
        <f t="shared" si="11"/>
        <v>2266309</v>
      </c>
      <c r="N35" s="11">
        <f>IF(AND(K116&gt;=M34,K116&lt;=M35),1,0)</f>
        <v>0</v>
      </c>
      <c r="O35" s="13">
        <f t="shared" si="5"/>
        <v>0</v>
      </c>
      <c r="P35" s="13">
        <f t="shared" si="5"/>
        <v>0</v>
      </c>
      <c r="Q35" s="13">
        <f t="shared" si="12"/>
        <v>0</v>
      </c>
      <c r="S35" s="13">
        <v>31</v>
      </c>
      <c r="T35" s="11">
        <f t="shared" si="6"/>
        <v>84936</v>
      </c>
      <c r="U35" s="12">
        <f t="shared" si="7"/>
        <v>2633016</v>
      </c>
      <c r="V35" s="12">
        <f t="shared" si="13"/>
        <v>2108564</v>
      </c>
      <c r="W35" s="11">
        <f>IF(AND(T116&gt;=V34,T116&lt;=V35),1,0)</f>
        <v>0</v>
      </c>
      <c r="X35" s="13">
        <f t="shared" si="8"/>
        <v>0</v>
      </c>
      <c r="Y35" s="13">
        <f t="shared" si="8"/>
        <v>0</v>
      </c>
      <c r="Z35" s="13">
        <f t="shared" si="14"/>
        <v>0</v>
      </c>
      <c r="AC35" s="13">
        <v>30</v>
      </c>
      <c r="AD35" s="153">
        <f t="shared" si="15"/>
        <v>30</v>
      </c>
      <c r="AE35" s="12">
        <f t="shared" si="16"/>
        <v>172531</v>
      </c>
      <c r="AF35" s="22">
        <v>88693</v>
      </c>
      <c r="AG35" s="22">
        <v>83838</v>
      </c>
      <c r="AH35" s="23">
        <f>AF35/AE116*100</f>
        <v>0.80998521180867167</v>
      </c>
      <c r="AI35" s="23">
        <f>AG35/AE116*100</f>
        <v>0.7656471219556833</v>
      </c>
      <c r="AJ35" s="11"/>
      <c r="AL35" s="25"/>
      <c r="AM35" s="25"/>
      <c r="AN35" s="25"/>
      <c r="AO35" s="26">
        <f>AF120</f>
        <v>44.813624393676228</v>
      </c>
      <c r="AP35" s="186" t="s">
        <v>22</v>
      </c>
      <c r="AQ35" s="186"/>
      <c r="AR35" s="186"/>
      <c r="AS35" s="186"/>
      <c r="AT35" s="186"/>
      <c r="AU35" s="27">
        <f>AG120</f>
        <v>49.157203568500528</v>
      </c>
    </row>
    <row r="36" spans="1:52">
      <c r="A36" s="13">
        <v>32</v>
      </c>
      <c r="B36" s="11">
        <f t="shared" si="0"/>
        <v>172214</v>
      </c>
      <c r="C36" s="12">
        <f t="shared" si="1"/>
        <v>5510848</v>
      </c>
      <c r="D36" s="12">
        <f t="shared" si="9"/>
        <v>4547087</v>
      </c>
      <c r="E36" s="11">
        <f>IF(AND(B116&gt;=D35,B116&lt;=D36),1,0)</f>
        <v>0</v>
      </c>
      <c r="F36" s="13">
        <f t="shared" si="2"/>
        <v>0</v>
      </c>
      <c r="G36" s="13">
        <f t="shared" si="2"/>
        <v>0</v>
      </c>
      <c r="H36" s="13">
        <f t="shared" si="10"/>
        <v>0</v>
      </c>
      <c r="J36" s="13">
        <v>32</v>
      </c>
      <c r="K36" s="11">
        <f t="shared" si="3"/>
        <v>87420</v>
      </c>
      <c r="L36" s="12">
        <f t="shared" si="4"/>
        <v>2797440</v>
      </c>
      <c r="M36" s="12">
        <f t="shared" si="11"/>
        <v>2353729</v>
      </c>
      <c r="N36" s="11">
        <f>IF(AND(K116&gt;=M35,K116&lt;=M36),1,0)</f>
        <v>0</v>
      </c>
      <c r="O36" s="13">
        <f t="shared" si="5"/>
        <v>0</v>
      </c>
      <c r="P36" s="13">
        <f t="shared" si="5"/>
        <v>0</v>
      </c>
      <c r="Q36" s="13">
        <f t="shared" si="12"/>
        <v>0</v>
      </c>
      <c r="S36" s="13">
        <v>32</v>
      </c>
      <c r="T36" s="11">
        <f t="shared" si="6"/>
        <v>84794</v>
      </c>
      <c r="U36" s="12">
        <f t="shared" si="7"/>
        <v>2713408</v>
      </c>
      <c r="V36" s="12">
        <f t="shared" si="13"/>
        <v>2193358</v>
      </c>
      <c r="W36" s="11">
        <f>IF(AND(T116&gt;=V35,T116&lt;=V36),1,0)</f>
        <v>0</v>
      </c>
      <c r="X36" s="13">
        <f t="shared" si="8"/>
        <v>0</v>
      </c>
      <c r="Y36" s="13">
        <f t="shared" si="8"/>
        <v>0</v>
      </c>
      <c r="Z36" s="13">
        <f t="shared" si="14"/>
        <v>0</v>
      </c>
      <c r="AC36" s="13">
        <v>31</v>
      </c>
      <c r="AD36" s="153">
        <f t="shared" si="15"/>
        <v>30</v>
      </c>
      <c r="AE36" s="12">
        <f t="shared" si="16"/>
        <v>173951</v>
      </c>
      <c r="AF36" s="22">
        <v>89015</v>
      </c>
      <c r="AG36" s="22">
        <v>84936</v>
      </c>
      <c r="AH36" s="23">
        <f>AF36/AE116*100</f>
        <v>0.81292586370005426</v>
      </c>
      <c r="AI36" s="23">
        <f>AG36/AE116*100</f>
        <v>0.77567456225611198</v>
      </c>
      <c r="AJ36" s="11"/>
      <c r="AL36" s="25"/>
      <c r="AM36" s="25"/>
      <c r="AN36" s="25"/>
      <c r="AO36" s="26"/>
      <c r="AP36" s="25"/>
      <c r="AQ36" s="174">
        <f>AE120</f>
        <v>46.974717152989527</v>
      </c>
      <c r="AR36" s="175"/>
      <c r="AS36" s="175"/>
      <c r="AU36" s="27"/>
    </row>
    <row r="37" spans="1:52">
      <c r="A37" s="13">
        <v>33</v>
      </c>
      <c r="B37" s="11">
        <f t="shared" si="0"/>
        <v>175302</v>
      </c>
      <c r="C37" s="12">
        <f t="shared" si="1"/>
        <v>5784966</v>
      </c>
      <c r="D37" s="12">
        <f t="shared" si="9"/>
        <v>4722389</v>
      </c>
      <c r="E37" s="11">
        <f>IF(AND(B116&gt;=D36,B116&lt;=D37),1,0)</f>
        <v>0</v>
      </c>
      <c r="F37" s="13">
        <f t="shared" si="2"/>
        <v>0</v>
      </c>
      <c r="G37" s="13">
        <f t="shared" si="2"/>
        <v>0</v>
      </c>
      <c r="H37" s="13">
        <f t="shared" si="10"/>
        <v>0</v>
      </c>
      <c r="J37" s="13">
        <v>33</v>
      </c>
      <c r="K37" s="11">
        <f t="shared" si="3"/>
        <v>88508</v>
      </c>
      <c r="L37" s="12">
        <f t="shared" si="4"/>
        <v>2920764</v>
      </c>
      <c r="M37" s="12">
        <f t="shared" si="11"/>
        <v>2442237</v>
      </c>
      <c r="N37" s="11">
        <f>IF(AND(K116&gt;=M36,K116&lt;=M37),1,0)</f>
        <v>0</v>
      </c>
      <c r="O37" s="13">
        <f t="shared" si="5"/>
        <v>0</v>
      </c>
      <c r="P37" s="13">
        <f t="shared" si="5"/>
        <v>0</v>
      </c>
      <c r="Q37" s="13">
        <f t="shared" si="12"/>
        <v>0</v>
      </c>
      <c r="S37" s="13">
        <v>33</v>
      </c>
      <c r="T37" s="11">
        <f t="shared" si="6"/>
        <v>86794</v>
      </c>
      <c r="U37" s="12">
        <f t="shared" si="7"/>
        <v>2864202</v>
      </c>
      <c r="V37" s="12">
        <f t="shared" si="13"/>
        <v>2280152</v>
      </c>
      <c r="W37" s="11">
        <f>IF(AND(T116&gt;=V36,T116&lt;=V37),1,0)</f>
        <v>0</v>
      </c>
      <c r="X37" s="13">
        <f t="shared" si="8"/>
        <v>0</v>
      </c>
      <c r="Y37" s="13">
        <f t="shared" si="8"/>
        <v>0</v>
      </c>
      <c r="Z37" s="13">
        <f t="shared" si="14"/>
        <v>0</v>
      </c>
      <c r="AC37" s="13">
        <v>32</v>
      </c>
      <c r="AD37" s="153">
        <f t="shared" si="15"/>
        <v>30</v>
      </c>
      <c r="AE37" s="12">
        <f t="shared" si="16"/>
        <v>172214</v>
      </c>
      <c r="AF37" s="22">
        <v>87420</v>
      </c>
      <c r="AG37" s="22">
        <v>84794</v>
      </c>
      <c r="AH37" s="23">
        <f>AF37/AE116*100</f>
        <v>0.79835959113249166</v>
      </c>
      <c r="AI37" s="23">
        <f>AG37/AE116*100</f>
        <v>0.7743777530369309</v>
      </c>
      <c r="AJ37" s="11"/>
      <c r="AL37" s="4"/>
      <c r="AM37" s="25"/>
      <c r="AN37" s="25"/>
      <c r="AO37" s="26">
        <f>AF121</f>
        <v>15.35691563413166</v>
      </c>
      <c r="AP37" s="186" t="s">
        <v>23</v>
      </c>
      <c r="AQ37" s="186"/>
      <c r="AR37" s="186"/>
      <c r="AS37" s="186"/>
      <c r="AT37" s="186"/>
      <c r="AU37" s="27">
        <f>AG121</f>
        <v>18.609671707443241</v>
      </c>
    </row>
    <row r="38" spans="1:52">
      <c r="A38" s="13">
        <v>34</v>
      </c>
      <c r="B38" s="11">
        <f t="shared" si="0"/>
        <v>174248</v>
      </c>
      <c r="C38" s="12">
        <f t="shared" si="1"/>
        <v>5924432</v>
      </c>
      <c r="D38" s="12">
        <f t="shared" si="9"/>
        <v>4896637</v>
      </c>
      <c r="E38" s="11">
        <f>IF(AND(B116&gt;=D37,B116&lt;=D38),1,0)</f>
        <v>0</v>
      </c>
      <c r="F38" s="13">
        <f t="shared" si="2"/>
        <v>0</v>
      </c>
      <c r="G38" s="13">
        <f t="shared" si="2"/>
        <v>0</v>
      </c>
      <c r="H38" s="13">
        <f t="shared" si="10"/>
        <v>0</v>
      </c>
      <c r="J38" s="13">
        <v>34</v>
      </c>
      <c r="K38" s="11">
        <f t="shared" si="3"/>
        <v>87883</v>
      </c>
      <c r="L38" s="12">
        <f t="shared" si="4"/>
        <v>2988022</v>
      </c>
      <c r="M38" s="12">
        <f t="shared" si="11"/>
        <v>2530120</v>
      </c>
      <c r="N38" s="11">
        <f>IF(AND(K116&gt;=M37,K116&lt;=M38),1,0)</f>
        <v>0</v>
      </c>
      <c r="O38" s="13">
        <f t="shared" si="5"/>
        <v>0</v>
      </c>
      <c r="P38" s="13">
        <f t="shared" si="5"/>
        <v>0</v>
      </c>
      <c r="Q38" s="13">
        <f t="shared" si="12"/>
        <v>0</v>
      </c>
      <c r="S38" s="13">
        <v>34</v>
      </c>
      <c r="T38" s="11">
        <f t="shared" si="6"/>
        <v>86365</v>
      </c>
      <c r="U38" s="12">
        <f t="shared" si="7"/>
        <v>2936410</v>
      </c>
      <c r="V38" s="12">
        <f t="shared" si="13"/>
        <v>2366517</v>
      </c>
      <c r="W38" s="11">
        <f>IF(AND(T116&gt;=V37,T116&lt;=V38),1,0)</f>
        <v>0</v>
      </c>
      <c r="X38" s="13">
        <f t="shared" si="8"/>
        <v>0</v>
      </c>
      <c r="Y38" s="13">
        <f t="shared" si="8"/>
        <v>0</v>
      </c>
      <c r="Z38" s="13">
        <f t="shared" si="14"/>
        <v>0</v>
      </c>
      <c r="AC38" s="13">
        <v>33</v>
      </c>
      <c r="AD38" s="153">
        <f t="shared" si="15"/>
        <v>30</v>
      </c>
      <c r="AE38" s="12">
        <f t="shared" si="16"/>
        <v>175302</v>
      </c>
      <c r="AF38" s="22">
        <v>88508</v>
      </c>
      <c r="AG38" s="22">
        <v>86794</v>
      </c>
      <c r="AH38" s="23">
        <f>AF38/AE116*100</f>
        <v>0.80829570684002017</v>
      </c>
      <c r="AI38" s="23">
        <f>AG38/AE116*100</f>
        <v>0.79264267161694657</v>
      </c>
      <c r="AJ38" s="11"/>
      <c r="AL38" s="4"/>
      <c r="AM38" s="25"/>
      <c r="AN38" s="25"/>
      <c r="AO38" s="25"/>
      <c r="AP38" s="187">
        <f>AE121</f>
        <v>16.999314974228657</v>
      </c>
      <c r="AQ38" s="187"/>
      <c r="AR38" s="187"/>
      <c r="AS38" s="187"/>
      <c r="AT38" s="187"/>
    </row>
    <row r="39" spans="1:52">
      <c r="A39" s="13">
        <v>35</v>
      </c>
      <c r="B39" s="11">
        <f t="shared" si="0"/>
        <v>168662</v>
      </c>
      <c r="C39" s="12">
        <f t="shared" si="1"/>
        <v>5903170</v>
      </c>
      <c r="D39" s="12">
        <f t="shared" si="9"/>
        <v>5065299</v>
      </c>
      <c r="E39" s="11">
        <f>IF(AND(B116&gt;=D38,B116&lt;=D39),1,0)</f>
        <v>0</v>
      </c>
      <c r="F39" s="13">
        <f t="shared" si="2"/>
        <v>0</v>
      </c>
      <c r="G39" s="13">
        <f t="shared" si="2"/>
        <v>0</v>
      </c>
      <c r="H39" s="13">
        <f t="shared" si="10"/>
        <v>0</v>
      </c>
      <c r="J39" s="13">
        <v>35</v>
      </c>
      <c r="K39" s="11">
        <f t="shared" si="3"/>
        <v>85203</v>
      </c>
      <c r="L39" s="12">
        <f t="shared" si="4"/>
        <v>2982105</v>
      </c>
      <c r="M39" s="12">
        <f t="shared" si="11"/>
        <v>2615323</v>
      </c>
      <c r="N39" s="11">
        <f>IF(AND(K116&gt;=M38,K116&lt;=M39),1,0)</f>
        <v>0</v>
      </c>
      <c r="O39" s="13">
        <f t="shared" si="5"/>
        <v>0</v>
      </c>
      <c r="P39" s="13">
        <f>N39*K39</f>
        <v>0</v>
      </c>
      <c r="Q39" s="13">
        <f>M38*N39</f>
        <v>0</v>
      </c>
      <c r="S39" s="13">
        <v>35</v>
      </c>
      <c r="T39" s="11">
        <f t="shared" si="6"/>
        <v>83459</v>
      </c>
      <c r="U39" s="12">
        <f t="shared" si="7"/>
        <v>2921065</v>
      </c>
      <c r="V39" s="12">
        <f t="shared" si="13"/>
        <v>2449976</v>
      </c>
      <c r="W39" s="11">
        <f>IF(AND(T116&gt;=V38,T116&lt;=V39),1,0)</f>
        <v>0</v>
      </c>
      <c r="X39" s="13">
        <f t="shared" si="8"/>
        <v>0</v>
      </c>
      <c r="Y39" s="13">
        <f t="shared" si="8"/>
        <v>0</v>
      </c>
      <c r="Z39" s="13">
        <f t="shared" si="14"/>
        <v>0</v>
      </c>
      <c r="AC39" s="13">
        <v>34</v>
      </c>
      <c r="AD39" s="153">
        <f t="shared" si="15"/>
        <v>30</v>
      </c>
      <c r="AE39" s="12">
        <f t="shared" si="16"/>
        <v>174248</v>
      </c>
      <c r="AF39" s="22">
        <v>87883</v>
      </c>
      <c r="AG39" s="22">
        <v>86365</v>
      </c>
      <c r="AH39" s="23">
        <f>AF39/AE116*100</f>
        <v>0.8025879197837652</v>
      </c>
      <c r="AI39" s="23">
        <f>AG39/AE116*100</f>
        <v>0.78872484658153319</v>
      </c>
      <c r="AJ39" s="11"/>
      <c r="AL39" s="4"/>
      <c r="AM39" s="24"/>
      <c r="AN39" s="24"/>
      <c r="AO39" s="24"/>
      <c r="AP39" s="29"/>
      <c r="AQ39" s="24"/>
    </row>
    <row r="40" spans="1:52">
      <c r="A40" s="13">
        <v>36</v>
      </c>
      <c r="B40" s="11">
        <f t="shared" si="0"/>
        <v>162113</v>
      </c>
      <c r="C40" s="12">
        <f t="shared" si="1"/>
        <v>5836068</v>
      </c>
      <c r="D40" s="12">
        <f t="shared" si="9"/>
        <v>5227412</v>
      </c>
      <c r="E40" s="11">
        <f>IF(AND(B116&gt;=D39,B116&lt;=D40),1,0)</f>
        <v>0</v>
      </c>
      <c r="F40" s="13">
        <f t="shared" si="2"/>
        <v>0</v>
      </c>
      <c r="G40" s="13">
        <f>E40*B40</f>
        <v>0</v>
      </c>
      <c r="H40" s="13">
        <f>D39*E40</f>
        <v>0</v>
      </c>
      <c r="J40" s="13">
        <v>36</v>
      </c>
      <c r="K40" s="11">
        <f t="shared" si="3"/>
        <v>81547</v>
      </c>
      <c r="L40" s="12">
        <f t="shared" si="4"/>
        <v>2935692</v>
      </c>
      <c r="M40" s="12">
        <f t="shared" si="11"/>
        <v>2696870</v>
      </c>
      <c r="N40" s="11">
        <f>IF(AND(K116&gt;=M39,K116&lt;=M40),1,0)</f>
        <v>0</v>
      </c>
      <c r="O40" s="13">
        <f t="shared" si="5"/>
        <v>0</v>
      </c>
      <c r="P40" s="13">
        <f t="shared" si="5"/>
        <v>0</v>
      </c>
      <c r="Q40" s="13">
        <f t="shared" si="12"/>
        <v>0</v>
      </c>
      <c r="S40" s="13">
        <v>36</v>
      </c>
      <c r="T40" s="11">
        <f t="shared" si="6"/>
        <v>80566</v>
      </c>
      <c r="U40" s="12">
        <f t="shared" si="7"/>
        <v>2900376</v>
      </c>
      <c r="V40" s="12">
        <f t="shared" si="13"/>
        <v>2530542</v>
      </c>
      <c r="W40" s="11">
        <f>IF(AND(T116&gt;=V39,T116&lt;=V40),1,0)</f>
        <v>0</v>
      </c>
      <c r="X40" s="13">
        <f t="shared" si="8"/>
        <v>0</v>
      </c>
      <c r="Y40" s="13">
        <f t="shared" si="8"/>
        <v>0</v>
      </c>
      <c r="Z40" s="13">
        <f t="shared" si="14"/>
        <v>0</v>
      </c>
      <c r="AC40" s="13">
        <v>35</v>
      </c>
      <c r="AD40" s="153">
        <f t="shared" si="15"/>
        <v>35</v>
      </c>
      <c r="AE40" s="12">
        <f t="shared" si="16"/>
        <v>168662</v>
      </c>
      <c r="AF40" s="22">
        <v>85203</v>
      </c>
      <c r="AG40" s="22">
        <v>83459</v>
      </c>
      <c r="AH40" s="23">
        <f>AF40/AE116*100</f>
        <v>0.77811292888654404</v>
      </c>
      <c r="AI40" s="23">
        <f>AG40/AE116*100</f>
        <v>0.76218591988477025</v>
      </c>
      <c r="AJ40" s="11"/>
      <c r="AL40" s="4"/>
      <c r="AM40" s="25"/>
      <c r="AN40" s="28"/>
      <c r="AO40" s="30"/>
      <c r="AP40" s="25"/>
      <c r="AQ40" s="25"/>
    </row>
    <row r="41" spans="1:52">
      <c r="A41" s="13">
        <v>37</v>
      </c>
      <c r="B41" s="11">
        <f t="shared" si="0"/>
        <v>156668</v>
      </c>
      <c r="C41" s="12">
        <f t="shared" si="1"/>
        <v>5796716</v>
      </c>
      <c r="D41" s="12">
        <f t="shared" si="9"/>
        <v>5384080</v>
      </c>
      <c r="E41" s="11">
        <f>IF(AND(B116&gt;=D40,B116&lt;=D41),1,0)</f>
        <v>0</v>
      </c>
      <c r="F41" s="13">
        <f t="shared" si="2"/>
        <v>0</v>
      </c>
      <c r="G41" s="13">
        <f t="shared" si="2"/>
        <v>0</v>
      </c>
      <c r="H41" s="13">
        <f t="shared" si="10"/>
        <v>0</v>
      </c>
      <c r="J41" s="13">
        <v>37</v>
      </c>
      <c r="K41" s="11">
        <f t="shared" si="3"/>
        <v>78392</v>
      </c>
      <c r="L41" s="12">
        <f t="shared" si="4"/>
        <v>2900504</v>
      </c>
      <c r="M41" s="12">
        <f t="shared" si="11"/>
        <v>2775262</v>
      </c>
      <c r="N41" s="11">
        <f>IF(AND(K116&gt;=M40,K116&lt;=M41),1,0)</f>
        <v>1</v>
      </c>
      <c r="O41" s="13">
        <f t="shared" si="5"/>
        <v>37</v>
      </c>
      <c r="P41" s="13">
        <f t="shared" si="5"/>
        <v>2900504</v>
      </c>
      <c r="Q41" s="13">
        <f t="shared" si="12"/>
        <v>2696870</v>
      </c>
      <c r="S41" s="13">
        <v>37</v>
      </c>
      <c r="T41" s="11">
        <f t="shared" si="6"/>
        <v>78276</v>
      </c>
      <c r="U41" s="12">
        <f t="shared" si="7"/>
        <v>2896212</v>
      </c>
      <c r="V41" s="12">
        <f t="shared" si="13"/>
        <v>2608818</v>
      </c>
      <c r="W41" s="11">
        <f>IF(AND(T116&gt;=V40,T116&lt;=V41),1,0)</f>
        <v>0</v>
      </c>
      <c r="X41" s="13">
        <f t="shared" si="8"/>
        <v>0</v>
      </c>
      <c r="Y41" s="13">
        <f>W41*T41</f>
        <v>0</v>
      </c>
      <c r="Z41" s="13">
        <f>V40*W41</f>
        <v>0</v>
      </c>
      <c r="AC41" s="13">
        <v>36</v>
      </c>
      <c r="AD41" s="153">
        <f t="shared" si="15"/>
        <v>35</v>
      </c>
      <c r="AE41" s="12">
        <f t="shared" si="16"/>
        <v>162113</v>
      </c>
      <c r="AF41" s="22">
        <v>81547</v>
      </c>
      <c r="AG41" s="22">
        <v>80566</v>
      </c>
      <c r="AH41" s="23">
        <f>AF41/AE116*100</f>
        <v>0.74472465772227514</v>
      </c>
      <c r="AI41" s="23">
        <f>AG41/AE116*100</f>
        <v>0.73576571515877731</v>
      </c>
      <c r="AJ41" s="11"/>
      <c r="AL41" s="4"/>
    </row>
    <row r="42" spans="1:52">
      <c r="A42" s="13">
        <v>38</v>
      </c>
      <c r="B42" s="11">
        <f t="shared" si="0"/>
        <v>153978</v>
      </c>
      <c r="C42" s="12">
        <f t="shared" si="1"/>
        <v>5851164</v>
      </c>
      <c r="D42" s="12">
        <f t="shared" si="9"/>
        <v>5538058</v>
      </c>
      <c r="E42" s="11">
        <f>IF(AND(B116&gt;=D41,B116&lt;=D42),1,0)</f>
        <v>1</v>
      </c>
      <c r="F42" s="13">
        <f t="shared" si="2"/>
        <v>38</v>
      </c>
      <c r="G42" s="13">
        <f t="shared" si="2"/>
        <v>5851164</v>
      </c>
      <c r="H42" s="13">
        <f t="shared" si="10"/>
        <v>5384080</v>
      </c>
      <c r="J42" s="13">
        <v>38</v>
      </c>
      <c r="K42" s="11">
        <f t="shared" si="3"/>
        <v>76736</v>
      </c>
      <c r="L42" s="12">
        <f t="shared" si="4"/>
        <v>2915968</v>
      </c>
      <c r="M42" s="12">
        <f t="shared" si="11"/>
        <v>2851998</v>
      </c>
      <c r="N42" s="11">
        <f>IF(AND(K116&gt;=M41,K116&lt;=M42),1,0)</f>
        <v>0</v>
      </c>
      <c r="O42" s="13">
        <f t="shared" si="5"/>
        <v>0</v>
      </c>
      <c r="P42" s="13">
        <f t="shared" si="5"/>
        <v>0</v>
      </c>
      <c r="Q42" s="13">
        <f t="shared" si="12"/>
        <v>0</v>
      </c>
      <c r="S42" s="13">
        <v>38</v>
      </c>
      <c r="T42" s="11">
        <f t="shared" si="6"/>
        <v>77242</v>
      </c>
      <c r="U42" s="12">
        <f t="shared" si="7"/>
        <v>2935196</v>
      </c>
      <c r="V42" s="12">
        <f t="shared" si="13"/>
        <v>2686060</v>
      </c>
      <c r="W42" s="11">
        <f>IF(AND(T116&gt;=V41,T116&lt;=V42),1,0)</f>
        <v>0</v>
      </c>
      <c r="X42" s="13">
        <f t="shared" si="8"/>
        <v>0</v>
      </c>
      <c r="Y42" s="13">
        <f t="shared" si="8"/>
        <v>0</v>
      </c>
      <c r="Z42" s="13">
        <f t="shared" si="14"/>
        <v>0</v>
      </c>
      <c r="AC42" s="13">
        <v>37</v>
      </c>
      <c r="AD42" s="153">
        <f t="shared" si="15"/>
        <v>35</v>
      </c>
      <c r="AE42" s="12">
        <f t="shared" si="16"/>
        <v>156668</v>
      </c>
      <c r="AF42" s="22">
        <v>78392</v>
      </c>
      <c r="AG42" s="22">
        <v>78276</v>
      </c>
      <c r="AH42" s="23">
        <f>AF42/AE116*100</f>
        <v>0.71591174866230023</v>
      </c>
      <c r="AI42" s="23">
        <f>AG42/AE116*100</f>
        <v>0.71485238338465928</v>
      </c>
      <c r="AJ42" s="11"/>
      <c r="AL42" s="4"/>
    </row>
    <row r="43" spans="1:52">
      <c r="A43" s="13">
        <v>39</v>
      </c>
      <c r="B43" s="11">
        <f t="shared" si="0"/>
        <v>153026</v>
      </c>
      <c r="C43" s="12">
        <f t="shared" si="1"/>
        <v>5968014</v>
      </c>
      <c r="D43" s="12">
        <f t="shared" si="9"/>
        <v>5691084</v>
      </c>
      <c r="E43" s="11">
        <f>IF(AND(B116&gt;=D42,B116&lt;=D43),1,0)</f>
        <v>0</v>
      </c>
      <c r="F43" s="13">
        <f t="shared" si="2"/>
        <v>0</v>
      </c>
      <c r="G43" s="13">
        <f t="shared" si="2"/>
        <v>0</v>
      </c>
      <c r="H43" s="13">
        <f t="shared" si="10"/>
        <v>0</v>
      </c>
      <c r="J43" s="13">
        <v>39</v>
      </c>
      <c r="K43" s="11">
        <f t="shared" si="3"/>
        <v>76438</v>
      </c>
      <c r="L43" s="12">
        <f t="shared" si="4"/>
        <v>2981082</v>
      </c>
      <c r="M43" s="12">
        <f t="shared" si="11"/>
        <v>2928436</v>
      </c>
      <c r="N43" s="11">
        <f>IF(AND(K116&gt;=M42,K116&lt;=M43),1,0)</f>
        <v>0</v>
      </c>
      <c r="O43" s="13">
        <f t="shared" si="5"/>
        <v>0</v>
      </c>
      <c r="P43" s="13">
        <f t="shared" si="5"/>
        <v>0</v>
      </c>
      <c r="Q43" s="13">
        <f t="shared" si="12"/>
        <v>0</v>
      </c>
      <c r="S43" s="13">
        <v>39</v>
      </c>
      <c r="T43" s="11">
        <f t="shared" si="6"/>
        <v>76588</v>
      </c>
      <c r="U43" s="12">
        <f t="shared" si="7"/>
        <v>2986932</v>
      </c>
      <c r="V43" s="12">
        <f t="shared" si="13"/>
        <v>2762648</v>
      </c>
      <c r="W43" s="11">
        <f>IF(AND(T116&gt;=V42,T116&lt;=V43),1,0)</f>
        <v>0</v>
      </c>
      <c r="X43" s="13">
        <f t="shared" si="8"/>
        <v>0</v>
      </c>
      <c r="Y43" s="13">
        <f t="shared" si="8"/>
        <v>0</v>
      </c>
      <c r="Z43" s="13">
        <f t="shared" si="14"/>
        <v>0</v>
      </c>
      <c r="AA43" s="31"/>
      <c r="AB43" s="31"/>
      <c r="AC43" s="13">
        <v>38</v>
      </c>
      <c r="AD43" s="153">
        <f t="shared" si="15"/>
        <v>35</v>
      </c>
      <c r="AE43" s="12">
        <f t="shared" si="16"/>
        <v>153978</v>
      </c>
      <c r="AF43" s="22">
        <v>76736</v>
      </c>
      <c r="AG43" s="22">
        <v>77242</v>
      </c>
      <c r="AH43" s="23">
        <f>AF43/AE116*100</f>
        <v>0.7007883960780471</v>
      </c>
      <c r="AI43" s="23">
        <f>AG43/AE116*100</f>
        <v>0.70540942047879107</v>
      </c>
      <c r="AJ43" s="11"/>
      <c r="AL43" s="4"/>
    </row>
    <row r="44" spans="1:52">
      <c r="A44" s="13">
        <v>40</v>
      </c>
      <c r="B44" s="11">
        <f t="shared" si="0"/>
        <v>160911</v>
      </c>
      <c r="C44" s="12">
        <f t="shared" si="1"/>
        <v>6436440</v>
      </c>
      <c r="D44" s="12">
        <f t="shared" si="9"/>
        <v>5851995</v>
      </c>
      <c r="E44" s="11">
        <f>IF(AND(B116&gt;=D43,B116&lt;=D44),1,0)</f>
        <v>0</v>
      </c>
      <c r="F44" s="13">
        <f t="shared" si="2"/>
        <v>0</v>
      </c>
      <c r="G44" s="13">
        <f t="shared" si="2"/>
        <v>0</v>
      </c>
      <c r="H44" s="13">
        <f t="shared" si="10"/>
        <v>0</v>
      </c>
      <c r="J44" s="13">
        <v>40</v>
      </c>
      <c r="K44" s="11">
        <f t="shared" si="3"/>
        <v>80313</v>
      </c>
      <c r="L44" s="12">
        <f t="shared" si="4"/>
        <v>3212520</v>
      </c>
      <c r="M44" s="12">
        <f t="shared" si="11"/>
        <v>3008749</v>
      </c>
      <c r="N44" s="11">
        <f>IF(AND(K116&gt;=M43,K116&lt;=M44),1,0)</f>
        <v>0</v>
      </c>
      <c r="O44" s="13">
        <f t="shared" si="5"/>
        <v>0</v>
      </c>
      <c r="P44" s="13">
        <f t="shared" si="5"/>
        <v>0</v>
      </c>
      <c r="Q44" s="13">
        <f t="shared" si="12"/>
        <v>0</v>
      </c>
      <c r="S44" s="13">
        <v>40</v>
      </c>
      <c r="T44" s="11">
        <f t="shared" si="6"/>
        <v>80598</v>
      </c>
      <c r="U44" s="12">
        <f t="shared" si="7"/>
        <v>3223920</v>
      </c>
      <c r="V44" s="12">
        <f t="shared" si="13"/>
        <v>2843246</v>
      </c>
      <c r="W44" s="11">
        <f>IF(AND(T116&gt;=V43,T116&lt;=V44),1,0)</f>
        <v>1</v>
      </c>
      <c r="X44" s="13">
        <f t="shared" si="8"/>
        <v>40</v>
      </c>
      <c r="Y44" s="13">
        <f t="shared" si="8"/>
        <v>3223920</v>
      </c>
      <c r="Z44" s="13">
        <f t="shared" si="14"/>
        <v>2762648</v>
      </c>
      <c r="AA44" s="31"/>
      <c r="AB44" s="31"/>
      <c r="AC44" s="13">
        <v>39</v>
      </c>
      <c r="AD44" s="153">
        <f t="shared" si="15"/>
        <v>35</v>
      </c>
      <c r="AE44" s="12">
        <f t="shared" si="16"/>
        <v>153026</v>
      </c>
      <c r="AF44" s="22">
        <v>76438</v>
      </c>
      <c r="AG44" s="22">
        <v>76588</v>
      </c>
      <c r="AH44" s="23">
        <f>AF44/AE116*100</f>
        <v>0.69806692320962482</v>
      </c>
      <c r="AI44" s="23">
        <f>AG44/AE116*100</f>
        <v>0.69943679210312593</v>
      </c>
      <c r="AJ44" s="11"/>
      <c r="AL44" s="4"/>
    </row>
    <row r="45" spans="1:52">
      <c r="A45" s="13">
        <v>41</v>
      </c>
      <c r="B45" s="11">
        <f t="shared" si="0"/>
        <v>162634</v>
      </c>
      <c r="C45" s="12">
        <f t="shared" si="1"/>
        <v>6667994</v>
      </c>
      <c r="D45" s="12">
        <f t="shared" si="9"/>
        <v>6014629</v>
      </c>
      <c r="E45" s="11">
        <f>IF(AND(B116&gt;=D44,B116&lt;=D45),1,0)</f>
        <v>0</v>
      </c>
      <c r="F45" s="13">
        <f t="shared" si="2"/>
        <v>0</v>
      </c>
      <c r="G45" s="13">
        <f t="shared" si="2"/>
        <v>0</v>
      </c>
      <c r="H45" s="13">
        <f t="shared" si="10"/>
        <v>0</v>
      </c>
      <c r="J45" s="13">
        <v>41</v>
      </c>
      <c r="K45" s="11">
        <f t="shared" si="3"/>
        <v>80778</v>
      </c>
      <c r="L45" s="12">
        <f t="shared" si="4"/>
        <v>3311898</v>
      </c>
      <c r="M45" s="12">
        <f t="shared" si="11"/>
        <v>3089527</v>
      </c>
      <c r="N45" s="11">
        <f>IF(AND(K116&gt;=M44,K116&lt;=M45),1,0)</f>
        <v>0</v>
      </c>
      <c r="O45" s="13">
        <f t="shared" si="5"/>
        <v>0</v>
      </c>
      <c r="P45" s="13">
        <f t="shared" si="5"/>
        <v>0</v>
      </c>
      <c r="Q45" s="13">
        <f t="shared" si="12"/>
        <v>0</v>
      </c>
      <c r="S45" s="13">
        <v>41</v>
      </c>
      <c r="T45" s="11">
        <f t="shared" si="6"/>
        <v>81856</v>
      </c>
      <c r="U45" s="12">
        <f t="shared" si="7"/>
        <v>3356096</v>
      </c>
      <c r="V45" s="12">
        <f t="shared" si="13"/>
        <v>2925102</v>
      </c>
      <c r="W45" s="11">
        <f>IF(AND(T116&gt;=V44,T116&lt;=V45),1,0)</f>
        <v>0</v>
      </c>
      <c r="X45" s="13">
        <f t="shared" si="8"/>
        <v>0</v>
      </c>
      <c r="Y45" s="13">
        <f t="shared" si="8"/>
        <v>0</v>
      </c>
      <c r="Z45" s="13">
        <f t="shared" si="14"/>
        <v>0</v>
      </c>
      <c r="AA45" s="31"/>
      <c r="AB45" s="31"/>
      <c r="AC45" s="13">
        <v>40</v>
      </c>
      <c r="AD45" s="153">
        <f t="shared" si="15"/>
        <v>40</v>
      </c>
      <c r="AE45" s="12">
        <f t="shared" si="16"/>
        <v>160911</v>
      </c>
      <c r="AF45" s="22">
        <v>80313</v>
      </c>
      <c r="AG45" s="22">
        <v>80598</v>
      </c>
      <c r="AH45" s="23">
        <f>AF45/AE116*100</f>
        <v>0.73345520295840538</v>
      </c>
      <c r="AI45" s="23">
        <f>AG45/AE116*100</f>
        <v>0.73605795385605766</v>
      </c>
      <c r="AJ45" s="11"/>
      <c r="AL45" s="4"/>
    </row>
    <row r="46" spans="1:52">
      <c r="A46" s="13">
        <v>42</v>
      </c>
      <c r="B46" s="11">
        <f t="shared" si="0"/>
        <v>154079</v>
      </c>
      <c r="C46" s="12">
        <f t="shared" si="1"/>
        <v>6471318</v>
      </c>
      <c r="D46" s="12">
        <f t="shared" si="9"/>
        <v>6168708</v>
      </c>
      <c r="E46" s="11">
        <f>IF(AND(B116&gt;=D45,B116&lt;=D46),1,0)</f>
        <v>0</v>
      </c>
      <c r="F46" s="13">
        <f t="shared" si="2"/>
        <v>0</v>
      </c>
      <c r="G46" s="13">
        <f t="shared" si="2"/>
        <v>0</v>
      </c>
      <c r="H46" s="13">
        <f t="shared" si="10"/>
        <v>0</v>
      </c>
      <c r="J46" s="13">
        <v>42</v>
      </c>
      <c r="K46" s="11">
        <f t="shared" si="3"/>
        <v>76494</v>
      </c>
      <c r="L46" s="12">
        <f t="shared" si="4"/>
        <v>3212748</v>
      </c>
      <c r="M46" s="12">
        <f t="shared" si="11"/>
        <v>3166021</v>
      </c>
      <c r="N46" s="11">
        <f>IF(AND(K116&gt;=M45,K116&lt;=M46),1,0)</f>
        <v>0</v>
      </c>
      <c r="O46" s="13">
        <f t="shared" si="5"/>
        <v>0</v>
      </c>
      <c r="P46" s="13">
        <f t="shared" si="5"/>
        <v>0</v>
      </c>
      <c r="Q46" s="13">
        <f t="shared" si="12"/>
        <v>0</v>
      </c>
      <c r="S46" s="13">
        <v>42</v>
      </c>
      <c r="T46" s="11">
        <f t="shared" si="6"/>
        <v>77585</v>
      </c>
      <c r="U46" s="12">
        <f t="shared" si="7"/>
        <v>3258570</v>
      </c>
      <c r="V46" s="12">
        <f t="shared" si="13"/>
        <v>3002687</v>
      </c>
      <c r="W46" s="11">
        <f>IF(AND(T116&gt;=V45,T116&lt;=V46),1,0)</f>
        <v>0</v>
      </c>
      <c r="X46" s="13">
        <f t="shared" si="8"/>
        <v>0</v>
      </c>
      <c r="Y46" s="13">
        <f t="shared" si="8"/>
        <v>0</v>
      </c>
      <c r="Z46" s="13">
        <f t="shared" si="14"/>
        <v>0</v>
      </c>
      <c r="AC46" s="13">
        <v>41</v>
      </c>
      <c r="AD46" s="153">
        <f t="shared" si="15"/>
        <v>40</v>
      </c>
      <c r="AE46" s="12">
        <f t="shared" si="16"/>
        <v>162634</v>
      </c>
      <c r="AF46" s="22">
        <v>80778</v>
      </c>
      <c r="AG46" s="22">
        <v>81856</v>
      </c>
      <c r="AH46" s="23">
        <f>AF46/AE116*100</f>
        <v>0.73770179652825907</v>
      </c>
      <c r="AI46" s="23">
        <f>AG46/AE116*100</f>
        <v>0.74754658764288762</v>
      </c>
      <c r="AJ46" s="11"/>
      <c r="AL46" s="4"/>
    </row>
    <row r="47" spans="1:52" s="2" customFormat="1">
      <c r="A47" s="13">
        <v>43</v>
      </c>
      <c r="B47" s="11">
        <f t="shared" si="0"/>
        <v>151917</v>
      </c>
      <c r="C47" s="12">
        <f t="shared" si="1"/>
        <v>6532431</v>
      </c>
      <c r="D47" s="12">
        <f t="shared" si="9"/>
        <v>6320625</v>
      </c>
      <c r="E47" s="11">
        <f>IF(AND(B116&gt;=D46,B116&lt;=D47),1,0)</f>
        <v>0</v>
      </c>
      <c r="F47" s="13">
        <f t="shared" si="2"/>
        <v>0</v>
      </c>
      <c r="G47" s="13">
        <f t="shared" si="2"/>
        <v>0</v>
      </c>
      <c r="H47" s="13">
        <f t="shared" si="10"/>
        <v>0</v>
      </c>
      <c r="I47" s="1"/>
      <c r="J47" s="13">
        <v>43</v>
      </c>
      <c r="K47" s="11">
        <f t="shared" si="3"/>
        <v>75297</v>
      </c>
      <c r="L47" s="12">
        <f t="shared" si="4"/>
        <v>3237771</v>
      </c>
      <c r="M47" s="12">
        <f t="shared" si="11"/>
        <v>3241318</v>
      </c>
      <c r="N47" s="11">
        <f>IF(AND(K116&gt;=M46,K116&lt;=M47),1,0)</f>
        <v>0</v>
      </c>
      <c r="O47" s="13">
        <f t="shared" si="5"/>
        <v>0</v>
      </c>
      <c r="P47" s="13">
        <f t="shared" si="5"/>
        <v>0</v>
      </c>
      <c r="Q47" s="13">
        <f t="shared" si="12"/>
        <v>0</v>
      </c>
      <c r="R47" s="1"/>
      <c r="S47" s="13">
        <v>43</v>
      </c>
      <c r="T47" s="11">
        <f t="shared" si="6"/>
        <v>76620</v>
      </c>
      <c r="U47" s="12">
        <f t="shared" si="7"/>
        <v>3294660</v>
      </c>
      <c r="V47" s="12">
        <f t="shared" si="13"/>
        <v>3079307</v>
      </c>
      <c r="W47" s="11">
        <f>IF(AND(T116&gt;=V46,T116&lt;=V47),1,0)</f>
        <v>0</v>
      </c>
      <c r="X47" s="13">
        <f t="shared" si="8"/>
        <v>0</v>
      </c>
      <c r="Y47" s="13">
        <f t="shared" si="8"/>
        <v>0</v>
      </c>
      <c r="Z47" s="13">
        <f t="shared" si="14"/>
        <v>0</v>
      </c>
      <c r="AA47" s="1"/>
      <c r="AB47" s="1"/>
      <c r="AC47" s="13">
        <v>42</v>
      </c>
      <c r="AD47" s="153">
        <f t="shared" si="15"/>
        <v>40</v>
      </c>
      <c r="AE47" s="12">
        <f t="shared" si="16"/>
        <v>154079</v>
      </c>
      <c r="AF47" s="22">
        <v>76494</v>
      </c>
      <c r="AG47" s="22">
        <v>77585</v>
      </c>
      <c r="AH47" s="23">
        <f>AF47/AE116*100</f>
        <v>0.69857834092986515</v>
      </c>
      <c r="AI47" s="23">
        <f>AG47/AE116*100</f>
        <v>0.70854185401526382</v>
      </c>
      <c r="AJ47" s="11"/>
      <c r="AK47" s="136"/>
      <c r="AL47" s="4"/>
      <c r="AR47" s="3"/>
      <c r="AT47" s="1"/>
      <c r="AU47" s="1"/>
      <c r="AV47" s="1"/>
      <c r="AW47" s="1"/>
      <c r="AX47" s="1"/>
      <c r="AY47" s="1"/>
      <c r="AZ47" s="136"/>
    </row>
    <row r="48" spans="1:52" s="2" customFormat="1">
      <c r="A48" s="13">
        <v>44</v>
      </c>
      <c r="B48" s="11">
        <f t="shared" si="0"/>
        <v>152148</v>
      </c>
      <c r="C48" s="12">
        <f t="shared" si="1"/>
        <v>6694512</v>
      </c>
      <c r="D48" s="12">
        <f t="shared" si="9"/>
        <v>6472773</v>
      </c>
      <c r="E48" s="11">
        <f>IF(AND(B116&gt;=D47,B116&lt;=D48),1,0)</f>
        <v>0</v>
      </c>
      <c r="F48" s="13">
        <f t="shared" si="2"/>
        <v>0</v>
      </c>
      <c r="G48" s="13">
        <f t="shared" si="2"/>
        <v>0</v>
      </c>
      <c r="H48" s="13">
        <f t="shared" si="10"/>
        <v>0</v>
      </c>
      <c r="I48" s="1"/>
      <c r="J48" s="13">
        <v>44</v>
      </c>
      <c r="K48" s="11">
        <f t="shared" si="3"/>
        <v>75343</v>
      </c>
      <c r="L48" s="12">
        <f t="shared" si="4"/>
        <v>3315092</v>
      </c>
      <c r="M48" s="12">
        <f t="shared" si="11"/>
        <v>3316661</v>
      </c>
      <c r="N48" s="11">
        <f>IF(AND(K116&gt;=M47,K116&lt;=M48),1,0)</f>
        <v>0</v>
      </c>
      <c r="O48" s="13">
        <f t="shared" si="5"/>
        <v>0</v>
      </c>
      <c r="P48" s="13">
        <f t="shared" si="5"/>
        <v>0</v>
      </c>
      <c r="Q48" s="13">
        <f t="shared" si="12"/>
        <v>0</v>
      </c>
      <c r="R48" s="1"/>
      <c r="S48" s="13">
        <v>44</v>
      </c>
      <c r="T48" s="11">
        <f t="shared" si="6"/>
        <v>76805</v>
      </c>
      <c r="U48" s="12">
        <f t="shared" si="7"/>
        <v>3379420</v>
      </c>
      <c r="V48" s="12">
        <f t="shared" si="13"/>
        <v>3156112</v>
      </c>
      <c r="W48" s="11">
        <f>IF(AND(T116&gt;=V47,T116&lt;=V48),1,0)</f>
        <v>0</v>
      </c>
      <c r="X48" s="13">
        <f t="shared" si="8"/>
        <v>0</v>
      </c>
      <c r="Y48" s="13">
        <f t="shared" si="8"/>
        <v>0</v>
      </c>
      <c r="Z48" s="13">
        <f t="shared" si="14"/>
        <v>0</v>
      </c>
      <c r="AA48" s="1"/>
      <c r="AB48" s="1"/>
      <c r="AC48" s="13">
        <v>43</v>
      </c>
      <c r="AD48" s="153">
        <f t="shared" si="15"/>
        <v>40</v>
      </c>
      <c r="AE48" s="12">
        <f t="shared" si="16"/>
        <v>151917</v>
      </c>
      <c r="AF48" s="22">
        <v>75297</v>
      </c>
      <c r="AG48" s="22">
        <v>76620</v>
      </c>
      <c r="AH48" s="23">
        <f>AF48/AE116*100</f>
        <v>0.68764678715972571</v>
      </c>
      <c r="AI48" s="23">
        <f>AG48/AE116*100</f>
        <v>0.69972903080040616</v>
      </c>
      <c r="AJ48" s="11"/>
      <c r="AK48" s="136"/>
      <c r="AL48" s="4"/>
      <c r="AR48" s="3"/>
      <c r="AT48" s="1"/>
      <c r="AU48" s="1"/>
      <c r="AV48" s="1"/>
      <c r="AW48" s="1"/>
      <c r="AX48" s="1"/>
      <c r="AY48" s="1"/>
      <c r="AZ48" s="136"/>
    </row>
    <row r="49" spans="1:52" s="2" customFormat="1">
      <c r="A49" s="13">
        <v>45</v>
      </c>
      <c r="B49" s="11">
        <f t="shared" si="0"/>
        <v>152964</v>
      </c>
      <c r="C49" s="12">
        <f t="shared" si="1"/>
        <v>6883380</v>
      </c>
      <c r="D49" s="12">
        <f t="shared" si="9"/>
        <v>6625737</v>
      </c>
      <c r="E49" s="11">
        <f>IF(AND(B116&gt;=D48,B116&lt;=D49),1,0)</f>
        <v>0</v>
      </c>
      <c r="F49" s="13">
        <f t="shared" si="2"/>
        <v>0</v>
      </c>
      <c r="G49" s="13">
        <f t="shared" si="2"/>
        <v>0</v>
      </c>
      <c r="H49" s="13">
        <f t="shared" si="10"/>
        <v>0</v>
      </c>
      <c r="I49" s="1"/>
      <c r="J49" s="13">
        <v>45</v>
      </c>
      <c r="K49" s="11">
        <f t="shared" si="3"/>
        <v>75966</v>
      </c>
      <c r="L49" s="12">
        <f t="shared" si="4"/>
        <v>3418470</v>
      </c>
      <c r="M49" s="12">
        <f t="shared" si="11"/>
        <v>3392627</v>
      </c>
      <c r="N49" s="11">
        <f>IF(AND(K116&gt;=M48,K116&lt;=M49),1,0)</f>
        <v>0</v>
      </c>
      <c r="O49" s="13">
        <f t="shared" si="5"/>
        <v>0</v>
      </c>
      <c r="P49" s="13">
        <f t="shared" si="5"/>
        <v>0</v>
      </c>
      <c r="Q49" s="13">
        <f t="shared" si="12"/>
        <v>0</v>
      </c>
      <c r="R49" s="1"/>
      <c r="S49" s="13">
        <v>45</v>
      </c>
      <c r="T49" s="11">
        <f t="shared" si="6"/>
        <v>76998</v>
      </c>
      <c r="U49" s="12">
        <f t="shared" si="7"/>
        <v>3464910</v>
      </c>
      <c r="V49" s="12">
        <f t="shared" si="13"/>
        <v>3233110</v>
      </c>
      <c r="W49" s="11">
        <f>IF(AND(T116&gt;=V48,T116&lt;=V49),1,0)</f>
        <v>0</v>
      </c>
      <c r="X49" s="13">
        <f t="shared" si="8"/>
        <v>0</v>
      </c>
      <c r="Y49" s="13">
        <f t="shared" si="8"/>
        <v>0</v>
      </c>
      <c r="Z49" s="13">
        <f t="shared" si="14"/>
        <v>0</v>
      </c>
      <c r="AA49" s="1"/>
      <c r="AB49" s="1"/>
      <c r="AC49" s="13">
        <v>44</v>
      </c>
      <c r="AD49" s="153">
        <f t="shared" si="15"/>
        <v>40</v>
      </c>
      <c r="AE49" s="12">
        <f t="shared" si="16"/>
        <v>152148</v>
      </c>
      <c r="AF49" s="22">
        <v>75343</v>
      </c>
      <c r="AG49" s="22">
        <v>76805</v>
      </c>
      <c r="AH49" s="23">
        <f>AF49/AE116*100</f>
        <v>0.68806688028706608</v>
      </c>
      <c r="AI49" s="23">
        <f>AG49/AE116*100</f>
        <v>0.70141853576905755</v>
      </c>
      <c r="AJ49" s="11"/>
      <c r="AK49" s="136"/>
      <c r="AL49" s="4"/>
      <c r="AR49" s="3"/>
      <c r="AT49" s="1"/>
      <c r="AU49" s="1"/>
      <c r="AV49" s="1"/>
      <c r="AW49" s="1"/>
      <c r="AX49" s="1"/>
      <c r="AY49" s="1"/>
      <c r="AZ49" s="136"/>
    </row>
    <row r="50" spans="1:52" s="2" customFormat="1">
      <c r="A50" s="13">
        <v>46</v>
      </c>
      <c r="B50" s="11">
        <f t="shared" si="0"/>
        <v>148693</v>
      </c>
      <c r="C50" s="12">
        <f t="shared" si="1"/>
        <v>6839878</v>
      </c>
      <c r="D50" s="12">
        <f t="shared" si="9"/>
        <v>6774430</v>
      </c>
      <c r="E50" s="11">
        <f>IF(AND(B116&gt;=D49,B116&lt;=D50),1,0)</f>
        <v>0</v>
      </c>
      <c r="F50" s="13">
        <f t="shared" si="2"/>
        <v>0</v>
      </c>
      <c r="G50" s="13">
        <f t="shared" si="2"/>
        <v>0</v>
      </c>
      <c r="H50" s="13">
        <f t="shared" si="10"/>
        <v>0</v>
      </c>
      <c r="I50" s="1"/>
      <c r="J50" s="13">
        <v>46</v>
      </c>
      <c r="K50" s="11">
        <f t="shared" si="3"/>
        <v>73947</v>
      </c>
      <c r="L50" s="12">
        <f t="shared" si="4"/>
        <v>3401562</v>
      </c>
      <c r="M50" s="12">
        <f t="shared" si="11"/>
        <v>3466574</v>
      </c>
      <c r="N50" s="11">
        <f>IF(AND(K116&gt;=M49,K116&lt;=M50),1,0)</f>
        <v>0</v>
      </c>
      <c r="O50" s="13">
        <f t="shared" si="5"/>
        <v>0</v>
      </c>
      <c r="P50" s="13">
        <f t="shared" si="5"/>
        <v>0</v>
      </c>
      <c r="Q50" s="13">
        <f t="shared" si="12"/>
        <v>0</v>
      </c>
      <c r="R50" s="1"/>
      <c r="S50" s="13">
        <v>46</v>
      </c>
      <c r="T50" s="11">
        <f t="shared" si="6"/>
        <v>74746</v>
      </c>
      <c r="U50" s="12">
        <f t="shared" si="7"/>
        <v>3438316</v>
      </c>
      <c r="V50" s="12">
        <f t="shared" si="13"/>
        <v>3307856</v>
      </c>
      <c r="W50" s="11">
        <f>IF(AND(T116&gt;=V49,T116&lt;=V50),1,0)</f>
        <v>0</v>
      </c>
      <c r="X50" s="13">
        <f t="shared" si="8"/>
        <v>0</v>
      </c>
      <c r="Y50" s="13">
        <f t="shared" si="8"/>
        <v>0</v>
      </c>
      <c r="Z50" s="13">
        <f t="shared" si="14"/>
        <v>0</v>
      </c>
      <c r="AA50" s="1"/>
      <c r="AB50" s="1"/>
      <c r="AC50" s="13">
        <v>45</v>
      </c>
      <c r="AD50" s="153">
        <f t="shared" si="15"/>
        <v>45</v>
      </c>
      <c r="AE50" s="12">
        <f t="shared" si="16"/>
        <v>152964</v>
      </c>
      <c r="AF50" s="22">
        <v>75966</v>
      </c>
      <c r="AG50" s="22">
        <v>76998</v>
      </c>
      <c r="AH50" s="23">
        <f>AF50/AE116*100</f>
        <v>0.69375640242474101</v>
      </c>
      <c r="AI50" s="23">
        <f>AG50/AE116*100</f>
        <v>0.70318110041202919</v>
      </c>
      <c r="AJ50" s="11"/>
      <c r="AK50" s="136"/>
      <c r="AR50" s="3"/>
      <c r="AT50" s="1"/>
      <c r="AU50" s="1"/>
      <c r="AV50" s="1"/>
      <c r="AW50" s="1"/>
      <c r="AX50" s="1"/>
      <c r="AY50" s="1"/>
      <c r="AZ50" s="136"/>
    </row>
    <row r="51" spans="1:52" s="2" customFormat="1">
      <c r="A51" s="13">
        <v>47</v>
      </c>
      <c r="B51" s="11">
        <f t="shared" si="0"/>
        <v>140665</v>
      </c>
      <c r="C51" s="12">
        <f t="shared" si="1"/>
        <v>6611255</v>
      </c>
      <c r="D51" s="12">
        <f t="shared" si="9"/>
        <v>6915095</v>
      </c>
      <c r="E51" s="11">
        <f>IF(AND(B116&gt;=D50,B116&lt;=D51),1,0)</f>
        <v>0</v>
      </c>
      <c r="F51" s="13">
        <f t="shared" si="2"/>
        <v>0</v>
      </c>
      <c r="G51" s="13">
        <f t="shared" si="2"/>
        <v>0</v>
      </c>
      <c r="H51" s="13">
        <f t="shared" si="10"/>
        <v>0</v>
      </c>
      <c r="I51" s="1"/>
      <c r="J51" s="13">
        <v>47</v>
      </c>
      <c r="K51" s="11">
        <f t="shared" si="3"/>
        <v>70137</v>
      </c>
      <c r="L51" s="12">
        <f t="shared" si="4"/>
        <v>3296439</v>
      </c>
      <c r="M51" s="12">
        <f t="shared" si="11"/>
        <v>3536711</v>
      </c>
      <c r="N51" s="11">
        <f>IF(AND(K116&gt;=M50,K116&lt;=M51),1,0)</f>
        <v>0</v>
      </c>
      <c r="O51" s="13">
        <f t="shared" si="5"/>
        <v>0</v>
      </c>
      <c r="P51" s="13">
        <f t="shared" si="5"/>
        <v>0</v>
      </c>
      <c r="Q51" s="13">
        <f t="shared" si="12"/>
        <v>0</v>
      </c>
      <c r="R51" s="1"/>
      <c r="S51" s="13">
        <v>47</v>
      </c>
      <c r="T51" s="11">
        <f t="shared" si="6"/>
        <v>70528</v>
      </c>
      <c r="U51" s="12">
        <f t="shared" si="7"/>
        <v>3314816</v>
      </c>
      <c r="V51" s="12">
        <f t="shared" si="13"/>
        <v>3378384</v>
      </c>
      <c r="W51" s="11">
        <f>IF(AND(T116&gt;=V50,T116&lt;=V51),1,0)</f>
        <v>0</v>
      </c>
      <c r="X51" s="13">
        <f t="shared" si="8"/>
        <v>0</v>
      </c>
      <c r="Y51" s="13">
        <f t="shared" si="8"/>
        <v>0</v>
      </c>
      <c r="Z51" s="13">
        <f t="shared" si="14"/>
        <v>0</v>
      </c>
      <c r="AA51" s="1"/>
      <c r="AB51" s="1"/>
      <c r="AC51" s="13">
        <v>46</v>
      </c>
      <c r="AD51" s="153">
        <f t="shared" si="15"/>
        <v>45</v>
      </c>
      <c r="AE51" s="12">
        <f t="shared" si="16"/>
        <v>148693</v>
      </c>
      <c r="AF51" s="22">
        <v>73947</v>
      </c>
      <c r="AG51" s="22">
        <v>74746</v>
      </c>
      <c r="AH51" s="23">
        <f>AF51/AE116*100</f>
        <v>0.67531796711821501</v>
      </c>
      <c r="AI51" s="23">
        <f>AG51/AE116*100</f>
        <v>0.68261480209093128</v>
      </c>
      <c r="AJ51" s="11"/>
      <c r="AK51" s="136"/>
      <c r="AR51" s="3"/>
      <c r="AT51" s="1"/>
      <c r="AU51" s="1"/>
      <c r="AV51" s="1"/>
      <c r="AW51" s="1"/>
      <c r="AX51" s="1"/>
      <c r="AY51" s="1"/>
      <c r="AZ51" s="136"/>
    </row>
    <row r="52" spans="1:52" s="2" customFormat="1">
      <c r="A52" s="13">
        <v>48</v>
      </c>
      <c r="B52" s="11">
        <f t="shared" si="0"/>
        <v>138104</v>
      </c>
      <c r="C52" s="12">
        <f t="shared" si="1"/>
        <v>6628992</v>
      </c>
      <c r="D52" s="12">
        <f t="shared" si="9"/>
        <v>7053199</v>
      </c>
      <c r="E52" s="11">
        <f>IF(AND(B116&gt;=D51,B116&lt;=D52),1,0)</f>
        <v>0</v>
      </c>
      <c r="F52" s="13">
        <f t="shared" si="2"/>
        <v>0</v>
      </c>
      <c r="G52" s="13">
        <f t="shared" si="2"/>
        <v>0</v>
      </c>
      <c r="H52" s="13">
        <f t="shared" si="10"/>
        <v>0</v>
      </c>
      <c r="I52" s="1"/>
      <c r="J52" s="13">
        <v>48</v>
      </c>
      <c r="K52" s="11">
        <f t="shared" si="3"/>
        <v>68738</v>
      </c>
      <c r="L52" s="12">
        <f t="shared" si="4"/>
        <v>3299424</v>
      </c>
      <c r="M52" s="12">
        <f t="shared" si="11"/>
        <v>3605449</v>
      </c>
      <c r="N52" s="11">
        <f>IF(AND(K116&gt;=M51,K116&lt;=M52),1,0)</f>
        <v>0</v>
      </c>
      <c r="O52" s="13">
        <f t="shared" si="5"/>
        <v>0</v>
      </c>
      <c r="P52" s="13">
        <f t="shared" si="5"/>
        <v>0</v>
      </c>
      <c r="Q52" s="13">
        <f t="shared" si="12"/>
        <v>0</v>
      </c>
      <c r="R52" s="1"/>
      <c r="S52" s="13">
        <v>48</v>
      </c>
      <c r="T52" s="11">
        <f t="shared" si="6"/>
        <v>69366</v>
      </c>
      <c r="U52" s="12">
        <f t="shared" si="7"/>
        <v>3329568</v>
      </c>
      <c r="V52" s="12">
        <f t="shared" si="13"/>
        <v>3447750</v>
      </c>
      <c r="W52" s="11">
        <f>IF(AND(T116&gt;=V51,T116&lt;=V52),1,0)</f>
        <v>0</v>
      </c>
      <c r="X52" s="13">
        <f t="shared" si="8"/>
        <v>0</v>
      </c>
      <c r="Y52" s="13">
        <f t="shared" si="8"/>
        <v>0</v>
      </c>
      <c r="Z52" s="13">
        <f t="shared" si="14"/>
        <v>0</v>
      </c>
      <c r="AA52" s="1"/>
      <c r="AB52" s="1"/>
      <c r="AC52" s="13">
        <v>47</v>
      </c>
      <c r="AD52" s="153">
        <f t="shared" si="15"/>
        <v>45</v>
      </c>
      <c r="AE52" s="12">
        <f t="shared" si="16"/>
        <v>140665</v>
      </c>
      <c r="AF52" s="22">
        <v>70137</v>
      </c>
      <c r="AG52" s="22">
        <v>70528</v>
      </c>
      <c r="AH52" s="23">
        <f>AF52/AE116*100</f>
        <v>0.64052329722328494</v>
      </c>
      <c r="AI52" s="23">
        <f>AG52/AE116*100</f>
        <v>0.64409408880567798</v>
      </c>
      <c r="AJ52" s="11"/>
      <c r="AK52" s="136"/>
      <c r="AR52" s="3"/>
      <c r="AT52" s="1"/>
      <c r="AU52" s="1"/>
      <c r="AV52" s="1"/>
      <c r="AW52" s="1"/>
      <c r="AX52" s="1"/>
      <c r="AY52" s="1"/>
      <c r="AZ52" s="136"/>
    </row>
    <row r="53" spans="1:52" s="2" customFormat="1">
      <c r="A53" s="13">
        <v>49</v>
      </c>
      <c r="B53" s="11">
        <f t="shared" si="0"/>
        <v>139580</v>
      </c>
      <c r="C53" s="12">
        <f t="shared" si="1"/>
        <v>6839420</v>
      </c>
      <c r="D53" s="12">
        <f t="shared" si="9"/>
        <v>7192779</v>
      </c>
      <c r="E53" s="11">
        <f>IF(AND(B116&gt;=D52,B116&lt;=D53),1,0)</f>
        <v>0</v>
      </c>
      <c r="F53" s="13">
        <f t="shared" si="2"/>
        <v>0</v>
      </c>
      <c r="G53" s="13">
        <f t="shared" si="2"/>
        <v>0</v>
      </c>
      <c r="H53" s="13">
        <f t="shared" si="10"/>
        <v>0</v>
      </c>
      <c r="I53" s="1"/>
      <c r="J53" s="13">
        <v>49</v>
      </c>
      <c r="K53" s="11">
        <f t="shared" si="3"/>
        <v>69709</v>
      </c>
      <c r="L53" s="12">
        <f t="shared" si="4"/>
        <v>3415741</v>
      </c>
      <c r="M53" s="12">
        <f t="shared" si="11"/>
        <v>3675158</v>
      </c>
      <c r="N53" s="11">
        <f>IF(AND(K116&gt;=M52,K116&lt;=M53),1,0)</f>
        <v>0</v>
      </c>
      <c r="O53" s="13">
        <f t="shared" si="5"/>
        <v>0</v>
      </c>
      <c r="P53" s="13">
        <f t="shared" si="5"/>
        <v>0</v>
      </c>
      <c r="Q53" s="13">
        <f t="shared" si="12"/>
        <v>0</v>
      </c>
      <c r="R53" s="1"/>
      <c r="S53" s="13">
        <v>49</v>
      </c>
      <c r="T53" s="11">
        <f t="shared" si="6"/>
        <v>69871</v>
      </c>
      <c r="U53" s="12">
        <f t="shared" si="7"/>
        <v>3423679</v>
      </c>
      <c r="V53" s="12">
        <f t="shared" si="13"/>
        <v>3517621</v>
      </c>
      <c r="W53" s="11">
        <f>IF(AND(T116&gt;=V52,T116&lt;=V53),1,0)</f>
        <v>0</v>
      </c>
      <c r="X53" s="13">
        <f t="shared" si="8"/>
        <v>0</v>
      </c>
      <c r="Y53" s="13">
        <f t="shared" si="8"/>
        <v>0</v>
      </c>
      <c r="Z53" s="13">
        <f t="shared" si="14"/>
        <v>0</v>
      </c>
      <c r="AA53" s="1"/>
      <c r="AB53" s="1"/>
      <c r="AC53" s="13">
        <v>48</v>
      </c>
      <c r="AD53" s="153">
        <f t="shared" si="15"/>
        <v>45</v>
      </c>
      <c r="AE53" s="12">
        <f t="shared" si="16"/>
        <v>138104</v>
      </c>
      <c r="AF53" s="22">
        <v>68738</v>
      </c>
      <c r="AG53" s="22">
        <v>69366</v>
      </c>
      <c r="AH53" s="23">
        <f>AF53/AE116*100</f>
        <v>0.62774698667656381</v>
      </c>
      <c r="AI53" s="23">
        <f>AG53/AE116*100</f>
        <v>0.63348217111068883</v>
      </c>
      <c r="AJ53" s="11"/>
      <c r="AK53" s="136"/>
      <c r="AR53" s="3"/>
      <c r="AT53" s="1"/>
      <c r="AU53" s="1"/>
      <c r="AV53" s="1"/>
      <c r="AW53" s="1"/>
      <c r="AX53" s="1"/>
      <c r="AY53" s="1"/>
      <c r="AZ53" s="136"/>
    </row>
    <row r="54" spans="1:52" s="2" customFormat="1">
      <c r="A54" s="13">
        <v>50</v>
      </c>
      <c r="B54" s="11">
        <f t="shared" si="0"/>
        <v>143323</v>
      </c>
      <c r="C54" s="12">
        <f t="shared" si="1"/>
        <v>7166150</v>
      </c>
      <c r="D54" s="12">
        <f t="shared" si="9"/>
        <v>7336102</v>
      </c>
      <c r="E54" s="11">
        <f>IF(AND(B116&gt;=D53,B116&lt;=D54),1,0)</f>
        <v>0</v>
      </c>
      <c r="F54" s="13">
        <f t="shared" si="2"/>
        <v>0</v>
      </c>
      <c r="G54" s="13">
        <f t="shared" si="2"/>
        <v>0</v>
      </c>
      <c r="H54" s="13">
        <f t="shared" si="10"/>
        <v>0</v>
      </c>
      <c r="I54" s="1"/>
      <c r="J54" s="13">
        <v>50</v>
      </c>
      <c r="K54" s="11">
        <f t="shared" si="3"/>
        <v>71548</v>
      </c>
      <c r="L54" s="12">
        <f t="shared" si="4"/>
        <v>3577400</v>
      </c>
      <c r="M54" s="12">
        <f t="shared" si="11"/>
        <v>3746706</v>
      </c>
      <c r="N54" s="11">
        <f>IF(AND(K116&gt;=M53,K116&lt;=M54),1,0)</f>
        <v>0</v>
      </c>
      <c r="O54" s="13">
        <f t="shared" si="5"/>
        <v>0</v>
      </c>
      <c r="P54" s="13">
        <f t="shared" si="5"/>
        <v>0</v>
      </c>
      <c r="Q54" s="13">
        <f t="shared" si="12"/>
        <v>0</v>
      </c>
      <c r="R54" s="1"/>
      <c r="S54" s="13">
        <v>50</v>
      </c>
      <c r="T54" s="11">
        <f t="shared" si="6"/>
        <v>71775</v>
      </c>
      <c r="U54" s="12">
        <f t="shared" si="7"/>
        <v>3588750</v>
      </c>
      <c r="V54" s="12">
        <f t="shared" si="13"/>
        <v>3589396</v>
      </c>
      <c r="W54" s="11">
        <f>IF(AND(T116&gt;=V53,T116&lt;=V54),1,0)</f>
        <v>0</v>
      </c>
      <c r="X54" s="13">
        <f t="shared" si="8"/>
        <v>0</v>
      </c>
      <c r="Y54" s="13">
        <f t="shared" si="8"/>
        <v>0</v>
      </c>
      <c r="Z54" s="13">
        <f t="shared" si="14"/>
        <v>0</v>
      </c>
      <c r="AA54" s="1"/>
      <c r="AB54" s="1"/>
      <c r="AC54" s="13">
        <v>49</v>
      </c>
      <c r="AD54" s="153">
        <f t="shared" si="15"/>
        <v>45</v>
      </c>
      <c r="AE54" s="12">
        <f t="shared" si="16"/>
        <v>139580</v>
      </c>
      <c r="AF54" s="22">
        <v>69709</v>
      </c>
      <c r="AG54" s="22">
        <v>69871</v>
      </c>
      <c r="AH54" s="23">
        <f>AF54/AE116*100</f>
        <v>0.63661460464716157</v>
      </c>
      <c r="AI54" s="23">
        <f>AG54/AE116*100</f>
        <v>0.63809406305214278</v>
      </c>
      <c r="AJ54" s="11"/>
      <c r="AK54" s="136"/>
      <c r="AR54" s="3"/>
      <c r="AT54" s="1"/>
      <c r="AU54" s="1"/>
      <c r="AV54" s="1"/>
      <c r="AW54" s="1"/>
      <c r="AX54" s="1"/>
      <c r="AY54" s="1"/>
      <c r="AZ54" s="136"/>
    </row>
    <row r="55" spans="1:52" s="2" customFormat="1">
      <c r="A55" s="13">
        <v>51</v>
      </c>
      <c r="B55" s="11">
        <f t="shared" si="0"/>
        <v>135456</v>
      </c>
      <c r="C55" s="12">
        <f t="shared" si="1"/>
        <v>6908256</v>
      </c>
      <c r="D55" s="12">
        <f t="shared" si="9"/>
        <v>7471558</v>
      </c>
      <c r="E55" s="11">
        <f>IF(AND(B116&gt;=D54,B116&lt;=D55),1,0)</f>
        <v>0</v>
      </c>
      <c r="F55" s="13">
        <f t="shared" si="2"/>
        <v>0</v>
      </c>
      <c r="G55" s="13">
        <f t="shared" si="2"/>
        <v>0</v>
      </c>
      <c r="H55" s="13">
        <f t="shared" si="10"/>
        <v>0</v>
      </c>
      <c r="I55" s="1"/>
      <c r="J55" s="13">
        <v>51</v>
      </c>
      <c r="K55" s="11">
        <f t="shared" si="3"/>
        <v>67008</v>
      </c>
      <c r="L55" s="12">
        <f t="shared" si="4"/>
        <v>3417408</v>
      </c>
      <c r="M55" s="12">
        <f t="shared" si="11"/>
        <v>3813714</v>
      </c>
      <c r="N55" s="11">
        <f>IF(AND(K116&gt;=M54,K116&lt;=M55),1,0)</f>
        <v>0</v>
      </c>
      <c r="O55" s="13">
        <f t="shared" si="5"/>
        <v>0</v>
      </c>
      <c r="P55" s="13">
        <f t="shared" si="5"/>
        <v>0</v>
      </c>
      <c r="Q55" s="13">
        <f t="shared" si="12"/>
        <v>0</v>
      </c>
      <c r="R55" s="1"/>
      <c r="S55" s="13">
        <v>51</v>
      </c>
      <c r="T55" s="11">
        <f t="shared" si="6"/>
        <v>68448</v>
      </c>
      <c r="U55" s="12">
        <f t="shared" si="7"/>
        <v>3490848</v>
      </c>
      <c r="V55" s="12">
        <f t="shared" si="13"/>
        <v>3657844</v>
      </c>
      <c r="W55" s="11">
        <f>IF(AND(T116&gt;=V54,T116&lt;=V55),1,0)</f>
        <v>0</v>
      </c>
      <c r="X55" s="13">
        <f t="shared" si="8"/>
        <v>0</v>
      </c>
      <c r="Y55" s="13">
        <f t="shared" si="8"/>
        <v>0</v>
      </c>
      <c r="Z55" s="13">
        <f t="shared" si="14"/>
        <v>0</v>
      </c>
      <c r="AA55" s="1"/>
      <c r="AB55" s="1"/>
      <c r="AC55" s="13">
        <v>50</v>
      </c>
      <c r="AD55" s="153">
        <f t="shared" si="15"/>
        <v>50</v>
      </c>
      <c r="AE55" s="12">
        <f t="shared" si="16"/>
        <v>143323</v>
      </c>
      <c r="AF55" s="22">
        <v>71548</v>
      </c>
      <c r="AG55" s="22">
        <v>71775</v>
      </c>
      <c r="AH55" s="23">
        <f>AF55/AE116*100</f>
        <v>0.65340919728148605</v>
      </c>
      <c r="AI55" s="23">
        <f>AG55/AE116*100</f>
        <v>0.65548226554031785</v>
      </c>
      <c r="AJ55" s="11"/>
      <c r="AK55" s="136"/>
      <c r="AR55" s="3"/>
      <c r="AT55" s="1"/>
      <c r="AU55" s="1"/>
      <c r="AV55" s="1"/>
      <c r="AW55" s="1"/>
      <c r="AX55" s="1"/>
      <c r="AY55" s="1"/>
      <c r="AZ55" s="136"/>
    </row>
    <row r="56" spans="1:52" s="2" customFormat="1">
      <c r="A56" s="13">
        <v>52</v>
      </c>
      <c r="B56" s="11">
        <f t="shared" si="0"/>
        <v>126828</v>
      </c>
      <c r="C56" s="12">
        <f t="shared" si="1"/>
        <v>6595056</v>
      </c>
      <c r="D56" s="12">
        <f t="shared" si="9"/>
        <v>7598386</v>
      </c>
      <c r="E56" s="11">
        <f>IF(AND(B116&gt;=D55,B116&lt;=D56),1,0)</f>
        <v>0</v>
      </c>
      <c r="F56" s="13">
        <f t="shared" si="2"/>
        <v>0</v>
      </c>
      <c r="G56" s="13">
        <f t="shared" si="2"/>
        <v>0</v>
      </c>
      <c r="H56" s="13">
        <f t="shared" si="10"/>
        <v>0</v>
      </c>
      <c r="I56" s="1"/>
      <c r="J56" s="13">
        <v>52</v>
      </c>
      <c r="K56" s="11">
        <f t="shared" si="3"/>
        <v>62205</v>
      </c>
      <c r="L56" s="12">
        <f t="shared" si="4"/>
        <v>3234660</v>
      </c>
      <c r="M56" s="12">
        <f t="shared" si="11"/>
        <v>3875919</v>
      </c>
      <c r="N56" s="11">
        <f>IF(AND(K116&gt;=M55,K116&lt;=M56),1,0)</f>
        <v>0</v>
      </c>
      <c r="O56" s="13">
        <f t="shared" si="5"/>
        <v>0</v>
      </c>
      <c r="P56" s="13">
        <f t="shared" si="5"/>
        <v>0</v>
      </c>
      <c r="Q56" s="13">
        <f t="shared" si="12"/>
        <v>0</v>
      </c>
      <c r="R56" s="1"/>
      <c r="S56" s="13">
        <v>52</v>
      </c>
      <c r="T56" s="11">
        <f t="shared" si="6"/>
        <v>64623</v>
      </c>
      <c r="U56" s="12">
        <f t="shared" si="7"/>
        <v>3360396</v>
      </c>
      <c r="V56" s="12">
        <f t="shared" si="13"/>
        <v>3722467</v>
      </c>
      <c r="W56" s="11">
        <f>IF(AND(T116&gt;=V55,T116&lt;=V56),1,0)</f>
        <v>0</v>
      </c>
      <c r="X56" s="13">
        <f t="shared" si="8"/>
        <v>0</v>
      </c>
      <c r="Y56" s="13">
        <f t="shared" si="8"/>
        <v>0</v>
      </c>
      <c r="Z56" s="13">
        <f t="shared" si="14"/>
        <v>0</v>
      </c>
      <c r="AA56" s="1"/>
      <c r="AB56" s="1"/>
      <c r="AC56" s="13">
        <v>51</v>
      </c>
      <c r="AD56" s="153">
        <f t="shared" si="15"/>
        <v>50</v>
      </c>
      <c r="AE56" s="12">
        <f t="shared" si="16"/>
        <v>135456</v>
      </c>
      <c r="AF56" s="22">
        <v>67008</v>
      </c>
      <c r="AG56" s="22">
        <v>68448</v>
      </c>
      <c r="AH56" s="23">
        <f>AF56/AE116*100</f>
        <v>0.61194783210485015</v>
      </c>
      <c r="AI56" s="23">
        <f>AG56/AE116*100</f>
        <v>0.62509857348246145</v>
      </c>
      <c r="AJ56" s="11"/>
      <c r="AK56" s="136"/>
      <c r="AR56" s="3"/>
      <c r="AT56" s="1"/>
      <c r="AU56" s="1"/>
      <c r="AV56" s="1"/>
      <c r="AW56" s="1"/>
      <c r="AX56" s="1"/>
      <c r="AY56" s="1"/>
      <c r="AZ56" s="136"/>
    </row>
    <row r="57" spans="1:52" s="2" customFormat="1">
      <c r="A57" s="13">
        <v>53</v>
      </c>
      <c r="B57" s="11">
        <f t="shared" si="0"/>
        <v>135937</v>
      </c>
      <c r="C57" s="12">
        <f t="shared" si="1"/>
        <v>7204661</v>
      </c>
      <c r="D57" s="12">
        <f t="shared" si="9"/>
        <v>7734323</v>
      </c>
      <c r="E57" s="11">
        <f>IF(AND(B116&gt;=D56,B116&lt;=D57),1,0)</f>
        <v>0</v>
      </c>
      <c r="F57" s="13">
        <f t="shared" si="2"/>
        <v>0</v>
      </c>
      <c r="G57" s="13">
        <f t="shared" si="2"/>
        <v>0</v>
      </c>
      <c r="H57" s="13">
        <f t="shared" si="10"/>
        <v>0</v>
      </c>
      <c r="I57" s="1"/>
      <c r="J57" s="13">
        <v>53</v>
      </c>
      <c r="K57" s="11">
        <f t="shared" si="3"/>
        <v>66480</v>
      </c>
      <c r="L57" s="12">
        <f t="shared" si="4"/>
        <v>3523440</v>
      </c>
      <c r="M57" s="12">
        <f t="shared" si="11"/>
        <v>3942399</v>
      </c>
      <c r="N57" s="11">
        <f>IF(AND(K116&gt;=M56,K116&lt;=M57),1,0)</f>
        <v>0</v>
      </c>
      <c r="O57" s="13">
        <f t="shared" si="5"/>
        <v>0</v>
      </c>
      <c r="P57" s="13">
        <f t="shared" si="5"/>
        <v>0</v>
      </c>
      <c r="Q57" s="13">
        <f t="shared" si="12"/>
        <v>0</v>
      </c>
      <c r="R57" s="1"/>
      <c r="S57" s="13">
        <v>53</v>
      </c>
      <c r="T57" s="11">
        <f t="shared" si="6"/>
        <v>69457</v>
      </c>
      <c r="U57" s="12">
        <f t="shared" si="7"/>
        <v>3681221</v>
      </c>
      <c r="V57" s="12">
        <f t="shared" si="13"/>
        <v>3791924</v>
      </c>
      <c r="W57" s="11">
        <f>IF(AND(T116&gt;=V56,T116&lt;=V57),1,0)</f>
        <v>0</v>
      </c>
      <c r="X57" s="13">
        <f t="shared" si="8"/>
        <v>0</v>
      </c>
      <c r="Y57" s="13">
        <f t="shared" si="8"/>
        <v>0</v>
      </c>
      <c r="Z57" s="13">
        <f t="shared" si="14"/>
        <v>0</v>
      </c>
      <c r="AA57" s="1"/>
      <c r="AB57" s="1"/>
      <c r="AC57" s="13">
        <v>52</v>
      </c>
      <c r="AD57" s="153">
        <f t="shared" si="15"/>
        <v>50</v>
      </c>
      <c r="AE57" s="12">
        <f t="shared" si="16"/>
        <v>126828</v>
      </c>
      <c r="AF57" s="22">
        <v>62205</v>
      </c>
      <c r="AG57" s="22">
        <v>64623</v>
      </c>
      <c r="AH57" s="23">
        <f>AF57/AE116*100</f>
        <v>0.56808463013494204</v>
      </c>
      <c r="AI57" s="23">
        <f>AG57/AE116*100</f>
        <v>0.59016691669818133</v>
      </c>
      <c r="AJ57" s="11"/>
      <c r="AK57" s="136"/>
      <c r="AR57" s="3"/>
      <c r="AT57" s="1"/>
      <c r="AU57" s="1"/>
      <c r="AV57" s="1"/>
      <c r="AW57" s="1"/>
      <c r="AX57" s="1"/>
      <c r="AY57" s="1"/>
      <c r="AZ57" s="136"/>
    </row>
    <row r="58" spans="1:52" s="2" customFormat="1">
      <c r="A58" s="13">
        <v>54</v>
      </c>
      <c r="B58" s="11">
        <f t="shared" si="0"/>
        <v>143721</v>
      </c>
      <c r="C58" s="12">
        <f t="shared" si="1"/>
        <v>7760934</v>
      </c>
      <c r="D58" s="12">
        <f t="shared" si="9"/>
        <v>7878044</v>
      </c>
      <c r="E58" s="11">
        <f>IF(AND(B116&gt;=D57,B116&lt;=D58),1,0)</f>
        <v>0</v>
      </c>
      <c r="F58" s="13">
        <f t="shared" si="2"/>
        <v>0</v>
      </c>
      <c r="G58" s="13">
        <f t="shared" si="2"/>
        <v>0</v>
      </c>
      <c r="H58" s="13">
        <f t="shared" si="10"/>
        <v>0</v>
      </c>
      <c r="I58" s="1"/>
      <c r="J58" s="13">
        <v>54</v>
      </c>
      <c r="K58" s="11">
        <f t="shared" si="3"/>
        <v>70512</v>
      </c>
      <c r="L58" s="12">
        <f t="shared" si="4"/>
        <v>3807648</v>
      </c>
      <c r="M58" s="12">
        <f t="shared" si="11"/>
        <v>4012911</v>
      </c>
      <c r="N58" s="11">
        <f>IF(AND(K116&gt;=M57,K116&lt;=M58),1,0)</f>
        <v>0</v>
      </c>
      <c r="O58" s="13">
        <f t="shared" si="5"/>
        <v>0</v>
      </c>
      <c r="P58" s="13">
        <f t="shared" si="5"/>
        <v>0</v>
      </c>
      <c r="Q58" s="13">
        <f t="shared" si="12"/>
        <v>0</v>
      </c>
      <c r="R58" s="1"/>
      <c r="S58" s="13">
        <v>54</v>
      </c>
      <c r="T58" s="11">
        <f t="shared" si="6"/>
        <v>73209</v>
      </c>
      <c r="U58" s="12">
        <f t="shared" si="7"/>
        <v>3953286</v>
      </c>
      <c r="V58" s="12">
        <f t="shared" si="13"/>
        <v>3865133</v>
      </c>
      <c r="W58" s="11">
        <f>IF(AND(T116&gt;=V57,T116&lt;=V58),1,0)</f>
        <v>0</v>
      </c>
      <c r="X58" s="13">
        <f t="shared" si="8"/>
        <v>0</v>
      </c>
      <c r="Y58" s="13">
        <f t="shared" si="8"/>
        <v>0</v>
      </c>
      <c r="Z58" s="13">
        <f t="shared" si="14"/>
        <v>0</v>
      </c>
      <c r="AA58" s="1"/>
      <c r="AB58" s="1"/>
      <c r="AC58" s="13">
        <v>53</v>
      </c>
      <c r="AD58" s="153">
        <f t="shared" si="15"/>
        <v>50</v>
      </c>
      <c r="AE58" s="12">
        <f t="shared" si="16"/>
        <v>135937</v>
      </c>
      <c r="AF58" s="22">
        <v>66480</v>
      </c>
      <c r="AG58" s="22">
        <v>69457</v>
      </c>
      <c r="AH58" s="23">
        <f>AF58/AE116*100</f>
        <v>0.60712589359972591</v>
      </c>
      <c r="AI58" s="23">
        <f>AG58/AE116*100</f>
        <v>0.63431322490607955</v>
      </c>
      <c r="AJ58" s="11"/>
      <c r="AK58" s="136"/>
      <c r="AR58" s="3"/>
      <c r="AT58" s="1"/>
      <c r="AU58" s="1"/>
      <c r="AV58" s="1"/>
      <c r="AW58" s="1"/>
      <c r="AX58" s="1"/>
      <c r="AY58" s="1"/>
      <c r="AZ58" s="136"/>
    </row>
    <row r="59" spans="1:52" s="2" customFormat="1">
      <c r="A59" s="13">
        <v>55</v>
      </c>
      <c r="B59" s="11">
        <f t="shared" si="0"/>
        <v>139541</v>
      </c>
      <c r="C59" s="12">
        <f t="shared" si="1"/>
        <v>7674755</v>
      </c>
      <c r="D59" s="12">
        <f t="shared" si="9"/>
        <v>8017585</v>
      </c>
      <c r="E59" s="11">
        <f>IF(AND(B116&gt;=D58,B116&lt;=D59),1,0)</f>
        <v>0</v>
      </c>
      <c r="F59" s="13">
        <f t="shared" si="2"/>
        <v>0</v>
      </c>
      <c r="G59" s="13">
        <f t="shared" si="2"/>
        <v>0</v>
      </c>
      <c r="H59" s="13">
        <f t="shared" si="10"/>
        <v>0</v>
      </c>
      <c r="I59" s="1"/>
      <c r="J59" s="13">
        <v>55</v>
      </c>
      <c r="K59" s="11">
        <f t="shared" si="3"/>
        <v>68349</v>
      </c>
      <c r="L59" s="12">
        <f t="shared" si="4"/>
        <v>3759195</v>
      </c>
      <c r="M59" s="12">
        <f t="shared" si="11"/>
        <v>4081260</v>
      </c>
      <c r="N59" s="11">
        <f>IF(AND(K116&gt;=M58,K116&lt;=M59),1,0)</f>
        <v>0</v>
      </c>
      <c r="O59" s="13">
        <f t="shared" si="5"/>
        <v>0</v>
      </c>
      <c r="P59" s="13">
        <f t="shared" si="5"/>
        <v>0</v>
      </c>
      <c r="Q59" s="13">
        <f t="shared" si="12"/>
        <v>0</v>
      </c>
      <c r="R59" s="1"/>
      <c r="S59" s="13">
        <v>55</v>
      </c>
      <c r="T59" s="11">
        <f t="shared" si="6"/>
        <v>71192</v>
      </c>
      <c r="U59" s="12">
        <f t="shared" si="7"/>
        <v>3915560</v>
      </c>
      <c r="V59" s="12">
        <f t="shared" si="13"/>
        <v>3936325</v>
      </c>
      <c r="W59" s="11">
        <f>IF(AND(T116&gt;=V58,T116&lt;=V59),1,0)</f>
        <v>0</v>
      </c>
      <c r="X59" s="13">
        <f t="shared" si="8"/>
        <v>0</v>
      </c>
      <c r="Y59" s="13">
        <f t="shared" si="8"/>
        <v>0</v>
      </c>
      <c r="Z59" s="13">
        <f t="shared" si="14"/>
        <v>0</v>
      </c>
      <c r="AA59" s="1"/>
      <c r="AB59" s="1"/>
      <c r="AC59" s="13">
        <v>54</v>
      </c>
      <c r="AD59" s="153">
        <f t="shared" si="15"/>
        <v>50</v>
      </c>
      <c r="AE59" s="12">
        <f t="shared" si="16"/>
        <v>143721</v>
      </c>
      <c r="AF59" s="22">
        <v>70512</v>
      </c>
      <c r="AG59" s="22">
        <v>73209</v>
      </c>
      <c r="AH59" s="23">
        <f>AF59/AE116*100</f>
        <v>0.64394796945703781</v>
      </c>
      <c r="AI59" s="23">
        <f>AG59/AE116*100</f>
        <v>0.66857821216218916</v>
      </c>
      <c r="AJ59" s="11"/>
      <c r="AK59" s="136"/>
      <c r="AR59" s="3"/>
      <c r="AT59" s="1"/>
      <c r="AU59" s="1"/>
      <c r="AV59" s="1"/>
      <c r="AW59" s="1"/>
      <c r="AX59" s="1"/>
      <c r="AY59" s="1"/>
      <c r="AZ59" s="136"/>
    </row>
    <row r="60" spans="1:52" s="2" customFormat="1">
      <c r="A60" s="13">
        <v>56</v>
      </c>
      <c r="B60" s="11">
        <f t="shared" si="0"/>
        <v>128527</v>
      </c>
      <c r="C60" s="12">
        <f t="shared" si="1"/>
        <v>7197512</v>
      </c>
      <c r="D60" s="12">
        <f t="shared" si="9"/>
        <v>8146112</v>
      </c>
      <c r="E60" s="11">
        <f>IF(AND(B116&gt;=D59,B116&lt;=D60),1,0)</f>
        <v>0</v>
      </c>
      <c r="F60" s="13">
        <f t="shared" si="2"/>
        <v>0</v>
      </c>
      <c r="G60" s="13">
        <f t="shared" si="2"/>
        <v>0</v>
      </c>
      <c r="H60" s="13">
        <f t="shared" si="10"/>
        <v>0</v>
      </c>
      <c r="I60" s="1"/>
      <c r="J60" s="13">
        <v>56</v>
      </c>
      <c r="K60" s="11">
        <f t="shared" si="3"/>
        <v>62601</v>
      </c>
      <c r="L60" s="12">
        <f t="shared" si="4"/>
        <v>3505656</v>
      </c>
      <c r="M60" s="12">
        <f t="shared" si="11"/>
        <v>4143861</v>
      </c>
      <c r="N60" s="11">
        <f>IF(AND(K116&gt;=M59,K116&lt;=M60),1,0)</f>
        <v>0</v>
      </c>
      <c r="O60" s="13">
        <f t="shared" si="5"/>
        <v>0</v>
      </c>
      <c r="P60" s="13">
        <f t="shared" si="5"/>
        <v>0</v>
      </c>
      <c r="Q60" s="13">
        <f t="shared" si="12"/>
        <v>0</v>
      </c>
      <c r="R60" s="1"/>
      <c r="S60" s="13">
        <v>56</v>
      </c>
      <c r="T60" s="11">
        <f t="shared" si="6"/>
        <v>65926</v>
      </c>
      <c r="U60" s="12">
        <f t="shared" si="7"/>
        <v>3691856</v>
      </c>
      <c r="V60" s="12">
        <f t="shared" si="13"/>
        <v>4002251</v>
      </c>
      <c r="W60" s="11">
        <f>IF(AND(T116&gt;=V59,T116&lt;=V60),1,0)</f>
        <v>0</v>
      </c>
      <c r="X60" s="13">
        <f t="shared" si="8"/>
        <v>0</v>
      </c>
      <c r="Y60" s="13">
        <f t="shared" si="8"/>
        <v>0</v>
      </c>
      <c r="Z60" s="13">
        <f t="shared" si="14"/>
        <v>0</v>
      </c>
      <c r="AA60" s="1"/>
      <c r="AB60" s="1"/>
      <c r="AC60" s="13">
        <v>55</v>
      </c>
      <c r="AD60" s="153">
        <f t="shared" si="15"/>
        <v>55</v>
      </c>
      <c r="AE60" s="12">
        <f t="shared" si="16"/>
        <v>139541</v>
      </c>
      <c r="AF60" s="22">
        <v>68349</v>
      </c>
      <c r="AG60" s="22">
        <v>71192</v>
      </c>
      <c r="AH60" s="23">
        <f>AF60/AE116*100</f>
        <v>0.62419446001275081</v>
      </c>
      <c r="AI60" s="23">
        <f>AG60/AE116*100</f>
        <v>0.6501580417742433</v>
      </c>
      <c r="AJ60" s="11"/>
      <c r="AK60" s="136"/>
      <c r="AR60" s="3"/>
      <c r="AT60" s="1"/>
      <c r="AU60" s="1"/>
      <c r="AV60" s="1"/>
      <c r="AW60" s="1"/>
      <c r="AX60" s="1"/>
      <c r="AY60" s="1"/>
      <c r="AZ60" s="136"/>
    </row>
    <row r="61" spans="1:52" s="2" customFormat="1">
      <c r="A61" s="13">
        <v>57</v>
      </c>
      <c r="B61" s="11">
        <f t="shared" si="0"/>
        <v>112727</v>
      </c>
      <c r="C61" s="12">
        <f t="shared" si="1"/>
        <v>6425439</v>
      </c>
      <c r="D61" s="12">
        <f t="shared" si="9"/>
        <v>8258839</v>
      </c>
      <c r="E61" s="11">
        <f>IF(AND(B116&gt;=D60,B116&lt;=D61),1,0)</f>
        <v>0</v>
      </c>
      <c r="F61" s="13">
        <f t="shared" si="2"/>
        <v>0</v>
      </c>
      <c r="G61" s="13">
        <f t="shared" si="2"/>
        <v>0</v>
      </c>
      <c r="H61" s="13">
        <f t="shared" si="10"/>
        <v>0</v>
      </c>
      <c r="I61" s="1"/>
      <c r="J61" s="13">
        <v>57</v>
      </c>
      <c r="K61" s="11">
        <f t="shared" si="3"/>
        <v>54771</v>
      </c>
      <c r="L61" s="12">
        <f t="shared" si="4"/>
        <v>3121947</v>
      </c>
      <c r="M61" s="12">
        <f t="shared" si="11"/>
        <v>4198632</v>
      </c>
      <c r="N61" s="11">
        <f>IF(AND(K116&gt;=M60,K116&lt;=M61),1,0)</f>
        <v>0</v>
      </c>
      <c r="O61" s="13">
        <f t="shared" si="5"/>
        <v>0</v>
      </c>
      <c r="P61" s="13">
        <f t="shared" si="5"/>
        <v>0</v>
      </c>
      <c r="Q61" s="13">
        <f t="shared" si="12"/>
        <v>0</v>
      </c>
      <c r="R61" s="1"/>
      <c r="S61" s="13">
        <v>57</v>
      </c>
      <c r="T61" s="11">
        <f t="shared" si="6"/>
        <v>57956</v>
      </c>
      <c r="U61" s="12">
        <f t="shared" si="7"/>
        <v>3303492</v>
      </c>
      <c r="V61" s="12">
        <f t="shared" si="13"/>
        <v>4060207</v>
      </c>
      <c r="W61" s="11">
        <f>IF(AND(T116&gt;=V60,T116&lt;=V61),1,0)</f>
        <v>0</v>
      </c>
      <c r="X61" s="13">
        <f t="shared" si="8"/>
        <v>0</v>
      </c>
      <c r="Y61" s="13">
        <f t="shared" si="8"/>
        <v>0</v>
      </c>
      <c r="Z61" s="13">
        <f t="shared" si="14"/>
        <v>0</v>
      </c>
      <c r="AA61" s="1"/>
      <c r="AB61" s="1"/>
      <c r="AC61" s="13">
        <v>56</v>
      </c>
      <c r="AD61" s="153">
        <f t="shared" si="15"/>
        <v>55</v>
      </c>
      <c r="AE61" s="12">
        <f t="shared" si="16"/>
        <v>128527</v>
      </c>
      <c r="AF61" s="22">
        <v>62601</v>
      </c>
      <c r="AG61" s="22">
        <v>65926</v>
      </c>
      <c r="AH61" s="23">
        <f>AF61/AE116*100</f>
        <v>0.57170108401378528</v>
      </c>
      <c r="AI61" s="23">
        <f>AG61/AE116*100</f>
        <v>0.60206651115306165</v>
      </c>
      <c r="AJ61" s="11"/>
      <c r="AK61" s="136"/>
      <c r="AR61" s="3"/>
      <c r="AT61" s="1"/>
      <c r="AU61" s="1"/>
      <c r="AV61" s="1"/>
      <c r="AW61" s="1"/>
      <c r="AX61" s="1"/>
      <c r="AY61" s="1"/>
      <c r="AZ61" s="136"/>
    </row>
    <row r="62" spans="1:52" s="2" customFormat="1">
      <c r="A62" s="13">
        <v>58</v>
      </c>
      <c r="B62" s="11">
        <f t="shared" si="0"/>
        <v>103456</v>
      </c>
      <c r="C62" s="12">
        <f t="shared" si="1"/>
        <v>6000448</v>
      </c>
      <c r="D62" s="12">
        <f t="shared" si="9"/>
        <v>8362295</v>
      </c>
      <c r="E62" s="11">
        <f>IF(AND(B116&gt;=D61,B116&lt;=D62),1,0)</f>
        <v>0</v>
      </c>
      <c r="F62" s="13">
        <f t="shared" si="2"/>
        <v>0</v>
      </c>
      <c r="G62" s="13">
        <f t="shared" si="2"/>
        <v>0</v>
      </c>
      <c r="H62" s="13">
        <f t="shared" si="10"/>
        <v>0</v>
      </c>
      <c r="I62" s="1"/>
      <c r="J62" s="13">
        <v>58</v>
      </c>
      <c r="K62" s="11">
        <f t="shared" si="3"/>
        <v>49980</v>
      </c>
      <c r="L62" s="12">
        <f t="shared" si="4"/>
        <v>2898840</v>
      </c>
      <c r="M62" s="12">
        <f t="shared" si="11"/>
        <v>4248612</v>
      </c>
      <c r="N62" s="11">
        <f>IF(AND(K116&gt;=M61,K116&lt;=M62),1,0)</f>
        <v>0</v>
      </c>
      <c r="O62" s="13">
        <f t="shared" si="5"/>
        <v>0</v>
      </c>
      <c r="P62" s="13">
        <f t="shared" si="5"/>
        <v>0</v>
      </c>
      <c r="Q62" s="13">
        <f t="shared" si="12"/>
        <v>0</v>
      </c>
      <c r="R62" s="1"/>
      <c r="S62" s="13">
        <v>58</v>
      </c>
      <c r="T62" s="11">
        <f t="shared" si="6"/>
        <v>53476</v>
      </c>
      <c r="U62" s="12">
        <f t="shared" si="7"/>
        <v>3101608</v>
      </c>
      <c r="V62" s="12">
        <f t="shared" si="13"/>
        <v>4113683</v>
      </c>
      <c r="W62" s="11">
        <f>IF(AND(T116&gt;=V61,T116&lt;=V62),1,0)</f>
        <v>0</v>
      </c>
      <c r="X62" s="13">
        <f t="shared" si="8"/>
        <v>0</v>
      </c>
      <c r="Y62" s="13">
        <f t="shared" si="8"/>
        <v>0</v>
      </c>
      <c r="Z62" s="13">
        <f t="shared" si="14"/>
        <v>0</v>
      </c>
      <c r="AA62" s="1"/>
      <c r="AB62" s="1"/>
      <c r="AC62" s="13">
        <v>57</v>
      </c>
      <c r="AD62" s="153">
        <f t="shared" si="15"/>
        <v>55</v>
      </c>
      <c r="AE62" s="12">
        <f t="shared" si="16"/>
        <v>112727</v>
      </c>
      <c r="AF62" s="22">
        <v>54771</v>
      </c>
      <c r="AG62" s="22">
        <v>57956</v>
      </c>
      <c r="AH62" s="23">
        <f>AF62/AE116*100</f>
        <v>0.50019392777302329</v>
      </c>
      <c r="AI62" s="23">
        <f>AG62/AE116*100</f>
        <v>0.52928081061169852</v>
      </c>
      <c r="AJ62" s="11"/>
      <c r="AK62" s="136"/>
      <c r="AR62" s="3"/>
      <c r="AT62" s="1"/>
      <c r="AU62" s="1"/>
      <c r="AV62" s="1"/>
      <c r="AW62" s="1"/>
      <c r="AX62" s="1"/>
      <c r="AY62" s="1"/>
      <c r="AZ62" s="136"/>
    </row>
    <row r="63" spans="1:52" s="2" customFormat="1">
      <c r="A63" s="13">
        <v>59</v>
      </c>
      <c r="B63" s="11">
        <f t="shared" si="0"/>
        <v>102190</v>
      </c>
      <c r="C63" s="12">
        <f t="shared" si="1"/>
        <v>6029210</v>
      </c>
      <c r="D63" s="12">
        <f t="shared" si="9"/>
        <v>8464485</v>
      </c>
      <c r="E63" s="11">
        <f>IF(AND(B116&gt;=D62,B116&lt;=D63),1,0)</f>
        <v>0</v>
      </c>
      <c r="F63" s="13">
        <f t="shared" si="2"/>
        <v>0</v>
      </c>
      <c r="G63" s="13">
        <f t="shared" si="2"/>
        <v>0</v>
      </c>
      <c r="H63" s="13">
        <f t="shared" si="10"/>
        <v>0</v>
      </c>
      <c r="I63" s="1"/>
      <c r="J63" s="13">
        <v>59</v>
      </c>
      <c r="K63" s="11">
        <f t="shared" si="3"/>
        <v>48713</v>
      </c>
      <c r="L63" s="12">
        <f t="shared" si="4"/>
        <v>2874067</v>
      </c>
      <c r="M63" s="12">
        <f t="shared" si="11"/>
        <v>4297325</v>
      </c>
      <c r="N63" s="11">
        <f>IF(AND(K116&gt;=M62,K116&lt;=M63),1,0)</f>
        <v>0</v>
      </c>
      <c r="O63" s="13">
        <f t="shared" si="5"/>
        <v>0</v>
      </c>
      <c r="P63" s="13">
        <f t="shared" si="5"/>
        <v>0</v>
      </c>
      <c r="Q63" s="13">
        <f t="shared" si="12"/>
        <v>0</v>
      </c>
      <c r="R63" s="1"/>
      <c r="S63" s="13">
        <v>59</v>
      </c>
      <c r="T63" s="11">
        <f t="shared" si="6"/>
        <v>53477</v>
      </c>
      <c r="U63" s="12">
        <f t="shared" si="7"/>
        <v>3155143</v>
      </c>
      <c r="V63" s="12">
        <f t="shared" si="13"/>
        <v>4167160</v>
      </c>
      <c r="W63" s="11">
        <f>IF(AND(T116&gt;=V62,T116&lt;=V63),1,0)</f>
        <v>0</v>
      </c>
      <c r="X63" s="13">
        <f t="shared" si="8"/>
        <v>0</v>
      </c>
      <c r="Y63" s="13">
        <f t="shared" si="8"/>
        <v>0</v>
      </c>
      <c r="Z63" s="13">
        <f t="shared" si="14"/>
        <v>0</v>
      </c>
      <c r="AA63" s="1"/>
      <c r="AB63" s="1"/>
      <c r="AC63" s="13">
        <v>58</v>
      </c>
      <c r="AD63" s="153">
        <f t="shared" si="15"/>
        <v>55</v>
      </c>
      <c r="AE63" s="12">
        <f t="shared" si="16"/>
        <v>103456</v>
      </c>
      <c r="AF63" s="22">
        <v>49980</v>
      </c>
      <c r="AG63" s="22">
        <v>53476</v>
      </c>
      <c r="AH63" s="23">
        <f>AF63/AE116*100</f>
        <v>0.45644031531459539</v>
      </c>
      <c r="AI63" s="23">
        <f>AG63/AE116*100</f>
        <v>0.48836739299246312</v>
      </c>
      <c r="AJ63" s="11"/>
      <c r="AK63" s="136"/>
      <c r="AR63" s="3"/>
      <c r="AT63" s="1"/>
      <c r="AU63" s="1"/>
      <c r="AV63" s="1"/>
      <c r="AW63" s="1"/>
      <c r="AX63" s="1"/>
      <c r="AY63" s="1"/>
      <c r="AZ63" s="136"/>
    </row>
    <row r="64" spans="1:52" s="2" customFormat="1">
      <c r="A64" s="13">
        <v>60</v>
      </c>
      <c r="B64" s="11">
        <f t="shared" si="0"/>
        <v>118776</v>
      </c>
      <c r="C64" s="12">
        <f t="shared" si="1"/>
        <v>7126560</v>
      </c>
      <c r="D64" s="12">
        <f t="shared" si="9"/>
        <v>8583261</v>
      </c>
      <c r="E64" s="11">
        <f>IF(AND(B116&gt;=D63,B116&lt;=D64),1,0)</f>
        <v>0</v>
      </c>
      <c r="F64" s="13">
        <f t="shared" si="2"/>
        <v>0</v>
      </c>
      <c r="G64" s="13">
        <f t="shared" si="2"/>
        <v>0</v>
      </c>
      <c r="H64" s="13">
        <f t="shared" si="10"/>
        <v>0</v>
      </c>
      <c r="I64" s="1"/>
      <c r="J64" s="13">
        <v>60</v>
      </c>
      <c r="K64" s="11">
        <f t="shared" si="3"/>
        <v>55567</v>
      </c>
      <c r="L64" s="12">
        <f t="shared" si="4"/>
        <v>3334020</v>
      </c>
      <c r="M64" s="12">
        <f t="shared" si="11"/>
        <v>4352892</v>
      </c>
      <c r="N64" s="11">
        <f>IF(AND(K116&gt;=M63,K116&lt;=M64),1,0)</f>
        <v>0</v>
      </c>
      <c r="O64" s="13">
        <f t="shared" si="5"/>
        <v>0</v>
      </c>
      <c r="P64" s="13">
        <f t="shared" si="5"/>
        <v>0</v>
      </c>
      <c r="Q64" s="13">
        <f t="shared" si="12"/>
        <v>0</v>
      </c>
      <c r="R64" s="1"/>
      <c r="S64" s="13">
        <v>60</v>
      </c>
      <c r="T64" s="11">
        <f t="shared" si="6"/>
        <v>63209</v>
      </c>
      <c r="U64" s="12">
        <f t="shared" si="7"/>
        <v>3792540</v>
      </c>
      <c r="V64" s="12">
        <f t="shared" si="13"/>
        <v>4230369</v>
      </c>
      <c r="W64" s="11">
        <f>IF(AND(T116&gt;=V63,T116&lt;=V64),1,0)</f>
        <v>0</v>
      </c>
      <c r="X64" s="13">
        <f t="shared" si="8"/>
        <v>0</v>
      </c>
      <c r="Y64" s="13">
        <f t="shared" si="8"/>
        <v>0</v>
      </c>
      <c r="Z64" s="13">
        <f t="shared" si="14"/>
        <v>0</v>
      </c>
      <c r="AA64" s="1"/>
      <c r="AB64" s="1"/>
      <c r="AC64" s="13">
        <v>59</v>
      </c>
      <c r="AD64" s="153">
        <f t="shared" si="15"/>
        <v>55</v>
      </c>
      <c r="AE64" s="12">
        <f t="shared" si="16"/>
        <v>102190</v>
      </c>
      <c r="AF64" s="22">
        <v>48713</v>
      </c>
      <c r="AG64" s="22">
        <v>53477</v>
      </c>
      <c r="AH64" s="23">
        <f>AF64/AE116*100</f>
        <v>0.44486948939415538</v>
      </c>
      <c r="AI64" s="23">
        <f>AG64/AE116*100</f>
        <v>0.48837652545175314</v>
      </c>
      <c r="AJ64" s="11"/>
      <c r="AK64" s="136"/>
      <c r="AR64" s="3"/>
      <c r="AT64" s="1"/>
      <c r="AU64" s="1"/>
      <c r="AV64" s="1"/>
      <c r="AW64" s="1"/>
      <c r="AX64" s="1"/>
      <c r="AY64" s="1"/>
      <c r="AZ64" s="136"/>
    </row>
    <row r="65" spans="1:52" s="2" customFormat="1">
      <c r="A65" s="13">
        <v>61</v>
      </c>
      <c r="B65" s="11">
        <f t="shared" si="0"/>
        <v>129444</v>
      </c>
      <c r="C65" s="12">
        <f t="shared" si="1"/>
        <v>7896084</v>
      </c>
      <c r="D65" s="12">
        <f t="shared" si="9"/>
        <v>8712705</v>
      </c>
      <c r="E65" s="11">
        <f>IF(AND(B116&gt;=D64,B116&lt;=D65),1,0)</f>
        <v>0</v>
      </c>
      <c r="F65" s="13">
        <f t="shared" si="2"/>
        <v>0</v>
      </c>
      <c r="G65" s="13">
        <f t="shared" si="2"/>
        <v>0</v>
      </c>
      <c r="H65" s="13">
        <f t="shared" si="10"/>
        <v>0</v>
      </c>
      <c r="I65" s="1"/>
      <c r="J65" s="13">
        <v>61</v>
      </c>
      <c r="K65" s="11">
        <f t="shared" si="3"/>
        <v>60603</v>
      </c>
      <c r="L65" s="12">
        <f t="shared" si="4"/>
        <v>3696783</v>
      </c>
      <c r="M65" s="12">
        <f t="shared" si="11"/>
        <v>4413495</v>
      </c>
      <c r="N65" s="11">
        <f>IF(AND(K116&gt;=M64,K116&lt;=M65),1,0)</f>
        <v>0</v>
      </c>
      <c r="O65" s="13">
        <f t="shared" si="5"/>
        <v>0</v>
      </c>
      <c r="P65" s="13">
        <f t="shared" si="5"/>
        <v>0</v>
      </c>
      <c r="Q65" s="13">
        <f t="shared" si="12"/>
        <v>0</v>
      </c>
      <c r="R65" s="1"/>
      <c r="S65" s="13">
        <v>61</v>
      </c>
      <c r="T65" s="11">
        <f t="shared" si="6"/>
        <v>68841</v>
      </c>
      <c r="U65" s="12">
        <f t="shared" si="7"/>
        <v>4199301</v>
      </c>
      <c r="V65" s="12">
        <f t="shared" si="13"/>
        <v>4299210</v>
      </c>
      <c r="W65" s="11">
        <f>IF(AND(T116&gt;=V64,T116&lt;=V65),1,0)</f>
        <v>0</v>
      </c>
      <c r="X65" s="13">
        <f t="shared" si="8"/>
        <v>0</v>
      </c>
      <c r="Y65" s="13">
        <f t="shared" si="8"/>
        <v>0</v>
      </c>
      <c r="Z65" s="13">
        <f t="shared" si="14"/>
        <v>0</v>
      </c>
      <c r="AA65" s="1"/>
      <c r="AB65" s="1"/>
      <c r="AC65" s="13">
        <v>60</v>
      </c>
      <c r="AD65" s="153">
        <f t="shared" si="15"/>
        <v>60</v>
      </c>
      <c r="AE65" s="12">
        <f t="shared" si="16"/>
        <v>118776</v>
      </c>
      <c r="AF65" s="22">
        <v>55567</v>
      </c>
      <c r="AG65" s="22">
        <v>63209</v>
      </c>
      <c r="AH65" s="23">
        <f>AF65/AE116*100</f>
        <v>0.50746336536786962</v>
      </c>
      <c r="AI65" s="23">
        <f>AG65/AE116*100</f>
        <v>0.57725361926211005</v>
      </c>
      <c r="AJ65" s="11"/>
      <c r="AK65" s="136"/>
      <c r="AR65" s="3"/>
      <c r="AT65" s="1"/>
      <c r="AU65" s="1"/>
      <c r="AV65" s="1"/>
      <c r="AW65" s="1"/>
      <c r="AX65" s="1"/>
      <c r="AY65" s="1"/>
      <c r="AZ65" s="136"/>
    </row>
    <row r="66" spans="1:52" s="2" customFormat="1">
      <c r="A66" s="13">
        <v>62</v>
      </c>
      <c r="B66" s="11">
        <f t="shared" si="0"/>
        <v>123876</v>
      </c>
      <c r="C66" s="12">
        <f t="shared" si="1"/>
        <v>7680312</v>
      </c>
      <c r="D66" s="12">
        <f t="shared" si="9"/>
        <v>8836581</v>
      </c>
      <c r="E66" s="11">
        <f>IF(AND(B116&gt;=D65,B116&lt;=D66),1,0)</f>
        <v>0</v>
      </c>
      <c r="F66" s="13">
        <f t="shared" si="2"/>
        <v>0</v>
      </c>
      <c r="G66" s="13">
        <f t="shared" si="2"/>
        <v>0</v>
      </c>
      <c r="H66" s="13">
        <f t="shared" si="10"/>
        <v>0</v>
      </c>
      <c r="I66" s="1"/>
      <c r="J66" s="13">
        <v>62</v>
      </c>
      <c r="K66" s="11">
        <f t="shared" si="3"/>
        <v>58023</v>
      </c>
      <c r="L66" s="12">
        <f t="shared" si="4"/>
        <v>3597426</v>
      </c>
      <c r="M66" s="12">
        <f t="shared" si="11"/>
        <v>4471518</v>
      </c>
      <c r="N66" s="11">
        <f>IF(AND(K116&gt;=M65,K116&lt;=M66),1,0)</f>
        <v>0</v>
      </c>
      <c r="O66" s="13">
        <f t="shared" si="5"/>
        <v>0</v>
      </c>
      <c r="P66" s="13">
        <f t="shared" si="5"/>
        <v>0</v>
      </c>
      <c r="Q66" s="13">
        <f t="shared" si="12"/>
        <v>0</v>
      </c>
      <c r="R66" s="1"/>
      <c r="S66" s="13">
        <v>62</v>
      </c>
      <c r="T66" s="11">
        <f t="shared" si="6"/>
        <v>65853</v>
      </c>
      <c r="U66" s="12">
        <f t="shared" si="7"/>
        <v>4082886</v>
      </c>
      <c r="V66" s="12">
        <f t="shared" si="13"/>
        <v>4365063</v>
      </c>
      <c r="W66" s="11">
        <f>IF(AND(T116&gt;=V65,T116&lt;=V66),1,0)</f>
        <v>0</v>
      </c>
      <c r="X66" s="13">
        <f t="shared" si="8"/>
        <v>0</v>
      </c>
      <c r="Y66" s="13">
        <f t="shared" si="8"/>
        <v>0</v>
      </c>
      <c r="Z66" s="13">
        <f t="shared" si="14"/>
        <v>0</v>
      </c>
      <c r="AA66" s="1"/>
      <c r="AB66" s="1"/>
      <c r="AC66" s="13">
        <v>61</v>
      </c>
      <c r="AD66" s="153">
        <f t="shared" si="15"/>
        <v>60</v>
      </c>
      <c r="AE66" s="12">
        <f t="shared" si="16"/>
        <v>129444</v>
      </c>
      <c r="AF66" s="22">
        <v>60603</v>
      </c>
      <c r="AG66" s="22">
        <v>68841</v>
      </c>
      <c r="AH66" s="23">
        <f>AF66/AE116*100</f>
        <v>0.55345443035234942</v>
      </c>
      <c r="AI66" s="23">
        <f>AG66/AE116*100</f>
        <v>0.62868762998343464</v>
      </c>
      <c r="AJ66" s="11"/>
      <c r="AK66" s="136"/>
      <c r="AR66" s="3"/>
      <c r="AT66" s="1"/>
      <c r="AU66" s="1"/>
      <c r="AV66" s="1"/>
      <c r="AW66" s="1"/>
      <c r="AX66" s="1"/>
      <c r="AY66" s="1"/>
      <c r="AZ66" s="136"/>
    </row>
    <row r="67" spans="1:52" s="2" customFormat="1">
      <c r="A67" s="13">
        <v>63</v>
      </c>
      <c r="B67" s="11">
        <f t="shared" si="0"/>
        <v>125305</v>
      </c>
      <c r="C67" s="12">
        <f t="shared" si="1"/>
        <v>7894215</v>
      </c>
      <c r="D67" s="12">
        <f t="shared" si="9"/>
        <v>8961886</v>
      </c>
      <c r="E67" s="11">
        <f>IF(AND(B116&gt;=D66,B116&lt;=D67),1,0)</f>
        <v>0</v>
      </c>
      <c r="F67" s="13">
        <f t="shared" si="2"/>
        <v>0</v>
      </c>
      <c r="G67" s="13">
        <f t="shared" si="2"/>
        <v>0</v>
      </c>
      <c r="H67" s="13">
        <f t="shared" si="10"/>
        <v>0</v>
      </c>
      <c r="I67" s="1"/>
      <c r="J67" s="13">
        <v>63</v>
      </c>
      <c r="K67" s="11">
        <f t="shared" si="3"/>
        <v>58304</v>
      </c>
      <c r="L67" s="12">
        <f t="shared" si="4"/>
        <v>3673152</v>
      </c>
      <c r="M67" s="12">
        <f t="shared" si="11"/>
        <v>4529822</v>
      </c>
      <c r="N67" s="11">
        <f>IF(AND(K116&gt;=M66,K116&lt;=M67),1,0)</f>
        <v>0</v>
      </c>
      <c r="O67" s="13">
        <f t="shared" si="5"/>
        <v>0</v>
      </c>
      <c r="P67" s="13">
        <f t="shared" si="5"/>
        <v>0</v>
      </c>
      <c r="Q67" s="13">
        <f t="shared" si="12"/>
        <v>0</v>
      </c>
      <c r="R67" s="1"/>
      <c r="S67" s="13">
        <v>63</v>
      </c>
      <c r="T67" s="11">
        <f t="shared" si="6"/>
        <v>67001</v>
      </c>
      <c r="U67" s="12">
        <f t="shared" si="7"/>
        <v>4221063</v>
      </c>
      <c r="V67" s="12">
        <f t="shared" si="13"/>
        <v>4432064</v>
      </c>
      <c r="W67" s="11">
        <f>IF(AND(T116&gt;=V66,T116&lt;=V67),1,0)</f>
        <v>0</v>
      </c>
      <c r="X67" s="13">
        <f t="shared" si="8"/>
        <v>0</v>
      </c>
      <c r="Y67" s="13">
        <f t="shared" si="8"/>
        <v>0</v>
      </c>
      <c r="Z67" s="13">
        <f t="shared" si="14"/>
        <v>0</v>
      </c>
      <c r="AA67" s="1"/>
      <c r="AB67" s="1"/>
      <c r="AC67" s="13">
        <v>62</v>
      </c>
      <c r="AD67" s="153">
        <f t="shared" si="15"/>
        <v>60</v>
      </c>
      <c r="AE67" s="12">
        <f t="shared" si="16"/>
        <v>123876</v>
      </c>
      <c r="AF67" s="22">
        <v>58023</v>
      </c>
      <c r="AG67" s="22">
        <v>65853</v>
      </c>
      <c r="AH67" s="23">
        <f>AF67/AE116*100</f>
        <v>0.52989268538412904</v>
      </c>
      <c r="AI67" s="23">
        <f>AG67/AE116*100</f>
        <v>0.60139984162489102</v>
      </c>
      <c r="AJ67" s="11"/>
      <c r="AK67" s="136"/>
      <c r="AR67" s="3"/>
      <c r="AT67" s="1"/>
      <c r="AU67" s="1"/>
      <c r="AV67" s="1"/>
      <c r="AW67" s="1"/>
      <c r="AX67" s="1"/>
      <c r="AY67" s="1"/>
      <c r="AZ67" s="136"/>
    </row>
    <row r="68" spans="1:52" s="2" customFormat="1">
      <c r="A68" s="13">
        <v>64</v>
      </c>
      <c r="B68" s="11">
        <f t="shared" ref="B68:B114" si="17">AE69</f>
        <v>126650</v>
      </c>
      <c r="C68" s="12">
        <f t="shared" si="1"/>
        <v>8105600</v>
      </c>
      <c r="D68" s="12">
        <f t="shared" si="9"/>
        <v>9088536</v>
      </c>
      <c r="E68" s="11">
        <f>IF(AND(B116&gt;=D67,B116&lt;=D68),1,0)</f>
        <v>0</v>
      </c>
      <c r="F68" s="13">
        <f t="shared" si="2"/>
        <v>0</v>
      </c>
      <c r="G68" s="13">
        <f t="shared" si="2"/>
        <v>0</v>
      </c>
      <c r="H68" s="13">
        <f t="shared" si="10"/>
        <v>0</v>
      </c>
      <c r="I68" s="1"/>
      <c r="J68" s="13">
        <v>64</v>
      </c>
      <c r="K68" s="11">
        <f t="shared" si="3"/>
        <v>58716</v>
      </c>
      <c r="L68" s="12">
        <f t="shared" si="4"/>
        <v>3757824</v>
      </c>
      <c r="M68" s="12">
        <f t="shared" si="11"/>
        <v>4588538</v>
      </c>
      <c r="N68" s="11">
        <f>IF(AND(K116&gt;=M67,K116&lt;=M68),1,0)</f>
        <v>0</v>
      </c>
      <c r="O68" s="13">
        <f t="shared" si="5"/>
        <v>0</v>
      </c>
      <c r="P68" s="13">
        <f t="shared" si="5"/>
        <v>0</v>
      </c>
      <c r="Q68" s="13">
        <f t="shared" si="12"/>
        <v>0</v>
      </c>
      <c r="R68" s="1"/>
      <c r="S68" s="13">
        <v>64</v>
      </c>
      <c r="T68" s="11">
        <f t="shared" si="6"/>
        <v>67934</v>
      </c>
      <c r="U68" s="12">
        <f t="shared" si="7"/>
        <v>4347776</v>
      </c>
      <c r="V68" s="12">
        <f t="shared" si="13"/>
        <v>4499998</v>
      </c>
      <c r="W68" s="11">
        <f>IF(AND(T116&gt;=V67,T116&lt;=V68),1,0)</f>
        <v>0</v>
      </c>
      <c r="X68" s="13">
        <f t="shared" si="8"/>
        <v>0</v>
      </c>
      <c r="Y68" s="13">
        <f t="shared" si="8"/>
        <v>0</v>
      </c>
      <c r="Z68" s="13">
        <f t="shared" si="14"/>
        <v>0</v>
      </c>
      <c r="AA68" s="1"/>
      <c r="AB68" s="1"/>
      <c r="AC68" s="13">
        <v>63</v>
      </c>
      <c r="AD68" s="153">
        <f t="shared" si="15"/>
        <v>60</v>
      </c>
      <c r="AE68" s="12">
        <f t="shared" si="16"/>
        <v>125305</v>
      </c>
      <c r="AF68" s="22">
        <v>58304</v>
      </c>
      <c r="AG68" s="22">
        <v>67001</v>
      </c>
      <c r="AH68" s="23">
        <f>AF68/AE116*100</f>
        <v>0.53245890644462124</v>
      </c>
      <c r="AI68" s="23">
        <f>AG68/AE116*100</f>
        <v>0.61188390488982003</v>
      </c>
      <c r="AJ68" s="11"/>
      <c r="AK68" s="136"/>
      <c r="AR68" s="3"/>
      <c r="AT68" s="1"/>
      <c r="AU68" s="1"/>
      <c r="AV68" s="1"/>
      <c r="AW68" s="1"/>
      <c r="AX68" s="1"/>
      <c r="AY68" s="1"/>
      <c r="AZ68" s="136"/>
    </row>
    <row r="69" spans="1:52" s="2" customFormat="1">
      <c r="A69" s="13">
        <v>65</v>
      </c>
      <c r="B69" s="11">
        <f t="shared" si="17"/>
        <v>129504</v>
      </c>
      <c r="C69" s="12">
        <f t="shared" ref="C69:C114" si="18">A69*B69</f>
        <v>8417760</v>
      </c>
      <c r="D69" s="12">
        <f t="shared" si="9"/>
        <v>9218040</v>
      </c>
      <c r="E69" s="11">
        <f>IF(AND(B116&gt;=D68,B116&lt;=D69),1,0)</f>
        <v>0</v>
      </c>
      <c r="F69" s="13">
        <f t="shared" ref="F69:G114" si="19">E69*A69</f>
        <v>0</v>
      </c>
      <c r="G69" s="13">
        <f t="shared" si="19"/>
        <v>0</v>
      </c>
      <c r="H69" s="13">
        <f t="shared" si="10"/>
        <v>0</v>
      </c>
      <c r="I69" s="1"/>
      <c r="J69" s="13">
        <v>65</v>
      </c>
      <c r="K69" s="11">
        <f t="shared" ref="K69:K114" si="20">AF70</f>
        <v>59921</v>
      </c>
      <c r="L69" s="12">
        <f t="shared" ref="L69:L114" si="21">J69*K69</f>
        <v>3894865</v>
      </c>
      <c r="M69" s="12">
        <f t="shared" si="11"/>
        <v>4648459</v>
      </c>
      <c r="N69" s="11">
        <f>IF(AND(K116&gt;=M68,K116&lt;=M69),1,0)</f>
        <v>0</v>
      </c>
      <c r="O69" s="13">
        <f t="shared" ref="O69:P114" si="22">N69*J69</f>
        <v>0</v>
      </c>
      <c r="P69" s="13">
        <f t="shared" si="22"/>
        <v>0</v>
      </c>
      <c r="Q69" s="13">
        <f t="shared" si="12"/>
        <v>0</v>
      </c>
      <c r="R69" s="1"/>
      <c r="S69" s="13">
        <v>65</v>
      </c>
      <c r="T69" s="11">
        <f t="shared" ref="T69:T114" si="23">AG70</f>
        <v>69583</v>
      </c>
      <c r="U69" s="12">
        <f t="shared" ref="U69:U114" si="24">S69*T69</f>
        <v>4522895</v>
      </c>
      <c r="V69" s="12">
        <f t="shared" si="13"/>
        <v>4569581</v>
      </c>
      <c r="W69" s="11">
        <f>IF(AND(T116&gt;=V68,T116&lt;=V69),1,0)</f>
        <v>0</v>
      </c>
      <c r="X69" s="13">
        <f t="shared" ref="X69:Y114" si="25">W69*S69</f>
        <v>0</v>
      </c>
      <c r="Y69" s="13">
        <f t="shared" si="25"/>
        <v>0</v>
      </c>
      <c r="Z69" s="13">
        <f t="shared" si="14"/>
        <v>0</v>
      </c>
      <c r="AA69" s="1"/>
      <c r="AB69" s="1"/>
      <c r="AC69" s="13">
        <v>64</v>
      </c>
      <c r="AD69" s="153">
        <f t="shared" si="15"/>
        <v>60</v>
      </c>
      <c r="AE69" s="12">
        <f t="shared" si="16"/>
        <v>126650</v>
      </c>
      <c r="AF69" s="22">
        <v>58716</v>
      </c>
      <c r="AG69" s="22">
        <v>67934</v>
      </c>
      <c r="AH69" s="23">
        <f>AF69/AE116*100</f>
        <v>0.53622147967210454</v>
      </c>
      <c r="AI69" s="23">
        <f>AG69/AE116*100</f>
        <v>0.62040448940739745</v>
      </c>
      <c r="AJ69" s="11"/>
      <c r="AK69" s="136"/>
      <c r="AR69" s="3"/>
      <c r="AT69" s="1"/>
      <c r="AU69" s="1"/>
      <c r="AV69" s="1"/>
      <c r="AW69" s="1"/>
      <c r="AX69" s="1"/>
      <c r="AY69" s="1"/>
      <c r="AZ69" s="136"/>
    </row>
    <row r="70" spans="1:52" s="2" customFormat="1">
      <c r="A70" s="13">
        <v>66</v>
      </c>
      <c r="B70" s="11">
        <f t="shared" si="17"/>
        <v>130340</v>
      </c>
      <c r="C70" s="12">
        <f t="shared" si="18"/>
        <v>8602440</v>
      </c>
      <c r="D70" s="12">
        <f t="shared" ref="D70:D114" si="26">D69+B70</f>
        <v>9348380</v>
      </c>
      <c r="E70" s="11">
        <f>IF(AND(B116&gt;=D69,B116&lt;=D70),1,0)</f>
        <v>0</v>
      </c>
      <c r="F70" s="13">
        <f t="shared" si="19"/>
        <v>0</v>
      </c>
      <c r="G70" s="13">
        <f t="shared" si="19"/>
        <v>0</v>
      </c>
      <c r="H70" s="13">
        <f t="shared" ref="H70:H114" si="27">D69*E70</f>
        <v>0</v>
      </c>
      <c r="I70" s="1"/>
      <c r="J70" s="13">
        <v>66</v>
      </c>
      <c r="K70" s="11">
        <f t="shared" si="20"/>
        <v>60989</v>
      </c>
      <c r="L70" s="12">
        <f t="shared" si="21"/>
        <v>4025274</v>
      </c>
      <c r="M70" s="12">
        <f t="shared" ref="M70:M114" si="28">M69+K70</f>
        <v>4709448</v>
      </c>
      <c r="N70" s="11">
        <f>IF(AND(K116&gt;=M69,K116&lt;=M70),1,0)</f>
        <v>0</v>
      </c>
      <c r="O70" s="13">
        <f t="shared" si="22"/>
        <v>0</v>
      </c>
      <c r="P70" s="13">
        <f t="shared" si="22"/>
        <v>0</v>
      </c>
      <c r="Q70" s="13">
        <f t="shared" ref="Q70:Q114" si="29">M69*N70</f>
        <v>0</v>
      </c>
      <c r="R70" s="1"/>
      <c r="S70" s="13">
        <v>66</v>
      </c>
      <c r="T70" s="11">
        <f t="shared" si="23"/>
        <v>69351</v>
      </c>
      <c r="U70" s="12">
        <f t="shared" si="24"/>
        <v>4577166</v>
      </c>
      <c r="V70" s="12">
        <f t="shared" ref="V70:V114" si="30">V69+T70</f>
        <v>4638932</v>
      </c>
      <c r="W70" s="11">
        <f>IF(AND(T116&gt;=V69,T116&lt;=V70),1,0)</f>
        <v>0</v>
      </c>
      <c r="X70" s="13">
        <f t="shared" si="25"/>
        <v>0</v>
      </c>
      <c r="Y70" s="13">
        <f t="shared" si="25"/>
        <v>0</v>
      </c>
      <c r="Z70" s="13">
        <f t="shared" ref="Z70:Z114" si="31">V69*W70</f>
        <v>0</v>
      </c>
      <c r="AA70" s="1"/>
      <c r="AB70" s="1"/>
      <c r="AC70" s="13">
        <v>65</v>
      </c>
      <c r="AD70" s="153">
        <f t="shared" ref="AD70:AD94" si="32">5*INT(AC70/5)</f>
        <v>65</v>
      </c>
      <c r="AE70" s="12">
        <f t="shared" ref="AE70:AE115" si="33">AF70+AG70</f>
        <v>129504</v>
      </c>
      <c r="AF70" s="22">
        <v>59921</v>
      </c>
      <c r="AG70" s="22">
        <v>69583</v>
      </c>
      <c r="AH70" s="23">
        <f>AF70/AE116*100</f>
        <v>0.54722609311656412</v>
      </c>
      <c r="AI70" s="23">
        <f>AG70/AE116*100</f>
        <v>0.63546391477662056</v>
      </c>
      <c r="AJ70" s="11"/>
      <c r="AK70" s="136"/>
      <c r="AR70" s="3"/>
      <c r="AT70" s="1"/>
      <c r="AU70" s="1"/>
      <c r="AV70" s="1"/>
      <c r="AW70" s="1"/>
      <c r="AX70" s="1"/>
      <c r="AY70" s="1"/>
      <c r="AZ70" s="136"/>
    </row>
    <row r="71" spans="1:52" s="2" customFormat="1">
      <c r="A71" s="13">
        <v>67</v>
      </c>
      <c r="B71" s="11">
        <f t="shared" si="17"/>
        <v>128771</v>
      </c>
      <c r="C71" s="12">
        <f t="shared" si="18"/>
        <v>8627657</v>
      </c>
      <c r="D71" s="12">
        <f t="shared" si="26"/>
        <v>9477151</v>
      </c>
      <c r="E71" s="11">
        <f>IF(AND(B116&gt;=D70,B116&lt;=D71),1,0)</f>
        <v>0</v>
      </c>
      <c r="F71" s="13">
        <f t="shared" si="19"/>
        <v>0</v>
      </c>
      <c r="G71" s="13">
        <f t="shared" si="19"/>
        <v>0</v>
      </c>
      <c r="H71" s="13">
        <f t="shared" si="27"/>
        <v>0</v>
      </c>
      <c r="I71" s="1"/>
      <c r="J71" s="13">
        <v>67</v>
      </c>
      <c r="K71" s="11">
        <f t="shared" si="20"/>
        <v>59939</v>
      </c>
      <c r="L71" s="12">
        <f t="shared" si="21"/>
        <v>4015913</v>
      </c>
      <c r="M71" s="12">
        <f t="shared" si="28"/>
        <v>4769387</v>
      </c>
      <c r="N71" s="11">
        <f>IF(AND(K116&gt;=M70,K116&lt;=M71),1,0)</f>
        <v>0</v>
      </c>
      <c r="O71" s="13">
        <f t="shared" si="22"/>
        <v>0</v>
      </c>
      <c r="P71" s="13">
        <f t="shared" si="22"/>
        <v>0</v>
      </c>
      <c r="Q71" s="13">
        <f t="shared" si="29"/>
        <v>0</v>
      </c>
      <c r="R71" s="1"/>
      <c r="S71" s="13">
        <v>67</v>
      </c>
      <c r="T71" s="11">
        <f t="shared" si="23"/>
        <v>68832</v>
      </c>
      <c r="U71" s="12">
        <f t="shared" si="24"/>
        <v>4611744</v>
      </c>
      <c r="V71" s="12">
        <f t="shared" si="30"/>
        <v>4707764</v>
      </c>
      <c r="W71" s="11">
        <f>IF(AND(T116&gt;=V70,T116&lt;=V71),1,0)</f>
        <v>0</v>
      </c>
      <c r="X71" s="13">
        <f t="shared" si="25"/>
        <v>0</v>
      </c>
      <c r="Y71" s="13">
        <f t="shared" si="25"/>
        <v>0</v>
      </c>
      <c r="Z71" s="13">
        <f t="shared" si="31"/>
        <v>0</v>
      </c>
      <c r="AA71" s="1"/>
      <c r="AB71" s="1"/>
      <c r="AC71" s="13">
        <v>66</v>
      </c>
      <c r="AD71" s="153">
        <f t="shared" si="32"/>
        <v>65</v>
      </c>
      <c r="AE71" s="12">
        <f t="shared" si="33"/>
        <v>130340</v>
      </c>
      <c r="AF71" s="22">
        <v>60989</v>
      </c>
      <c r="AG71" s="22">
        <v>69351</v>
      </c>
      <c r="AH71" s="23">
        <f>AF71/AE116*100</f>
        <v>0.5569795596382926</v>
      </c>
      <c r="AI71" s="23">
        <f>AG71/AE116*100</f>
        <v>0.63334518422133868</v>
      </c>
      <c r="AJ71" s="11"/>
      <c r="AK71" s="136"/>
      <c r="AR71" s="3"/>
      <c r="AT71" s="1"/>
      <c r="AU71" s="1"/>
      <c r="AV71" s="1"/>
      <c r="AW71" s="1"/>
      <c r="AX71" s="1"/>
      <c r="AY71" s="1"/>
      <c r="AZ71" s="136"/>
    </row>
    <row r="72" spans="1:52" s="2" customFormat="1">
      <c r="A72" s="13">
        <v>68</v>
      </c>
      <c r="B72" s="11">
        <f t="shared" si="17"/>
        <v>122229</v>
      </c>
      <c r="C72" s="12">
        <f t="shared" si="18"/>
        <v>8311572</v>
      </c>
      <c r="D72" s="12">
        <f t="shared" si="26"/>
        <v>9599380</v>
      </c>
      <c r="E72" s="11">
        <f>IF(AND(B116&gt;=D71,B116&lt;=D72),1,0)</f>
        <v>0</v>
      </c>
      <c r="F72" s="13">
        <f t="shared" si="19"/>
        <v>0</v>
      </c>
      <c r="G72" s="13">
        <f t="shared" si="19"/>
        <v>0</v>
      </c>
      <c r="H72" s="13">
        <f t="shared" si="27"/>
        <v>0</v>
      </c>
      <c r="I72" s="1"/>
      <c r="J72" s="13">
        <v>68</v>
      </c>
      <c r="K72" s="11">
        <f t="shared" si="20"/>
        <v>55878</v>
      </c>
      <c r="L72" s="12">
        <f t="shared" si="21"/>
        <v>3799704</v>
      </c>
      <c r="M72" s="12">
        <f t="shared" si="28"/>
        <v>4825265</v>
      </c>
      <c r="N72" s="11">
        <f>IF(AND(K116&gt;=M71,K116&lt;=M72),1,0)</f>
        <v>0</v>
      </c>
      <c r="O72" s="13">
        <f t="shared" si="22"/>
        <v>0</v>
      </c>
      <c r="P72" s="13">
        <f t="shared" si="22"/>
        <v>0</v>
      </c>
      <c r="Q72" s="13">
        <f t="shared" si="29"/>
        <v>0</v>
      </c>
      <c r="R72" s="1"/>
      <c r="S72" s="13">
        <v>68</v>
      </c>
      <c r="T72" s="11">
        <f t="shared" si="23"/>
        <v>66351</v>
      </c>
      <c r="U72" s="12">
        <f t="shared" si="24"/>
        <v>4511868</v>
      </c>
      <c r="V72" s="12">
        <f t="shared" si="30"/>
        <v>4774115</v>
      </c>
      <c r="W72" s="11">
        <f>IF(AND(T116&gt;=V71,T116&lt;=V72),1,0)</f>
        <v>0</v>
      </c>
      <c r="X72" s="13">
        <f t="shared" si="25"/>
        <v>0</v>
      </c>
      <c r="Y72" s="13">
        <f t="shared" si="25"/>
        <v>0</v>
      </c>
      <c r="Z72" s="13">
        <f t="shared" si="31"/>
        <v>0</v>
      </c>
      <c r="AA72" s="1"/>
      <c r="AB72" s="1"/>
      <c r="AC72" s="13">
        <v>67</v>
      </c>
      <c r="AD72" s="153">
        <f t="shared" si="32"/>
        <v>65</v>
      </c>
      <c r="AE72" s="12">
        <f t="shared" si="33"/>
        <v>128771</v>
      </c>
      <c r="AF72" s="22">
        <v>59939</v>
      </c>
      <c r="AG72" s="22">
        <v>68832</v>
      </c>
      <c r="AH72" s="23">
        <f>AF72/AE116*100</f>
        <v>0.54739047738378421</v>
      </c>
      <c r="AI72" s="23">
        <f>AG72/AE116*100</f>
        <v>0.62860543784982459</v>
      </c>
      <c r="AJ72" s="11"/>
      <c r="AK72" s="136"/>
      <c r="AR72" s="3"/>
      <c r="AT72" s="1"/>
      <c r="AU72" s="1"/>
      <c r="AV72" s="1"/>
      <c r="AW72" s="1"/>
      <c r="AX72" s="1"/>
      <c r="AY72" s="1"/>
      <c r="AZ72" s="136"/>
    </row>
    <row r="73" spans="1:52" s="2" customFormat="1">
      <c r="A73" s="13">
        <v>69</v>
      </c>
      <c r="B73" s="11">
        <f t="shared" si="17"/>
        <v>116095</v>
      </c>
      <c r="C73" s="12">
        <f t="shared" si="18"/>
        <v>8010555</v>
      </c>
      <c r="D73" s="12">
        <f t="shared" si="26"/>
        <v>9715475</v>
      </c>
      <c r="E73" s="11">
        <f>IF(AND(B116&gt;=D72,B116&lt;=D73),1,0)</f>
        <v>0</v>
      </c>
      <c r="F73" s="13">
        <f t="shared" si="19"/>
        <v>0</v>
      </c>
      <c r="G73" s="13">
        <f t="shared" si="19"/>
        <v>0</v>
      </c>
      <c r="H73" s="13">
        <f t="shared" si="27"/>
        <v>0</v>
      </c>
      <c r="I73" s="1"/>
      <c r="J73" s="13">
        <v>69</v>
      </c>
      <c r="K73" s="11">
        <f t="shared" si="20"/>
        <v>54479</v>
      </c>
      <c r="L73" s="12">
        <f t="shared" si="21"/>
        <v>3759051</v>
      </c>
      <c r="M73" s="12">
        <f t="shared" si="28"/>
        <v>4879744</v>
      </c>
      <c r="N73" s="11">
        <f>IF(AND(K116&gt;=M72,K116&lt;=M73),1,0)</f>
        <v>0</v>
      </c>
      <c r="O73" s="13">
        <f t="shared" si="22"/>
        <v>0</v>
      </c>
      <c r="P73" s="13">
        <f t="shared" si="22"/>
        <v>0</v>
      </c>
      <c r="Q73" s="13">
        <f t="shared" si="29"/>
        <v>0</v>
      </c>
      <c r="R73" s="1"/>
      <c r="S73" s="13">
        <v>69</v>
      </c>
      <c r="T73" s="11">
        <f t="shared" si="23"/>
        <v>61616</v>
      </c>
      <c r="U73" s="12">
        <f t="shared" si="24"/>
        <v>4251504</v>
      </c>
      <c r="V73" s="12">
        <f t="shared" si="30"/>
        <v>4835731</v>
      </c>
      <c r="W73" s="11">
        <f>IF(AND(T116&gt;=V72,T116&lt;=V73),1,0)</f>
        <v>0</v>
      </c>
      <c r="X73" s="13">
        <f t="shared" si="25"/>
        <v>0</v>
      </c>
      <c r="Y73" s="13">
        <f t="shared" si="25"/>
        <v>0</v>
      </c>
      <c r="Z73" s="13">
        <f t="shared" si="31"/>
        <v>0</v>
      </c>
      <c r="AA73" s="1"/>
      <c r="AB73" s="1"/>
      <c r="AC73" s="13">
        <v>68</v>
      </c>
      <c r="AD73" s="153">
        <f t="shared" si="32"/>
        <v>65</v>
      </c>
      <c r="AE73" s="12">
        <f t="shared" si="33"/>
        <v>122229</v>
      </c>
      <c r="AF73" s="22">
        <v>55878</v>
      </c>
      <c r="AG73" s="22">
        <v>66351</v>
      </c>
      <c r="AH73" s="23">
        <f>AF73/AE116*100</f>
        <v>0.51030356020706202</v>
      </c>
      <c r="AI73" s="23">
        <f>AG73/AE116*100</f>
        <v>0.60594780635131495</v>
      </c>
      <c r="AJ73" s="11"/>
      <c r="AK73" s="136"/>
      <c r="AR73" s="3"/>
      <c r="AT73" s="1"/>
      <c r="AU73" s="1"/>
      <c r="AV73" s="1"/>
      <c r="AW73" s="1"/>
      <c r="AX73" s="1"/>
      <c r="AY73" s="1"/>
      <c r="AZ73" s="136"/>
    </row>
    <row r="74" spans="1:52" s="2" customFormat="1">
      <c r="A74" s="13">
        <v>70</v>
      </c>
      <c r="B74" s="11">
        <f t="shared" si="17"/>
        <v>122908</v>
      </c>
      <c r="C74" s="12">
        <f t="shared" si="18"/>
        <v>8603560</v>
      </c>
      <c r="D74" s="12">
        <f t="shared" si="26"/>
        <v>9838383</v>
      </c>
      <c r="E74" s="11">
        <f>IF(AND(B116&gt;=D73,B116&lt;=D74),1,0)</f>
        <v>0</v>
      </c>
      <c r="F74" s="13">
        <f t="shared" si="19"/>
        <v>0</v>
      </c>
      <c r="G74" s="13">
        <f t="shared" si="19"/>
        <v>0</v>
      </c>
      <c r="H74" s="13">
        <f t="shared" si="27"/>
        <v>0</v>
      </c>
      <c r="I74" s="1"/>
      <c r="J74" s="13">
        <v>70</v>
      </c>
      <c r="K74" s="11">
        <f t="shared" si="20"/>
        <v>56763</v>
      </c>
      <c r="L74" s="12">
        <f t="shared" si="21"/>
        <v>3973410</v>
      </c>
      <c r="M74" s="12">
        <f t="shared" si="28"/>
        <v>4936507</v>
      </c>
      <c r="N74" s="11">
        <f>IF(AND(K116&gt;=M73,K116&lt;=M74),1,0)</f>
        <v>0</v>
      </c>
      <c r="O74" s="13">
        <f t="shared" si="22"/>
        <v>0</v>
      </c>
      <c r="P74" s="13">
        <f t="shared" si="22"/>
        <v>0</v>
      </c>
      <c r="Q74" s="13">
        <f t="shared" si="29"/>
        <v>0</v>
      </c>
      <c r="R74" s="1"/>
      <c r="S74" s="13">
        <v>70</v>
      </c>
      <c r="T74" s="11">
        <f t="shared" si="23"/>
        <v>66145</v>
      </c>
      <c r="U74" s="12">
        <f t="shared" si="24"/>
        <v>4630150</v>
      </c>
      <c r="V74" s="12">
        <f t="shared" si="30"/>
        <v>4901876</v>
      </c>
      <c r="W74" s="11">
        <f>IF(AND(T116&gt;=V73,T116&lt;=V74),1,0)</f>
        <v>0</v>
      </c>
      <c r="X74" s="13">
        <f t="shared" si="25"/>
        <v>0</v>
      </c>
      <c r="Y74" s="13">
        <f t="shared" si="25"/>
        <v>0</v>
      </c>
      <c r="Z74" s="13">
        <f t="shared" si="31"/>
        <v>0</v>
      </c>
      <c r="AA74" s="1"/>
      <c r="AB74" s="1"/>
      <c r="AC74" s="13">
        <v>69</v>
      </c>
      <c r="AD74" s="153">
        <f t="shared" si="32"/>
        <v>65</v>
      </c>
      <c r="AE74" s="12">
        <f t="shared" si="33"/>
        <v>116095</v>
      </c>
      <c r="AF74" s="22">
        <v>54479</v>
      </c>
      <c r="AG74" s="22">
        <v>61616</v>
      </c>
      <c r="AH74" s="23">
        <f>AF74/AE116*100</f>
        <v>0.49752724966034106</v>
      </c>
      <c r="AI74" s="23">
        <f>AG74/AE116*100</f>
        <v>0.56270561161312749</v>
      </c>
      <c r="AJ74" s="11"/>
      <c r="AK74" s="136"/>
      <c r="AR74" s="3"/>
      <c r="AT74" s="1"/>
      <c r="AU74" s="1"/>
      <c r="AV74" s="1"/>
      <c r="AW74" s="1"/>
      <c r="AX74" s="1"/>
      <c r="AY74" s="1"/>
      <c r="AZ74" s="136"/>
    </row>
    <row r="75" spans="1:52" s="2" customFormat="1">
      <c r="A75" s="13">
        <v>71</v>
      </c>
      <c r="B75" s="11">
        <f t="shared" si="17"/>
        <v>117702</v>
      </c>
      <c r="C75" s="12">
        <f t="shared" si="18"/>
        <v>8356842</v>
      </c>
      <c r="D75" s="12">
        <f t="shared" si="26"/>
        <v>9956085</v>
      </c>
      <c r="E75" s="11">
        <f>IF(AND(B116&gt;=D74,B116&lt;=D75),1,0)</f>
        <v>0</v>
      </c>
      <c r="F75" s="13">
        <f t="shared" si="19"/>
        <v>0</v>
      </c>
      <c r="G75" s="13">
        <f t="shared" si="19"/>
        <v>0</v>
      </c>
      <c r="H75" s="13">
        <f t="shared" si="27"/>
        <v>0</v>
      </c>
      <c r="I75" s="1"/>
      <c r="J75" s="13">
        <v>71</v>
      </c>
      <c r="K75" s="11">
        <f t="shared" si="20"/>
        <v>53206</v>
      </c>
      <c r="L75" s="12">
        <f t="shared" si="21"/>
        <v>3777626</v>
      </c>
      <c r="M75" s="12">
        <f t="shared" si="28"/>
        <v>4989713</v>
      </c>
      <c r="N75" s="11">
        <f>IF(AND(K116&gt;=M74,K116&lt;=M75),1,0)</f>
        <v>0</v>
      </c>
      <c r="O75" s="13">
        <f t="shared" si="22"/>
        <v>0</v>
      </c>
      <c r="P75" s="13">
        <f t="shared" si="22"/>
        <v>0</v>
      </c>
      <c r="Q75" s="13">
        <f t="shared" si="29"/>
        <v>0</v>
      </c>
      <c r="R75" s="1"/>
      <c r="S75" s="13">
        <v>71</v>
      </c>
      <c r="T75" s="11">
        <f t="shared" si="23"/>
        <v>64496</v>
      </c>
      <c r="U75" s="12">
        <f t="shared" si="24"/>
        <v>4579216</v>
      </c>
      <c r="V75" s="12">
        <f t="shared" si="30"/>
        <v>4966372</v>
      </c>
      <c r="W75" s="11">
        <f>IF(AND(T116&gt;=V74,T116&lt;=V75),1,0)</f>
        <v>0</v>
      </c>
      <c r="X75" s="13">
        <f t="shared" si="25"/>
        <v>0</v>
      </c>
      <c r="Y75" s="13">
        <f t="shared" si="25"/>
        <v>0</v>
      </c>
      <c r="Z75" s="13">
        <f t="shared" si="31"/>
        <v>0</v>
      </c>
      <c r="AA75" s="1"/>
      <c r="AB75" s="1"/>
      <c r="AC75" s="13">
        <v>70</v>
      </c>
      <c r="AD75" s="153">
        <f t="shared" si="32"/>
        <v>70</v>
      </c>
      <c r="AE75" s="12">
        <f t="shared" si="33"/>
        <v>122908</v>
      </c>
      <c r="AF75" s="22">
        <v>56763</v>
      </c>
      <c r="AG75" s="22">
        <v>66145</v>
      </c>
      <c r="AH75" s="23">
        <f>AF75/AE116*100</f>
        <v>0.51838578667871904</v>
      </c>
      <c r="AI75" s="23">
        <f>AG75/AE116*100</f>
        <v>0.6040665197375733</v>
      </c>
      <c r="AJ75" s="11"/>
      <c r="AK75" s="136"/>
      <c r="AR75" s="3"/>
      <c r="AT75" s="1"/>
      <c r="AU75" s="1"/>
      <c r="AV75" s="1"/>
      <c r="AW75" s="1"/>
      <c r="AX75" s="1"/>
      <c r="AY75" s="1"/>
      <c r="AZ75" s="136"/>
    </row>
    <row r="76" spans="1:52" s="2" customFormat="1">
      <c r="A76" s="13">
        <v>72</v>
      </c>
      <c r="B76" s="11">
        <f t="shared" si="17"/>
        <v>105260</v>
      </c>
      <c r="C76" s="12">
        <f t="shared" si="18"/>
        <v>7578720</v>
      </c>
      <c r="D76" s="12">
        <f t="shared" si="26"/>
        <v>10061345</v>
      </c>
      <c r="E76" s="11">
        <f>IF(AND(B116&gt;=D75,B116&lt;=D76),1,0)</f>
        <v>0</v>
      </c>
      <c r="F76" s="13">
        <f t="shared" si="19"/>
        <v>0</v>
      </c>
      <c r="G76" s="13">
        <f t="shared" si="19"/>
        <v>0</v>
      </c>
      <c r="H76" s="13">
        <f t="shared" si="27"/>
        <v>0</v>
      </c>
      <c r="I76" s="1"/>
      <c r="J76" s="13">
        <v>72</v>
      </c>
      <c r="K76" s="11">
        <f t="shared" si="20"/>
        <v>48157</v>
      </c>
      <c r="L76" s="12">
        <f t="shared" si="21"/>
        <v>3467304</v>
      </c>
      <c r="M76" s="12">
        <f t="shared" si="28"/>
        <v>5037870</v>
      </c>
      <c r="N76" s="11">
        <f>IF(AND(K116&gt;=M75,K116&lt;=M76),1,0)</f>
        <v>0</v>
      </c>
      <c r="O76" s="13">
        <f t="shared" si="22"/>
        <v>0</v>
      </c>
      <c r="P76" s="13">
        <f t="shared" si="22"/>
        <v>0</v>
      </c>
      <c r="Q76" s="13">
        <f t="shared" si="29"/>
        <v>0</v>
      </c>
      <c r="R76" s="1"/>
      <c r="S76" s="13">
        <v>72</v>
      </c>
      <c r="T76" s="11">
        <f t="shared" si="23"/>
        <v>57103</v>
      </c>
      <c r="U76" s="12">
        <f t="shared" si="24"/>
        <v>4111416</v>
      </c>
      <c r="V76" s="12">
        <f t="shared" si="30"/>
        <v>5023475</v>
      </c>
      <c r="W76" s="11">
        <f>IF(AND(T116&gt;=V75,T116&lt;=V76),1,0)</f>
        <v>0</v>
      </c>
      <c r="X76" s="13">
        <f t="shared" si="25"/>
        <v>0</v>
      </c>
      <c r="Y76" s="13">
        <f t="shared" si="25"/>
        <v>0</v>
      </c>
      <c r="Z76" s="13">
        <f t="shared" si="31"/>
        <v>0</v>
      </c>
      <c r="AA76" s="1"/>
      <c r="AB76" s="1"/>
      <c r="AC76" s="13">
        <v>71</v>
      </c>
      <c r="AD76" s="153">
        <f t="shared" si="32"/>
        <v>70</v>
      </c>
      <c r="AE76" s="12">
        <f t="shared" si="33"/>
        <v>117702</v>
      </c>
      <c r="AF76" s="22">
        <v>53206</v>
      </c>
      <c r="AG76" s="22">
        <v>64496</v>
      </c>
      <c r="AH76" s="23">
        <f>AF76/AE116*100</f>
        <v>0.485901628984161</v>
      </c>
      <c r="AI76" s="23">
        <f>AG76/AE116*100</f>
        <v>0.5890070943683503</v>
      </c>
      <c r="AJ76" s="11"/>
      <c r="AK76" s="136"/>
      <c r="AR76" s="3"/>
      <c r="AT76" s="1"/>
      <c r="AU76" s="1"/>
      <c r="AV76" s="1"/>
      <c r="AW76" s="1"/>
      <c r="AX76" s="1"/>
      <c r="AY76" s="1"/>
      <c r="AZ76" s="136"/>
    </row>
    <row r="77" spans="1:52" s="2" customFormat="1">
      <c r="A77" s="13">
        <v>73</v>
      </c>
      <c r="B77" s="11">
        <f t="shared" si="17"/>
        <v>101927</v>
      </c>
      <c r="C77" s="12">
        <f t="shared" si="18"/>
        <v>7440671</v>
      </c>
      <c r="D77" s="12">
        <f t="shared" si="26"/>
        <v>10163272</v>
      </c>
      <c r="E77" s="11">
        <f>IF(AND(B116&gt;=D76,B116&lt;=D77),1,0)</f>
        <v>0</v>
      </c>
      <c r="F77" s="13">
        <f t="shared" si="19"/>
        <v>0</v>
      </c>
      <c r="G77" s="13">
        <f t="shared" si="19"/>
        <v>0</v>
      </c>
      <c r="H77" s="13">
        <f t="shared" si="27"/>
        <v>0</v>
      </c>
      <c r="I77" s="1"/>
      <c r="J77" s="13">
        <v>73</v>
      </c>
      <c r="K77" s="11">
        <f t="shared" si="20"/>
        <v>46209</v>
      </c>
      <c r="L77" s="12">
        <f t="shared" si="21"/>
        <v>3373257</v>
      </c>
      <c r="M77" s="12">
        <f t="shared" si="28"/>
        <v>5084079</v>
      </c>
      <c r="N77" s="11">
        <f>IF(AND(K116&gt;=M76,K116&lt;=M77),1,0)</f>
        <v>0</v>
      </c>
      <c r="O77" s="13">
        <f t="shared" si="22"/>
        <v>0</v>
      </c>
      <c r="P77" s="13">
        <f t="shared" si="22"/>
        <v>0</v>
      </c>
      <c r="Q77" s="13">
        <f t="shared" si="29"/>
        <v>0</v>
      </c>
      <c r="R77" s="1"/>
      <c r="S77" s="13">
        <v>73</v>
      </c>
      <c r="T77" s="11">
        <f t="shared" si="23"/>
        <v>55718</v>
      </c>
      <c r="U77" s="12">
        <f t="shared" si="24"/>
        <v>4067414</v>
      </c>
      <c r="V77" s="12">
        <f t="shared" si="30"/>
        <v>5079193</v>
      </c>
      <c r="W77" s="11">
        <f>IF(AND(T116&gt;=V76,T116&lt;=V77),1,0)</f>
        <v>0</v>
      </c>
      <c r="X77" s="13">
        <f t="shared" si="25"/>
        <v>0</v>
      </c>
      <c r="Y77" s="13">
        <f t="shared" si="25"/>
        <v>0</v>
      </c>
      <c r="Z77" s="13">
        <f t="shared" si="31"/>
        <v>0</v>
      </c>
      <c r="AA77" s="1"/>
      <c r="AB77" s="1"/>
      <c r="AC77" s="13">
        <v>72</v>
      </c>
      <c r="AD77" s="153">
        <f t="shared" si="32"/>
        <v>70</v>
      </c>
      <c r="AE77" s="12">
        <f t="shared" si="33"/>
        <v>105260</v>
      </c>
      <c r="AF77" s="22">
        <v>48157</v>
      </c>
      <c r="AG77" s="22">
        <v>57103</v>
      </c>
      <c r="AH77" s="23">
        <f>AF77/AE116*100</f>
        <v>0.43979184202891097</v>
      </c>
      <c r="AI77" s="23">
        <f>AG77/AE116*100</f>
        <v>0.52149082283732173</v>
      </c>
      <c r="AJ77" s="11"/>
      <c r="AK77" s="136"/>
      <c r="AR77" s="3"/>
      <c r="AT77" s="1"/>
      <c r="AU77" s="1"/>
      <c r="AV77" s="1"/>
      <c r="AW77" s="1"/>
      <c r="AX77" s="1"/>
      <c r="AY77" s="1"/>
      <c r="AZ77" s="136"/>
    </row>
    <row r="78" spans="1:52" s="2" customFormat="1">
      <c r="A78" s="13">
        <v>74</v>
      </c>
      <c r="B78" s="11">
        <f t="shared" si="17"/>
        <v>97033</v>
      </c>
      <c r="C78" s="12">
        <f t="shared" si="18"/>
        <v>7180442</v>
      </c>
      <c r="D78" s="12">
        <f t="shared" si="26"/>
        <v>10260305</v>
      </c>
      <c r="E78" s="11">
        <f>IF(AND(B116&gt;=D77,B116&lt;=D78),1,0)</f>
        <v>0</v>
      </c>
      <c r="F78" s="13">
        <f t="shared" si="19"/>
        <v>0</v>
      </c>
      <c r="G78" s="13">
        <f t="shared" si="19"/>
        <v>0</v>
      </c>
      <c r="H78" s="13">
        <f t="shared" si="27"/>
        <v>0</v>
      </c>
      <c r="I78" s="1"/>
      <c r="J78" s="13">
        <v>74</v>
      </c>
      <c r="K78" s="11">
        <f t="shared" si="20"/>
        <v>44096</v>
      </c>
      <c r="L78" s="12">
        <f t="shared" si="21"/>
        <v>3263104</v>
      </c>
      <c r="M78" s="12">
        <f t="shared" si="28"/>
        <v>5128175</v>
      </c>
      <c r="N78" s="11">
        <f>IF(AND(K116&gt;=M77,K116&lt;=M78),1,0)</f>
        <v>0</v>
      </c>
      <c r="O78" s="13">
        <f t="shared" si="22"/>
        <v>0</v>
      </c>
      <c r="P78" s="13">
        <f t="shared" si="22"/>
        <v>0</v>
      </c>
      <c r="Q78" s="13">
        <f t="shared" si="29"/>
        <v>0</v>
      </c>
      <c r="R78" s="1"/>
      <c r="S78" s="13">
        <v>74</v>
      </c>
      <c r="T78" s="11">
        <f t="shared" si="23"/>
        <v>52937</v>
      </c>
      <c r="U78" s="12">
        <f t="shared" si="24"/>
        <v>3917338</v>
      </c>
      <c r="V78" s="12">
        <f t="shared" si="30"/>
        <v>5132130</v>
      </c>
      <c r="W78" s="11">
        <f>IF(AND(T116&gt;=V77,T116&lt;=V78),1,0)</f>
        <v>0</v>
      </c>
      <c r="X78" s="13">
        <f t="shared" si="25"/>
        <v>0</v>
      </c>
      <c r="Y78" s="13">
        <f t="shared" si="25"/>
        <v>0</v>
      </c>
      <c r="Z78" s="13">
        <f t="shared" si="31"/>
        <v>0</v>
      </c>
      <c r="AA78" s="1"/>
      <c r="AB78" s="1"/>
      <c r="AC78" s="13">
        <v>73</v>
      </c>
      <c r="AD78" s="153">
        <f t="shared" si="32"/>
        <v>70</v>
      </c>
      <c r="AE78" s="12">
        <f t="shared" si="33"/>
        <v>101927</v>
      </c>
      <c r="AF78" s="22">
        <v>46209</v>
      </c>
      <c r="AG78" s="22">
        <v>55718</v>
      </c>
      <c r="AH78" s="23">
        <f>AF78/AE116*100</f>
        <v>0.42200181133197562</v>
      </c>
      <c r="AI78" s="23">
        <f>AG78/AE116*100</f>
        <v>0.50884236672066085</v>
      </c>
      <c r="AJ78" s="11"/>
      <c r="AK78" s="136"/>
      <c r="AR78" s="3"/>
      <c r="AT78" s="1"/>
      <c r="AU78" s="1"/>
      <c r="AV78" s="1"/>
      <c r="AW78" s="1"/>
      <c r="AX78" s="1"/>
      <c r="AY78" s="1"/>
      <c r="AZ78" s="136"/>
    </row>
    <row r="79" spans="1:52" s="2" customFormat="1">
      <c r="A79" s="13">
        <v>75</v>
      </c>
      <c r="B79" s="11">
        <f t="shared" si="17"/>
        <v>91617</v>
      </c>
      <c r="C79" s="12">
        <f t="shared" si="18"/>
        <v>6871275</v>
      </c>
      <c r="D79" s="12">
        <f t="shared" si="26"/>
        <v>10351922</v>
      </c>
      <c r="E79" s="11">
        <f>IF(AND(B116&gt;=D78,B116&lt;=D79),1,0)</f>
        <v>0</v>
      </c>
      <c r="F79" s="13">
        <f t="shared" si="19"/>
        <v>0</v>
      </c>
      <c r="G79" s="13">
        <f t="shared" si="19"/>
        <v>0</v>
      </c>
      <c r="H79" s="13">
        <f t="shared" si="27"/>
        <v>0</v>
      </c>
      <c r="I79" s="1"/>
      <c r="J79" s="13">
        <v>75</v>
      </c>
      <c r="K79" s="11">
        <f t="shared" si="20"/>
        <v>40884</v>
      </c>
      <c r="L79" s="12">
        <f t="shared" si="21"/>
        <v>3066300</v>
      </c>
      <c r="M79" s="12">
        <f t="shared" si="28"/>
        <v>5169059</v>
      </c>
      <c r="N79" s="11">
        <f>IF(AND(K116&gt;=M78,K116&lt;=M79),1,0)</f>
        <v>0</v>
      </c>
      <c r="O79" s="13">
        <f t="shared" si="22"/>
        <v>0</v>
      </c>
      <c r="P79" s="13">
        <f t="shared" si="22"/>
        <v>0</v>
      </c>
      <c r="Q79" s="13">
        <f t="shared" si="29"/>
        <v>0</v>
      </c>
      <c r="R79" s="1"/>
      <c r="S79" s="13">
        <v>75</v>
      </c>
      <c r="T79" s="11">
        <f t="shared" si="23"/>
        <v>50733</v>
      </c>
      <c r="U79" s="12">
        <f t="shared" si="24"/>
        <v>3804975</v>
      </c>
      <c r="V79" s="12">
        <f t="shared" si="30"/>
        <v>5182863</v>
      </c>
      <c r="W79" s="11">
        <f>IF(AND(T116&gt;=V78,T116&lt;=V79),1,0)</f>
        <v>0</v>
      </c>
      <c r="X79" s="13">
        <f t="shared" si="25"/>
        <v>0</v>
      </c>
      <c r="Y79" s="13">
        <f t="shared" si="25"/>
        <v>0</v>
      </c>
      <c r="Z79" s="13">
        <f t="shared" si="31"/>
        <v>0</v>
      </c>
      <c r="AA79" s="1"/>
      <c r="AB79" s="1"/>
      <c r="AC79" s="13">
        <v>74</v>
      </c>
      <c r="AD79" s="153">
        <f t="shared" si="32"/>
        <v>70</v>
      </c>
      <c r="AE79" s="12">
        <f t="shared" si="33"/>
        <v>97033</v>
      </c>
      <c r="AF79" s="22">
        <v>44096</v>
      </c>
      <c r="AG79" s="22">
        <v>52937</v>
      </c>
      <c r="AH79" s="23">
        <f>AF79/AE116*100</f>
        <v>0.40270492485218884</v>
      </c>
      <c r="AI79" s="23">
        <f>AG79/AE116*100</f>
        <v>0.48344499743514879</v>
      </c>
      <c r="AJ79" s="11"/>
      <c r="AK79" s="136"/>
      <c r="AR79" s="3"/>
      <c r="AT79" s="1"/>
      <c r="AU79" s="1"/>
      <c r="AV79" s="1"/>
      <c r="AW79" s="1"/>
      <c r="AX79" s="1"/>
      <c r="AY79" s="1"/>
      <c r="AZ79" s="136"/>
    </row>
    <row r="80" spans="1:52" s="2" customFormat="1">
      <c r="A80" s="13">
        <v>76</v>
      </c>
      <c r="B80" s="11">
        <f t="shared" si="17"/>
        <v>77601</v>
      </c>
      <c r="C80" s="12">
        <f t="shared" si="18"/>
        <v>5897676</v>
      </c>
      <c r="D80" s="12">
        <f t="shared" si="26"/>
        <v>10429523</v>
      </c>
      <c r="E80" s="11">
        <f>IF(AND(B116&gt;=D79,B116&lt;=D80),1,0)</f>
        <v>0</v>
      </c>
      <c r="F80" s="13">
        <f>E80*A80</f>
        <v>0</v>
      </c>
      <c r="G80" s="13">
        <f>F80*B80</f>
        <v>0</v>
      </c>
      <c r="H80" s="13">
        <f>D79*E80</f>
        <v>0</v>
      </c>
      <c r="I80" s="1"/>
      <c r="J80" s="13">
        <v>76</v>
      </c>
      <c r="K80" s="11">
        <f t="shared" si="20"/>
        <v>33956</v>
      </c>
      <c r="L80" s="12">
        <f t="shared" si="21"/>
        <v>2580656</v>
      </c>
      <c r="M80" s="12">
        <f t="shared" si="28"/>
        <v>5203015</v>
      </c>
      <c r="N80" s="11">
        <f>IF(AND(K116&gt;=M79,K116&lt;=M80),1,0)</f>
        <v>0</v>
      </c>
      <c r="O80" s="13">
        <f t="shared" si="22"/>
        <v>0</v>
      </c>
      <c r="P80" s="13">
        <f t="shared" si="22"/>
        <v>0</v>
      </c>
      <c r="Q80" s="13">
        <f t="shared" si="29"/>
        <v>0</v>
      </c>
      <c r="R80" s="1"/>
      <c r="S80" s="13">
        <v>76</v>
      </c>
      <c r="T80" s="11">
        <f t="shared" si="23"/>
        <v>43645</v>
      </c>
      <c r="U80" s="12">
        <f t="shared" si="24"/>
        <v>3317020</v>
      </c>
      <c r="V80" s="12">
        <f t="shared" si="30"/>
        <v>5226508</v>
      </c>
      <c r="W80" s="11">
        <f>IF(AND(T116&gt;=V79,T116&lt;=V80),1,0)</f>
        <v>0</v>
      </c>
      <c r="X80" s="13">
        <f t="shared" si="25"/>
        <v>0</v>
      </c>
      <c r="Y80" s="13">
        <f t="shared" si="25"/>
        <v>0</v>
      </c>
      <c r="Z80" s="13">
        <f t="shared" si="31"/>
        <v>0</v>
      </c>
      <c r="AA80" s="1"/>
      <c r="AB80" s="1"/>
      <c r="AC80" s="13">
        <v>75</v>
      </c>
      <c r="AD80" s="153">
        <f t="shared" si="32"/>
        <v>75</v>
      </c>
      <c r="AE80" s="12">
        <f t="shared" si="33"/>
        <v>91617</v>
      </c>
      <c r="AF80" s="22">
        <v>40884</v>
      </c>
      <c r="AG80" s="22">
        <v>50733</v>
      </c>
      <c r="AH80" s="23">
        <f>AF80/AE116*100</f>
        <v>0.37337146561268347</v>
      </c>
      <c r="AI80" s="23">
        <f>AG80/AE116*100</f>
        <v>0.46331705715997135</v>
      </c>
      <c r="AJ80" s="11"/>
      <c r="AK80" s="136"/>
      <c r="AR80" s="3"/>
      <c r="AT80" s="1"/>
      <c r="AU80" s="1"/>
      <c r="AV80" s="1"/>
      <c r="AW80" s="1"/>
      <c r="AX80" s="1"/>
      <c r="AY80" s="1"/>
      <c r="AZ80" s="136"/>
    </row>
    <row r="81" spans="1:52" s="2" customFormat="1">
      <c r="A81" s="13">
        <v>77</v>
      </c>
      <c r="B81" s="11">
        <f t="shared" si="17"/>
        <v>64660</v>
      </c>
      <c r="C81" s="12">
        <f t="shared" si="18"/>
        <v>4978820</v>
      </c>
      <c r="D81" s="12">
        <f t="shared" si="26"/>
        <v>10494183</v>
      </c>
      <c r="E81" s="11">
        <f>IF(AND(B116&gt;=D80,B116&lt;=D81),1,0)</f>
        <v>0</v>
      </c>
      <c r="F81" s="13">
        <f t="shared" si="19"/>
        <v>0</v>
      </c>
      <c r="G81" s="13">
        <f t="shared" si="19"/>
        <v>0</v>
      </c>
      <c r="H81" s="13">
        <f t="shared" si="27"/>
        <v>0</v>
      </c>
      <c r="I81" s="1"/>
      <c r="J81" s="13">
        <v>77</v>
      </c>
      <c r="K81" s="11">
        <f t="shared" si="20"/>
        <v>28451</v>
      </c>
      <c r="L81" s="12">
        <f t="shared" si="21"/>
        <v>2190727</v>
      </c>
      <c r="M81" s="12">
        <f t="shared" si="28"/>
        <v>5231466</v>
      </c>
      <c r="N81" s="11">
        <f>IF(AND(K116&gt;=M80,K116&lt;=M81),1,0)</f>
        <v>0</v>
      </c>
      <c r="O81" s="13">
        <f t="shared" si="22"/>
        <v>0</v>
      </c>
      <c r="P81" s="13">
        <f t="shared" si="22"/>
        <v>0</v>
      </c>
      <c r="Q81" s="13">
        <f t="shared" si="29"/>
        <v>0</v>
      </c>
      <c r="R81" s="1"/>
      <c r="S81" s="13">
        <v>77</v>
      </c>
      <c r="T81" s="11">
        <f t="shared" si="23"/>
        <v>36209</v>
      </c>
      <c r="U81" s="12">
        <f t="shared" si="24"/>
        <v>2788093</v>
      </c>
      <c r="V81" s="12">
        <f t="shared" si="30"/>
        <v>5262717</v>
      </c>
      <c r="W81" s="11">
        <f>IF(AND(T116&gt;=V80,T116&lt;=V81),1,0)</f>
        <v>0</v>
      </c>
      <c r="X81" s="13">
        <f t="shared" si="25"/>
        <v>0</v>
      </c>
      <c r="Y81" s="13">
        <f t="shared" si="25"/>
        <v>0</v>
      </c>
      <c r="Z81" s="13">
        <f t="shared" si="31"/>
        <v>0</v>
      </c>
      <c r="AA81" s="1"/>
      <c r="AB81" s="1"/>
      <c r="AC81" s="13">
        <v>76</v>
      </c>
      <c r="AD81" s="153">
        <f t="shared" si="32"/>
        <v>75</v>
      </c>
      <c r="AE81" s="12">
        <f t="shared" si="33"/>
        <v>77601</v>
      </c>
      <c r="AF81" s="22">
        <v>33956</v>
      </c>
      <c r="AG81" s="22">
        <v>43645</v>
      </c>
      <c r="AH81" s="23">
        <f>AF81/AE116*100</f>
        <v>0.31010178765150864</v>
      </c>
      <c r="AI81" s="23">
        <f>AG81/AE116*100</f>
        <v>0.39858618571239529</v>
      </c>
      <c r="AJ81" s="11"/>
      <c r="AK81" s="136"/>
      <c r="AR81" s="3"/>
      <c r="AT81" s="1"/>
      <c r="AU81" s="1"/>
      <c r="AV81" s="1"/>
      <c r="AW81" s="1"/>
      <c r="AX81" s="1"/>
      <c r="AY81" s="1"/>
      <c r="AZ81" s="136"/>
    </row>
    <row r="82" spans="1:52" s="2" customFormat="1">
      <c r="A82" s="13">
        <v>78</v>
      </c>
      <c r="B82" s="11">
        <f t="shared" si="17"/>
        <v>60532</v>
      </c>
      <c r="C82" s="12">
        <f t="shared" si="18"/>
        <v>4721496</v>
      </c>
      <c r="D82" s="12">
        <f t="shared" si="26"/>
        <v>10554715</v>
      </c>
      <c r="E82" s="11">
        <f>IF(AND(B116&gt;=D81,B116&lt;=D82),1,0)</f>
        <v>0</v>
      </c>
      <c r="F82" s="13">
        <f t="shared" si="19"/>
        <v>0</v>
      </c>
      <c r="G82" s="13">
        <f t="shared" si="19"/>
        <v>0</v>
      </c>
      <c r="H82" s="13">
        <f t="shared" si="27"/>
        <v>0</v>
      </c>
      <c r="I82" s="1"/>
      <c r="J82" s="13">
        <v>78</v>
      </c>
      <c r="K82" s="11">
        <f t="shared" si="20"/>
        <v>25855</v>
      </c>
      <c r="L82" s="12">
        <f t="shared" si="21"/>
        <v>2016690</v>
      </c>
      <c r="M82" s="12">
        <f t="shared" si="28"/>
        <v>5257321</v>
      </c>
      <c r="N82" s="11">
        <f>IF(AND(K116&gt;=M81,K116&lt;=M82),1,0)</f>
        <v>0</v>
      </c>
      <c r="O82" s="13">
        <f t="shared" si="22"/>
        <v>0</v>
      </c>
      <c r="P82" s="13">
        <f t="shared" si="22"/>
        <v>0</v>
      </c>
      <c r="Q82" s="13">
        <f t="shared" si="29"/>
        <v>0</v>
      </c>
      <c r="R82" s="1"/>
      <c r="S82" s="13">
        <v>78</v>
      </c>
      <c r="T82" s="11">
        <f t="shared" si="23"/>
        <v>34677</v>
      </c>
      <c r="U82" s="12">
        <f t="shared" si="24"/>
        <v>2704806</v>
      </c>
      <c r="V82" s="12">
        <f t="shared" si="30"/>
        <v>5297394</v>
      </c>
      <c r="W82" s="11">
        <f>IF(AND(T116&gt;=V81,T116&lt;=V82),1,0)</f>
        <v>0</v>
      </c>
      <c r="X82" s="13">
        <f t="shared" si="25"/>
        <v>0</v>
      </c>
      <c r="Y82" s="13">
        <f t="shared" si="25"/>
        <v>0</v>
      </c>
      <c r="Z82" s="13">
        <f t="shared" si="31"/>
        <v>0</v>
      </c>
      <c r="AA82" s="1"/>
      <c r="AB82" s="1"/>
      <c r="AC82" s="13">
        <v>77</v>
      </c>
      <c r="AD82" s="153">
        <f t="shared" si="32"/>
        <v>75</v>
      </c>
      <c r="AE82" s="12">
        <f t="shared" si="33"/>
        <v>64660</v>
      </c>
      <c r="AF82" s="22">
        <v>28451</v>
      </c>
      <c r="AG82" s="22">
        <v>36209</v>
      </c>
      <c r="AH82" s="23">
        <f>AF82/AE116*100</f>
        <v>0.25982759926001509</v>
      </c>
      <c r="AI82" s="23">
        <f>AG82/AE116*100</f>
        <v>0.33067721843189646</v>
      </c>
      <c r="AJ82" s="11"/>
      <c r="AK82" s="136"/>
      <c r="AR82" s="3"/>
      <c r="AT82" s="1"/>
      <c r="AU82" s="1"/>
      <c r="AV82" s="1"/>
      <c r="AW82" s="1"/>
      <c r="AX82" s="1"/>
      <c r="AY82" s="1"/>
      <c r="AZ82" s="136"/>
    </row>
    <row r="83" spans="1:52" s="2" customFormat="1">
      <c r="A83" s="13">
        <v>79</v>
      </c>
      <c r="B83" s="11">
        <f t="shared" si="17"/>
        <v>54879</v>
      </c>
      <c r="C83" s="12">
        <f t="shared" si="18"/>
        <v>4335441</v>
      </c>
      <c r="D83" s="12">
        <f t="shared" si="26"/>
        <v>10609594</v>
      </c>
      <c r="E83" s="11">
        <f>IF(AND(B116&gt;=D82,B116&lt;=D83),1,0)</f>
        <v>0</v>
      </c>
      <c r="F83" s="13">
        <f t="shared" si="19"/>
        <v>0</v>
      </c>
      <c r="G83" s="13">
        <f t="shared" si="19"/>
        <v>0</v>
      </c>
      <c r="H83" s="13">
        <f t="shared" si="27"/>
        <v>0</v>
      </c>
      <c r="I83" s="1"/>
      <c r="J83" s="13">
        <v>79</v>
      </c>
      <c r="K83" s="11">
        <f t="shared" si="20"/>
        <v>23925</v>
      </c>
      <c r="L83" s="12">
        <f t="shared" si="21"/>
        <v>1890075</v>
      </c>
      <c r="M83" s="12">
        <f t="shared" si="28"/>
        <v>5281246</v>
      </c>
      <c r="N83" s="11">
        <f>IF(AND(K116&gt;=M82,K116&lt;=M83),1,0)</f>
        <v>0</v>
      </c>
      <c r="O83" s="13">
        <f t="shared" si="22"/>
        <v>0</v>
      </c>
      <c r="P83" s="13">
        <f t="shared" si="22"/>
        <v>0</v>
      </c>
      <c r="Q83" s="13">
        <f t="shared" si="29"/>
        <v>0</v>
      </c>
      <c r="R83" s="1"/>
      <c r="S83" s="13">
        <v>79</v>
      </c>
      <c r="T83" s="11">
        <f t="shared" si="23"/>
        <v>30954</v>
      </c>
      <c r="U83" s="12">
        <f t="shared" si="24"/>
        <v>2445366</v>
      </c>
      <c r="V83" s="12">
        <f t="shared" si="30"/>
        <v>5328348</v>
      </c>
      <c r="W83" s="11">
        <f>IF(AND(T116&gt;=V82,T116&lt;=V83),1,0)</f>
        <v>0</v>
      </c>
      <c r="X83" s="13">
        <f t="shared" si="25"/>
        <v>0</v>
      </c>
      <c r="Y83" s="13">
        <f t="shared" si="25"/>
        <v>0</v>
      </c>
      <c r="Z83" s="13">
        <f t="shared" si="31"/>
        <v>0</v>
      </c>
      <c r="AA83" s="1"/>
      <c r="AB83" s="1"/>
      <c r="AC83" s="13">
        <v>78</v>
      </c>
      <c r="AD83" s="153">
        <f t="shared" si="32"/>
        <v>75</v>
      </c>
      <c r="AE83" s="12">
        <f t="shared" si="33"/>
        <v>60532</v>
      </c>
      <c r="AF83" s="22">
        <v>25855</v>
      </c>
      <c r="AG83" s="22">
        <v>34677</v>
      </c>
      <c r="AH83" s="23">
        <f>AF83/AE116*100</f>
        <v>0.23611973494315455</v>
      </c>
      <c r="AI83" s="23">
        <f>AG83/AE116*100</f>
        <v>0.31668629079960431</v>
      </c>
      <c r="AJ83" s="11"/>
      <c r="AK83" s="136"/>
      <c r="AR83" s="3"/>
      <c r="AT83" s="1"/>
      <c r="AU83" s="1"/>
      <c r="AV83" s="1"/>
      <c r="AW83" s="1"/>
      <c r="AX83" s="1"/>
      <c r="AY83" s="1"/>
      <c r="AZ83" s="136"/>
    </row>
    <row r="84" spans="1:52" s="2" customFormat="1">
      <c r="A84" s="13">
        <v>80</v>
      </c>
      <c r="B84" s="11">
        <f t="shared" si="17"/>
        <v>53876</v>
      </c>
      <c r="C84" s="12">
        <f t="shared" si="18"/>
        <v>4310080</v>
      </c>
      <c r="D84" s="12">
        <f t="shared" si="26"/>
        <v>10663470</v>
      </c>
      <c r="E84" s="11">
        <f>IF(AND(B116&gt;=D83,B116&lt;=D84),1,0)</f>
        <v>0</v>
      </c>
      <c r="F84" s="13">
        <f t="shared" si="19"/>
        <v>0</v>
      </c>
      <c r="G84" s="13">
        <f t="shared" si="19"/>
        <v>0</v>
      </c>
      <c r="H84" s="13">
        <f t="shared" si="27"/>
        <v>0</v>
      </c>
      <c r="I84" s="1"/>
      <c r="J84" s="13">
        <v>80</v>
      </c>
      <c r="K84" s="11">
        <f t="shared" si="20"/>
        <v>23387</v>
      </c>
      <c r="L84" s="12">
        <f t="shared" si="21"/>
        <v>1870960</v>
      </c>
      <c r="M84" s="12">
        <f t="shared" si="28"/>
        <v>5304633</v>
      </c>
      <c r="N84" s="11">
        <f>IF(AND(K116&gt;=M83,K116&lt;=M84),1,0)</f>
        <v>0</v>
      </c>
      <c r="O84" s="13">
        <f t="shared" si="22"/>
        <v>0</v>
      </c>
      <c r="P84" s="13">
        <f t="shared" si="22"/>
        <v>0</v>
      </c>
      <c r="Q84" s="13">
        <f t="shared" si="29"/>
        <v>0</v>
      </c>
      <c r="R84" s="1"/>
      <c r="S84" s="13">
        <v>80</v>
      </c>
      <c r="T84" s="11">
        <f t="shared" si="23"/>
        <v>30489</v>
      </c>
      <c r="U84" s="12">
        <f t="shared" si="24"/>
        <v>2439120</v>
      </c>
      <c r="V84" s="12">
        <f t="shared" si="30"/>
        <v>5358837</v>
      </c>
      <c r="W84" s="11">
        <f>IF(AND(T116&gt;=V83,T116&lt;=V84),1,0)</f>
        <v>0</v>
      </c>
      <c r="X84" s="13">
        <f t="shared" si="25"/>
        <v>0</v>
      </c>
      <c r="Y84" s="13">
        <f t="shared" si="25"/>
        <v>0</v>
      </c>
      <c r="Z84" s="13">
        <f t="shared" si="31"/>
        <v>0</v>
      </c>
      <c r="AA84" s="1"/>
      <c r="AB84" s="1"/>
      <c r="AC84" s="13">
        <v>79</v>
      </c>
      <c r="AD84" s="153">
        <f t="shared" si="32"/>
        <v>75</v>
      </c>
      <c r="AE84" s="12">
        <f t="shared" si="33"/>
        <v>54879</v>
      </c>
      <c r="AF84" s="22">
        <v>23925</v>
      </c>
      <c r="AG84" s="22">
        <v>30954</v>
      </c>
      <c r="AH84" s="23">
        <f>AF84/AE116*100</f>
        <v>0.21849408851343927</v>
      </c>
      <c r="AI84" s="23">
        <f>AG84/AE116*100</f>
        <v>0.28268614486290489</v>
      </c>
      <c r="AJ84" s="11"/>
      <c r="AK84" s="136"/>
      <c r="AR84" s="3"/>
      <c r="AT84" s="1"/>
      <c r="AU84" s="1"/>
      <c r="AV84" s="1"/>
      <c r="AW84" s="1"/>
      <c r="AX84" s="1"/>
      <c r="AY84" s="1"/>
      <c r="AZ84" s="136"/>
    </row>
    <row r="85" spans="1:52" s="2" customFormat="1">
      <c r="A85" s="13">
        <v>81</v>
      </c>
      <c r="B85" s="11">
        <f t="shared" si="17"/>
        <v>46479</v>
      </c>
      <c r="C85" s="12">
        <f t="shared" si="18"/>
        <v>3764799</v>
      </c>
      <c r="D85" s="12">
        <f t="shared" si="26"/>
        <v>10709949</v>
      </c>
      <c r="E85" s="11">
        <f>IF(AND(B116&gt;=D84,B116&lt;=D85),1,0)</f>
        <v>0</v>
      </c>
      <c r="F85" s="13">
        <f t="shared" si="19"/>
        <v>0</v>
      </c>
      <c r="G85" s="13">
        <f t="shared" si="19"/>
        <v>0</v>
      </c>
      <c r="H85" s="13">
        <f t="shared" si="27"/>
        <v>0</v>
      </c>
      <c r="I85" s="1"/>
      <c r="J85" s="13">
        <v>81</v>
      </c>
      <c r="K85" s="11">
        <f t="shared" si="20"/>
        <v>19605</v>
      </c>
      <c r="L85" s="12">
        <f t="shared" si="21"/>
        <v>1588005</v>
      </c>
      <c r="M85" s="12">
        <f t="shared" si="28"/>
        <v>5324238</v>
      </c>
      <c r="N85" s="11">
        <f>IF(AND(K116&gt;=M84,K116&lt;=M85),1,0)</f>
        <v>0</v>
      </c>
      <c r="O85" s="13">
        <f t="shared" si="22"/>
        <v>0</v>
      </c>
      <c r="P85" s="13">
        <f t="shared" si="22"/>
        <v>0</v>
      </c>
      <c r="Q85" s="13">
        <f t="shared" si="29"/>
        <v>0</v>
      </c>
      <c r="R85" s="1"/>
      <c r="S85" s="13">
        <v>81</v>
      </c>
      <c r="T85" s="11">
        <f t="shared" si="23"/>
        <v>26874</v>
      </c>
      <c r="U85" s="12">
        <f t="shared" si="24"/>
        <v>2176794</v>
      </c>
      <c r="V85" s="12">
        <f t="shared" si="30"/>
        <v>5385711</v>
      </c>
      <c r="W85" s="11">
        <f>IF(AND(T116&gt;=V84,T116&lt;=V85),1,0)</f>
        <v>0</v>
      </c>
      <c r="X85" s="13">
        <f t="shared" si="25"/>
        <v>0</v>
      </c>
      <c r="Y85" s="13">
        <f t="shared" si="25"/>
        <v>0</v>
      </c>
      <c r="Z85" s="13">
        <f t="shared" si="31"/>
        <v>0</v>
      </c>
      <c r="AA85" s="1"/>
      <c r="AB85" s="1"/>
      <c r="AC85" s="13">
        <v>80</v>
      </c>
      <c r="AD85" s="153">
        <f t="shared" si="32"/>
        <v>80</v>
      </c>
      <c r="AE85" s="12">
        <f t="shared" si="33"/>
        <v>53876</v>
      </c>
      <c r="AF85" s="22">
        <v>23387</v>
      </c>
      <c r="AG85" s="22">
        <v>30489</v>
      </c>
      <c r="AH85" s="23">
        <f>AF85/AE116*100</f>
        <v>0.21358082541541504</v>
      </c>
      <c r="AI85" s="23">
        <f>AG85/AE116*100</f>
        <v>0.2784395512930512</v>
      </c>
      <c r="AJ85" s="11"/>
      <c r="AK85" s="136"/>
      <c r="AR85" s="3"/>
      <c r="AT85" s="1"/>
      <c r="AU85" s="1"/>
      <c r="AV85" s="1"/>
      <c r="AW85" s="1"/>
      <c r="AX85" s="1"/>
      <c r="AY85" s="1"/>
      <c r="AZ85" s="136"/>
    </row>
    <row r="86" spans="1:52" s="2" customFormat="1">
      <c r="A86" s="13">
        <v>82</v>
      </c>
      <c r="B86" s="11">
        <f t="shared" si="17"/>
        <v>33151</v>
      </c>
      <c r="C86" s="12">
        <f t="shared" si="18"/>
        <v>2718382</v>
      </c>
      <c r="D86" s="12">
        <f t="shared" si="26"/>
        <v>10743100</v>
      </c>
      <c r="E86" s="11">
        <f>IF(AND(B116&gt;=D85,B116&lt;=D86),1,0)</f>
        <v>0</v>
      </c>
      <c r="F86" s="13">
        <f t="shared" si="19"/>
        <v>0</v>
      </c>
      <c r="G86" s="13">
        <f t="shared" si="19"/>
        <v>0</v>
      </c>
      <c r="H86" s="13">
        <f t="shared" si="27"/>
        <v>0</v>
      </c>
      <c r="I86" s="1"/>
      <c r="J86" s="13">
        <v>82</v>
      </c>
      <c r="K86" s="11">
        <f t="shared" si="20"/>
        <v>14065</v>
      </c>
      <c r="L86" s="12">
        <f t="shared" si="21"/>
        <v>1153330</v>
      </c>
      <c r="M86" s="12">
        <f t="shared" si="28"/>
        <v>5338303</v>
      </c>
      <c r="N86" s="11">
        <f>IF(AND(K116&gt;=M85,K116&lt;=M86),1,0)</f>
        <v>0</v>
      </c>
      <c r="O86" s="13">
        <f t="shared" si="22"/>
        <v>0</v>
      </c>
      <c r="P86" s="13">
        <f t="shared" si="22"/>
        <v>0</v>
      </c>
      <c r="Q86" s="13">
        <f t="shared" si="29"/>
        <v>0</v>
      </c>
      <c r="R86" s="1"/>
      <c r="S86" s="13">
        <v>82</v>
      </c>
      <c r="T86" s="11">
        <f t="shared" si="23"/>
        <v>19086</v>
      </c>
      <c r="U86" s="12">
        <f t="shared" si="24"/>
        <v>1565052</v>
      </c>
      <c r="V86" s="12">
        <f t="shared" si="30"/>
        <v>5404797</v>
      </c>
      <c r="W86" s="11">
        <f>IF(AND(T116&gt;=V85,T116&lt;=V86),1,0)</f>
        <v>0</v>
      </c>
      <c r="X86" s="13">
        <f t="shared" si="25"/>
        <v>0</v>
      </c>
      <c r="Y86" s="13">
        <f t="shared" si="25"/>
        <v>0</v>
      </c>
      <c r="Z86" s="13">
        <f t="shared" si="31"/>
        <v>0</v>
      </c>
      <c r="AA86" s="1"/>
      <c r="AB86" s="1"/>
      <c r="AC86" s="13">
        <v>81</v>
      </c>
      <c r="AD86" s="153">
        <f t="shared" si="32"/>
        <v>80</v>
      </c>
      <c r="AE86" s="12">
        <f t="shared" si="33"/>
        <v>46479</v>
      </c>
      <c r="AF86" s="22">
        <v>19605</v>
      </c>
      <c r="AG86" s="22">
        <v>26874</v>
      </c>
      <c r="AH86" s="23">
        <f>AF86/AE116*100</f>
        <v>0.1790418643806051</v>
      </c>
      <c r="AI86" s="23">
        <f>AG86/AE116*100</f>
        <v>0.24542571095967264</v>
      </c>
      <c r="AJ86" s="11"/>
      <c r="AK86" s="136"/>
      <c r="AR86" s="3"/>
      <c r="AT86" s="1"/>
      <c r="AU86" s="1"/>
      <c r="AV86" s="1"/>
      <c r="AW86" s="1"/>
      <c r="AX86" s="1"/>
      <c r="AY86" s="1"/>
      <c r="AZ86" s="136"/>
    </row>
    <row r="87" spans="1:52" s="2" customFormat="1">
      <c r="A87" s="13">
        <v>83</v>
      </c>
      <c r="B87" s="11">
        <f t="shared" si="17"/>
        <v>32159</v>
      </c>
      <c r="C87" s="12">
        <f t="shared" si="18"/>
        <v>2669197</v>
      </c>
      <c r="D87" s="12">
        <f t="shared" si="26"/>
        <v>10775259</v>
      </c>
      <c r="E87" s="11">
        <f>IF(AND(B116&gt;=D86,B116&lt;=D87),1,0)</f>
        <v>0</v>
      </c>
      <c r="F87" s="13">
        <f t="shared" si="19"/>
        <v>0</v>
      </c>
      <c r="G87" s="13">
        <f t="shared" si="19"/>
        <v>0</v>
      </c>
      <c r="H87" s="13">
        <f t="shared" si="27"/>
        <v>0</v>
      </c>
      <c r="I87" s="1"/>
      <c r="J87" s="13">
        <v>83</v>
      </c>
      <c r="K87" s="11">
        <f t="shared" si="20"/>
        <v>13101</v>
      </c>
      <c r="L87" s="12">
        <f t="shared" si="21"/>
        <v>1087383</v>
      </c>
      <c r="M87" s="12">
        <f t="shared" si="28"/>
        <v>5351404</v>
      </c>
      <c r="N87" s="11">
        <f>IF(AND(K116&gt;=M86,K116&lt;=M87),1,0)</f>
        <v>0</v>
      </c>
      <c r="O87" s="13">
        <f t="shared" si="22"/>
        <v>0</v>
      </c>
      <c r="P87" s="13">
        <f t="shared" si="22"/>
        <v>0</v>
      </c>
      <c r="Q87" s="13">
        <f t="shared" si="29"/>
        <v>0</v>
      </c>
      <c r="R87" s="1"/>
      <c r="S87" s="13">
        <v>83</v>
      </c>
      <c r="T87" s="11">
        <f t="shared" si="23"/>
        <v>19058</v>
      </c>
      <c r="U87" s="12">
        <f t="shared" si="24"/>
        <v>1581814</v>
      </c>
      <c r="V87" s="12">
        <f t="shared" si="30"/>
        <v>5423855</v>
      </c>
      <c r="W87" s="11">
        <f>IF(AND(T116&gt;=V86,T116&lt;=V87),1,0)</f>
        <v>0</v>
      </c>
      <c r="X87" s="13">
        <f t="shared" si="25"/>
        <v>0</v>
      </c>
      <c r="Y87" s="13">
        <f t="shared" si="25"/>
        <v>0</v>
      </c>
      <c r="Z87" s="13">
        <f t="shared" si="31"/>
        <v>0</v>
      </c>
      <c r="AA87" s="1"/>
      <c r="AB87" s="1"/>
      <c r="AC87" s="13">
        <v>82</v>
      </c>
      <c r="AD87" s="153">
        <f t="shared" si="32"/>
        <v>80</v>
      </c>
      <c r="AE87" s="12">
        <f t="shared" si="33"/>
        <v>33151</v>
      </c>
      <c r="AF87" s="22">
        <v>14065</v>
      </c>
      <c r="AG87" s="22">
        <v>19086</v>
      </c>
      <c r="AH87" s="23">
        <f>AF87/AE116*100</f>
        <v>0.12844803991396128</v>
      </c>
      <c r="AI87" s="23">
        <f>AG87/AE116*100</f>
        <v>0.17430211800909101</v>
      </c>
      <c r="AJ87" s="11"/>
      <c r="AK87" s="136"/>
      <c r="AR87" s="3"/>
      <c r="AT87" s="1"/>
      <c r="AU87" s="1"/>
      <c r="AV87" s="1"/>
      <c r="AW87" s="1"/>
      <c r="AX87" s="1"/>
      <c r="AY87" s="1"/>
      <c r="AZ87" s="136"/>
    </row>
    <row r="88" spans="1:52" s="2" customFormat="1">
      <c r="A88" s="13">
        <v>84</v>
      </c>
      <c r="B88" s="11">
        <f t="shared" si="17"/>
        <v>28589</v>
      </c>
      <c r="C88" s="12">
        <f t="shared" si="18"/>
        <v>2401476</v>
      </c>
      <c r="D88" s="12">
        <f t="shared" si="26"/>
        <v>10803848</v>
      </c>
      <c r="E88" s="11">
        <f>IF(AND(B116&gt;=D87,B116&lt;=D88),1,0)</f>
        <v>0</v>
      </c>
      <c r="F88" s="13">
        <f t="shared" si="19"/>
        <v>0</v>
      </c>
      <c r="G88" s="13">
        <f t="shared" si="19"/>
        <v>0</v>
      </c>
      <c r="H88" s="13">
        <f t="shared" si="27"/>
        <v>0</v>
      </c>
      <c r="I88" s="1"/>
      <c r="J88" s="13">
        <v>84</v>
      </c>
      <c r="K88" s="11">
        <f t="shared" si="20"/>
        <v>12145</v>
      </c>
      <c r="L88" s="12">
        <f t="shared" si="21"/>
        <v>1020180</v>
      </c>
      <c r="M88" s="12">
        <f t="shared" si="28"/>
        <v>5363549</v>
      </c>
      <c r="N88" s="11">
        <f>IF(AND(K116&gt;=M87,K116&lt;=M88),1,0)</f>
        <v>0</v>
      </c>
      <c r="O88" s="13">
        <f t="shared" si="22"/>
        <v>0</v>
      </c>
      <c r="P88" s="13">
        <f t="shared" si="22"/>
        <v>0</v>
      </c>
      <c r="Q88" s="13">
        <f t="shared" si="29"/>
        <v>0</v>
      </c>
      <c r="R88" s="1"/>
      <c r="S88" s="13">
        <v>84</v>
      </c>
      <c r="T88" s="11">
        <f t="shared" si="23"/>
        <v>16444</v>
      </c>
      <c r="U88" s="12">
        <f t="shared" si="24"/>
        <v>1381296</v>
      </c>
      <c r="V88" s="12">
        <f t="shared" si="30"/>
        <v>5440299</v>
      </c>
      <c r="W88" s="11">
        <f>IF(AND(T116&gt;=V87,T116&lt;=V88),1,0)</f>
        <v>0</v>
      </c>
      <c r="X88" s="13">
        <f t="shared" si="25"/>
        <v>0</v>
      </c>
      <c r="Y88" s="13">
        <f t="shared" si="25"/>
        <v>0</v>
      </c>
      <c r="Z88" s="13">
        <f t="shared" si="31"/>
        <v>0</v>
      </c>
      <c r="AA88" s="1"/>
      <c r="AB88" s="1"/>
      <c r="AC88" s="13">
        <v>83</v>
      </c>
      <c r="AD88" s="153">
        <f t="shared" si="32"/>
        <v>80</v>
      </c>
      <c r="AE88" s="12">
        <f t="shared" si="33"/>
        <v>32159</v>
      </c>
      <c r="AF88" s="22">
        <v>13101</v>
      </c>
      <c r="AG88" s="22">
        <v>19058</v>
      </c>
      <c r="AH88" s="23">
        <f>AF88/AE116*100</f>
        <v>0.11964434915839364</v>
      </c>
      <c r="AI88" s="23">
        <f>AG88/AE116*100</f>
        <v>0.17404640914897077</v>
      </c>
      <c r="AJ88" s="11"/>
      <c r="AK88" s="136"/>
      <c r="AR88" s="3"/>
      <c r="AT88" s="1"/>
      <c r="AU88" s="1"/>
      <c r="AV88" s="1"/>
      <c r="AW88" s="1"/>
      <c r="AX88" s="1"/>
      <c r="AY88" s="1"/>
      <c r="AZ88" s="136"/>
    </row>
    <row r="89" spans="1:52" s="2" customFormat="1">
      <c r="A89" s="13">
        <v>85</v>
      </c>
      <c r="B89" s="11">
        <f t="shared" si="17"/>
        <v>26952</v>
      </c>
      <c r="C89" s="12">
        <f t="shared" si="18"/>
        <v>2290920</v>
      </c>
      <c r="D89" s="12">
        <f t="shared" si="26"/>
        <v>10830800</v>
      </c>
      <c r="E89" s="11">
        <f>IF(AND(B116&gt;=D88,B116&lt;=D89),1,0)</f>
        <v>0</v>
      </c>
      <c r="F89" s="13">
        <f t="shared" si="19"/>
        <v>0</v>
      </c>
      <c r="G89" s="13">
        <f t="shared" si="19"/>
        <v>0</v>
      </c>
      <c r="H89" s="13">
        <f t="shared" si="27"/>
        <v>0</v>
      </c>
      <c r="I89" s="1"/>
      <c r="J89" s="13">
        <v>85</v>
      </c>
      <c r="K89" s="11">
        <f t="shared" si="20"/>
        <v>11608</v>
      </c>
      <c r="L89" s="12">
        <f t="shared" si="21"/>
        <v>986680</v>
      </c>
      <c r="M89" s="12">
        <f t="shared" si="28"/>
        <v>5375157</v>
      </c>
      <c r="N89" s="11">
        <f>IF(AND(K116&gt;=M88,K116&lt;=M89),1,0)</f>
        <v>0</v>
      </c>
      <c r="O89" s="13">
        <f t="shared" si="22"/>
        <v>0</v>
      </c>
      <c r="P89" s="13">
        <f t="shared" si="22"/>
        <v>0</v>
      </c>
      <c r="Q89" s="13">
        <f t="shared" si="29"/>
        <v>0</v>
      </c>
      <c r="R89" s="1"/>
      <c r="S89" s="13">
        <v>85</v>
      </c>
      <c r="T89" s="11">
        <f t="shared" si="23"/>
        <v>15344</v>
      </c>
      <c r="U89" s="12">
        <f t="shared" si="24"/>
        <v>1304240</v>
      </c>
      <c r="V89" s="12">
        <f t="shared" si="30"/>
        <v>5455643</v>
      </c>
      <c r="W89" s="11">
        <f>IF(AND(T116&gt;=V88,T116&lt;=V89),1,0)</f>
        <v>0</v>
      </c>
      <c r="X89" s="13">
        <f t="shared" si="25"/>
        <v>0</v>
      </c>
      <c r="Y89" s="13">
        <f t="shared" si="25"/>
        <v>0</v>
      </c>
      <c r="Z89" s="13">
        <f t="shared" si="31"/>
        <v>0</v>
      </c>
      <c r="AA89" s="1"/>
      <c r="AB89" s="1"/>
      <c r="AC89" s="13">
        <v>84</v>
      </c>
      <c r="AD89" s="153">
        <f t="shared" si="32"/>
        <v>80</v>
      </c>
      <c r="AE89" s="12">
        <f t="shared" si="33"/>
        <v>28589</v>
      </c>
      <c r="AF89" s="22">
        <v>12145</v>
      </c>
      <c r="AG89" s="22">
        <v>16444</v>
      </c>
      <c r="AH89" s="23">
        <f>AF89/AE116*100</f>
        <v>0.11091371807714608</v>
      </c>
      <c r="AI89" s="23">
        <f>AG89/AE116*100</f>
        <v>0.15017416056489011</v>
      </c>
      <c r="AJ89" s="11"/>
      <c r="AK89" s="136"/>
      <c r="AR89" s="3"/>
      <c r="AT89" s="1"/>
      <c r="AU89" s="1"/>
      <c r="AV89" s="1"/>
      <c r="AW89" s="1"/>
      <c r="AX89" s="1"/>
      <c r="AY89" s="1"/>
      <c r="AZ89" s="136"/>
    </row>
    <row r="90" spans="1:52" s="2" customFormat="1">
      <c r="A90" s="13">
        <v>86</v>
      </c>
      <c r="B90" s="11">
        <f t="shared" si="17"/>
        <v>24984</v>
      </c>
      <c r="C90" s="12">
        <f t="shared" si="18"/>
        <v>2148624</v>
      </c>
      <c r="D90" s="12">
        <f t="shared" si="26"/>
        <v>10855784</v>
      </c>
      <c r="E90" s="11">
        <f>IF(AND(B116&gt;=D89,B116&lt;=D90),1,0)</f>
        <v>0</v>
      </c>
      <c r="F90" s="13">
        <f t="shared" si="19"/>
        <v>0</v>
      </c>
      <c r="G90" s="13">
        <f t="shared" si="19"/>
        <v>0</v>
      </c>
      <c r="H90" s="13">
        <f t="shared" si="27"/>
        <v>0</v>
      </c>
      <c r="I90" s="1"/>
      <c r="J90" s="13">
        <v>86</v>
      </c>
      <c r="K90" s="11">
        <f t="shared" si="20"/>
        <v>10950</v>
      </c>
      <c r="L90" s="12">
        <f t="shared" si="21"/>
        <v>941700</v>
      </c>
      <c r="M90" s="12">
        <f t="shared" si="28"/>
        <v>5386107</v>
      </c>
      <c r="N90" s="11">
        <f>IF(AND(K116&gt;=M89,K116&lt;=M90),1,0)</f>
        <v>0</v>
      </c>
      <c r="O90" s="13">
        <f t="shared" si="22"/>
        <v>0</v>
      </c>
      <c r="P90" s="13">
        <f t="shared" si="22"/>
        <v>0</v>
      </c>
      <c r="Q90" s="13">
        <f t="shared" si="29"/>
        <v>0</v>
      </c>
      <c r="R90" s="1"/>
      <c r="S90" s="13">
        <v>86</v>
      </c>
      <c r="T90" s="11">
        <f t="shared" si="23"/>
        <v>14034</v>
      </c>
      <c r="U90" s="12">
        <f t="shared" si="24"/>
        <v>1206924</v>
      </c>
      <c r="V90" s="12">
        <f t="shared" si="30"/>
        <v>5469677</v>
      </c>
      <c r="W90" s="11">
        <f>IF(AND(T116&gt;=V89,T116&lt;=V90),1,0)</f>
        <v>0</v>
      </c>
      <c r="X90" s="13">
        <f t="shared" si="25"/>
        <v>0</v>
      </c>
      <c r="Y90" s="13">
        <f t="shared" si="25"/>
        <v>0</v>
      </c>
      <c r="Z90" s="13">
        <f t="shared" si="31"/>
        <v>0</v>
      </c>
      <c r="AA90" s="1"/>
      <c r="AB90" s="1"/>
      <c r="AC90" s="13">
        <v>85</v>
      </c>
      <c r="AD90" s="153">
        <f t="shared" si="32"/>
        <v>85</v>
      </c>
      <c r="AE90" s="12">
        <f t="shared" si="33"/>
        <v>26952</v>
      </c>
      <c r="AF90" s="22">
        <v>11608</v>
      </c>
      <c r="AG90" s="22">
        <v>15344</v>
      </c>
      <c r="AH90" s="23">
        <f>AF90/AE116*100</f>
        <v>0.10600958743841184</v>
      </c>
      <c r="AI90" s="23">
        <f>AG90/AE116*100</f>
        <v>0.14012845534588139</v>
      </c>
      <c r="AJ90" s="11"/>
      <c r="AK90" s="136"/>
      <c r="AR90" s="3"/>
      <c r="AT90" s="1"/>
      <c r="AU90" s="1"/>
      <c r="AV90" s="1"/>
      <c r="AW90" s="1"/>
      <c r="AX90" s="1"/>
      <c r="AY90" s="1"/>
      <c r="AZ90" s="136"/>
    </row>
    <row r="91" spans="1:52" s="2" customFormat="1">
      <c r="A91" s="13">
        <v>87</v>
      </c>
      <c r="B91" s="11">
        <f t="shared" si="17"/>
        <v>19922</v>
      </c>
      <c r="C91" s="12">
        <f t="shared" si="18"/>
        <v>1733214</v>
      </c>
      <c r="D91" s="12">
        <f t="shared" si="26"/>
        <v>10875706</v>
      </c>
      <c r="E91" s="11">
        <f>IF(AND(B116&gt;=D90,B116&lt;=D91),1,0)</f>
        <v>0</v>
      </c>
      <c r="F91" s="13">
        <f t="shared" si="19"/>
        <v>0</v>
      </c>
      <c r="G91" s="13">
        <f t="shared" si="19"/>
        <v>0</v>
      </c>
      <c r="H91" s="13">
        <f t="shared" si="27"/>
        <v>0</v>
      </c>
      <c r="I91" s="1"/>
      <c r="J91" s="13">
        <v>87</v>
      </c>
      <c r="K91" s="11">
        <f t="shared" si="20"/>
        <v>9032</v>
      </c>
      <c r="L91" s="12">
        <f t="shared" si="21"/>
        <v>785784</v>
      </c>
      <c r="M91" s="12">
        <f t="shared" si="28"/>
        <v>5395139</v>
      </c>
      <c r="N91" s="11">
        <f>IF(AND(K116&gt;=M90,K116&lt;=M91),1,0)</f>
        <v>0</v>
      </c>
      <c r="O91" s="13">
        <f t="shared" si="22"/>
        <v>0</v>
      </c>
      <c r="P91" s="13">
        <f t="shared" si="22"/>
        <v>0</v>
      </c>
      <c r="Q91" s="13">
        <f t="shared" si="29"/>
        <v>0</v>
      </c>
      <c r="R91" s="1"/>
      <c r="S91" s="13">
        <v>87</v>
      </c>
      <c r="T91" s="11">
        <f t="shared" si="23"/>
        <v>10890</v>
      </c>
      <c r="U91" s="12">
        <f t="shared" si="24"/>
        <v>947430</v>
      </c>
      <c r="V91" s="12">
        <f t="shared" si="30"/>
        <v>5480567</v>
      </c>
      <c r="W91" s="11">
        <f>IF(AND(T116&gt;=V90,T116&lt;=V91),1,0)</f>
        <v>0</v>
      </c>
      <c r="X91" s="13">
        <f t="shared" si="25"/>
        <v>0</v>
      </c>
      <c r="Y91" s="13">
        <f t="shared" si="25"/>
        <v>0</v>
      </c>
      <c r="Z91" s="13">
        <f t="shared" si="31"/>
        <v>0</v>
      </c>
      <c r="AA91" s="1"/>
      <c r="AB91" s="1"/>
      <c r="AC91" s="13">
        <v>86</v>
      </c>
      <c r="AD91" s="153">
        <f t="shared" si="32"/>
        <v>85</v>
      </c>
      <c r="AE91" s="12">
        <f t="shared" si="33"/>
        <v>24984</v>
      </c>
      <c r="AF91" s="22">
        <v>10950</v>
      </c>
      <c r="AG91" s="22">
        <v>14034</v>
      </c>
      <c r="AH91" s="23">
        <f>AF91/AE116*100</f>
        <v>0.10000042922558663</v>
      </c>
      <c r="AI91" s="23">
        <f>AG91/AE116*100</f>
        <v>0.12816493367597104</v>
      </c>
      <c r="AJ91" s="11"/>
      <c r="AK91" s="136"/>
      <c r="AR91" s="3"/>
      <c r="AT91" s="1"/>
      <c r="AU91" s="1"/>
      <c r="AV91" s="1"/>
      <c r="AW91" s="1"/>
      <c r="AX91" s="1"/>
      <c r="AY91" s="1"/>
      <c r="AZ91" s="136"/>
    </row>
    <row r="92" spans="1:52" s="2" customFormat="1">
      <c r="A92" s="13">
        <v>88</v>
      </c>
      <c r="B92" s="11">
        <f t="shared" si="17"/>
        <v>18880</v>
      </c>
      <c r="C92" s="12">
        <f t="shared" si="18"/>
        <v>1661440</v>
      </c>
      <c r="D92" s="12">
        <f t="shared" si="26"/>
        <v>10894586</v>
      </c>
      <c r="E92" s="11">
        <f>IF(AND(B116&gt;=D91,B116&lt;=D92),1,0)</f>
        <v>0</v>
      </c>
      <c r="F92" s="13">
        <f t="shared" si="19"/>
        <v>0</v>
      </c>
      <c r="G92" s="13">
        <f t="shared" si="19"/>
        <v>0</v>
      </c>
      <c r="H92" s="13">
        <f t="shared" si="27"/>
        <v>0</v>
      </c>
      <c r="I92" s="1"/>
      <c r="J92" s="13">
        <v>88</v>
      </c>
      <c r="K92" s="11">
        <f t="shared" si="20"/>
        <v>8072</v>
      </c>
      <c r="L92" s="12">
        <f>J92*K92</f>
        <v>710336</v>
      </c>
      <c r="M92" s="12">
        <f t="shared" si="28"/>
        <v>5403211</v>
      </c>
      <c r="N92" s="11">
        <f>IF(AND(K116&gt;=M91,K116&lt;=M92),1,0)</f>
        <v>0</v>
      </c>
      <c r="O92" s="13">
        <f t="shared" si="22"/>
        <v>0</v>
      </c>
      <c r="P92" s="13">
        <f t="shared" si="22"/>
        <v>0</v>
      </c>
      <c r="Q92" s="13">
        <f t="shared" si="29"/>
        <v>0</v>
      </c>
      <c r="R92" s="1"/>
      <c r="S92" s="13">
        <v>88</v>
      </c>
      <c r="T92" s="11">
        <f t="shared" si="23"/>
        <v>10808</v>
      </c>
      <c r="U92" s="12">
        <f t="shared" si="24"/>
        <v>951104</v>
      </c>
      <c r="V92" s="12">
        <f t="shared" si="30"/>
        <v>5491375</v>
      </c>
      <c r="W92" s="11">
        <f>IF(AND(T116&gt;=V91,T116&lt;=V92),1,0)</f>
        <v>0</v>
      </c>
      <c r="X92" s="13">
        <f t="shared" si="25"/>
        <v>0</v>
      </c>
      <c r="Y92" s="13">
        <f t="shared" si="25"/>
        <v>0</v>
      </c>
      <c r="Z92" s="13">
        <f t="shared" si="31"/>
        <v>0</v>
      </c>
      <c r="AA92" s="1"/>
      <c r="AB92" s="1"/>
      <c r="AC92" s="13">
        <v>87</v>
      </c>
      <c r="AD92" s="153">
        <f t="shared" si="32"/>
        <v>85</v>
      </c>
      <c r="AE92" s="12">
        <f t="shared" si="33"/>
        <v>19922</v>
      </c>
      <c r="AF92" s="22">
        <v>9032</v>
      </c>
      <c r="AG92" s="22">
        <v>10890</v>
      </c>
      <c r="AH92" s="23">
        <f>AF92/AE116*100</f>
        <v>8.2484372307351464E-2</v>
      </c>
      <c r="AI92" s="23">
        <f>AG92/AE116*100</f>
        <v>9.9452481668186155E-2</v>
      </c>
      <c r="AJ92" s="11"/>
      <c r="AK92" s="136"/>
      <c r="AR92" s="3"/>
      <c r="AT92" s="1"/>
      <c r="AU92" s="1"/>
      <c r="AV92" s="1"/>
      <c r="AW92" s="1"/>
      <c r="AX92" s="1"/>
      <c r="AY92" s="1"/>
      <c r="AZ92" s="136"/>
    </row>
    <row r="93" spans="1:52" s="2" customFormat="1">
      <c r="A93" s="13">
        <v>89</v>
      </c>
      <c r="B93" s="11">
        <f t="shared" si="17"/>
        <v>16264</v>
      </c>
      <c r="C93" s="12">
        <f t="shared" si="18"/>
        <v>1447496</v>
      </c>
      <c r="D93" s="12">
        <f t="shared" si="26"/>
        <v>10910850</v>
      </c>
      <c r="E93" s="11">
        <f>IF(AND(B116&gt;=D92,B116&lt;=D93),1,0)</f>
        <v>0</v>
      </c>
      <c r="F93" s="13">
        <f t="shared" si="19"/>
        <v>0</v>
      </c>
      <c r="G93" s="13">
        <f t="shared" si="19"/>
        <v>0</v>
      </c>
      <c r="H93" s="13">
        <f t="shared" si="27"/>
        <v>0</v>
      </c>
      <c r="I93" s="1"/>
      <c r="J93" s="13">
        <v>89</v>
      </c>
      <c r="K93" s="11">
        <f t="shared" si="20"/>
        <v>6855</v>
      </c>
      <c r="L93" s="12">
        <f t="shared" si="21"/>
        <v>610095</v>
      </c>
      <c r="M93" s="12">
        <f t="shared" si="28"/>
        <v>5410066</v>
      </c>
      <c r="N93" s="11">
        <f>IF(AND(K116&gt;=M92,K116&lt;=M93),1,0)</f>
        <v>0</v>
      </c>
      <c r="O93" s="13">
        <f t="shared" si="22"/>
        <v>0</v>
      </c>
      <c r="P93" s="13">
        <f t="shared" si="22"/>
        <v>0</v>
      </c>
      <c r="Q93" s="13">
        <f t="shared" si="29"/>
        <v>0</v>
      </c>
      <c r="R93" s="1"/>
      <c r="S93" s="13">
        <v>89</v>
      </c>
      <c r="T93" s="11">
        <f t="shared" si="23"/>
        <v>9409</v>
      </c>
      <c r="U93" s="12">
        <f t="shared" si="24"/>
        <v>837401</v>
      </c>
      <c r="V93" s="12">
        <f t="shared" si="30"/>
        <v>5500784</v>
      </c>
      <c r="W93" s="11">
        <f>IF(AND(T116&gt;=V92,T116&lt;=V93),1,0)</f>
        <v>0</v>
      </c>
      <c r="X93" s="13">
        <f t="shared" si="25"/>
        <v>0</v>
      </c>
      <c r="Y93" s="13">
        <f t="shared" si="25"/>
        <v>0</v>
      </c>
      <c r="Z93" s="13">
        <f t="shared" si="31"/>
        <v>0</v>
      </c>
      <c r="AA93" s="1"/>
      <c r="AB93" s="1"/>
      <c r="AC93" s="13">
        <v>88</v>
      </c>
      <c r="AD93" s="153">
        <f t="shared" si="32"/>
        <v>85</v>
      </c>
      <c r="AE93" s="12">
        <f t="shared" si="33"/>
        <v>18880</v>
      </c>
      <c r="AF93" s="22">
        <v>8072</v>
      </c>
      <c r="AG93" s="22">
        <v>10808</v>
      </c>
      <c r="AH93" s="23">
        <f>AF93/AE116*100</f>
        <v>7.3717211388943854E-2</v>
      </c>
      <c r="AI93" s="23">
        <f>AG93/AE116*100</f>
        <v>9.8703620006405507E-2</v>
      </c>
      <c r="AJ93" s="11"/>
      <c r="AK93" s="136"/>
      <c r="AR93" s="3"/>
      <c r="AT93" s="1"/>
      <c r="AU93" s="1"/>
      <c r="AV93" s="1"/>
      <c r="AW93" s="1"/>
      <c r="AX93" s="1"/>
      <c r="AY93" s="1"/>
      <c r="AZ93" s="136"/>
    </row>
    <row r="94" spans="1:52" s="2" customFormat="1">
      <c r="A94" s="13">
        <v>90</v>
      </c>
      <c r="B94" s="11">
        <f t="shared" si="17"/>
        <v>13600</v>
      </c>
      <c r="C94" s="12">
        <f t="shared" si="18"/>
        <v>1224000</v>
      </c>
      <c r="D94" s="12">
        <f t="shared" si="26"/>
        <v>10924450</v>
      </c>
      <c r="E94" s="11">
        <f>IF(AND(B116&gt;=D93,B116&lt;=D94),1,0)</f>
        <v>0</v>
      </c>
      <c r="F94" s="13">
        <f t="shared" si="19"/>
        <v>0</v>
      </c>
      <c r="G94" s="13">
        <f t="shared" si="19"/>
        <v>0</v>
      </c>
      <c r="H94" s="13">
        <f t="shared" si="27"/>
        <v>0</v>
      </c>
      <c r="I94" s="1"/>
      <c r="J94" s="13">
        <v>90</v>
      </c>
      <c r="K94" s="11">
        <f t="shared" si="20"/>
        <v>5605</v>
      </c>
      <c r="L94" s="12">
        <f t="shared" si="21"/>
        <v>504450</v>
      </c>
      <c r="M94" s="12">
        <f t="shared" si="28"/>
        <v>5415671</v>
      </c>
      <c r="N94" s="11">
        <f>IF(AND(K116&gt;=M93,K116&lt;=M94),1,0)</f>
        <v>0</v>
      </c>
      <c r="O94" s="13">
        <f t="shared" si="22"/>
        <v>0</v>
      </c>
      <c r="P94" s="13">
        <f t="shared" si="22"/>
        <v>0</v>
      </c>
      <c r="Q94" s="13">
        <f t="shared" si="29"/>
        <v>0</v>
      </c>
      <c r="R94" s="1"/>
      <c r="S94" s="13">
        <v>90</v>
      </c>
      <c r="T94" s="11">
        <f t="shared" si="23"/>
        <v>7995</v>
      </c>
      <c r="U94" s="12">
        <f t="shared" si="24"/>
        <v>719550</v>
      </c>
      <c r="V94" s="12">
        <f t="shared" si="30"/>
        <v>5508779</v>
      </c>
      <c r="W94" s="11">
        <f>IF(AND(T116&gt;=V93,T116&lt;=V94),1,0)</f>
        <v>0</v>
      </c>
      <c r="X94" s="13">
        <f t="shared" si="25"/>
        <v>0</v>
      </c>
      <c r="Y94" s="13">
        <f t="shared" si="25"/>
        <v>0</v>
      </c>
      <c r="Z94" s="13">
        <f t="shared" si="31"/>
        <v>0</v>
      </c>
      <c r="AA94" s="1"/>
      <c r="AB94" s="1"/>
      <c r="AC94" s="13">
        <v>89</v>
      </c>
      <c r="AD94" s="153">
        <f t="shared" si="32"/>
        <v>85</v>
      </c>
      <c r="AE94" s="12">
        <f t="shared" si="33"/>
        <v>16264</v>
      </c>
      <c r="AF94" s="22">
        <v>6855</v>
      </c>
      <c r="AG94" s="22">
        <v>9409</v>
      </c>
      <c r="AH94" s="23">
        <f>AF94/AE116*100</f>
        <v>6.2603008433004231E-2</v>
      </c>
      <c r="AI94" s="23">
        <f>AG94/AE116*100</f>
        <v>8.5927309459684437E-2</v>
      </c>
      <c r="AJ94" s="11"/>
      <c r="AK94" s="136"/>
      <c r="AR94" s="3"/>
      <c r="AT94" s="1"/>
      <c r="AU94" s="1"/>
      <c r="AV94" s="1"/>
      <c r="AW94" s="1"/>
      <c r="AX94" s="1"/>
      <c r="AY94" s="1"/>
      <c r="AZ94" s="136"/>
    </row>
    <row r="95" spans="1:52" s="2" customFormat="1">
      <c r="A95" s="13">
        <v>91</v>
      </c>
      <c r="B95" s="11">
        <f t="shared" si="17"/>
        <v>9401</v>
      </c>
      <c r="C95" s="12">
        <f t="shared" si="18"/>
        <v>855491</v>
      </c>
      <c r="D95" s="12">
        <f t="shared" si="26"/>
        <v>10933851</v>
      </c>
      <c r="E95" s="11">
        <f>IF(AND(B116&gt;=D94,B116&lt;=D95),1,0)</f>
        <v>0</v>
      </c>
      <c r="F95" s="13">
        <f t="shared" si="19"/>
        <v>0</v>
      </c>
      <c r="G95" s="13">
        <f t="shared" si="19"/>
        <v>0</v>
      </c>
      <c r="H95" s="13">
        <f t="shared" si="27"/>
        <v>0</v>
      </c>
      <c r="I95" s="1"/>
      <c r="J95" s="13">
        <v>91</v>
      </c>
      <c r="K95" s="11">
        <f t="shared" si="20"/>
        <v>3033</v>
      </c>
      <c r="L95" s="12">
        <f t="shared" si="21"/>
        <v>276003</v>
      </c>
      <c r="M95" s="12">
        <f t="shared" si="28"/>
        <v>5418704</v>
      </c>
      <c r="N95" s="11">
        <f>IF(AND(K116&gt;=M94,K116&lt;=M95),1,0)</f>
        <v>0</v>
      </c>
      <c r="O95" s="13">
        <f t="shared" si="22"/>
        <v>0</v>
      </c>
      <c r="P95" s="13">
        <f t="shared" si="22"/>
        <v>0</v>
      </c>
      <c r="Q95" s="13">
        <f t="shared" si="29"/>
        <v>0</v>
      </c>
      <c r="R95" s="1"/>
      <c r="S95" s="13">
        <v>91</v>
      </c>
      <c r="T95" s="11">
        <f t="shared" si="23"/>
        <v>6368</v>
      </c>
      <c r="U95" s="12">
        <f t="shared" si="24"/>
        <v>579488</v>
      </c>
      <c r="V95" s="12">
        <f t="shared" si="30"/>
        <v>5515147</v>
      </c>
      <c r="W95" s="11">
        <f>IF(AND(T116&gt;=V94,T116&lt;=V95),1,0)</f>
        <v>0</v>
      </c>
      <c r="X95" s="13">
        <f t="shared" si="25"/>
        <v>0</v>
      </c>
      <c r="Y95" s="13">
        <f t="shared" si="25"/>
        <v>0</v>
      </c>
      <c r="Z95" s="13">
        <f t="shared" si="31"/>
        <v>0</v>
      </c>
      <c r="AA95" s="1"/>
      <c r="AB95" s="1"/>
      <c r="AC95" s="13">
        <v>90</v>
      </c>
      <c r="AD95" s="153">
        <f>AD94</f>
        <v>85</v>
      </c>
      <c r="AE95" s="12">
        <f t="shared" si="33"/>
        <v>13600</v>
      </c>
      <c r="AF95" s="22">
        <v>5605</v>
      </c>
      <c r="AG95" s="22">
        <v>7995</v>
      </c>
      <c r="AH95" s="23">
        <f>AF95/AE116*100</f>
        <v>5.1187434320494343E-2</v>
      </c>
      <c r="AI95" s="23">
        <f>AG95/AE116*100</f>
        <v>7.3014012023613253E-2</v>
      </c>
      <c r="AJ95" s="11"/>
      <c r="AK95" s="136"/>
      <c r="AR95" s="3"/>
      <c r="AT95" s="1"/>
      <c r="AU95" s="1"/>
      <c r="AV95" s="1"/>
      <c r="AW95" s="1"/>
      <c r="AX95" s="1"/>
      <c r="AY95" s="1"/>
      <c r="AZ95" s="136"/>
    </row>
    <row r="96" spans="1:52" s="2" customFormat="1">
      <c r="A96" s="13">
        <v>92</v>
      </c>
      <c r="B96" s="11">
        <f t="shared" si="17"/>
        <v>3543</v>
      </c>
      <c r="C96" s="12">
        <f t="shared" si="18"/>
        <v>325956</v>
      </c>
      <c r="D96" s="12">
        <f t="shared" si="26"/>
        <v>10937394</v>
      </c>
      <c r="E96" s="11">
        <f>IF(AND(B116&gt;=D95,B116&lt;=D96),1,0)</f>
        <v>0</v>
      </c>
      <c r="F96" s="13">
        <f t="shared" si="19"/>
        <v>0</v>
      </c>
      <c r="G96" s="13">
        <f t="shared" si="19"/>
        <v>0</v>
      </c>
      <c r="H96" s="13">
        <f t="shared" si="27"/>
        <v>0</v>
      </c>
      <c r="I96" s="1"/>
      <c r="J96" s="13">
        <v>92</v>
      </c>
      <c r="K96" s="11">
        <f t="shared" si="20"/>
        <v>471</v>
      </c>
      <c r="L96" s="12">
        <f t="shared" si="21"/>
        <v>43332</v>
      </c>
      <c r="M96" s="12">
        <f t="shared" si="28"/>
        <v>5419175</v>
      </c>
      <c r="N96" s="11">
        <f>IF(AND(K116&gt;=M95,K116&lt;=M96),1,0)</f>
        <v>0</v>
      </c>
      <c r="O96" s="13">
        <f t="shared" si="22"/>
        <v>0</v>
      </c>
      <c r="P96" s="13">
        <f t="shared" si="22"/>
        <v>0</v>
      </c>
      <c r="Q96" s="13">
        <f t="shared" si="29"/>
        <v>0</v>
      </c>
      <c r="R96" s="1"/>
      <c r="S96" s="13">
        <v>92</v>
      </c>
      <c r="T96" s="11">
        <f t="shared" si="23"/>
        <v>3072</v>
      </c>
      <c r="U96" s="12">
        <f t="shared" si="24"/>
        <v>282624</v>
      </c>
      <c r="V96" s="12">
        <f t="shared" si="30"/>
        <v>5518219</v>
      </c>
      <c r="W96" s="11">
        <f>IF(AND(T116&gt;=V95,T116&lt;=V96),1,0)</f>
        <v>0</v>
      </c>
      <c r="X96" s="13">
        <f t="shared" si="25"/>
        <v>0</v>
      </c>
      <c r="Y96" s="13">
        <f t="shared" si="25"/>
        <v>0</v>
      </c>
      <c r="Z96" s="13">
        <f t="shared" si="31"/>
        <v>0</v>
      </c>
      <c r="AA96" s="1"/>
      <c r="AB96" s="1"/>
      <c r="AC96" s="13">
        <v>91</v>
      </c>
      <c r="AD96" s="153">
        <f t="shared" ref="AD96:AD115" si="34">AD95</f>
        <v>85</v>
      </c>
      <c r="AE96" s="12">
        <f t="shared" si="33"/>
        <v>9401</v>
      </c>
      <c r="AF96" s="22">
        <v>3033</v>
      </c>
      <c r="AG96" s="22">
        <v>6368</v>
      </c>
      <c r="AH96" s="23">
        <f>AF96/AE116*100</f>
        <v>2.7698749026593996E-2</v>
      </c>
      <c r="AI96" s="23">
        <f>AG96/AE116*100</f>
        <v>5.8155500758770379E-2</v>
      </c>
      <c r="AJ96" s="11"/>
      <c r="AK96" s="136"/>
      <c r="AR96" s="3"/>
      <c r="AT96" s="1"/>
      <c r="AU96" s="1"/>
      <c r="AV96" s="1"/>
      <c r="AW96" s="1"/>
      <c r="AX96" s="1"/>
      <c r="AY96" s="1"/>
      <c r="AZ96" s="136"/>
    </row>
    <row r="97" spans="1:52" s="2" customFormat="1">
      <c r="A97" s="13">
        <v>93</v>
      </c>
      <c r="B97" s="11">
        <f t="shared" si="17"/>
        <v>2994</v>
      </c>
      <c r="C97" s="12">
        <f t="shared" si="18"/>
        <v>278442</v>
      </c>
      <c r="D97" s="12">
        <f t="shared" si="26"/>
        <v>10940388</v>
      </c>
      <c r="E97" s="11">
        <f>IF(AND(B116&gt;=D96,B116&lt;=D97),1,0)</f>
        <v>0</v>
      </c>
      <c r="F97" s="13">
        <f t="shared" si="19"/>
        <v>0</v>
      </c>
      <c r="G97" s="13">
        <f t="shared" si="19"/>
        <v>0</v>
      </c>
      <c r="H97" s="13">
        <f t="shared" si="27"/>
        <v>0</v>
      </c>
      <c r="I97" s="1"/>
      <c r="J97" s="13">
        <v>93</v>
      </c>
      <c r="K97" s="11">
        <f t="shared" si="20"/>
        <v>361</v>
      </c>
      <c r="L97" s="12">
        <f t="shared" si="21"/>
        <v>33573</v>
      </c>
      <c r="M97" s="12">
        <f t="shared" si="28"/>
        <v>5419536</v>
      </c>
      <c r="N97" s="11">
        <f>IF(AND(K116&gt;=M96,K116&lt;=M97),1,0)</f>
        <v>0</v>
      </c>
      <c r="O97" s="13">
        <f t="shared" si="22"/>
        <v>0</v>
      </c>
      <c r="P97" s="13">
        <f t="shared" si="22"/>
        <v>0</v>
      </c>
      <c r="Q97" s="13">
        <f t="shared" si="29"/>
        <v>0</v>
      </c>
      <c r="R97" s="1"/>
      <c r="S97" s="13">
        <v>93</v>
      </c>
      <c r="T97" s="11">
        <f t="shared" si="23"/>
        <v>2633</v>
      </c>
      <c r="U97" s="12">
        <f t="shared" si="24"/>
        <v>244869</v>
      </c>
      <c r="V97" s="12">
        <f t="shared" si="30"/>
        <v>5520852</v>
      </c>
      <c r="W97" s="11">
        <f>IF(AND(T116&gt;=V96,T116&lt;=V97),1,0)</f>
        <v>0</v>
      </c>
      <c r="X97" s="13">
        <f t="shared" si="25"/>
        <v>0</v>
      </c>
      <c r="Y97" s="13">
        <f t="shared" si="25"/>
        <v>0</v>
      </c>
      <c r="Z97" s="13">
        <f t="shared" si="31"/>
        <v>0</v>
      </c>
      <c r="AA97" s="1"/>
      <c r="AB97" s="1"/>
      <c r="AC97" s="13">
        <v>92</v>
      </c>
      <c r="AD97" s="153">
        <f t="shared" si="34"/>
        <v>85</v>
      </c>
      <c r="AE97" s="12">
        <f t="shared" si="33"/>
        <v>3543</v>
      </c>
      <c r="AF97" s="22">
        <v>471</v>
      </c>
      <c r="AG97" s="22">
        <v>3072</v>
      </c>
      <c r="AH97" s="23">
        <f>AF97/AE116*100</f>
        <v>4.3013883255937262E-3</v>
      </c>
      <c r="AI97" s="23">
        <f>AG97/AE116*100</f>
        <v>2.8054914938904302E-2</v>
      </c>
      <c r="AJ97" s="11"/>
      <c r="AK97" s="136"/>
      <c r="AR97" s="3"/>
      <c r="AT97" s="1"/>
      <c r="AU97" s="1"/>
      <c r="AV97" s="1"/>
      <c r="AW97" s="1"/>
      <c r="AX97" s="1"/>
      <c r="AY97" s="1"/>
      <c r="AZ97" s="136"/>
    </row>
    <row r="98" spans="1:52" s="2" customFormat="1">
      <c r="A98" s="13">
        <v>94</v>
      </c>
      <c r="B98" s="11">
        <f t="shared" si="17"/>
        <v>2261</v>
      </c>
      <c r="C98" s="12">
        <f t="shared" si="18"/>
        <v>212534</v>
      </c>
      <c r="D98" s="12">
        <f t="shared" si="26"/>
        <v>10942649</v>
      </c>
      <c r="E98" s="11">
        <f>IF(AND(B116&gt;=D97,B116&lt;=D98),1,0)</f>
        <v>0</v>
      </c>
      <c r="F98" s="13">
        <f t="shared" si="19"/>
        <v>0</v>
      </c>
      <c r="G98" s="13">
        <f t="shared" si="19"/>
        <v>0</v>
      </c>
      <c r="H98" s="13">
        <f t="shared" si="27"/>
        <v>0</v>
      </c>
      <c r="I98" s="1"/>
      <c r="J98" s="13">
        <v>94</v>
      </c>
      <c r="K98" s="11">
        <f t="shared" si="20"/>
        <v>268</v>
      </c>
      <c r="L98" s="12">
        <f t="shared" si="21"/>
        <v>25192</v>
      </c>
      <c r="M98" s="12">
        <f t="shared" si="28"/>
        <v>5419804</v>
      </c>
      <c r="N98" s="11">
        <f>IF(AND(K116&gt;=M97,K116&lt;=M98),1,0)</f>
        <v>0</v>
      </c>
      <c r="O98" s="13">
        <f t="shared" si="22"/>
        <v>0</v>
      </c>
      <c r="P98" s="13">
        <f t="shared" si="22"/>
        <v>0</v>
      </c>
      <c r="Q98" s="13">
        <f t="shared" si="29"/>
        <v>0</v>
      </c>
      <c r="R98" s="1"/>
      <c r="S98" s="13">
        <v>94</v>
      </c>
      <c r="T98" s="11">
        <f t="shared" si="23"/>
        <v>1993</v>
      </c>
      <c r="U98" s="12">
        <f t="shared" si="24"/>
        <v>187342</v>
      </c>
      <c r="V98" s="12">
        <f t="shared" si="30"/>
        <v>5522845</v>
      </c>
      <c r="W98" s="11">
        <f>IF(AND(T116&gt;=V97,T116&lt;=V98),1,0)</f>
        <v>0</v>
      </c>
      <c r="X98" s="13">
        <f t="shared" si="25"/>
        <v>0</v>
      </c>
      <c r="Y98" s="13">
        <f t="shared" si="25"/>
        <v>0</v>
      </c>
      <c r="Z98" s="13">
        <f t="shared" si="31"/>
        <v>0</v>
      </c>
      <c r="AA98" s="1"/>
      <c r="AB98" s="1"/>
      <c r="AC98" s="13">
        <v>93</v>
      </c>
      <c r="AD98" s="153">
        <f t="shared" si="34"/>
        <v>85</v>
      </c>
      <c r="AE98" s="12">
        <f t="shared" si="33"/>
        <v>2994</v>
      </c>
      <c r="AF98" s="22">
        <v>361</v>
      </c>
      <c r="AG98" s="22">
        <v>2633</v>
      </c>
      <c r="AH98" s="23">
        <f>AF98/AE116*100</f>
        <v>3.2968178036928563E-3</v>
      </c>
      <c r="AI98" s="23">
        <f>AG98/AE116*100</f>
        <v>2.4045765310590831E-2</v>
      </c>
      <c r="AJ98" s="11"/>
      <c r="AK98" s="136"/>
      <c r="AR98" s="3"/>
      <c r="AT98" s="1"/>
      <c r="AU98" s="1"/>
      <c r="AV98" s="1"/>
      <c r="AW98" s="1"/>
      <c r="AX98" s="1"/>
      <c r="AY98" s="1"/>
      <c r="AZ98" s="136"/>
    </row>
    <row r="99" spans="1:52" s="2" customFormat="1">
      <c r="A99" s="13">
        <v>95</v>
      </c>
      <c r="B99" s="11">
        <f t="shared" si="17"/>
        <v>1921</v>
      </c>
      <c r="C99" s="12">
        <f t="shared" si="18"/>
        <v>182495</v>
      </c>
      <c r="D99" s="12">
        <f t="shared" si="26"/>
        <v>10944570</v>
      </c>
      <c r="E99" s="11">
        <f>IF(AND(B116&gt;=D98,B116&lt;=D99),1,0)</f>
        <v>0</v>
      </c>
      <c r="F99" s="13">
        <f t="shared" si="19"/>
        <v>0</v>
      </c>
      <c r="G99" s="13">
        <f t="shared" si="19"/>
        <v>0</v>
      </c>
      <c r="H99" s="13">
        <f t="shared" si="27"/>
        <v>0</v>
      </c>
      <c r="I99" s="1"/>
      <c r="J99" s="13">
        <v>95</v>
      </c>
      <c r="K99" s="11">
        <f t="shared" si="20"/>
        <v>234</v>
      </c>
      <c r="L99" s="12">
        <f t="shared" si="21"/>
        <v>22230</v>
      </c>
      <c r="M99" s="12">
        <f t="shared" si="28"/>
        <v>5420038</v>
      </c>
      <c r="N99" s="11">
        <f>IF(AND(K116&gt;=M98,K116&lt;=M99),1,0)</f>
        <v>0</v>
      </c>
      <c r="O99" s="13">
        <f t="shared" si="22"/>
        <v>0</v>
      </c>
      <c r="P99" s="13">
        <f t="shared" si="22"/>
        <v>0</v>
      </c>
      <c r="Q99" s="13">
        <f t="shared" si="29"/>
        <v>0</v>
      </c>
      <c r="R99" s="1"/>
      <c r="S99" s="13">
        <v>95</v>
      </c>
      <c r="T99" s="11">
        <f t="shared" si="23"/>
        <v>1687</v>
      </c>
      <c r="U99" s="12">
        <f t="shared" si="24"/>
        <v>160265</v>
      </c>
      <c r="V99" s="12">
        <f t="shared" si="30"/>
        <v>5524532</v>
      </c>
      <c r="W99" s="11">
        <f>IF(AND(T116&gt;=V98,T116&lt;=V99),1,0)</f>
        <v>0</v>
      </c>
      <c r="X99" s="13">
        <f t="shared" si="25"/>
        <v>0</v>
      </c>
      <c r="Y99" s="13">
        <f t="shared" si="25"/>
        <v>0</v>
      </c>
      <c r="Z99" s="13">
        <f t="shared" si="31"/>
        <v>0</v>
      </c>
      <c r="AA99" s="1"/>
      <c r="AB99" s="1"/>
      <c r="AC99" s="13">
        <v>94</v>
      </c>
      <c r="AD99" s="153">
        <f t="shared" si="34"/>
        <v>85</v>
      </c>
      <c r="AE99" s="12">
        <f t="shared" si="33"/>
        <v>2261</v>
      </c>
      <c r="AF99" s="22">
        <v>268</v>
      </c>
      <c r="AG99" s="22">
        <v>1993</v>
      </c>
      <c r="AH99" s="23">
        <f>AF99/AE116*100</f>
        <v>2.44749908972212E-3</v>
      </c>
      <c r="AI99" s="23">
        <f>AG99/AE116*100</f>
        <v>1.8200991364985767E-2</v>
      </c>
      <c r="AJ99" s="11"/>
      <c r="AK99" s="136"/>
      <c r="AR99" s="3"/>
      <c r="AT99" s="1"/>
      <c r="AU99" s="1"/>
      <c r="AV99" s="1"/>
      <c r="AW99" s="1"/>
      <c r="AX99" s="1"/>
      <c r="AY99" s="1"/>
      <c r="AZ99" s="136"/>
    </row>
    <row r="100" spans="1:52" s="2" customFormat="1">
      <c r="A100" s="13">
        <v>96</v>
      </c>
      <c r="B100" s="11">
        <f t="shared" si="17"/>
        <v>1461</v>
      </c>
      <c r="C100" s="12">
        <f t="shared" si="18"/>
        <v>140256</v>
      </c>
      <c r="D100" s="12">
        <f t="shared" si="26"/>
        <v>10946031</v>
      </c>
      <c r="E100" s="11">
        <f>IF(AND(B116&gt;=D99,B116&lt;=D100),1,0)</f>
        <v>0</v>
      </c>
      <c r="F100" s="13">
        <f t="shared" si="19"/>
        <v>0</v>
      </c>
      <c r="G100" s="13">
        <f t="shared" si="19"/>
        <v>0</v>
      </c>
      <c r="H100" s="13">
        <f t="shared" si="27"/>
        <v>0</v>
      </c>
      <c r="I100" s="1"/>
      <c r="J100" s="13">
        <v>96</v>
      </c>
      <c r="K100" s="11">
        <f t="shared" si="20"/>
        <v>149</v>
      </c>
      <c r="L100" s="12">
        <f t="shared" si="21"/>
        <v>14304</v>
      </c>
      <c r="M100" s="12">
        <f t="shared" si="28"/>
        <v>5420187</v>
      </c>
      <c r="N100" s="11">
        <f>IF(AND(K116&gt;=M99,K116&lt;=M100),1,0)</f>
        <v>0</v>
      </c>
      <c r="O100" s="13">
        <f t="shared" si="22"/>
        <v>0</v>
      </c>
      <c r="P100" s="13">
        <f t="shared" si="22"/>
        <v>0</v>
      </c>
      <c r="Q100" s="13">
        <f t="shared" si="29"/>
        <v>0</v>
      </c>
      <c r="R100" s="1"/>
      <c r="S100" s="13">
        <v>96</v>
      </c>
      <c r="T100" s="11">
        <f t="shared" si="23"/>
        <v>1312</v>
      </c>
      <c r="U100" s="12">
        <f t="shared" si="24"/>
        <v>125952</v>
      </c>
      <c r="V100" s="12">
        <f t="shared" si="30"/>
        <v>5525844</v>
      </c>
      <c r="W100" s="11">
        <f>IF(AND(T116&gt;=V99,T116&lt;=V100),1,0)</f>
        <v>0</v>
      </c>
      <c r="X100" s="13">
        <f t="shared" si="25"/>
        <v>0</v>
      </c>
      <c r="Y100" s="13">
        <f t="shared" si="25"/>
        <v>0</v>
      </c>
      <c r="Z100" s="13">
        <f t="shared" si="31"/>
        <v>0</v>
      </c>
      <c r="AA100" s="1"/>
      <c r="AB100" s="1"/>
      <c r="AC100" s="13">
        <v>95</v>
      </c>
      <c r="AD100" s="153">
        <f t="shared" si="34"/>
        <v>85</v>
      </c>
      <c r="AE100" s="12">
        <f t="shared" si="33"/>
        <v>1921</v>
      </c>
      <c r="AF100" s="22">
        <v>234</v>
      </c>
      <c r="AG100" s="22">
        <v>1687</v>
      </c>
      <c r="AH100" s="23">
        <f>AF100/AE116*100</f>
        <v>2.1369954738618513E-3</v>
      </c>
      <c r="AI100" s="23">
        <f>AG100/AE116*100</f>
        <v>1.5406458822243348E-2</v>
      </c>
      <c r="AJ100" s="11"/>
      <c r="AK100" s="136"/>
      <c r="AR100" s="3"/>
      <c r="AT100" s="1"/>
      <c r="AU100" s="1"/>
      <c r="AV100" s="1"/>
      <c r="AW100" s="1"/>
      <c r="AX100" s="1"/>
      <c r="AY100" s="1"/>
      <c r="AZ100" s="136"/>
    </row>
    <row r="101" spans="1:52" s="2" customFormat="1">
      <c r="A101" s="13">
        <v>97</v>
      </c>
      <c r="B101" s="11">
        <f t="shared" si="17"/>
        <v>1006</v>
      </c>
      <c r="C101" s="12">
        <f t="shared" si="18"/>
        <v>97582</v>
      </c>
      <c r="D101" s="12">
        <f t="shared" si="26"/>
        <v>10947037</v>
      </c>
      <c r="E101" s="11">
        <f>IF(AND(B116&gt;=D100,B116&lt;=D101),1,0)</f>
        <v>0</v>
      </c>
      <c r="F101" s="13">
        <f t="shared" si="19"/>
        <v>0</v>
      </c>
      <c r="G101" s="13">
        <f t="shared" si="19"/>
        <v>0</v>
      </c>
      <c r="H101" s="13">
        <f t="shared" si="27"/>
        <v>0</v>
      </c>
      <c r="I101" s="1"/>
      <c r="J101" s="13">
        <v>97</v>
      </c>
      <c r="K101" s="11">
        <f t="shared" si="20"/>
        <v>136</v>
      </c>
      <c r="L101" s="12">
        <f t="shared" si="21"/>
        <v>13192</v>
      </c>
      <c r="M101" s="12">
        <f t="shared" si="28"/>
        <v>5420323</v>
      </c>
      <c r="N101" s="11">
        <f>IF(AND(K116&gt;=M100,K116&lt;=M101),1,0)</f>
        <v>0</v>
      </c>
      <c r="O101" s="13">
        <f t="shared" si="22"/>
        <v>0</v>
      </c>
      <c r="P101" s="13">
        <f t="shared" si="22"/>
        <v>0</v>
      </c>
      <c r="Q101" s="13">
        <f t="shared" si="29"/>
        <v>0</v>
      </c>
      <c r="R101" s="1"/>
      <c r="S101" s="13">
        <v>97</v>
      </c>
      <c r="T101" s="11">
        <f t="shared" si="23"/>
        <v>870</v>
      </c>
      <c r="U101" s="12">
        <f t="shared" si="24"/>
        <v>84390</v>
      </c>
      <c r="V101" s="12">
        <f t="shared" si="30"/>
        <v>5526714</v>
      </c>
      <c r="W101" s="11">
        <f>IF(AND(T116&gt;=V100,T116&lt;=V101),1,0)</f>
        <v>0</v>
      </c>
      <c r="X101" s="13">
        <f t="shared" si="25"/>
        <v>0</v>
      </c>
      <c r="Y101" s="13">
        <f t="shared" si="25"/>
        <v>0</v>
      </c>
      <c r="Z101" s="13">
        <f t="shared" si="31"/>
        <v>0</v>
      </c>
      <c r="AA101" s="1"/>
      <c r="AB101" s="1"/>
      <c r="AC101" s="13">
        <v>96</v>
      </c>
      <c r="AD101" s="153">
        <f t="shared" si="34"/>
        <v>85</v>
      </c>
      <c r="AE101" s="12">
        <f t="shared" si="33"/>
        <v>1461</v>
      </c>
      <c r="AF101" s="22">
        <v>149</v>
      </c>
      <c r="AG101" s="22">
        <v>1312</v>
      </c>
      <c r="AH101" s="23">
        <f>AF101/AE116*100</f>
        <v>1.3607364342111789E-3</v>
      </c>
      <c r="AI101" s="23">
        <f>AG101/AE116*100</f>
        <v>1.1981786588490379E-2</v>
      </c>
      <c r="AJ101" s="11"/>
      <c r="AK101" s="136"/>
      <c r="AR101" s="3"/>
      <c r="AT101" s="1"/>
      <c r="AU101" s="1"/>
      <c r="AV101" s="1"/>
      <c r="AW101" s="1"/>
      <c r="AX101" s="1"/>
      <c r="AY101" s="1"/>
      <c r="AZ101" s="136"/>
    </row>
    <row r="102" spans="1:52" s="2" customFormat="1">
      <c r="A102" s="13">
        <v>98</v>
      </c>
      <c r="B102" s="11">
        <f t="shared" si="17"/>
        <v>699</v>
      </c>
      <c r="C102" s="12">
        <f t="shared" si="18"/>
        <v>68502</v>
      </c>
      <c r="D102" s="12">
        <f t="shared" si="26"/>
        <v>10947736</v>
      </c>
      <c r="E102" s="11">
        <f>IF(AND(B116&gt;=D101,B116&lt;=D102),1,0)</f>
        <v>0</v>
      </c>
      <c r="F102" s="13">
        <f t="shared" si="19"/>
        <v>0</v>
      </c>
      <c r="G102" s="13">
        <f t="shared" si="19"/>
        <v>0</v>
      </c>
      <c r="H102" s="13">
        <f t="shared" si="27"/>
        <v>0</v>
      </c>
      <c r="I102" s="1"/>
      <c r="J102" s="13">
        <v>98</v>
      </c>
      <c r="K102" s="11">
        <f t="shared" si="20"/>
        <v>98</v>
      </c>
      <c r="L102" s="12">
        <f t="shared" si="21"/>
        <v>9604</v>
      </c>
      <c r="M102" s="12">
        <f t="shared" si="28"/>
        <v>5420421</v>
      </c>
      <c r="N102" s="11">
        <f>IF(AND(K116&gt;=M101,K116&lt;=M102),1,0)</f>
        <v>0</v>
      </c>
      <c r="O102" s="13">
        <f t="shared" si="22"/>
        <v>0</v>
      </c>
      <c r="P102" s="13">
        <f t="shared" si="22"/>
        <v>0</v>
      </c>
      <c r="Q102" s="13">
        <f t="shared" si="29"/>
        <v>0</v>
      </c>
      <c r="R102" s="1"/>
      <c r="S102" s="13">
        <v>98</v>
      </c>
      <c r="T102" s="11">
        <f t="shared" si="23"/>
        <v>601</v>
      </c>
      <c r="U102" s="12">
        <f t="shared" si="24"/>
        <v>58898</v>
      </c>
      <c r="V102" s="12">
        <f t="shared" si="30"/>
        <v>5527315</v>
      </c>
      <c r="W102" s="11">
        <f>IF(AND(T116&gt;=V101,T116&lt;=V102),1,0)</f>
        <v>0</v>
      </c>
      <c r="X102" s="13">
        <f t="shared" si="25"/>
        <v>0</v>
      </c>
      <c r="Y102" s="13">
        <f t="shared" si="25"/>
        <v>0</v>
      </c>
      <c r="Z102" s="13">
        <f t="shared" si="31"/>
        <v>0</v>
      </c>
      <c r="AA102" s="1"/>
      <c r="AB102" s="1"/>
      <c r="AC102" s="13">
        <v>97</v>
      </c>
      <c r="AD102" s="153">
        <f t="shared" si="34"/>
        <v>85</v>
      </c>
      <c r="AE102" s="12">
        <f t="shared" si="33"/>
        <v>1006</v>
      </c>
      <c r="AF102" s="22">
        <v>136</v>
      </c>
      <c r="AG102" s="22">
        <v>870</v>
      </c>
      <c r="AH102" s="23">
        <f>AF102/AE116*100</f>
        <v>1.2420144634410759E-3</v>
      </c>
      <c r="AI102" s="23">
        <f>AG102/AE116*100</f>
        <v>7.945239582306883E-3</v>
      </c>
      <c r="AJ102" s="11"/>
      <c r="AK102" s="136"/>
      <c r="AR102" s="3"/>
      <c r="AT102" s="1"/>
      <c r="AU102" s="1"/>
      <c r="AV102" s="1"/>
      <c r="AW102" s="1"/>
      <c r="AX102" s="1"/>
      <c r="AY102" s="1"/>
      <c r="AZ102" s="136"/>
    </row>
    <row r="103" spans="1:52" s="2" customFormat="1">
      <c r="A103" s="13">
        <v>99</v>
      </c>
      <c r="B103" s="11">
        <f t="shared" si="17"/>
        <v>475</v>
      </c>
      <c r="C103" s="12">
        <f t="shared" si="18"/>
        <v>47025</v>
      </c>
      <c r="D103" s="12">
        <f t="shared" si="26"/>
        <v>10948211</v>
      </c>
      <c r="E103" s="11">
        <f>IF(AND(B116&gt;=D102,B116&lt;=D103),1,0)</f>
        <v>0</v>
      </c>
      <c r="F103" s="13">
        <f t="shared" si="19"/>
        <v>0</v>
      </c>
      <c r="G103" s="13">
        <f t="shared" si="19"/>
        <v>0</v>
      </c>
      <c r="H103" s="13">
        <f t="shared" si="27"/>
        <v>0</v>
      </c>
      <c r="I103" s="1"/>
      <c r="J103" s="13">
        <v>99</v>
      </c>
      <c r="K103" s="11">
        <f t="shared" si="20"/>
        <v>72</v>
      </c>
      <c r="L103" s="12">
        <f t="shared" si="21"/>
        <v>7128</v>
      </c>
      <c r="M103" s="12">
        <f t="shared" si="28"/>
        <v>5420493</v>
      </c>
      <c r="N103" s="11">
        <f>IF(AND(K116&gt;=M102,K116&lt;=M103),1,0)</f>
        <v>0</v>
      </c>
      <c r="O103" s="13">
        <f t="shared" si="22"/>
        <v>0</v>
      </c>
      <c r="P103" s="13">
        <f t="shared" si="22"/>
        <v>0</v>
      </c>
      <c r="Q103" s="13">
        <f t="shared" si="29"/>
        <v>0</v>
      </c>
      <c r="R103" s="1"/>
      <c r="S103" s="13">
        <v>99</v>
      </c>
      <c r="T103" s="11">
        <f t="shared" si="23"/>
        <v>403</v>
      </c>
      <c r="U103" s="12">
        <f t="shared" si="24"/>
        <v>39897</v>
      </c>
      <c r="V103" s="12">
        <f t="shared" si="30"/>
        <v>5527718</v>
      </c>
      <c r="W103" s="11">
        <f>IF(AND(T116&gt;=V102,T116&lt;=V103),1,0)</f>
        <v>0</v>
      </c>
      <c r="X103" s="13">
        <f t="shared" si="25"/>
        <v>0</v>
      </c>
      <c r="Y103" s="13">
        <f t="shared" si="25"/>
        <v>0</v>
      </c>
      <c r="Z103" s="13">
        <f t="shared" si="31"/>
        <v>0</v>
      </c>
      <c r="AA103" s="1"/>
      <c r="AB103" s="1"/>
      <c r="AC103" s="13">
        <v>98</v>
      </c>
      <c r="AD103" s="153">
        <f t="shared" si="34"/>
        <v>85</v>
      </c>
      <c r="AE103" s="12">
        <f t="shared" si="33"/>
        <v>699</v>
      </c>
      <c r="AF103" s="22">
        <v>98</v>
      </c>
      <c r="AG103" s="22">
        <v>601</v>
      </c>
      <c r="AH103" s="23">
        <f>AF103/AE116*100</f>
        <v>8.9498101042077534E-4</v>
      </c>
      <c r="AI103" s="23">
        <f>AG103/AE116*100</f>
        <v>5.4886080332947548E-3</v>
      </c>
      <c r="AJ103" s="11"/>
      <c r="AK103" s="136"/>
      <c r="AR103" s="3"/>
      <c r="AT103" s="1"/>
      <c r="AU103" s="1"/>
      <c r="AV103" s="1"/>
      <c r="AW103" s="1"/>
      <c r="AX103" s="1"/>
      <c r="AY103" s="1"/>
      <c r="AZ103" s="136"/>
    </row>
    <row r="104" spans="1:52" s="2" customFormat="1">
      <c r="A104" s="13">
        <v>100</v>
      </c>
      <c r="B104" s="11">
        <f t="shared" si="17"/>
        <v>1742</v>
      </c>
      <c r="C104" s="12">
        <f t="shared" si="18"/>
        <v>174200</v>
      </c>
      <c r="D104" s="12">
        <f t="shared" si="26"/>
        <v>10949953</v>
      </c>
      <c r="E104" s="11">
        <f>IF(AND(B116&gt;=D103,B116&lt;=D104),1,0)</f>
        <v>0</v>
      </c>
      <c r="F104" s="13">
        <f t="shared" si="19"/>
        <v>0</v>
      </c>
      <c r="G104" s="13">
        <f t="shared" si="19"/>
        <v>0</v>
      </c>
      <c r="H104" s="13">
        <f t="shared" si="27"/>
        <v>0</v>
      </c>
      <c r="I104" s="1"/>
      <c r="J104" s="13">
        <v>100</v>
      </c>
      <c r="K104" s="11">
        <f t="shared" si="20"/>
        <v>550</v>
      </c>
      <c r="L104" s="12">
        <f t="shared" si="21"/>
        <v>55000</v>
      </c>
      <c r="M104" s="12">
        <f t="shared" si="28"/>
        <v>5421043</v>
      </c>
      <c r="N104" s="11">
        <f>IF(AND(K116&gt;=M103,K116&lt;=M104),1,0)</f>
        <v>0</v>
      </c>
      <c r="O104" s="13">
        <f t="shared" si="22"/>
        <v>0</v>
      </c>
      <c r="P104" s="13">
        <f t="shared" si="22"/>
        <v>0</v>
      </c>
      <c r="Q104" s="13">
        <f t="shared" si="29"/>
        <v>0</v>
      </c>
      <c r="R104" s="1"/>
      <c r="S104" s="13">
        <v>100</v>
      </c>
      <c r="T104" s="11">
        <f t="shared" si="23"/>
        <v>1192</v>
      </c>
      <c r="U104" s="12">
        <f t="shared" si="24"/>
        <v>119200</v>
      </c>
      <c r="V104" s="12">
        <f t="shared" si="30"/>
        <v>5528910</v>
      </c>
      <c r="W104" s="11">
        <f>IF(AND(T116&gt;=V103,T116&lt;=V104),1,0)</f>
        <v>0</v>
      </c>
      <c r="X104" s="13">
        <f t="shared" si="25"/>
        <v>0</v>
      </c>
      <c r="Y104" s="13">
        <f t="shared" si="25"/>
        <v>0</v>
      </c>
      <c r="Z104" s="13">
        <f t="shared" si="31"/>
        <v>0</v>
      </c>
      <c r="AA104" s="1"/>
      <c r="AB104" s="1"/>
      <c r="AC104" s="13">
        <v>99</v>
      </c>
      <c r="AD104" s="153">
        <f t="shared" si="34"/>
        <v>85</v>
      </c>
      <c r="AE104" s="12">
        <f t="shared" si="33"/>
        <v>475</v>
      </c>
      <c r="AF104" s="22">
        <v>72</v>
      </c>
      <c r="AG104" s="22">
        <v>403</v>
      </c>
      <c r="AH104" s="23">
        <f>AF104/AE116*100</f>
        <v>6.5753706888056957E-4</v>
      </c>
      <c r="AI104" s="23">
        <f>AG104/AE116*100</f>
        <v>3.6803810938731882E-3</v>
      </c>
      <c r="AJ104" s="11"/>
      <c r="AK104" s="136"/>
      <c r="AR104" s="3"/>
      <c r="AT104" s="1"/>
      <c r="AU104" s="1"/>
      <c r="AV104" s="1"/>
      <c r="AW104" s="1"/>
      <c r="AX104" s="1"/>
      <c r="AY104" s="1"/>
      <c r="AZ104" s="136"/>
    </row>
    <row r="105" spans="1:52" s="2" customFormat="1">
      <c r="A105" s="13">
        <v>101</v>
      </c>
      <c r="B105" s="11">
        <f t="shared" si="17"/>
        <v>0</v>
      </c>
      <c r="C105" s="12">
        <f t="shared" si="18"/>
        <v>0</v>
      </c>
      <c r="D105" s="12">
        <f t="shared" si="26"/>
        <v>10949953</v>
      </c>
      <c r="E105" s="11">
        <f>IF(AND(B116&gt;=D104,B116&lt;=D105),1,0)</f>
        <v>0</v>
      </c>
      <c r="F105" s="13">
        <f t="shared" si="19"/>
        <v>0</v>
      </c>
      <c r="G105" s="13">
        <f t="shared" si="19"/>
        <v>0</v>
      </c>
      <c r="H105" s="13">
        <f t="shared" si="27"/>
        <v>0</v>
      </c>
      <c r="I105" s="1"/>
      <c r="J105" s="13">
        <v>101</v>
      </c>
      <c r="K105" s="11">
        <f t="shared" si="20"/>
        <v>0</v>
      </c>
      <c r="L105" s="12">
        <f t="shared" si="21"/>
        <v>0</v>
      </c>
      <c r="M105" s="12">
        <f t="shared" si="28"/>
        <v>5421043</v>
      </c>
      <c r="N105" s="11">
        <f>IF(AND(K116&gt;=M104,K116&lt;=M105),1,0)</f>
        <v>0</v>
      </c>
      <c r="O105" s="13">
        <f t="shared" si="22"/>
        <v>0</v>
      </c>
      <c r="P105" s="13">
        <f t="shared" si="22"/>
        <v>0</v>
      </c>
      <c r="Q105" s="13">
        <f t="shared" si="29"/>
        <v>0</v>
      </c>
      <c r="R105" s="1"/>
      <c r="S105" s="13">
        <v>101</v>
      </c>
      <c r="T105" s="11">
        <f t="shared" si="23"/>
        <v>0</v>
      </c>
      <c r="U105" s="12">
        <f t="shared" si="24"/>
        <v>0</v>
      </c>
      <c r="V105" s="12">
        <f t="shared" si="30"/>
        <v>5528910</v>
      </c>
      <c r="W105" s="11">
        <f>IF(AND(T116&gt;=V104,T116&lt;=V105),1,0)</f>
        <v>0</v>
      </c>
      <c r="X105" s="13">
        <f t="shared" si="25"/>
        <v>0</v>
      </c>
      <c r="Y105" s="13">
        <f t="shared" si="25"/>
        <v>0</v>
      </c>
      <c r="Z105" s="13">
        <f t="shared" si="31"/>
        <v>0</v>
      </c>
      <c r="AA105" s="1"/>
      <c r="AB105" s="1"/>
      <c r="AC105" s="13">
        <v>100</v>
      </c>
      <c r="AD105" s="153">
        <f t="shared" si="34"/>
        <v>85</v>
      </c>
      <c r="AE105" s="12">
        <f t="shared" si="33"/>
        <v>1742</v>
      </c>
      <c r="AF105" s="22">
        <v>550</v>
      </c>
      <c r="AG105" s="22">
        <v>1192</v>
      </c>
      <c r="AH105" s="23">
        <f>AF105/AE116*100</f>
        <v>5.022852609504351E-3</v>
      </c>
      <c r="AI105" s="23">
        <f>AG105/AE116*100</f>
        <v>1.0885891473689431E-2</v>
      </c>
      <c r="AJ105" s="11"/>
      <c r="AK105" s="136"/>
      <c r="AR105" s="3"/>
      <c r="AT105" s="1"/>
      <c r="AU105" s="1"/>
      <c r="AV105" s="1"/>
      <c r="AW105" s="1"/>
      <c r="AX105" s="1"/>
      <c r="AY105" s="1"/>
      <c r="AZ105" s="136"/>
    </row>
    <row r="106" spans="1:52" s="2" customFormat="1">
      <c r="A106" s="13">
        <v>102</v>
      </c>
      <c r="B106" s="11">
        <f t="shared" si="17"/>
        <v>0</v>
      </c>
      <c r="C106" s="12">
        <f t="shared" si="18"/>
        <v>0</v>
      </c>
      <c r="D106" s="12">
        <f t="shared" si="26"/>
        <v>10949953</v>
      </c>
      <c r="E106" s="11">
        <f>IF(AND(B116&gt;=D105,B116&lt;=D106),1,0)</f>
        <v>0</v>
      </c>
      <c r="F106" s="13">
        <f t="shared" si="19"/>
        <v>0</v>
      </c>
      <c r="G106" s="13">
        <f t="shared" si="19"/>
        <v>0</v>
      </c>
      <c r="H106" s="13">
        <f t="shared" si="27"/>
        <v>0</v>
      </c>
      <c r="I106" s="1"/>
      <c r="J106" s="13">
        <v>102</v>
      </c>
      <c r="K106" s="11">
        <f t="shared" si="20"/>
        <v>0</v>
      </c>
      <c r="L106" s="12">
        <f t="shared" si="21"/>
        <v>0</v>
      </c>
      <c r="M106" s="12">
        <f t="shared" si="28"/>
        <v>5421043</v>
      </c>
      <c r="N106" s="11">
        <f>IF(AND(K116&gt;=M105,K116&lt;=M106),1,0)</f>
        <v>0</v>
      </c>
      <c r="O106" s="13">
        <f t="shared" si="22"/>
        <v>0</v>
      </c>
      <c r="P106" s="13">
        <f t="shared" si="22"/>
        <v>0</v>
      </c>
      <c r="Q106" s="13">
        <f t="shared" si="29"/>
        <v>0</v>
      </c>
      <c r="R106" s="1"/>
      <c r="S106" s="13">
        <v>102</v>
      </c>
      <c r="T106" s="11">
        <f t="shared" si="23"/>
        <v>0</v>
      </c>
      <c r="U106" s="12">
        <f t="shared" si="24"/>
        <v>0</v>
      </c>
      <c r="V106" s="12">
        <f t="shared" si="30"/>
        <v>5528910</v>
      </c>
      <c r="W106" s="11">
        <f>IF(AND(T116&gt;=V105,T116&lt;=V106),1,0)</f>
        <v>0</v>
      </c>
      <c r="X106" s="13">
        <f t="shared" si="25"/>
        <v>0</v>
      </c>
      <c r="Y106" s="13">
        <f t="shared" si="25"/>
        <v>0</v>
      </c>
      <c r="Z106" s="13">
        <f t="shared" si="31"/>
        <v>0</v>
      </c>
      <c r="AA106" s="1"/>
      <c r="AB106" s="1"/>
      <c r="AC106" s="13">
        <v>101</v>
      </c>
      <c r="AD106" s="153">
        <f t="shared" si="34"/>
        <v>85</v>
      </c>
      <c r="AE106" s="12">
        <f t="shared" si="33"/>
        <v>0</v>
      </c>
      <c r="AF106" s="32">
        <v>0</v>
      </c>
      <c r="AG106" s="32">
        <v>0</v>
      </c>
      <c r="AH106" s="23">
        <f>AF106/AE116*100</f>
        <v>0</v>
      </c>
      <c r="AI106" s="23">
        <f>AG106/AE116*100</f>
        <v>0</v>
      </c>
      <c r="AJ106" s="11"/>
      <c r="AK106" s="136"/>
      <c r="AR106" s="3"/>
      <c r="AT106" s="1"/>
      <c r="AU106" s="1"/>
      <c r="AV106" s="1"/>
      <c r="AW106" s="1"/>
      <c r="AX106" s="1"/>
      <c r="AY106" s="1"/>
      <c r="AZ106" s="136"/>
    </row>
    <row r="107" spans="1:52" s="2" customFormat="1">
      <c r="A107" s="13">
        <v>103</v>
      </c>
      <c r="B107" s="11">
        <f t="shared" si="17"/>
        <v>0</v>
      </c>
      <c r="C107" s="12">
        <f t="shared" si="18"/>
        <v>0</v>
      </c>
      <c r="D107" s="12">
        <f t="shared" si="26"/>
        <v>10949953</v>
      </c>
      <c r="E107" s="11">
        <f>IF(AND(B116&gt;=D106,B116&lt;=D107),1,0)</f>
        <v>0</v>
      </c>
      <c r="F107" s="13">
        <f t="shared" si="19"/>
        <v>0</v>
      </c>
      <c r="G107" s="13">
        <f t="shared" si="19"/>
        <v>0</v>
      </c>
      <c r="H107" s="13">
        <f t="shared" si="27"/>
        <v>0</v>
      </c>
      <c r="I107" s="1"/>
      <c r="J107" s="13">
        <v>103</v>
      </c>
      <c r="K107" s="11">
        <f t="shared" si="20"/>
        <v>0</v>
      </c>
      <c r="L107" s="12">
        <f t="shared" si="21"/>
        <v>0</v>
      </c>
      <c r="M107" s="12">
        <f t="shared" si="28"/>
        <v>5421043</v>
      </c>
      <c r="N107" s="11">
        <f>IF(AND(K116&gt;=M106,K116&lt;=M107),1,0)</f>
        <v>0</v>
      </c>
      <c r="O107" s="13">
        <f t="shared" si="22"/>
        <v>0</v>
      </c>
      <c r="P107" s="13">
        <f t="shared" si="22"/>
        <v>0</v>
      </c>
      <c r="Q107" s="13">
        <f t="shared" si="29"/>
        <v>0</v>
      </c>
      <c r="R107" s="1"/>
      <c r="S107" s="13">
        <v>103</v>
      </c>
      <c r="T107" s="11">
        <f t="shared" si="23"/>
        <v>0</v>
      </c>
      <c r="U107" s="12">
        <f t="shared" si="24"/>
        <v>0</v>
      </c>
      <c r="V107" s="12">
        <f t="shared" si="30"/>
        <v>5528910</v>
      </c>
      <c r="W107" s="11">
        <f>IF(AND(T116&gt;=V106,T116&lt;=V107),1,0)</f>
        <v>0</v>
      </c>
      <c r="X107" s="13">
        <f t="shared" si="25"/>
        <v>0</v>
      </c>
      <c r="Y107" s="13">
        <f t="shared" si="25"/>
        <v>0</v>
      </c>
      <c r="Z107" s="13">
        <f t="shared" si="31"/>
        <v>0</v>
      </c>
      <c r="AA107" s="1"/>
      <c r="AB107" s="1"/>
      <c r="AC107" s="13">
        <v>102</v>
      </c>
      <c r="AD107" s="153">
        <f t="shared" si="34"/>
        <v>85</v>
      </c>
      <c r="AE107" s="12">
        <f t="shared" si="33"/>
        <v>0</v>
      </c>
      <c r="AF107" s="32">
        <v>0</v>
      </c>
      <c r="AG107" s="32">
        <v>0</v>
      </c>
      <c r="AH107" s="23">
        <f>AF107/AE116*100</f>
        <v>0</v>
      </c>
      <c r="AI107" s="23">
        <f>AG107/AE116*100</f>
        <v>0</v>
      </c>
      <c r="AJ107" s="11"/>
      <c r="AK107" s="136"/>
      <c r="AR107" s="3"/>
      <c r="AT107" s="1"/>
      <c r="AU107" s="1"/>
      <c r="AV107" s="1"/>
      <c r="AW107" s="1"/>
      <c r="AX107" s="1"/>
      <c r="AY107" s="1"/>
      <c r="AZ107" s="136"/>
    </row>
    <row r="108" spans="1:52" s="2" customFormat="1">
      <c r="A108" s="13">
        <v>104</v>
      </c>
      <c r="B108" s="11">
        <f t="shared" si="17"/>
        <v>0</v>
      </c>
      <c r="C108" s="12">
        <f t="shared" si="18"/>
        <v>0</v>
      </c>
      <c r="D108" s="12">
        <f t="shared" si="26"/>
        <v>10949953</v>
      </c>
      <c r="E108" s="11">
        <f>IF(AND(B116&gt;=D107,B116&lt;=D108),1,0)</f>
        <v>0</v>
      </c>
      <c r="F108" s="13">
        <f t="shared" si="19"/>
        <v>0</v>
      </c>
      <c r="G108" s="13">
        <f t="shared" si="19"/>
        <v>0</v>
      </c>
      <c r="H108" s="13">
        <f t="shared" si="27"/>
        <v>0</v>
      </c>
      <c r="I108" s="1"/>
      <c r="J108" s="13">
        <v>104</v>
      </c>
      <c r="K108" s="11">
        <f t="shared" si="20"/>
        <v>0</v>
      </c>
      <c r="L108" s="12">
        <f t="shared" si="21"/>
        <v>0</v>
      </c>
      <c r="M108" s="12">
        <f t="shared" si="28"/>
        <v>5421043</v>
      </c>
      <c r="N108" s="11">
        <f>IF(AND(K116&gt;=M107,K116&lt;=M108),1,0)</f>
        <v>0</v>
      </c>
      <c r="O108" s="13">
        <f t="shared" si="22"/>
        <v>0</v>
      </c>
      <c r="P108" s="13">
        <f t="shared" si="22"/>
        <v>0</v>
      </c>
      <c r="Q108" s="13">
        <f t="shared" si="29"/>
        <v>0</v>
      </c>
      <c r="R108" s="1"/>
      <c r="S108" s="13">
        <v>104</v>
      </c>
      <c r="T108" s="11">
        <f t="shared" si="23"/>
        <v>0</v>
      </c>
      <c r="U108" s="12">
        <f t="shared" si="24"/>
        <v>0</v>
      </c>
      <c r="V108" s="12">
        <f t="shared" si="30"/>
        <v>5528910</v>
      </c>
      <c r="W108" s="11">
        <f>IF(AND(T116&gt;=V107,T116&lt;=V108),1,0)</f>
        <v>0</v>
      </c>
      <c r="X108" s="13">
        <f t="shared" si="25"/>
        <v>0</v>
      </c>
      <c r="Y108" s="13">
        <f t="shared" si="25"/>
        <v>0</v>
      </c>
      <c r="Z108" s="13">
        <f t="shared" si="31"/>
        <v>0</v>
      </c>
      <c r="AA108" s="1"/>
      <c r="AB108" s="1"/>
      <c r="AC108" s="13">
        <v>103</v>
      </c>
      <c r="AD108" s="153">
        <f t="shared" si="34"/>
        <v>85</v>
      </c>
      <c r="AE108" s="12">
        <f t="shared" si="33"/>
        <v>0</v>
      </c>
      <c r="AF108" s="32">
        <v>0</v>
      </c>
      <c r="AG108" s="32">
        <v>0</v>
      </c>
      <c r="AH108" s="23">
        <f>AF108/AE116*100</f>
        <v>0</v>
      </c>
      <c r="AI108" s="23">
        <f>AG108/AE116*100</f>
        <v>0</v>
      </c>
      <c r="AJ108" s="11"/>
      <c r="AK108" s="136"/>
      <c r="AR108" s="3"/>
      <c r="AT108" s="1"/>
      <c r="AU108" s="1"/>
      <c r="AV108" s="1"/>
      <c r="AW108" s="1"/>
      <c r="AX108" s="1"/>
      <c r="AY108" s="1"/>
      <c r="AZ108" s="136"/>
    </row>
    <row r="109" spans="1:52" s="2" customFormat="1">
      <c r="A109" s="13">
        <v>105</v>
      </c>
      <c r="B109" s="11">
        <f t="shared" si="17"/>
        <v>0</v>
      </c>
      <c r="C109" s="12">
        <f t="shared" si="18"/>
        <v>0</v>
      </c>
      <c r="D109" s="12">
        <f t="shared" si="26"/>
        <v>10949953</v>
      </c>
      <c r="E109" s="11">
        <f>IF(AND(B116&gt;=D108,B116&lt;=D109),1,0)</f>
        <v>0</v>
      </c>
      <c r="F109" s="13">
        <f t="shared" si="19"/>
        <v>0</v>
      </c>
      <c r="G109" s="13">
        <f t="shared" si="19"/>
        <v>0</v>
      </c>
      <c r="H109" s="13">
        <f t="shared" si="27"/>
        <v>0</v>
      </c>
      <c r="I109" s="1"/>
      <c r="J109" s="13">
        <v>105</v>
      </c>
      <c r="K109" s="11">
        <f t="shared" si="20"/>
        <v>0</v>
      </c>
      <c r="L109" s="12">
        <f t="shared" si="21"/>
        <v>0</v>
      </c>
      <c r="M109" s="12">
        <f t="shared" si="28"/>
        <v>5421043</v>
      </c>
      <c r="N109" s="11">
        <f>IF(AND(K116&gt;=M108,K116&lt;=M109),1,0)</f>
        <v>0</v>
      </c>
      <c r="O109" s="13">
        <f t="shared" si="22"/>
        <v>0</v>
      </c>
      <c r="P109" s="13">
        <f t="shared" si="22"/>
        <v>0</v>
      </c>
      <c r="Q109" s="13">
        <f t="shared" si="29"/>
        <v>0</v>
      </c>
      <c r="R109" s="1"/>
      <c r="S109" s="13">
        <v>105</v>
      </c>
      <c r="T109" s="11">
        <f t="shared" si="23"/>
        <v>0</v>
      </c>
      <c r="U109" s="12">
        <f t="shared" si="24"/>
        <v>0</v>
      </c>
      <c r="V109" s="12">
        <f t="shared" si="30"/>
        <v>5528910</v>
      </c>
      <c r="W109" s="11">
        <f>IF(AND(T116&gt;=V108,T116&lt;=V109),1,0)</f>
        <v>0</v>
      </c>
      <c r="X109" s="13">
        <f t="shared" si="25"/>
        <v>0</v>
      </c>
      <c r="Y109" s="13">
        <f t="shared" si="25"/>
        <v>0</v>
      </c>
      <c r="Z109" s="13">
        <f t="shared" si="31"/>
        <v>0</v>
      </c>
      <c r="AA109" s="1"/>
      <c r="AB109" s="1"/>
      <c r="AC109" s="13">
        <v>104</v>
      </c>
      <c r="AD109" s="153">
        <f t="shared" si="34"/>
        <v>85</v>
      </c>
      <c r="AE109" s="12">
        <f t="shared" si="33"/>
        <v>0</v>
      </c>
      <c r="AF109" s="32">
        <v>0</v>
      </c>
      <c r="AG109" s="32">
        <v>0</v>
      </c>
      <c r="AH109" s="23">
        <f>AF109/AE116*100</f>
        <v>0</v>
      </c>
      <c r="AI109" s="23">
        <f>AG109/AE116*100</f>
        <v>0</v>
      </c>
      <c r="AJ109" s="11"/>
      <c r="AK109" s="136"/>
      <c r="AR109" s="3"/>
      <c r="AT109" s="1"/>
      <c r="AU109" s="1"/>
      <c r="AV109" s="1"/>
      <c r="AW109" s="1"/>
      <c r="AX109" s="1"/>
      <c r="AY109" s="1"/>
      <c r="AZ109" s="136"/>
    </row>
    <row r="110" spans="1:52" s="2" customFormat="1">
      <c r="A110" s="13">
        <v>106</v>
      </c>
      <c r="B110" s="11">
        <f t="shared" si="17"/>
        <v>0</v>
      </c>
      <c r="C110" s="12">
        <f t="shared" si="18"/>
        <v>0</v>
      </c>
      <c r="D110" s="12">
        <f t="shared" si="26"/>
        <v>10949953</v>
      </c>
      <c r="E110" s="11">
        <f>IF(AND(B116&gt;=D109,B116&lt;=D110),1,0)</f>
        <v>0</v>
      </c>
      <c r="F110" s="13">
        <f t="shared" si="19"/>
        <v>0</v>
      </c>
      <c r="G110" s="13">
        <f t="shared" si="19"/>
        <v>0</v>
      </c>
      <c r="H110" s="13">
        <f t="shared" si="27"/>
        <v>0</v>
      </c>
      <c r="I110" s="1"/>
      <c r="J110" s="13">
        <v>106</v>
      </c>
      <c r="K110" s="11">
        <f t="shared" si="20"/>
        <v>0</v>
      </c>
      <c r="L110" s="12">
        <f t="shared" si="21"/>
        <v>0</v>
      </c>
      <c r="M110" s="12">
        <f t="shared" si="28"/>
        <v>5421043</v>
      </c>
      <c r="N110" s="11">
        <f>IF(AND(K116&gt;=M109,K116&lt;=M110),1,0)</f>
        <v>0</v>
      </c>
      <c r="O110" s="13">
        <f t="shared" si="22"/>
        <v>0</v>
      </c>
      <c r="P110" s="13">
        <f t="shared" si="22"/>
        <v>0</v>
      </c>
      <c r="Q110" s="13">
        <f t="shared" si="29"/>
        <v>0</v>
      </c>
      <c r="R110" s="1"/>
      <c r="S110" s="13">
        <v>106</v>
      </c>
      <c r="T110" s="11">
        <f t="shared" si="23"/>
        <v>0</v>
      </c>
      <c r="U110" s="12">
        <f t="shared" si="24"/>
        <v>0</v>
      </c>
      <c r="V110" s="12">
        <f t="shared" si="30"/>
        <v>5528910</v>
      </c>
      <c r="W110" s="11">
        <f>IF(AND(T116&gt;=V109,T116&lt;=V110),1,0)</f>
        <v>0</v>
      </c>
      <c r="X110" s="13">
        <f t="shared" si="25"/>
        <v>0</v>
      </c>
      <c r="Y110" s="13">
        <f t="shared" si="25"/>
        <v>0</v>
      </c>
      <c r="Z110" s="13">
        <f t="shared" si="31"/>
        <v>0</v>
      </c>
      <c r="AA110" s="1"/>
      <c r="AB110" s="1"/>
      <c r="AC110" s="13">
        <v>105</v>
      </c>
      <c r="AD110" s="153">
        <f t="shared" si="34"/>
        <v>85</v>
      </c>
      <c r="AE110" s="12">
        <f t="shared" si="33"/>
        <v>0</v>
      </c>
      <c r="AF110" s="32">
        <v>0</v>
      </c>
      <c r="AG110" s="32">
        <v>0</v>
      </c>
      <c r="AH110" s="23">
        <f>AF110/AE116*100</f>
        <v>0</v>
      </c>
      <c r="AI110" s="23">
        <f>AG110/AE116*100</f>
        <v>0</v>
      </c>
      <c r="AJ110" s="11"/>
      <c r="AK110" s="136"/>
      <c r="AR110" s="3"/>
      <c r="AT110" s="1"/>
      <c r="AU110" s="1"/>
      <c r="AV110" s="1"/>
      <c r="AW110" s="1"/>
      <c r="AX110" s="1"/>
      <c r="AY110" s="1"/>
      <c r="AZ110" s="136"/>
    </row>
    <row r="111" spans="1:52" s="2" customFormat="1">
      <c r="A111" s="13">
        <v>107</v>
      </c>
      <c r="B111" s="11">
        <f t="shared" si="17"/>
        <v>0</v>
      </c>
      <c r="C111" s="12">
        <f t="shared" si="18"/>
        <v>0</v>
      </c>
      <c r="D111" s="12">
        <f t="shared" si="26"/>
        <v>10949953</v>
      </c>
      <c r="E111" s="11">
        <f>IF(AND(B116&gt;=D110,B116&lt;=D111),1,0)</f>
        <v>0</v>
      </c>
      <c r="F111" s="13">
        <f t="shared" si="19"/>
        <v>0</v>
      </c>
      <c r="G111" s="13">
        <f t="shared" si="19"/>
        <v>0</v>
      </c>
      <c r="H111" s="13">
        <f t="shared" si="27"/>
        <v>0</v>
      </c>
      <c r="I111" s="1"/>
      <c r="J111" s="13">
        <v>107</v>
      </c>
      <c r="K111" s="11">
        <f t="shared" si="20"/>
        <v>0</v>
      </c>
      <c r="L111" s="12">
        <f t="shared" si="21"/>
        <v>0</v>
      </c>
      <c r="M111" s="12">
        <f t="shared" si="28"/>
        <v>5421043</v>
      </c>
      <c r="N111" s="11">
        <f>IF(AND(K116&gt;=M110,K116&lt;=M111),1,0)</f>
        <v>0</v>
      </c>
      <c r="O111" s="13">
        <f t="shared" si="22"/>
        <v>0</v>
      </c>
      <c r="P111" s="13">
        <f t="shared" si="22"/>
        <v>0</v>
      </c>
      <c r="Q111" s="13">
        <f t="shared" si="29"/>
        <v>0</v>
      </c>
      <c r="R111" s="1"/>
      <c r="S111" s="13">
        <v>107</v>
      </c>
      <c r="T111" s="11">
        <f t="shared" si="23"/>
        <v>0</v>
      </c>
      <c r="U111" s="12">
        <f t="shared" si="24"/>
        <v>0</v>
      </c>
      <c r="V111" s="12">
        <f t="shared" si="30"/>
        <v>5528910</v>
      </c>
      <c r="W111" s="11">
        <f>IF(AND(T116&gt;=V110,T116&lt;=V111),1,0)</f>
        <v>0</v>
      </c>
      <c r="X111" s="13">
        <f t="shared" si="25"/>
        <v>0</v>
      </c>
      <c r="Y111" s="13">
        <f t="shared" si="25"/>
        <v>0</v>
      </c>
      <c r="Z111" s="13">
        <f t="shared" si="31"/>
        <v>0</v>
      </c>
      <c r="AA111" s="1"/>
      <c r="AB111" s="1"/>
      <c r="AC111" s="13">
        <v>106</v>
      </c>
      <c r="AD111" s="153">
        <f t="shared" si="34"/>
        <v>85</v>
      </c>
      <c r="AE111" s="12">
        <f t="shared" si="33"/>
        <v>0</v>
      </c>
      <c r="AF111" s="32">
        <v>0</v>
      </c>
      <c r="AG111" s="32">
        <v>0</v>
      </c>
      <c r="AH111" s="23">
        <f>AF111/AE116*100</f>
        <v>0</v>
      </c>
      <c r="AI111" s="23">
        <f>AG111/AE116*100</f>
        <v>0</v>
      </c>
      <c r="AJ111" s="11"/>
      <c r="AK111" s="136"/>
      <c r="AR111" s="3"/>
      <c r="AT111" s="1"/>
      <c r="AU111" s="1"/>
      <c r="AV111" s="1"/>
      <c r="AW111" s="1"/>
      <c r="AX111" s="1"/>
      <c r="AY111" s="1"/>
      <c r="AZ111" s="136"/>
    </row>
    <row r="112" spans="1:52" s="2" customFormat="1">
      <c r="A112" s="13">
        <v>108</v>
      </c>
      <c r="B112" s="11">
        <f t="shared" si="17"/>
        <v>0</v>
      </c>
      <c r="C112" s="12">
        <f t="shared" si="18"/>
        <v>0</v>
      </c>
      <c r="D112" s="12">
        <f t="shared" si="26"/>
        <v>10949953</v>
      </c>
      <c r="E112" s="11">
        <f>IF(AND(B116&gt;=D111,B116&lt;=D112),1,0)</f>
        <v>0</v>
      </c>
      <c r="F112" s="13">
        <f t="shared" si="19"/>
        <v>0</v>
      </c>
      <c r="G112" s="13">
        <f t="shared" si="19"/>
        <v>0</v>
      </c>
      <c r="H112" s="13">
        <f t="shared" si="27"/>
        <v>0</v>
      </c>
      <c r="I112" s="1"/>
      <c r="J112" s="13">
        <v>108</v>
      </c>
      <c r="K112" s="11">
        <f t="shared" si="20"/>
        <v>0</v>
      </c>
      <c r="L112" s="12">
        <f t="shared" si="21"/>
        <v>0</v>
      </c>
      <c r="M112" s="12">
        <f t="shared" si="28"/>
        <v>5421043</v>
      </c>
      <c r="N112" s="11">
        <f>IF(AND(K116&gt;=M111,K116&lt;=M112),1,0)</f>
        <v>0</v>
      </c>
      <c r="O112" s="13">
        <f t="shared" si="22"/>
        <v>0</v>
      </c>
      <c r="P112" s="13">
        <f t="shared" si="22"/>
        <v>0</v>
      </c>
      <c r="Q112" s="13">
        <f t="shared" si="29"/>
        <v>0</v>
      </c>
      <c r="R112" s="1"/>
      <c r="S112" s="13">
        <v>108</v>
      </c>
      <c r="T112" s="11">
        <f t="shared" si="23"/>
        <v>0</v>
      </c>
      <c r="U112" s="12">
        <f t="shared" si="24"/>
        <v>0</v>
      </c>
      <c r="V112" s="12">
        <f t="shared" si="30"/>
        <v>5528910</v>
      </c>
      <c r="W112" s="11">
        <f>IF(AND(T116&gt;=V111,T116&lt;=V112),1,0)</f>
        <v>0</v>
      </c>
      <c r="X112" s="13">
        <f t="shared" si="25"/>
        <v>0</v>
      </c>
      <c r="Y112" s="13">
        <f t="shared" si="25"/>
        <v>0</v>
      </c>
      <c r="Z112" s="13">
        <f t="shared" si="31"/>
        <v>0</v>
      </c>
      <c r="AA112" s="1"/>
      <c r="AB112" s="1"/>
      <c r="AC112" s="13">
        <v>107</v>
      </c>
      <c r="AD112" s="153">
        <f t="shared" si="34"/>
        <v>85</v>
      </c>
      <c r="AE112" s="12">
        <f t="shared" si="33"/>
        <v>0</v>
      </c>
      <c r="AF112" s="32">
        <v>0</v>
      </c>
      <c r="AG112" s="32">
        <v>0</v>
      </c>
      <c r="AH112" s="23">
        <f>AF112/AE116*100</f>
        <v>0</v>
      </c>
      <c r="AI112" s="23">
        <f>AG112/AE116*100</f>
        <v>0</v>
      </c>
      <c r="AJ112" s="11"/>
      <c r="AK112" s="136"/>
      <c r="AR112" s="3"/>
      <c r="AT112" s="1"/>
      <c r="AU112" s="1"/>
      <c r="AV112" s="1"/>
      <c r="AW112" s="1"/>
      <c r="AX112" s="1"/>
      <c r="AY112" s="1"/>
      <c r="AZ112" s="136"/>
    </row>
    <row r="113" spans="1:52" s="2" customFormat="1">
      <c r="A113" s="13">
        <v>109</v>
      </c>
      <c r="B113" s="11">
        <f t="shared" si="17"/>
        <v>0</v>
      </c>
      <c r="C113" s="12">
        <f t="shared" si="18"/>
        <v>0</v>
      </c>
      <c r="D113" s="12">
        <f t="shared" si="26"/>
        <v>10949953</v>
      </c>
      <c r="E113" s="11">
        <f>IF(AND(B116&gt;=D112,B116&lt;=D113),1,0)</f>
        <v>0</v>
      </c>
      <c r="F113" s="13">
        <f t="shared" si="19"/>
        <v>0</v>
      </c>
      <c r="G113" s="13">
        <f t="shared" si="19"/>
        <v>0</v>
      </c>
      <c r="H113" s="13">
        <f t="shared" si="27"/>
        <v>0</v>
      </c>
      <c r="I113" s="1"/>
      <c r="J113" s="13">
        <v>109</v>
      </c>
      <c r="K113" s="11">
        <f t="shared" si="20"/>
        <v>0</v>
      </c>
      <c r="L113" s="12">
        <f t="shared" si="21"/>
        <v>0</v>
      </c>
      <c r="M113" s="12">
        <f t="shared" si="28"/>
        <v>5421043</v>
      </c>
      <c r="N113" s="11">
        <f>IF(AND(K116&gt;=M112,K116&lt;=M113),1,0)</f>
        <v>0</v>
      </c>
      <c r="O113" s="13">
        <f t="shared" si="22"/>
        <v>0</v>
      </c>
      <c r="P113" s="13">
        <f t="shared" si="22"/>
        <v>0</v>
      </c>
      <c r="Q113" s="13">
        <f t="shared" si="29"/>
        <v>0</v>
      </c>
      <c r="R113" s="1"/>
      <c r="S113" s="13">
        <v>109</v>
      </c>
      <c r="T113" s="11">
        <f t="shared" si="23"/>
        <v>0</v>
      </c>
      <c r="U113" s="12">
        <f t="shared" si="24"/>
        <v>0</v>
      </c>
      <c r="V113" s="12">
        <f t="shared" si="30"/>
        <v>5528910</v>
      </c>
      <c r="W113" s="11">
        <f>IF(AND(T116&gt;=V112,T116&lt;=V113),1,0)</f>
        <v>0</v>
      </c>
      <c r="X113" s="13">
        <f t="shared" si="25"/>
        <v>0</v>
      </c>
      <c r="Y113" s="13">
        <f t="shared" si="25"/>
        <v>0</v>
      </c>
      <c r="Z113" s="13">
        <f t="shared" si="31"/>
        <v>0</v>
      </c>
      <c r="AA113" s="1"/>
      <c r="AB113" s="1"/>
      <c r="AC113" s="13">
        <v>108</v>
      </c>
      <c r="AD113" s="153">
        <f t="shared" si="34"/>
        <v>85</v>
      </c>
      <c r="AE113" s="12">
        <f t="shared" si="33"/>
        <v>0</v>
      </c>
      <c r="AF113" s="32">
        <v>0</v>
      </c>
      <c r="AG113" s="32">
        <v>0</v>
      </c>
      <c r="AH113" s="23">
        <f>AF113/AE116*100</f>
        <v>0</v>
      </c>
      <c r="AI113" s="23">
        <f>AG113/AE116*100</f>
        <v>0</v>
      </c>
      <c r="AJ113" s="11"/>
      <c r="AK113" s="136"/>
      <c r="AR113" s="3"/>
      <c r="AT113" s="1"/>
      <c r="AU113" s="1"/>
      <c r="AV113" s="1"/>
      <c r="AW113" s="1"/>
      <c r="AX113" s="1"/>
      <c r="AY113" s="1"/>
      <c r="AZ113" s="136"/>
    </row>
    <row r="114" spans="1:52" s="2" customFormat="1">
      <c r="A114" s="33">
        <v>110</v>
      </c>
      <c r="B114" s="34">
        <f t="shared" si="17"/>
        <v>0</v>
      </c>
      <c r="C114" s="35">
        <f t="shared" si="18"/>
        <v>0</v>
      </c>
      <c r="D114" s="35">
        <f t="shared" si="26"/>
        <v>10949953</v>
      </c>
      <c r="E114" s="34">
        <f>IF(AND(B116&gt;=D113,B116&lt;=D114),1,0)</f>
        <v>0</v>
      </c>
      <c r="F114" s="33">
        <f t="shared" si="19"/>
        <v>0</v>
      </c>
      <c r="G114" s="33">
        <f t="shared" si="19"/>
        <v>0</v>
      </c>
      <c r="H114" s="33">
        <f t="shared" si="27"/>
        <v>0</v>
      </c>
      <c r="I114" s="1"/>
      <c r="J114" s="33">
        <v>110</v>
      </c>
      <c r="K114" s="34">
        <f t="shared" si="20"/>
        <v>0</v>
      </c>
      <c r="L114" s="35">
        <f t="shared" si="21"/>
        <v>0</v>
      </c>
      <c r="M114" s="35">
        <f t="shared" si="28"/>
        <v>5421043</v>
      </c>
      <c r="N114" s="34">
        <f>IF(AND(K116&gt;=M113,K116&lt;=M114),1,0)</f>
        <v>0</v>
      </c>
      <c r="O114" s="33">
        <f t="shared" si="22"/>
        <v>0</v>
      </c>
      <c r="P114" s="33">
        <f t="shared" si="22"/>
        <v>0</v>
      </c>
      <c r="Q114" s="33">
        <f t="shared" si="29"/>
        <v>0</v>
      </c>
      <c r="R114" s="1"/>
      <c r="S114" s="33">
        <v>110</v>
      </c>
      <c r="T114" s="34">
        <f t="shared" si="23"/>
        <v>0</v>
      </c>
      <c r="U114" s="35">
        <f t="shared" si="24"/>
        <v>0</v>
      </c>
      <c r="V114" s="35">
        <f t="shared" si="30"/>
        <v>5528910</v>
      </c>
      <c r="W114" s="34">
        <f>IF(AND(T116&gt;=V113,T116&lt;=V114),1,0)</f>
        <v>0</v>
      </c>
      <c r="X114" s="33">
        <f t="shared" si="25"/>
        <v>0</v>
      </c>
      <c r="Y114" s="33">
        <f t="shared" si="25"/>
        <v>0</v>
      </c>
      <c r="Z114" s="33">
        <f t="shared" si="31"/>
        <v>0</v>
      </c>
      <c r="AA114" s="1"/>
      <c r="AB114" s="1"/>
      <c r="AC114" s="13">
        <v>109</v>
      </c>
      <c r="AD114" s="153">
        <f t="shared" si="34"/>
        <v>85</v>
      </c>
      <c r="AE114" s="12">
        <f t="shared" si="33"/>
        <v>0</v>
      </c>
      <c r="AF114" s="32">
        <v>0</v>
      </c>
      <c r="AG114" s="32">
        <v>0</v>
      </c>
      <c r="AH114" s="23">
        <f>AF114/AE116*100</f>
        <v>0</v>
      </c>
      <c r="AI114" s="23">
        <f>AG114/AE116*100</f>
        <v>0</v>
      </c>
      <c r="AJ114" s="11"/>
      <c r="AK114" s="136"/>
      <c r="AR114" s="3"/>
      <c r="AT114" s="1"/>
      <c r="AU114" s="1"/>
      <c r="AV114" s="1"/>
      <c r="AW114" s="1"/>
      <c r="AX114" s="1"/>
      <c r="AY114" s="1"/>
      <c r="AZ114" s="136"/>
    </row>
    <row r="115" spans="1:52" s="2" customFormat="1" ht="13.5" thickBot="1">
      <c r="A115" s="36" t="s">
        <v>13</v>
      </c>
      <c r="B115" s="37">
        <f>SUM(B4:B114)</f>
        <v>10949953</v>
      </c>
      <c r="C115" s="38">
        <f>SUM(C4:C114)</f>
        <v>433332853</v>
      </c>
      <c r="D115" s="39"/>
      <c r="E115" s="39"/>
      <c r="F115" s="38">
        <f>SUM(F4:F114)</f>
        <v>38</v>
      </c>
      <c r="G115" s="38">
        <f>SUM(G4:G114)</f>
        <v>5851164</v>
      </c>
      <c r="H115" s="38">
        <f>SUM(H4:H114)</f>
        <v>5384080</v>
      </c>
      <c r="I115" s="40"/>
      <c r="J115" s="36" t="s">
        <v>13</v>
      </c>
      <c r="K115" s="37">
        <f>SUM(K4:K114)</f>
        <v>5421043</v>
      </c>
      <c r="L115" s="38">
        <f>SUM(L4:L114)</f>
        <v>208465349</v>
      </c>
      <c r="M115" s="39"/>
      <c r="N115" s="39"/>
      <c r="O115" s="38">
        <f>SUM(O4:O114)</f>
        <v>37</v>
      </c>
      <c r="P115" s="38">
        <f>SUM(P4:P114)</f>
        <v>2900504</v>
      </c>
      <c r="Q115" s="38">
        <f>SUM(Q4:Q114)</f>
        <v>2696870</v>
      </c>
      <c r="R115" s="40"/>
      <c r="S115" s="36" t="s">
        <v>13</v>
      </c>
      <c r="T115" s="37">
        <f>SUM(T4:T114)</f>
        <v>5528910</v>
      </c>
      <c r="U115" s="38">
        <f>SUM(U4:U114)</f>
        <v>224867504</v>
      </c>
      <c r="V115" s="39"/>
      <c r="W115" s="39"/>
      <c r="X115" s="38">
        <f>SUM(X4:X114)</f>
        <v>40</v>
      </c>
      <c r="Y115" s="38">
        <f>SUM(Y4:Y114)</f>
        <v>3223920</v>
      </c>
      <c r="Z115" s="38">
        <f>SUM(Z4:Z114)</f>
        <v>2762648</v>
      </c>
      <c r="AA115" s="1"/>
      <c r="AB115" s="1"/>
      <c r="AC115" s="13">
        <v>110</v>
      </c>
      <c r="AD115" s="153">
        <f t="shared" si="34"/>
        <v>85</v>
      </c>
      <c r="AE115" s="12">
        <f t="shared" si="33"/>
        <v>0</v>
      </c>
      <c r="AF115" s="32">
        <v>0</v>
      </c>
      <c r="AG115" s="32">
        <v>0</v>
      </c>
      <c r="AH115" s="23">
        <f>AF115/AE116*100</f>
        <v>0</v>
      </c>
      <c r="AI115" s="23">
        <f>AG115/AE116*100</f>
        <v>0</v>
      </c>
      <c r="AJ115" s="11"/>
      <c r="AK115" s="136"/>
      <c r="AR115" s="3"/>
      <c r="AT115" s="1"/>
      <c r="AU115" s="1"/>
      <c r="AV115" s="1"/>
      <c r="AW115" s="1"/>
      <c r="AX115" s="1"/>
      <c r="AY115" s="1"/>
      <c r="AZ115" s="136"/>
    </row>
    <row r="116" spans="1:52" s="2" customFormat="1" ht="13.5" thickTop="1">
      <c r="A116" s="72" t="s">
        <v>2</v>
      </c>
      <c r="B116" s="41">
        <f>B115/2</f>
        <v>5474976.5</v>
      </c>
      <c r="C116" s="42"/>
      <c r="D116" s="177"/>
      <c r="E116" s="178"/>
      <c r="F116" s="178"/>
      <c r="G116" s="178"/>
      <c r="H116" s="178"/>
      <c r="I116" s="40"/>
      <c r="J116" s="43" t="s">
        <v>2</v>
      </c>
      <c r="K116" s="44">
        <f>K115/2</f>
        <v>2710521.5</v>
      </c>
      <c r="L116" s="45"/>
      <c r="M116" s="40"/>
      <c r="N116" s="40"/>
      <c r="O116" s="40"/>
      <c r="P116" s="40"/>
      <c r="Q116" s="40"/>
      <c r="R116" s="40"/>
      <c r="S116" s="43" t="s">
        <v>2</v>
      </c>
      <c r="T116" s="44">
        <f>T115/2</f>
        <v>2764455</v>
      </c>
      <c r="U116" s="45"/>
      <c r="V116" s="40"/>
      <c r="W116" s="40"/>
      <c r="X116" s="40"/>
      <c r="Y116" s="40"/>
      <c r="Z116" s="40"/>
      <c r="AA116" s="1"/>
      <c r="AB116" s="1"/>
      <c r="AC116" s="4" t="s">
        <v>0</v>
      </c>
      <c r="AD116" s="4"/>
      <c r="AE116" s="47">
        <f>SUM(AE5:AE105)</f>
        <v>10949953</v>
      </c>
      <c r="AF116" s="47">
        <f>SUM(AF5:AF115)</f>
        <v>5421043</v>
      </c>
      <c r="AG116" s="47">
        <f>SUM(AG5:AG115)</f>
        <v>5528910</v>
      </c>
      <c r="AH116" s="46">
        <f>AF116/AE116*100</f>
        <v>49.507454506882361</v>
      </c>
      <c r="AI116" s="46">
        <f>AG116/AE116*100</f>
        <v>50.492545493117646</v>
      </c>
      <c r="AJ116" s="46"/>
      <c r="AK116" s="136"/>
      <c r="AR116" s="3"/>
      <c r="AT116" s="1"/>
      <c r="AU116" s="1"/>
      <c r="AV116" s="1"/>
      <c r="AW116" s="1"/>
      <c r="AX116" s="1"/>
      <c r="AY116" s="1"/>
      <c r="AZ116" s="136"/>
    </row>
    <row r="117" spans="1:52" s="2" customFormat="1">
      <c r="A117" s="181" t="s">
        <v>19</v>
      </c>
      <c r="B117" s="182"/>
      <c r="C117" s="42">
        <f>G115</f>
        <v>5851164</v>
      </c>
      <c r="D117" s="179"/>
      <c r="E117" s="180"/>
      <c r="F117" s="180"/>
      <c r="G117" s="180"/>
      <c r="H117" s="93"/>
      <c r="I117" s="40"/>
      <c r="J117" s="181" t="s">
        <v>19</v>
      </c>
      <c r="K117" s="182"/>
      <c r="L117" s="42">
        <f>P115</f>
        <v>2900504</v>
      </c>
      <c r="M117" s="40"/>
      <c r="N117" s="40"/>
      <c r="O117" s="40"/>
      <c r="P117" s="40"/>
      <c r="Q117" s="40"/>
      <c r="R117" s="40"/>
      <c r="S117" s="181" t="s">
        <v>19</v>
      </c>
      <c r="T117" s="182"/>
      <c r="U117" s="42">
        <f>Y115</f>
        <v>3223920</v>
      </c>
      <c r="V117" s="40"/>
      <c r="W117" s="40"/>
      <c r="X117" s="40"/>
      <c r="Y117" s="40"/>
      <c r="Z117" s="40"/>
      <c r="AA117" s="1"/>
      <c r="AB117" s="1"/>
      <c r="AC117" s="188" t="s">
        <v>106</v>
      </c>
      <c r="AD117" s="188"/>
      <c r="AE117" s="58">
        <f>C115/B115</f>
        <v>39.573946390454829</v>
      </c>
      <c r="AF117" s="58">
        <f>L115/K115</f>
        <v>38.454841439184307</v>
      </c>
      <c r="AG117" s="58">
        <f>U115/T115</f>
        <v>40.671218015847607</v>
      </c>
      <c r="AH117" s="55"/>
      <c r="AI117" s="55"/>
      <c r="AJ117" s="46"/>
      <c r="AK117" s="136"/>
      <c r="AR117" s="3"/>
      <c r="AT117" s="1"/>
      <c r="AU117" s="1"/>
      <c r="AV117" s="1"/>
      <c r="AW117" s="1"/>
      <c r="AX117" s="1"/>
      <c r="AY117" s="1"/>
      <c r="AZ117" s="136"/>
    </row>
    <row r="118" spans="1:52" s="2" customFormat="1">
      <c r="A118" s="181" t="s">
        <v>18</v>
      </c>
      <c r="B118" s="182"/>
      <c r="C118" s="42">
        <f>H115</f>
        <v>5384080</v>
      </c>
      <c r="D118" s="40"/>
      <c r="E118" s="40"/>
      <c r="F118" s="40"/>
      <c r="G118" s="40"/>
      <c r="H118" s="40"/>
      <c r="I118" s="40"/>
      <c r="J118" s="181" t="s">
        <v>18</v>
      </c>
      <c r="K118" s="182"/>
      <c r="L118" s="42">
        <f>Q115</f>
        <v>2696870</v>
      </c>
      <c r="M118" s="40"/>
      <c r="N118" s="40"/>
      <c r="O118" s="40"/>
      <c r="P118" s="40"/>
      <c r="Q118" s="40"/>
      <c r="R118" s="40"/>
      <c r="S118" s="181" t="s">
        <v>18</v>
      </c>
      <c r="T118" s="182"/>
      <c r="U118" s="42">
        <f>Z115</f>
        <v>2762648</v>
      </c>
      <c r="V118" s="40"/>
      <c r="W118" s="40"/>
      <c r="X118" s="40"/>
      <c r="Y118" s="40"/>
      <c r="Z118" s="40"/>
      <c r="AA118" s="1"/>
      <c r="AB118" s="1"/>
      <c r="AC118" s="188" t="s">
        <v>21</v>
      </c>
      <c r="AD118" s="188"/>
      <c r="AE118" s="59">
        <f>B119+((B116-C118)/C117)</f>
        <v>38.015534772226516</v>
      </c>
      <c r="AF118" s="58">
        <f>K119+((K116-L118)/L117)</f>
        <v>37.004706595819208</v>
      </c>
      <c r="AG118" s="58">
        <f>T119+((T116-U118)/U117)</f>
        <v>40.000560497779098</v>
      </c>
      <c r="AH118" s="46"/>
      <c r="AI118" s="46"/>
      <c r="AJ118" s="46"/>
      <c r="AK118" s="136"/>
      <c r="AR118" s="3"/>
      <c r="AT118" s="1"/>
      <c r="AU118" s="1"/>
      <c r="AV118" s="1"/>
      <c r="AW118" s="1"/>
      <c r="AX118" s="1"/>
      <c r="AY118" s="1"/>
      <c r="AZ118" s="136"/>
    </row>
    <row r="119" spans="1:52" s="2" customFormat="1" ht="13.5" thickBot="1">
      <c r="A119" s="48" t="s">
        <v>17</v>
      </c>
      <c r="B119" s="49">
        <f>F115</f>
        <v>38</v>
      </c>
      <c r="C119" s="50"/>
      <c r="D119" s="40"/>
      <c r="E119" s="40"/>
      <c r="F119" s="40"/>
      <c r="G119" s="40"/>
      <c r="H119" s="40"/>
      <c r="I119" s="40"/>
      <c r="J119" s="48" t="s">
        <v>17</v>
      </c>
      <c r="K119" s="51">
        <f>O115</f>
        <v>37</v>
      </c>
      <c r="L119" s="50"/>
      <c r="M119" s="40"/>
      <c r="N119" s="40"/>
      <c r="O119" s="40"/>
      <c r="P119" s="40"/>
      <c r="Q119" s="40"/>
      <c r="R119" s="40"/>
      <c r="S119" s="48" t="s">
        <v>1</v>
      </c>
      <c r="T119" s="49">
        <f>X115</f>
        <v>40</v>
      </c>
      <c r="U119" s="50"/>
      <c r="V119" s="40"/>
      <c r="W119" s="40"/>
      <c r="X119" s="40"/>
      <c r="Y119" s="40"/>
      <c r="Z119" s="40"/>
      <c r="AA119" s="1"/>
      <c r="AB119" s="1"/>
      <c r="AC119" s="188" t="s">
        <v>107</v>
      </c>
      <c r="AD119" s="188"/>
      <c r="AE119" s="58">
        <f>AF116/AG116*100</f>
        <v>98.049036790253425</v>
      </c>
      <c r="AF119" s="60"/>
      <c r="AG119" s="60"/>
      <c r="AH119" s="46"/>
      <c r="AI119" s="46"/>
      <c r="AJ119" s="46"/>
      <c r="AK119" s="136"/>
      <c r="AR119" s="3"/>
      <c r="AT119" s="1"/>
      <c r="AU119" s="1"/>
      <c r="AV119" s="1"/>
      <c r="AW119" s="1"/>
      <c r="AX119" s="1"/>
      <c r="AY119" s="1"/>
      <c r="AZ119" s="136"/>
    </row>
    <row r="120" spans="1:52" s="2" customFormat="1" ht="15.75">
      <c r="A120" s="199" t="s">
        <v>95</v>
      </c>
      <c r="B120" s="199"/>
      <c r="C120" s="199"/>
      <c r="D120" s="199"/>
      <c r="E120" s="199"/>
      <c r="F120" s="199"/>
      <c r="G120" s="199"/>
      <c r="H120" s="199"/>
      <c r="I120" s="1"/>
      <c r="J120" s="1"/>
      <c r="K120" s="1"/>
      <c r="L120" s="1"/>
      <c r="M120" s="1"/>
      <c r="N120" s="1"/>
      <c r="O120" s="1"/>
      <c r="P120" s="1"/>
      <c r="Q120" s="1"/>
      <c r="R120" s="1"/>
      <c r="S120" s="1"/>
      <c r="T120" s="1"/>
      <c r="U120" s="1"/>
      <c r="V120" s="1"/>
      <c r="W120" s="1"/>
      <c r="X120" s="1"/>
      <c r="Y120" s="1"/>
      <c r="Z120" s="1"/>
      <c r="AA120" s="1"/>
      <c r="AB120" s="1"/>
      <c r="AC120" s="188" t="s">
        <v>109</v>
      </c>
      <c r="AD120" s="188"/>
      <c r="AE120" s="58">
        <f>(SUM(AE5:AE19)+SUM(AE70:AE115))/SUM(AE20:AE69)*100</f>
        <v>46.974717152989527</v>
      </c>
      <c r="AF120" s="58">
        <f>(SUM(AF5:AF19)+SUM(AF70:AF115))/SUM(AF20:AF69)*100</f>
        <v>44.813624393676228</v>
      </c>
      <c r="AG120" s="58">
        <f>(SUM(AG5:AG19)+SUM(AG70:AG115))/SUM(AG20:AG69)*100</f>
        <v>49.157203568500528</v>
      </c>
      <c r="AH120" s="46"/>
      <c r="AI120" s="46"/>
      <c r="AJ120" s="46"/>
      <c r="AK120" s="136"/>
      <c r="AR120" s="3"/>
      <c r="AT120" s="1"/>
      <c r="AU120" s="1"/>
      <c r="AV120" s="1"/>
      <c r="AW120" s="1"/>
      <c r="AX120" s="1"/>
      <c r="AY120" s="1"/>
      <c r="AZ120" s="136"/>
    </row>
    <row r="121" spans="1:52" s="2" customFormat="1" ht="25.5" customHeight="1">
      <c r="A121" s="94"/>
      <c r="B121" s="94"/>
      <c r="C121" s="94"/>
      <c r="D121" s="183" t="s">
        <v>98</v>
      </c>
      <c r="E121" s="172"/>
      <c r="F121" s="183" t="s">
        <v>102</v>
      </c>
      <c r="G121" s="183"/>
      <c r="H121" s="94"/>
      <c r="I121" s="1"/>
      <c r="J121" s="1"/>
      <c r="K121" s="1"/>
      <c r="L121" s="1"/>
      <c r="M121" s="1"/>
      <c r="N121" s="1"/>
      <c r="O121" s="1"/>
      <c r="P121" s="1"/>
      <c r="Q121" s="1"/>
      <c r="R121" s="1"/>
      <c r="S121" s="1"/>
      <c r="T121" s="1"/>
      <c r="U121" s="1"/>
      <c r="V121" s="1"/>
      <c r="W121" s="1"/>
      <c r="X121" s="1"/>
      <c r="Y121" s="1"/>
      <c r="Z121" s="1"/>
      <c r="AA121" s="1"/>
      <c r="AB121" s="1"/>
      <c r="AC121" s="188" t="s">
        <v>23</v>
      </c>
      <c r="AD121" s="188"/>
      <c r="AE121" s="58">
        <f>SUM(AE70:AE115)/SUM(AE5:AE115)*100</f>
        <v>16.999314974228657</v>
      </c>
      <c r="AF121" s="58">
        <f t="shared" ref="AF121:AG121" si="35">SUM(AF70:AF115)/SUM(AF5:AF115)*100</f>
        <v>15.35691563413166</v>
      </c>
      <c r="AG121" s="58">
        <f t="shared" si="35"/>
        <v>18.609671707443241</v>
      </c>
      <c r="AH121" s="46"/>
      <c r="AI121" s="46"/>
      <c r="AJ121" s="46"/>
      <c r="AK121" s="136"/>
      <c r="AR121" s="3"/>
      <c r="AT121" s="1"/>
      <c r="AU121" s="1"/>
      <c r="AV121" s="1"/>
      <c r="AW121" s="1"/>
      <c r="AX121" s="1"/>
      <c r="AY121" s="1"/>
      <c r="AZ121" s="136"/>
    </row>
    <row r="122" spans="1:52" s="2" customFormat="1" ht="33.75" customHeight="1">
      <c r="A122" s="184" t="s">
        <v>103</v>
      </c>
      <c r="B122" s="184"/>
      <c r="C122" s="185"/>
      <c r="D122" s="183"/>
      <c r="E122" s="172"/>
      <c r="F122" s="183"/>
      <c r="G122" s="183"/>
      <c r="H122" s="94"/>
      <c r="I122" s="1"/>
      <c r="J122" s="1"/>
      <c r="K122" s="1"/>
      <c r="L122" s="1"/>
      <c r="M122" s="1"/>
      <c r="N122" s="1"/>
      <c r="O122" s="1"/>
      <c r="P122" s="1"/>
      <c r="Q122" s="1"/>
      <c r="R122" s="1"/>
      <c r="S122" s="1"/>
      <c r="T122" s="1"/>
      <c r="U122" s="1"/>
      <c r="V122" s="1"/>
      <c r="W122" s="1"/>
      <c r="X122" s="1"/>
      <c r="Y122" s="1"/>
      <c r="Z122" s="1"/>
      <c r="AA122" s="1"/>
      <c r="AB122" s="1"/>
      <c r="AC122" s="54" t="s">
        <v>3</v>
      </c>
      <c r="AD122" s="54"/>
      <c r="AE122" s="61">
        <f>SUM(AE5:AE19)/AE116*100</f>
        <v>14.961771982034991</v>
      </c>
      <c r="AF122" s="61">
        <f>SUM(AF5:AF19)/AF116*100</f>
        <v>15.588808279144805</v>
      </c>
      <c r="AG122" s="61">
        <f>SUM(AG5:AG19)/AG116*100</f>
        <v>14.346968932393544</v>
      </c>
      <c r="AH122" s="46"/>
      <c r="AI122" s="46"/>
      <c r="AJ122" s="46"/>
      <c r="AK122" s="136"/>
      <c r="AR122" s="3"/>
      <c r="AT122" s="1"/>
      <c r="AU122" s="1"/>
      <c r="AV122" s="1"/>
      <c r="AW122" s="1"/>
      <c r="AX122" s="1"/>
      <c r="AY122" s="1"/>
      <c r="AZ122" s="136"/>
    </row>
    <row r="123" spans="1:52" s="2" customFormat="1" ht="12.75" customHeight="1">
      <c r="A123" s="184"/>
      <c r="B123" s="184"/>
      <c r="C123" s="185"/>
      <c r="D123" s="183" t="s">
        <v>96</v>
      </c>
      <c r="E123" s="172"/>
      <c r="F123" s="183" t="s">
        <v>99</v>
      </c>
      <c r="G123" s="183"/>
      <c r="H123" s="1"/>
      <c r="I123" s="1"/>
      <c r="J123" s="1"/>
      <c r="K123" s="1"/>
      <c r="L123" s="1"/>
      <c r="M123" s="1"/>
      <c r="N123" s="1"/>
      <c r="O123" s="1"/>
      <c r="P123" s="1"/>
      <c r="Q123" s="1"/>
      <c r="R123" s="1"/>
      <c r="S123" s="1"/>
      <c r="T123" s="1"/>
      <c r="U123" s="1"/>
      <c r="V123" s="1"/>
      <c r="W123" s="1"/>
      <c r="X123" s="1"/>
      <c r="Y123" s="1"/>
      <c r="Z123" s="1"/>
      <c r="AA123" s="1"/>
      <c r="AB123" s="1"/>
      <c r="AC123" s="53" t="s">
        <v>24</v>
      </c>
      <c r="AD123" s="53"/>
      <c r="AE123" s="62">
        <f>SUM(AE20:AE49)/AE116*100</f>
        <v>44.150563933927387</v>
      </c>
      <c r="AF123" s="62">
        <f>SUM(AF20:AF49)/AF116*100</f>
        <v>45.592425664212591</v>
      </c>
      <c r="AG123" s="62">
        <f>SUM(AG20:AG49)/AG116*100</f>
        <v>42.736832395535465</v>
      </c>
      <c r="AH123" s="46"/>
      <c r="AI123" s="46"/>
      <c r="AJ123" s="46"/>
      <c r="AK123" s="136"/>
      <c r="AR123" s="3"/>
      <c r="AT123" s="1"/>
      <c r="AU123" s="1"/>
      <c r="AV123" s="1"/>
      <c r="AW123" s="1"/>
      <c r="AX123" s="1"/>
      <c r="AY123" s="1"/>
      <c r="AZ123" s="136"/>
    </row>
    <row r="124" spans="1:52" s="2" customFormat="1" ht="12.75" customHeight="1">
      <c r="A124" s="95"/>
      <c r="B124" s="94"/>
      <c r="C124" s="94"/>
      <c r="D124" s="183"/>
      <c r="E124" s="172"/>
      <c r="F124" s="183"/>
      <c r="G124" s="183"/>
      <c r="H124" s="1"/>
      <c r="I124" s="1"/>
      <c r="J124" s="1"/>
      <c r="K124" s="1"/>
      <c r="L124" s="1"/>
      <c r="M124" s="1"/>
      <c r="N124" s="1"/>
      <c r="O124" s="1"/>
      <c r="P124" s="1"/>
      <c r="Q124" s="1"/>
      <c r="R124" s="1"/>
      <c r="S124" s="1"/>
      <c r="T124" s="1"/>
      <c r="U124" s="1"/>
      <c r="V124" s="1"/>
      <c r="W124" s="1"/>
      <c r="X124" s="1"/>
      <c r="Y124" s="1"/>
      <c r="Z124" s="1"/>
      <c r="AA124" s="1"/>
      <c r="AB124" s="1"/>
      <c r="AC124" s="53" t="s">
        <v>25</v>
      </c>
      <c r="AD124" s="53"/>
      <c r="AE124" s="62">
        <f>SUM(AE50:AE69)/AE116*100</f>
        <v>23.888349109808964</v>
      </c>
      <c r="AF124" s="62">
        <f>SUM(AF50:AF69)/AF116*100</f>
        <v>23.461850422510942</v>
      </c>
      <c r="AG124" s="62">
        <f>SUM(AG50:AG69)/AG116*100</f>
        <v>24.306526964627746</v>
      </c>
      <c r="AH124" s="46"/>
      <c r="AI124" s="46"/>
      <c r="AJ124" s="46"/>
      <c r="AK124" s="136"/>
      <c r="AR124" s="3"/>
      <c r="AT124" s="1"/>
      <c r="AU124" s="1"/>
      <c r="AV124" s="1"/>
      <c r="AW124" s="1"/>
      <c r="AX124" s="1"/>
      <c r="AY124" s="1"/>
      <c r="AZ124" s="136"/>
    </row>
    <row r="125" spans="1:52" s="2" customFormat="1" ht="33.75">
      <c r="A125" s="94"/>
      <c r="B125" s="94"/>
      <c r="C125" s="94"/>
      <c r="D125" s="173" t="s">
        <v>97</v>
      </c>
      <c r="E125" s="172"/>
      <c r="F125" s="183" t="s">
        <v>100</v>
      </c>
      <c r="G125" s="183"/>
      <c r="H125" s="94"/>
      <c r="I125" s="1"/>
      <c r="J125" s="1"/>
      <c r="K125" s="1"/>
      <c r="L125" s="1"/>
      <c r="M125" s="1"/>
      <c r="N125" s="1"/>
      <c r="O125" s="1"/>
      <c r="P125" s="1"/>
      <c r="Q125" s="1"/>
      <c r="R125" s="1"/>
      <c r="S125" s="1"/>
      <c r="T125" s="1"/>
      <c r="U125" s="1"/>
      <c r="V125" s="1"/>
      <c r="W125" s="1"/>
      <c r="X125" s="1"/>
      <c r="Y125" s="1"/>
      <c r="Z125" s="1"/>
      <c r="AA125" s="1"/>
      <c r="AB125" s="1"/>
      <c r="AC125" s="56" t="s">
        <v>4</v>
      </c>
      <c r="AD125" s="56"/>
      <c r="AE125" s="59">
        <f>SUM(AE70:AE115)/AE116*100</f>
        <v>16.999314974228657</v>
      </c>
      <c r="AF125" s="59">
        <f>SUM(AF70:AF115)/AF116*100</f>
        <v>15.35691563413166</v>
      </c>
      <c r="AG125" s="59">
        <f>SUM(AG70:AG115)/AG116*100</f>
        <v>18.609671707443241</v>
      </c>
      <c r="AH125" s="57"/>
      <c r="AI125" s="57"/>
      <c r="AJ125" s="46"/>
      <c r="AK125" s="136"/>
      <c r="AR125" s="3"/>
      <c r="AT125" s="1"/>
      <c r="AU125" s="1"/>
      <c r="AV125" s="1"/>
      <c r="AW125" s="1"/>
      <c r="AX125" s="1"/>
      <c r="AY125" s="1"/>
      <c r="AZ125" s="136"/>
    </row>
    <row r="126" spans="1:52" s="2" customFormat="1" ht="34.5" thickBot="1">
      <c r="A126" s="94"/>
      <c r="B126" s="94"/>
      <c r="C126" s="94"/>
      <c r="D126" s="173" t="s">
        <v>110</v>
      </c>
      <c r="E126" s="172"/>
      <c r="F126" s="183" t="s">
        <v>101</v>
      </c>
      <c r="G126" s="183"/>
      <c r="H126" s="94"/>
      <c r="I126" s="1"/>
      <c r="J126" s="1"/>
      <c r="K126" s="1"/>
      <c r="L126" s="1"/>
      <c r="M126" s="1"/>
      <c r="N126" s="1"/>
      <c r="O126" s="1"/>
      <c r="P126" s="1"/>
      <c r="Q126" s="1"/>
      <c r="R126" s="1"/>
      <c r="S126" s="1"/>
      <c r="T126" s="1"/>
      <c r="U126" s="1"/>
      <c r="V126" s="1"/>
      <c r="W126" s="1"/>
      <c r="X126" s="1"/>
      <c r="Y126" s="1"/>
      <c r="Z126" s="1"/>
      <c r="AA126" s="1"/>
      <c r="AB126" s="1"/>
      <c r="AC126" s="198" t="s">
        <v>6</v>
      </c>
      <c r="AD126" s="198"/>
      <c r="AE126" s="198"/>
      <c r="AF126" s="198"/>
      <c r="AG126" s="198"/>
      <c r="AH126" s="198"/>
      <c r="AI126" s="198"/>
      <c r="AJ126" s="46"/>
      <c r="AK126" s="136"/>
      <c r="AR126" s="3"/>
      <c r="AT126" s="1"/>
      <c r="AU126" s="1"/>
      <c r="AV126" s="1"/>
      <c r="AW126" s="1"/>
      <c r="AX126" s="1"/>
      <c r="AY126" s="1"/>
      <c r="AZ126" s="136"/>
    </row>
    <row r="127" spans="1:52" ht="13.5" thickTop="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row>
    <row r="130" spans="1:6">
      <c r="A130" s="176"/>
      <c r="B130" s="176"/>
      <c r="C130" s="176"/>
      <c r="D130" s="176"/>
      <c r="E130" s="176"/>
      <c r="F130" s="176"/>
    </row>
  </sheetData>
  <mergeCells count="51">
    <mergeCell ref="AC121:AD121"/>
    <mergeCell ref="AC126:AI126"/>
    <mergeCell ref="A120:H120"/>
    <mergeCell ref="AR14:AR15"/>
    <mergeCell ref="AR16:AR17"/>
    <mergeCell ref="AR18:AR19"/>
    <mergeCell ref="AC119:AD119"/>
    <mergeCell ref="AC120:AD120"/>
    <mergeCell ref="AR12:AR13"/>
    <mergeCell ref="E3:H3"/>
    <mergeCell ref="N3:Q3"/>
    <mergeCell ref="W3:Z3"/>
    <mergeCell ref="AC3:AI3"/>
    <mergeCell ref="AQ6:AS6"/>
    <mergeCell ref="AM7:AQ8"/>
    <mergeCell ref="AS7:AX8"/>
    <mergeCell ref="AR8:AR9"/>
    <mergeCell ref="AR10:AR11"/>
    <mergeCell ref="AR20:AR21"/>
    <mergeCell ref="AR22:AR23"/>
    <mergeCell ref="AL29:AL30"/>
    <mergeCell ref="AY29:AY30"/>
    <mergeCell ref="AP31:AT31"/>
    <mergeCell ref="AR24:AR25"/>
    <mergeCell ref="AR26:AR27"/>
    <mergeCell ref="AR28:AR29"/>
    <mergeCell ref="S118:T118"/>
    <mergeCell ref="AP33:AT33"/>
    <mergeCell ref="AQ34:AS34"/>
    <mergeCell ref="AP35:AT35"/>
    <mergeCell ref="AQ36:AS36"/>
    <mergeCell ref="AP37:AT37"/>
    <mergeCell ref="AP38:AT38"/>
    <mergeCell ref="AC117:AD117"/>
    <mergeCell ref="AC118:AD118"/>
    <mergeCell ref="AQ32:AS32"/>
    <mergeCell ref="A130:F130"/>
    <mergeCell ref="D116:H116"/>
    <mergeCell ref="D117:G117"/>
    <mergeCell ref="A117:B117"/>
    <mergeCell ref="J117:K117"/>
    <mergeCell ref="D121:D122"/>
    <mergeCell ref="D123:D124"/>
    <mergeCell ref="F121:G122"/>
    <mergeCell ref="F123:G124"/>
    <mergeCell ref="F125:G125"/>
    <mergeCell ref="F126:G126"/>
    <mergeCell ref="A122:C123"/>
    <mergeCell ref="S117:T117"/>
    <mergeCell ref="A118:B118"/>
    <mergeCell ref="J118:K118"/>
  </mergeCells>
  <conditionalFormatting sqref="E5:E114 N5:N114 W5:W114">
    <cfRule type="cellIs" dxfId="2" priority="2" stopIfTrue="1" operator="equal">
      <formula>1</formula>
    </cfRule>
  </conditionalFormatting>
  <pageMargins left="0.74803149606299213" right="0.74803149606299213" top="0.98425196850393704" bottom="0.98425196850393704" header="0.51181102362204722" footer="0.51181102362204722"/>
  <pageSetup paperSize="9" scale="67" orientation="portrait" r:id="rId1"/>
  <headerFooter alignWithMargins="0"/>
  <ignoredErrors>
    <ignoredError sqref="AE5:AE115 AH5:AI116 AF120:AG120 AM7 AE122:AG125 AF119:AG119 AU31:AU37 AD5:AD115" unlockedFormula="1"/>
  </ignoredErrors>
  <drawing r:id="rId2"/>
</worksheet>
</file>

<file path=xl/worksheets/sheet3.xml><?xml version="1.0" encoding="utf-8"?>
<worksheet xmlns="http://schemas.openxmlformats.org/spreadsheetml/2006/main" xmlns:r="http://schemas.openxmlformats.org/officeDocument/2006/relationships">
  <dimension ref="A1:BA43"/>
  <sheetViews>
    <sheetView topLeftCell="AB1" zoomScaleNormal="100" workbookViewId="0">
      <selection activeCell="AB1" sqref="AB1"/>
    </sheetView>
  </sheetViews>
  <sheetFormatPr defaultRowHeight="12.75"/>
  <cols>
    <col min="1" max="1" width="11" style="82" hidden="1" customWidth="1"/>
    <col min="2" max="2" width="9.5703125" style="82" hidden="1" customWidth="1"/>
    <col min="3" max="3" width="18.7109375" style="82" hidden="1" customWidth="1"/>
    <col min="4" max="4" width="9.7109375" style="82" hidden="1" customWidth="1"/>
    <col min="5" max="5" width="27" style="82" hidden="1" customWidth="1"/>
    <col min="6" max="6" width="7.5703125" style="82" hidden="1" customWidth="1"/>
    <col min="7" max="8" width="3" style="82" hidden="1" customWidth="1"/>
    <col min="9" max="9" width="7.5703125" style="82" hidden="1" customWidth="1"/>
    <col min="10" max="10" width="9.140625" style="82" hidden="1" customWidth="1"/>
    <col min="11" max="11" width="3.140625" style="82" hidden="1" customWidth="1"/>
    <col min="12" max="12" width="8" style="82" hidden="1" customWidth="1"/>
    <col min="13" max="13" width="25.85546875" style="82" hidden="1" customWidth="1"/>
    <col min="14" max="14" width="7.5703125" style="82" hidden="1" customWidth="1"/>
    <col min="15" max="16" width="3" style="82" hidden="1" customWidth="1"/>
    <col min="17" max="17" width="7.5703125" style="82" hidden="1" customWidth="1"/>
    <col min="18" max="18" width="9.140625" style="82" hidden="1" customWidth="1"/>
    <col min="19" max="19" width="3.140625" style="82" hidden="1" customWidth="1"/>
    <col min="20" max="20" width="8" style="82" hidden="1" customWidth="1"/>
    <col min="21" max="21" width="27" style="82" hidden="1" customWidth="1"/>
    <col min="22" max="22" width="7.5703125" style="82" hidden="1" customWidth="1"/>
    <col min="23" max="24" width="3" style="82" hidden="1" customWidth="1"/>
    <col min="25" max="25" width="7.5703125" style="82" hidden="1" customWidth="1"/>
    <col min="26" max="26" width="9.140625" style="82" hidden="1" customWidth="1"/>
    <col min="27" max="27" width="3.140625" style="82" hidden="1" customWidth="1"/>
    <col min="28" max="28" width="9.140625" style="82"/>
    <col min="29" max="29" width="33.140625" style="83" customWidth="1"/>
    <col min="30" max="30" width="17.7109375" style="83" hidden="1" customWidth="1"/>
    <col min="31" max="31" width="14.140625" style="83" bestFit="1" customWidth="1"/>
    <col min="32" max="32" width="14.5703125" style="83" bestFit="1" customWidth="1"/>
    <col min="33" max="33" width="18.5703125" style="83" bestFit="1" customWidth="1"/>
    <col min="34" max="34" width="19.5703125" style="83" bestFit="1" customWidth="1"/>
    <col min="35" max="35" width="23.5703125" style="83" bestFit="1" customWidth="1"/>
    <col min="36" max="36" width="9.28515625" style="84" customWidth="1"/>
    <col min="37" max="37" width="9.140625" style="137"/>
    <col min="38" max="38" width="5.28515625" style="102" customWidth="1"/>
    <col min="39" max="39" width="6.140625" style="102" customWidth="1"/>
    <col min="40" max="44" width="9.140625" style="102"/>
    <col min="45" max="45" width="0.5703125" style="102" customWidth="1"/>
    <col min="46" max="51" width="9.140625" style="102"/>
    <col min="52" max="52" width="9.140625" style="138"/>
    <col min="53" max="53" width="9.140625" style="102"/>
    <col min="54" max="16384" width="9.140625" style="85"/>
  </cols>
  <sheetData>
    <row r="1" spans="1:52">
      <c r="A1" s="99"/>
      <c r="B1" s="99"/>
      <c r="C1" s="99"/>
      <c r="D1" s="99"/>
      <c r="E1" s="99"/>
      <c r="F1" s="99"/>
      <c r="G1" s="99"/>
      <c r="H1" s="99"/>
      <c r="I1" s="99"/>
      <c r="J1" s="99"/>
      <c r="K1" s="99"/>
      <c r="L1" s="99"/>
      <c r="M1" s="99"/>
      <c r="N1" s="99"/>
      <c r="O1" s="99"/>
      <c r="P1" s="99"/>
      <c r="Q1" s="99"/>
      <c r="R1" s="99"/>
      <c r="S1" s="99"/>
      <c r="T1" s="99"/>
      <c r="U1" s="99"/>
      <c r="V1" s="99"/>
      <c r="W1" s="99"/>
      <c r="X1" s="99"/>
      <c r="Y1" s="99"/>
      <c r="Z1" s="99"/>
      <c r="AA1" s="99"/>
      <c r="AC1" s="97" t="s">
        <v>64</v>
      </c>
      <c r="AD1" s="97"/>
      <c r="AE1" s="97"/>
      <c r="AF1" s="97"/>
      <c r="AG1" s="97"/>
      <c r="AH1" s="97"/>
      <c r="AI1" s="97"/>
      <c r="AJ1" s="74"/>
      <c r="AL1" s="140" t="s">
        <v>104</v>
      </c>
      <c r="AM1" s="141"/>
      <c r="AN1" s="141"/>
      <c r="AO1" s="141"/>
      <c r="AP1" s="141"/>
      <c r="AQ1" s="141"/>
      <c r="AR1" s="141"/>
      <c r="AS1" s="141"/>
      <c r="AT1" s="141"/>
      <c r="AU1" s="141"/>
      <c r="AV1" s="141"/>
      <c r="AW1" s="141"/>
      <c r="AX1" s="141"/>
      <c r="AY1" s="141"/>
    </row>
    <row r="2" spans="1:52">
      <c r="A2" s="212"/>
      <c r="B2" s="206"/>
      <c r="C2" s="106"/>
      <c r="D2" s="206"/>
      <c r="E2" s="206"/>
      <c r="F2" s="206"/>
      <c r="G2" s="206"/>
      <c r="H2" s="206"/>
      <c r="I2" s="206"/>
      <c r="J2" s="206"/>
      <c r="K2" s="206"/>
      <c r="L2" s="206"/>
      <c r="M2" s="206"/>
      <c r="N2" s="206"/>
      <c r="O2" s="206"/>
      <c r="P2" s="206"/>
      <c r="Q2" s="206"/>
      <c r="R2" s="206"/>
      <c r="S2" s="206"/>
      <c r="T2" s="99"/>
      <c r="U2" s="99"/>
      <c r="V2" s="99"/>
      <c r="W2" s="99"/>
      <c r="X2" s="99"/>
      <c r="Y2" s="99"/>
      <c r="Z2" s="99"/>
      <c r="AA2" s="99"/>
      <c r="AB2" s="75"/>
      <c r="AC2" s="98" t="s">
        <v>65</v>
      </c>
      <c r="AD2" s="98"/>
      <c r="AE2" s="96"/>
      <c r="AF2" s="96"/>
      <c r="AG2" s="96"/>
      <c r="AH2" s="96"/>
      <c r="AI2" s="96"/>
      <c r="AJ2" s="75"/>
      <c r="AL2" s="140" t="s">
        <v>105</v>
      </c>
      <c r="AM2" s="142"/>
      <c r="AN2" s="142"/>
      <c r="AO2" s="142"/>
      <c r="AP2" s="142"/>
      <c r="AQ2" s="142"/>
      <c r="AR2" s="142"/>
      <c r="AS2" s="142"/>
      <c r="AT2" s="142"/>
      <c r="AU2" s="142"/>
      <c r="AV2" s="142"/>
      <c r="AW2" s="142"/>
      <c r="AX2" s="142"/>
      <c r="AY2" s="142"/>
      <c r="AZ2" s="136"/>
    </row>
    <row r="3" spans="1:52" ht="13.5" thickBot="1">
      <c r="A3" s="200" t="s">
        <v>69</v>
      </c>
      <c r="B3" s="201"/>
      <c r="C3" s="156" t="s">
        <v>71</v>
      </c>
      <c r="D3" s="207" t="s">
        <v>9</v>
      </c>
      <c r="E3" s="207"/>
      <c r="F3" s="207"/>
      <c r="G3" s="207"/>
      <c r="H3" s="207"/>
      <c r="I3" s="207"/>
      <c r="J3" s="208"/>
      <c r="K3" s="206"/>
      <c r="L3" s="209" t="s">
        <v>7</v>
      </c>
      <c r="M3" s="207"/>
      <c r="N3" s="207"/>
      <c r="O3" s="207"/>
      <c r="P3" s="207"/>
      <c r="Q3" s="207"/>
      <c r="R3" s="208"/>
      <c r="S3" s="206"/>
      <c r="T3" s="209" t="s">
        <v>73</v>
      </c>
      <c r="U3" s="207"/>
      <c r="V3" s="207"/>
      <c r="W3" s="207"/>
      <c r="X3" s="207"/>
      <c r="Y3" s="207"/>
      <c r="Z3" s="208"/>
      <c r="AA3" s="107"/>
      <c r="AB3" s="75"/>
      <c r="AC3" s="210" t="s">
        <v>5</v>
      </c>
      <c r="AD3" s="210"/>
      <c r="AE3" s="210"/>
      <c r="AF3" s="210"/>
      <c r="AG3" s="210"/>
      <c r="AH3" s="210"/>
      <c r="AI3" s="210"/>
      <c r="AJ3" s="75"/>
      <c r="AL3" s="2"/>
      <c r="AM3" s="24"/>
      <c r="AN3" s="24"/>
      <c r="AO3" s="24"/>
      <c r="AP3" s="24"/>
      <c r="AQ3" s="24"/>
      <c r="AR3" s="24"/>
      <c r="AS3" s="24"/>
      <c r="AT3" s="24"/>
      <c r="AU3" s="24"/>
      <c r="AV3" s="24"/>
      <c r="AW3" s="24"/>
      <c r="AX3" s="24"/>
      <c r="AY3" s="24"/>
      <c r="AZ3" s="136"/>
    </row>
    <row r="4" spans="1:52" ht="27" customHeight="1" thickTop="1" thickBot="1">
      <c r="A4" s="204" t="s">
        <v>70</v>
      </c>
      <c r="B4" s="205"/>
      <c r="C4" s="149" t="s">
        <v>72</v>
      </c>
      <c r="D4" s="150" t="s">
        <v>26</v>
      </c>
      <c r="E4" s="150" t="s">
        <v>111</v>
      </c>
      <c r="F4" s="202" t="s">
        <v>68</v>
      </c>
      <c r="G4" s="202"/>
      <c r="H4" s="202"/>
      <c r="I4" s="202"/>
      <c r="J4" s="203"/>
      <c r="K4" s="206"/>
      <c r="L4" s="167" t="s">
        <v>26</v>
      </c>
      <c r="M4" s="150" t="s">
        <v>111</v>
      </c>
      <c r="N4" s="202" t="s">
        <v>68</v>
      </c>
      <c r="O4" s="202"/>
      <c r="P4" s="202"/>
      <c r="Q4" s="202"/>
      <c r="R4" s="203"/>
      <c r="S4" s="206"/>
      <c r="T4" s="167" t="s">
        <v>26</v>
      </c>
      <c r="U4" s="150" t="s">
        <v>111</v>
      </c>
      <c r="V4" s="202" t="s">
        <v>68</v>
      </c>
      <c r="W4" s="202"/>
      <c r="X4" s="202"/>
      <c r="Y4" s="202"/>
      <c r="Z4" s="203"/>
      <c r="AA4" s="100"/>
      <c r="AB4" s="74"/>
      <c r="AC4" s="117" t="s">
        <v>8</v>
      </c>
      <c r="AD4" s="117"/>
      <c r="AE4" s="118" t="s">
        <v>9</v>
      </c>
      <c r="AF4" s="118" t="s">
        <v>7</v>
      </c>
      <c r="AG4" s="118" t="s">
        <v>10</v>
      </c>
      <c r="AH4" s="119" t="s">
        <v>11</v>
      </c>
      <c r="AI4" s="119" t="s">
        <v>12</v>
      </c>
      <c r="AJ4" s="75"/>
      <c r="AL4" s="2"/>
      <c r="AM4" s="25"/>
      <c r="AN4" s="25"/>
      <c r="AO4" s="25"/>
      <c r="AP4" s="25"/>
      <c r="AQ4" s="25"/>
      <c r="AR4" s="25"/>
      <c r="AS4" s="73"/>
      <c r="AT4" s="25"/>
      <c r="AU4" s="25"/>
      <c r="AV4" s="25"/>
      <c r="AW4" s="25"/>
      <c r="AX4" s="25"/>
      <c r="AY4" s="25"/>
      <c r="AZ4" s="136"/>
    </row>
    <row r="5" spans="1:52" ht="13.5" thickTop="1">
      <c r="A5" s="157">
        <v>0</v>
      </c>
      <c r="B5" s="108">
        <v>4</v>
      </c>
      <c r="C5" s="109">
        <v>2.5</v>
      </c>
      <c r="D5" s="110">
        <f>AE5</f>
        <v>508424</v>
      </c>
      <c r="E5" s="110">
        <f>D5</f>
        <v>508424</v>
      </c>
      <c r="F5" s="110">
        <f>E5</f>
        <v>508424</v>
      </c>
      <c r="G5" s="110"/>
      <c r="H5" s="110"/>
      <c r="I5" s="110"/>
      <c r="J5" s="158"/>
      <c r="K5" s="206"/>
      <c r="L5" s="168">
        <f>AF5</f>
        <v>260886</v>
      </c>
      <c r="M5" s="110">
        <f>L5</f>
        <v>260886</v>
      </c>
      <c r="N5" s="110">
        <f>M5</f>
        <v>260886</v>
      </c>
      <c r="O5" s="110"/>
      <c r="P5" s="110"/>
      <c r="Q5" s="110"/>
      <c r="R5" s="158"/>
      <c r="S5" s="206"/>
      <c r="T5" s="168">
        <f>AG5</f>
        <v>247538</v>
      </c>
      <c r="U5" s="110">
        <f>T5</f>
        <v>247538</v>
      </c>
      <c r="V5" s="110">
        <f>U5</f>
        <v>247538</v>
      </c>
      <c r="W5" s="110"/>
      <c r="X5" s="110"/>
      <c r="Y5" s="110"/>
      <c r="Z5" s="158"/>
      <c r="AA5" s="101"/>
      <c r="AB5" s="76"/>
      <c r="AC5" s="127" t="s">
        <v>27</v>
      </c>
      <c r="AD5" s="154" t="s">
        <v>91</v>
      </c>
      <c r="AE5" s="128">
        <f>SUM(AF5:AG5)</f>
        <v>508424</v>
      </c>
      <c r="AF5" s="129">
        <f>SUMIF(Formulae_1y!$AD$5:$AD$115,AD5,Formulae_1y!$AF$5:$AF$115)</f>
        <v>260886</v>
      </c>
      <c r="AG5" s="129">
        <f>SUMIF(Formulae_1y!$AD$5:$AD$115,AD5,Formulae_1y!$AG$5:$AG$115)</f>
        <v>247538</v>
      </c>
      <c r="AH5" s="130">
        <f>AF5/AE23*100</f>
        <v>2.382530774333004</v>
      </c>
      <c r="AI5" s="130">
        <f>AG5/AE23*100</f>
        <v>2.2606307077299785</v>
      </c>
      <c r="AJ5" s="75"/>
      <c r="AL5" s="2"/>
      <c r="AM5" s="213" t="str">
        <f>AC3</f>
        <v>Ελλάδα / Greece 2001*</v>
      </c>
      <c r="AN5" s="213"/>
      <c r="AO5" s="213"/>
      <c r="AP5" s="213"/>
      <c r="AQ5" s="213"/>
      <c r="AR5" s="213"/>
      <c r="AS5" s="213"/>
      <c r="AT5" s="213"/>
      <c r="AU5" s="213"/>
      <c r="AV5" s="213"/>
      <c r="AW5" s="213"/>
      <c r="AX5" s="213"/>
      <c r="AY5" s="213"/>
      <c r="AZ5" s="136"/>
    </row>
    <row r="6" spans="1:52">
      <c r="A6" s="157">
        <v>5</v>
      </c>
      <c r="B6" s="108">
        <v>9</v>
      </c>
      <c r="C6" s="109">
        <v>7.5</v>
      </c>
      <c r="D6" s="110">
        <f t="shared" ref="D6:D21" si="0">AE6</f>
        <v>544867</v>
      </c>
      <c r="E6" s="110">
        <f t="shared" ref="E6:E22" si="1">E5+D6</f>
        <v>1053291</v>
      </c>
      <c r="F6" s="110">
        <f>IF(AND(D23&gt;=E5,D23&lt;=E6),1,0)</f>
        <v>0</v>
      </c>
      <c r="G6" s="110">
        <f t="shared" ref="G6:G21" si="2">A6*F6</f>
        <v>0</v>
      </c>
      <c r="H6" s="110">
        <f t="shared" ref="H6:H21" si="3">F6*B6</f>
        <v>0</v>
      </c>
      <c r="I6" s="110">
        <f t="shared" ref="I6:I22" si="4">F6*D6</f>
        <v>0</v>
      </c>
      <c r="J6" s="158">
        <f>E5*F6</f>
        <v>0</v>
      </c>
      <c r="K6" s="206"/>
      <c r="L6" s="168">
        <f t="shared" ref="L6:L22" si="5">AF6</f>
        <v>280150</v>
      </c>
      <c r="M6" s="110">
        <f>M5+L6</f>
        <v>541036</v>
      </c>
      <c r="N6" s="110">
        <f>IF(AND(L23&gt;=M5,L23&lt;=M6),1,0)</f>
        <v>0</v>
      </c>
      <c r="O6" s="110">
        <f>A6*N6</f>
        <v>0</v>
      </c>
      <c r="P6" s="110">
        <f t="shared" ref="P6:P22" si="6">N6*B6</f>
        <v>0</v>
      </c>
      <c r="Q6" s="110">
        <f>N6*L6</f>
        <v>0</v>
      </c>
      <c r="R6" s="158">
        <f>M5*N6</f>
        <v>0</v>
      </c>
      <c r="S6" s="206"/>
      <c r="T6" s="168">
        <f t="shared" ref="T6:T22" si="7">AG6</f>
        <v>264717</v>
      </c>
      <c r="U6" s="110">
        <f>U5+T6</f>
        <v>512255</v>
      </c>
      <c r="V6" s="110">
        <f>IF(AND(T23&gt;=U5,T23&lt;=U6),1,0)</f>
        <v>0</v>
      </c>
      <c r="W6" s="110">
        <f t="shared" ref="W6:W22" si="8">A6*V6</f>
        <v>0</v>
      </c>
      <c r="X6" s="110">
        <f t="shared" ref="X6:X22" si="9">V6*B6</f>
        <v>0</v>
      </c>
      <c r="Y6" s="110">
        <f>V6*T6</f>
        <v>0</v>
      </c>
      <c r="Z6" s="158">
        <f>U5*V6</f>
        <v>0</v>
      </c>
      <c r="AA6" s="101"/>
      <c r="AB6" s="76"/>
      <c r="AC6" s="115" t="s">
        <v>28</v>
      </c>
      <c r="AD6" s="155" t="s">
        <v>92</v>
      </c>
      <c r="AE6" s="77">
        <f t="shared" ref="AE6:AE22" si="10">SUM(AF6:AG6)</f>
        <v>544867</v>
      </c>
      <c r="AF6" s="78">
        <f>SUMIF(Formulae_1y!$AD$5:$AD$115,AD6,Formulae_1y!$AF$5:$AF$115)</f>
        <v>280150</v>
      </c>
      <c r="AG6" s="78">
        <f>SUMIF(Formulae_1y!$AD$5:$AD$115,AD6,Formulae_1y!$AG$5:$AG$115)</f>
        <v>264717</v>
      </c>
      <c r="AH6" s="79">
        <f>AF6/AE23*100</f>
        <v>2.5584584700957165</v>
      </c>
      <c r="AI6" s="79">
        <f>AG6/AE23*100</f>
        <v>2.4175172258730244</v>
      </c>
      <c r="AJ6" s="75"/>
      <c r="AL6" s="2"/>
      <c r="AM6" s="213"/>
      <c r="AN6" s="213"/>
      <c r="AO6" s="213"/>
      <c r="AP6" s="213"/>
      <c r="AQ6" s="213"/>
      <c r="AR6" s="213"/>
      <c r="AS6" s="213"/>
      <c r="AT6" s="213"/>
      <c r="AU6" s="213"/>
      <c r="AV6" s="213"/>
      <c r="AW6" s="213"/>
      <c r="AX6" s="213"/>
      <c r="AY6" s="213"/>
      <c r="AZ6" s="136"/>
    </row>
    <row r="7" spans="1:52">
      <c r="A7" s="157">
        <v>10</v>
      </c>
      <c r="B7" s="108">
        <v>14</v>
      </c>
      <c r="C7" s="109">
        <f>C6+5</f>
        <v>12.5</v>
      </c>
      <c r="D7" s="110">
        <f t="shared" si="0"/>
        <v>585016</v>
      </c>
      <c r="E7" s="110">
        <f t="shared" si="1"/>
        <v>1638307</v>
      </c>
      <c r="F7" s="110">
        <f>IF(AND(D23&gt;=E6,D23&lt;=E7),1,0)</f>
        <v>0</v>
      </c>
      <c r="G7" s="110">
        <f t="shared" si="2"/>
        <v>0</v>
      </c>
      <c r="H7" s="110">
        <f t="shared" si="3"/>
        <v>0</v>
      </c>
      <c r="I7" s="110">
        <f t="shared" si="4"/>
        <v>0</v>
      </c>
      <c r="J7" s="158">
        <f t="shared" ref="J7:J22" si="11">E6*F7</f>
        <v>0</v>
      </c>
      <c r="K7" s="206"/>
      <c r="L7" s="168">
        <f t="shared" si="5"/>
        <v>304040</v>
      </c>
      <c r="M7" s="110">
        <f t="shared" ref="M7:M22" si="12">M6+L7</f>
        <v>845076</v>
      </c>
      <c r="N7" s="110">
        <f>IF(AND(L23&gt;=M6,L23&lt;=M7),1,0)</f>
        <v>0</v>
      </c>
      <c r="O7" s="110">
        <f t="shared" ref="O7:O22" si="13">A7*N7</f>
        <v>0</v>
      </c>
      <c r="P7" s="110">
        <f t="shared" si="6"/>
        <v>0</v>
      </c>
      <c r="Q7" s="110">
        <f t="shared" ref="Q7:Q22" si="14">N7*L7</f>
        <v>0</v>
      </c>
      <c r="R7" s="158">
        <f t="shared" ref="R7:R22" si="15">M6*N7</f>
        <v>0</v>
      </c>
      <c r="S7" s="206"/>
      <c r="T7" s="168">
        <f t="shared" si="7"/>
        <v>280976</v>
      </c>
      <c r="U7" s="110">
        <f t="shared" ref="U7:U22" si="16">U6+T7</f>
        <v>793231</v>
      </c>
      <c r="V7" s="110">
        <f>IF(AND(T23&gt;=U6,T23&lt;=U7),1,0)</f>
        <v>0</v>
      </c>
      <c r="W7" s="110">
        <f t="shared" si="8"/>
        <v>0</v>
      </c>
      <c r="X7" s="110">
        <f t="shared" si="9"/>
        <v>0</v>
      </c>
      <c r="Y7" s="110">
        <f t="shared" ref="Y7:Y22" si="17">V7*T7</f>
        <v>0</v>
      </c>
      <c r="Z7" s="158">
        <f>U6*V7</f>
        <v>0</v>
      </c>
      <c r="AA7" s="101"/>
      <c r="AB7" s="76"/>
      <c r="AC7" s="115" t="s">
        <v>29</v>
      </c>
      <c r="AD7" s="155">
        <f>AD6+5</f>
        <v>10</v>
      </c>
      <c r="AE7" s="77">
        <f t="shared" si="10"/>
        <v>585016</v>
      </c>
      <c r="AF7" s="78">
        <f>SUMIF(Formulae_1y!$AD$5:$AD$115,AD7,Formulae_1y!$AF$5:$AF$115)</f>
        <v>304040</v>
      </c>
      <c r="AG7" s="78">
        <f>SUMIF(Formulae_1y!$AD$5:$AD$115,AD7,Formulae_1y!$AG$5:$AG$115)</f>
        <v>280976</v>
      </c>
      <c r="AH7" s="79">
        <f>AF7/AE23*100</f>
        <v>2.7766329225340054</v>
      </c>
      <c r="AI7" s="79">
        <f>AG7/AE23*100</f>
        <v>2.5660018814692629</v>
      </c>
      <c r="AJ7" s="75"/>
      <c r="AL7" s="2"/>
      <c r="AM7" s="25"/>
      <c r="AN7" s="25"/>
      <c r="AO7" s="25"/>
      <c r="AP7" s="25"/>
      <c r="AQ7" s="214"/>
      <c r="AR7" s="214"/>
      <c r="AS7" s="86"/>
      <c r="AT7" s="87"/>
      <c r="AU7" s="88"/>
      <c r="AV7" s="105"/>
      <c r="AW7" s="25"/>
      <c r="AX7" s="25"/>
      <c r="AY7" s="25"/>
      <c r="AZ7" s="136"/>
    </row>
    <row r="8" spans="1:52">
      <c r="A8" s="157">
        <f>A7+A6</f>
        <v>15</v>
      </c>
      <c r="B8" s="108">
        <f>B7+A6</f>
        <v>19</v>
      </c>
      <c r="C8" s="109">
        <f t="shared" ref="C8:C21" si="18">C7+5</f>
        <v>17.5</v>
      </c>
      <c r="D8" s="110">
        <f t="shared" si="0"/>
        <v>711527</v>
      </c>
      <c r="E8" s="110">
        <f t="shared" si="1"/>
        <v>2349834</v>
      </c>
      <c r="F8" s="110">
        <f>IF(AND(D23&gt;=E7,D23&lt;=E8),1,0)</f>
        <v>0</v>
      </c>
      <c r="G8" s="110">
        <f t="shared" si="2"/>
        <v>0</v>
      </c>
      <c r="H8" s="110">
        <f t="shared" si="3"/>
        <v>0</v>
      </c>
      <c r="I8" s="110">
        <f t="shared" si="4"/>
        <v>0</v>
      </c>
      <c r="J8" s="158">
        <f t="shared" si="11"/>
        <v>0</v>
      </c>
      <c r="K8" s="206"/>
      <c r="L8" s="168">
        <f t="shared" si="5"/>
        <v>372187</v>
      </c>
      <c r="M8" s="110">
        <f t="shared" si="12"/>
        <v>1217263</v>
      </c>
      <c r="N8" s="110">
        <f>IF(AND(L23&gt;=M7,L23&lt;=M8),1,0)</f>
        <v>0</v>
      </c>
      <c r="O8" s="110">
        <f t="shared" si="13"/>
        <v>0</v>
      </c>
      <c r="P8" s="110">
        <f t="shared" si="6"/>
        <v>0</v>
      </c>
      <c r="Q8" s="110">
        <f t="shared" si="14"/>
        <v>0</v>
      </c>
      <c r="R8" s="158">
        <f t="shared" si="15"/>
        <v>0</v>
      </c>
      <c r="S8" s="206"/>
      <c r="T8" s="168">
        <f t="shared" si="7"/>
        <v>339340</v>
      </c>
      <c r="U8" s="110">
        <f t="shared" si="16"/>
        <v>1132571</v>
      </c>
      <c r="V8" s="110">
        <f>IF(AND(T23&gt;=U7,T23&lt;=U8),1,0)</f>
        <v>0</v>
      </c>
      <c r="W8" s="110">
        <f t="shared" si="8"/>
        <v>0</v>
      </c>
      <c r="X8" s="110">
        <f t="shared" si="9"/>
        <v>0</v>
      </c>
      <c r="Y8" s="110">
        <f t="shared" si="17"/>
        <v>0</v>
      </c>
      <c r="Z8" s="158">
        <f>U7*V8</f>
        <v>0</v>
      </c>
      <c r="AA8" s="101"/>
      <c r="AB8" s="76"/>
      <c r="AC8" s="115" t="s">
        <v>30</v>
      </c>
      <c r="AD8" s="155">
        <f t="shared" ref="AD8:AD22" si="19">AD7+5</f>
        <v>15</v>
      </c>
      <c r="AE8" s="77">
        <f t="shared" si="10"/>
        <v>711527</v>
      </c>
      <c r="AF8" s="78">
        <f>SUMIF(Formulae_1y!$AD$5:$AD$115,AD8,Formulae_1y!$AF$5:$AF$115)</f>
        <v>372187</v>
      </c>
      <c r="AG8" s="78">
        <f>SUMIF(Formulae_1y!$AD$5:$AD$115,AD8,Formulae_1y!$AG$5:$AG$115)</f>
        <v>339340</v>
      </c>
      <c r="AH8" s="79">
        <f>AF8/AE23*100</f>
        <v>3.3989826257701741</v>
      </c>
      <c r="AI8" s="79">
        <f>AG8/AE23*100</f>
        <v>3.0990087354712847</v>
      </c>
      <c r="AJ8" s="75"/>
      <c r="AL8" s="2"/>
      <c r="AM8" s="215" t="s">
        <v>7</v>
      </c>
      <c r="AN8" s="215"/>
      <c r="AO8" s="215"/>
      <c r="AP8" s="215"/>
      <c r="AQ8" s="215"/>
      <c r="AR8" s="215"/>
      <c r="AS8" s="73"/>
      <c r="AT8" s="215" t="s">
        <v>73</v>
      </c>
      <c r="AU8" s="215"/>
      <c r="AV8" s="215"/>
      <c r="AW8" s="215"/>
      <c r="AX8" s="215"/>
      <c r="AY8" s="215"/>
      <c r="AZ8" s="136"/>
    </row>
    <row r="9" spans="1:52">
      <c r="A9" s="157">
        <f>A8+A6</f>
        <v>20</v>
      </c>
      <c r="B9" s="108">
        <f>B8+A6</f>
        <v>24</v>
      </c>
      <c r="C9" s="109">
        <f t="shared" si="18"/>
        <v>22.5</v>
      </c>
      <c r="D9" s="110">
        <f t="shared" si="0"/>
        <v>829498</v>
      </c>
      <c r="E9" s="110">
        <f t="shared" si="1"/>
        <v>3179332</v>
      </c>
      <c r="F9" s="110">
        <f>IF(AND(D23&gt;=E8,D23&lt;=E9),1,0)</f>
        <v>0</v>
      </c>
      <c r="G9" s="110">
        <f>A9*F9</f>
        <v>0</v>
      </c>
      <c r="H9" s="110">
        <f>F9*B9</f>
        <v>0</v>
      </c>
      <c r="I9" s="110">
        <f t="shared" si="4"/>
        <v>0</v>
      </c>
      <c r="J9" s="158">
        <f>E8*F9</f>
        <v>0</v>
      </c>
      <c r="K9" s="206"/>
      <c r="L9" s="168">
        <f t="shared" si="5"/>
        <v>433757</v>
      </c>
      <c r="M9" s="110">
        <f t="shared" si="12"/>
        <v>1651020</v>
      </c>
      <c r="N9" s="110">
        <f>IF(AND(L23&gt;=M8,L23&lt;=M9),1,0)</f>
        <v>0</v>
      </c>
      <c r="O9" s="110">
        <f t="shared" si="13"/>
        <v>0</v>
      </c>
      <c r="P9" s="110">
        <f t="shared" si="6"/>
        <v>0</v>
      </c>
      <c r="Q9" s="110">
        <f t="shared" si="14"/>
        <v>0</v>
      </c>
      <c r="R9" s="158">
        <f>M8*N9</f>
        <v>0</v>
      </c>
      <c r="S9" s="206"/>
      <c r="T9" s="168">
        <f t="shared" si="7"/>
        <v>395741</v>
      </c>
      <c r="U9" s="110">
        <f t="shared" si="16"/>
        <v>1528312</v>
      </c>
      <c r="V9" s="110">
        <f>IF(AND(T23&gt;=U8,T23&lt;=U9),1,0)</f>
        <v>0</v>
      </c>
      <c r="W9" s="110">
        <f t="shared" si="8"/>
        <v>0</v>
      </c>
      <c r="X9" s="110">
        <f t="shared" si="9"/>
        <v>0</v>
      </c>
      <c r="Y9" s="110">
        <f t="shared" si="17"/>
        <v>0</v>
      </c>
      <c r="Z9" s="158">
        <f>U8*V9</f>
        <v>0</v>
      </c>
      <c r="AA9" s="101"/>
      <c r="AB9" s="76"/>
      <c r="AC9" s="115" t="s">
        <v>31</v>
      </c>
      <c r="AD9" s="155">
        <f t="shared" si="19"/>
        <v>20</v>
      </c>
      <c r="AE9" s="77">
        <f t="shared" si="10"/>
        <v>829498</v>
      </c>
      <c r="AF9" s="78">
        <f>SUMIF(Formulae_1y!$AD$5:$AD$115,AD9,Formulae_1y!$AF$5:$AF$115)</f>
        <v>433757</v>
      </c>
      <c r="AG9" s="78">
        <f>SUMIF(Formulae_1y!$AD$5:$AD$115,AD9,Formulae_1y!$AG$5:$AG$115)</f>
        <v>395741</v>
      </c>
      <c r="AH9" s="79">
        <f>AF9/AE23*100</f>
        <v>3.9612681442559619</v>
      </c>
      <c r="AI9" s="79">
        <f>AG9/AE23*100</f>
        <v>3.614088571887021</v>
      </c>
      <c r="AJ9" s="75"/>
      <c r="AL9" s="2"/>
      <c r="AM9" s="25"/>
      <c r="AN9" s="25"/>
      <c r="AO9" s="25"/>
      <c r="AP9" s="25"/>
      <c r="AQ9" s="25"/>
      <c r="AR9" s="25"/>
      <c r="AS9" s="89" t="s">
        <v>46</v>
      </c>
      <c r="AT9" s="25"/>
      <c r="AU9" s="25"/>
      <c r="AV9" s="25"/>
      <c r="AW9" s="25"/>
      <c r="AX9" s="25"/>
      <c r="AY9" s="25"/>
      <c r="AZ9" s="136"/>
    </row>
    <row r="10" spans="1:52">
      <c r="A10" s="157">
        <f>A9+A6</f>
        <v>25</v>
      </c>
      <c r="B10" s="108">
        <f>B9+A6</f>
        <v>29</v>
      </c>
      <c r="C10" s="109">
        <f t="shared" si="18"/>
        <v>27.5</v>
      </c>
      <c r="D10" s="110">
        <f t="shared" si="0"/>
        <v>849059</v>
      </c>
      <c r="E10" s="110">
        <f t="shared" si="1"/>
        <v>4028391</v>
      </c>
      <c r="F10" s="110">
        <f>IF(AND(D23&gt;=E9,D23&lt;=E10),1,0)</f>
        <v>0</v>
      </c>
      <c r="G10" s="110">
        <f t="shared" si="2"/>
        <v>0</v>
      </c>
      <c r="H10" s="110">
        <f t="shared" si="3"/>
        <v>0</v>
      </c>
      <c r="I10" s="110">
        <f t="shared" si="4"/>
        <v>0</v>
      </c>
      <c r="J10" s="158">
        <f t="shared" si="11"/>
        <v>0</v>
      </c>
      <c r="K10" s="206"/>
      <c r="L10" s="168">
        <f t="shared" si="5"/>
        <v>437581</v>
      </c>
      <c r="M10" s="110">
        <f t="shared" si="12"/>
        <v>2088601</v>
      </c>
      <c r="N10" s="110">
        <f>IF(AND(L23&gt;=M9,L23&lt;=M10),1,0)</f>
        <v>0</v>
      </c>
      <c r="O10" s="110">
        <f t="shared" si="13"/>
        <v>0</v>
      </c>
      <c r="P10" s="110">
        <f t="shared" si="6"/>
        <v>0</v>
      </c>
      <c r="Q10" s="110">
        <f t="shared" si="14"/>
        <v>0</v>
      </c>
      <c r="R10" s="158">
        <f t="shared" si="15"/>
        <v>0</v>
      </c>
      <c r="S10" s="206"/>
      <c r="T10" s="168">
        <f t="shared" si="7"/>
        <v>411478</v>
      </c>
      <c r="U10" s="110">
        <f t="shared" si="16"/>
        <v>1939790</v>
      </c>
      <c r="V10" s="110">
        <f>IF(AND(T23&gt;=U9,T23&lt;=U10),1,0)</f>
        <v>0</v>
      </c>
      <c r="W10" s="110">
        <f t="shared" si="8"/>
        <v>0</v>
      </c>
      <c r="X10" s="110">
        <f t="shared" si="9"/>
        <v>0</v>
      </c>
      <c r="Y10" s="110">
        <f t="shared" si="17"/>
        <v>0</v>
      </c>
      <c r="Z10" s="158">
        <f t="shared" ref="Z10:Z22" si="20">U9*V10</f>
        <v>0</v>
      </c>
      <c r="AA10" s="101"/>
      <c r="AB10" s="76"/>
      <c r="AC10" s="115" t="s">
        <v>32</v>
      </c>
      <c r="AD10" s="155">
        <f t="shared" si="19"/>
        <v>25</v>
      </c>
      <c r="AE10" s="77">
        <f t="shared" si="10"/>
        <v>849059</v>
      </c>
      <c r="AF10" s="78">
        <f>SUMIF(Formulae_1y!$AD$5:$AD$115,AD10,Formulae_1y!$AF$5:$AF$115)</f>
        <v>437581</v>
      </c>
      <c r="AG10" s="78">
        <f>SUMIF(Formulae_1y!$AD$5:$AD$115,AD10,Formulae_1y!$AG$5:$AG$115)</f>
        <v>411478</v>
      </c>
      <c r="AH10" s="79">
        <f>AF10/AE23*100</f>
        <v>3.9961906685809518</v>
      </c>
      <c r="AI10" s="79">
        <f>AG10/AE23*100</f>
        <v>3.7578060837338758</v>
      </c>
      <c r="AJ10" s="75"/>
      <c r="AL10" s="2"/>
      <c r="AM10" s="25"/>
      <c r="AN10" s="25"/>
      <c r="AO10" s="25"/>
      <c r="AP10" s="25"/>
      <c r="AQ10" s="25"/>
      <c r="AR10" s="25"/>
      <c r="AS10" s="89" t="s">
        <v>47</v>
      </c>
      <c r="AT10" s="25"/>
      <c r="AU10" s="25"/>
      <c r="AV10" s="25"/>
      <c r="AW10" s="25"/>
      <c r="AX10" s="25"/>
      <c r="AY10" s="25"/>
      <c r="AZ10" s="136"/>
    </row>
    <row r="11" spans="1:52">
      <c r="A11" s="157">
        <f>A10+A6</f>
        <v>30</v>
      </c>
      <c r="B11" s="108">
        <f>B10+A6</f>
        <v>34</v>
      </c>
      <c r="C11" s="109">
        <f t="shared" si="18"/>
        <v>32.5</v>
      </c>
      <c r="D11" s="110">
        <f t="shared" si="0"/>
        <v>868246</v>
      </c>
      <c r="E11" s="110">
        <f t="shared" si="1"/>
        <v>4896637</v>
      </c>
      <c r="F11" s="110">
        <f>IF(AND(D23&gt;=E10,D23&lt;=E11),1,0)</f>
        <v>0</v>
      </c>
      <c r="G11" s="110">
        <f t="shared" si="2"/>
        <v>0</v>
      </c>
      <c r="H11" s="110">
        <f t="shared" si="3"/>
        <v>0</v>
      </c>
      <c r="I11" s="110">
        <f t="shared" si="4"/>
        <v>0</v>
      </c>
      <c r="J11" s="158">
        <f t="shared" si="11"/>
        <v>0</v>
      </c>
      <c r="K11" s="206"/>
      <c r="L11" s="168">
        <f t="shared" si="5"/>
        <v>441519</v>
      </c>
      <c r="M11" s="110">
        <f t="shared" si="12"/>
        <v>2530120</v>
      </c>
      <c r="N11" s="110">
        <f>IF(AND(L23&gt;=M10,L23&lt;=M11),1,0)</f>
        <v>0</v>
      </c>
      <c r="O11" s="110">
        <f t="shared" si="13"/>
        <v>0</v>
      </c>
      <c r="P11" s="110">
        <f t="shared" si="6"/>
        <v>0</v>
      </c>
      <c r="Q11" s="110">
        <f t="shared" si="14"/>
        <v>0</v>
      </c>
      <c r="R11" s="158">
        <f t="shared" si="15"/>
        <v>0</v>
      </c>
      <c r="S11" s="206"/>
      <c r="T11" s="168">
        <f t="shared" si="7"/>
        <v>426727</v>
      </c>
      <c r="U11" s="110">
        <f t="shared" si="16"/>
        <v>2366517</v>
      </c>
      <c r="V11" s="110">
        <f>IF(AND(T23&gt;=U10,T23&lt;=U11),1,0)</f>
        <v>0</v>
      </c>
      <c r="W11" s="110">
        <f t="shared" si="8"/>
        <v>0</v>
      </c>
      <c r="X11" s="110">
        <f t="shared" si="9"/>
        <v>0</v>
      </c>
      <c r="Y11" s="110">
        <f t="shared" si="17"/>
        <v>0</v>
      </c>
      <c r="Z11" s="158">
        <f t="shared" si="20"/>
        <v>0</v>
      </c>
      <c r="AA11" s="101"/>
      <c r="AB11" s="76"/>
      <c r="AC11" s="115" t="s">
        <v>33</v>
      </c>
      <c r="AD11" s="155">
        <f t="shared" si="19"/>
        <v>30</v>
      </c>
      <c r="AE11" s="77">
        <f>SUM(AF11:AG11)</f>
        <v>868246</v>
      </c>
      <c r="AF11" s="78">
        <f>SUMIF(Formulae_1y!$AD$5:$AD$115,AD11,Formulae_1y!$AF$5:$AF$115)</f>
        <v>441519</v>
      </c>
      <c r="AG11" s="78">
        <f>SUMIF(Formulae_1y!$AD$5:$AD$115,AD11,Formulae_1y!$AG$5:$AG$115)</f>
        <v>426727</v>
      </c>
      <c r="AH11" s="79">
        <f>AF11/AE23*100</f>
        <v>4.0321542932650027</v>
      </c>
      <c r="AI11" s="79">
        <f>AG11/AE23*100</f>
        <v>3.8970669554472059</v>
      </c>
      <c r="AJ11" s="75"/>
      <c r="AL11" s="2"/>
      <c r="AM11" s="25"/>
      <c r="AN11" s="25"/>
      <c r="AO11" s="25"/>
      <c r="AP11" s="25"/>
      <c r="AQ11" s="25"/>
      <c r="AR11" s="25"/>
      <c r="AS11" s="89" t="s">
        <v>48</v>
      </c>
      <c r="AT11" s="25"/>
      <c r="AU11" s="25"/>
      <c r="AV11" s="25"/>
      <c r="AW11" s="25"/>
      <c r="AX11" s="25"/>
      <c r="AY11" s="25"/>
      <c r="AZ11" s="136"/>
    </row>
    <row r="12" spans="1:52">
      <c r="A12" s="157">
        <f>A11+A6</f>
        <v>35</v>
      </c>
      <c r="B12" s="108">
        <f>B11+A6</f>
        <v>39</v>
      </c>
      <c r="C12" s="109">
        <f t="shared" si="18"/>
        <v>37.5</v>
      </c>
      <c r="D12" s="110">
        <f t="shared" si="0"/>
        <v>794447</v>
      </c>
      <c r="E12" s="110">
        <f t="shared" si="1"/>
        <v>5691084</v>
      </c>
      <c r="F12" s="110">
        <f>IF(AND(D23&gt;=E11,D23&lt;=E12),1,0)</f>
        <v>1</v>
      </c>
      <c r="G12" s="110">
        <f t="shared" si="2"/>
        <v>35</v>
      </c>
      <c r="H12" s="110">
        <f t="shared" si="3"/>
        <v>39</v>
      </c>
      <c r="I12" s="110">
        <f>F12*D12</f>
        <v>794447</v>
      </c>
      <c r="J12" s="158">
        <f>E11*F12</f>
        <v>4896637</v>
      </c>
      <c r="K12" s="206"/>
      <c r="L12" s="168">
        <f t="shared" si="5"/>
        <v>398316</v>
      </c>
      <c r="M12" s="110">
        <f t="shared" si="12"/>
        <v>2928436</v>
      </c>
      <c r="N12" s="110">
        <f>IF(AND(L23&gt;=M11,L23&lt;=M12),1,0)</f>
        <v>1</v>
      </c>
      <c r="O12" s="110">
        <f t="shared" si="13"/>
        <v>35</v>
      </c>
      <c r="P12" s="110">
        <f t="shared" si="6"/>
        <v>39</v>
      </c>
      <c r="Q12" s="110">
        <f t="shared" si="14"/>
        <v>398316</v>
      </c>
      <c r="R12" s="158">
        <f t="shared" si="15"/>
        <v>2530120</v>
      </c>
      <c r="S12" s="206"/>
      <c r="T12" s="168">
        <f t="shared" si="7"/>
        <v>396131</v>
      </c>
      <c r="U12" s="110">
        <f t="shared" si="16"/>
        <v>2762648</v>
      </c>
      <c r="V12" s="110">
        <f>IF(AND(T23&gt;=U11,T23&lt;=U12),1,0)</f>
        <v>0</v>
      </c>
      <c r="W12" s="110">
        <f t="shared" si="8"/>
        <v>0</v>
      </c>
      <c r="X12" s="110">
        <f t="shared" si="9"/>
        <v>0</v>
      </c>
      <c r="Y12" s="110">
        <f t="shared" si="17"/>
        <v>0</v>
      </c>
      <c r="Z12" s="158">
        <f t="shared" si="20"/>
        <v>0</v>
      </c>
      <c r="AA12" s="101"/>
      <c r="AB12" s="76"/>
      <c r="AC12" s="115" t="s">
        <v>34</v>
      </c>
      <c r="AD12" s="155">
        <f t="shared" si="19"/>
        <v>35</v>
      </c>
      <c r="AE12" s="77">
        <f t="shared" si="10"/>
        <v>794447</v>
      </c>
      <c r="AF12" s="78">
        <f>SUMIF(Formulae_1y!$AD$5:$AD$115,AD12,Formulae_1y!$AF$5:$AF$115)</f>
        <v>398316</v>
      </c>
      <c r="AG12" s="78">
        <f>SUMIF(Formulae_1y!$AD$5:$AD$115,AD12,Formulae_1y!$AG$5:$AG$115)</f>
        <v>396131</v>
      </c>
      <c r="AH12" s="79">
        <f>AF12/AE23*100</f>
        <v>3.6376046545587912</v>
      </c>
      <c r="AI12" s="79">
        <f>AG12/AE23*100</f>
        <v>3.6176502310101242</v>
      </c>
      <c r="AJ12" s="75"/>
      <c r="AL12" s="2"/>
      <c r="AM12" s="25"/>
      <c r="AN12" s="25"/>
      <c r="AO12" s="25"/>
      <c r="AP12" s="25"/>
      <c r="AQ12" s="25"/>
      <c r="AR12" s="25"/>
      <c r="AS12" s="89" t="s">
        <v>49</v>
      </c>
      <c r="AT12" s="25"/>
      <c r="AU12" s="25"/>
      <c r="AV12" s="25"/>
      <c r="AW12" s="25"/>
      <c r="AX12" s="25"/>
      <c r="AY12" s="25"/>
      <c r="AZ12" s="136"/>
    </row>
    <row r="13" spans="1:52">
      <c r="A13" s="157">
        <f>A12+A6</f>
        <v>40</v>
      </c>
      <c r="B13" s="108">
        <f>B12+A6</f>
        <v>44</v>
      </c>
      <c r="C13" s="109">
        <f t="shared" si="18"/>
        <v>42.5</v>
      </c>
      <c r="D13" s="110">
        <f t="shared" si="0"/>
        <v>781689</v>
      </c>
      <c r="E13" s="110">
        <f t="shared" si="1"/>
        <v>6472773</v>
      </c>
      <c r="F13" s="110">
        <f>IF(AND(D23&gt;=E12,D23&lt;=E13),1,0)</f>
        <v>0</v>
      </c>
      <c r="G13" s="110">
        <f t="shared" si="2"/>
        <v>0</v>
      </c>
      <c r="H13" s="110">
        <f t="shared" si="3"/>
        <v>0</v>
      </c>
      <c r="I13" s="110">
        <f t="shared" si="4"/>
        <v>0</v>
      </c>
      <c r="J13" s="158">
        <f t="shared" si="11"/>
        <v>0</v>
      </c>
      <c r="K13" s="206"/>
      <c r="L13" s="168">
        <f t="shared" si="5"/>
        <v>388225</v>
      </c>
      <c r="M13" s="110">
        <f t="shared" si="12"/>
        <v>3316661</v>
      </c>
      <c r="N13" s="110">
        <f>IF(AND(L23&gt;=M12,L23&lt;=M13),1,0)</f>
        <v>0</v>
      </c>
      <c r="O13" s="110">
        <f t="shared" si="13"/>
        <v>0</v>
      </c>
      <c r="P13" s="110">
        <f t="shared" si="6"/>
        <v>0</v>
      </c>
      <c r="Q13" s="110">
        <f t="shared" si="14"/>
        <v>0</v>
      </c>
      <c r="R13" s="158">
        <f t="shared" si="15"/>
        <v>0</v>
      </c>
      <c r="S13" s="206"/>
      <c r="T13" s="168">
        <f t="shared" si="7"/>
        <v>393464</v>
      </c>
      <c r="U13" s="110">
        <f t="shared" si="16"/>
        <v>3156112</v>
      </c>
      <c r="V13" s="110">
        <f>IF(AND(T23&gt;=U12,T23&lt;=U13),1,0)</f>
        <v>1</v>
      </c>
      <c r="W13" s="110">
        <f t="shared" si="8"/>
        <v>40</v>
      </c>
      <c r="X13" s="110">
        <f t="shared" si="9"/>
        <v>44</v>
      </c>
      <c r="Y13" s="110">
        <f t="shared" si="17"/>
        <v>393464</v>
      </c>
      <c r="Z13" s="158">
        <f t="shared" si="20"/>
        <v>2762648</v>
      </c>
      <c r="AA13" s="101"/>
      <c r="AB13" s="76"/>
      <c r="AC13" s="115" t="s">
        <v>35</v>
      </c>
      <c r="AD13" s="155">
        <f t="shared" si="19"/>
        <v>40</v>
      </c>
      <c r="AE13" s="77">
        <f t="shared" si="10"/>
        <v>781689</v>
      </c>
      <c r="AF13" s="78">
        <f>SUMIF(Formulae_1y!$AD$5:$AD$115,AD13,Formulae_1y!$AF$5:$AF$115)</f>
        <v>388225</v>
      </c>
      <c r="AG13" s="78">
        <f>SUMIF(Formulae_1y!$AD$5:$AD$115,AD13,Formulae_1y!$AG$5:$AG$115)</f>
        <v>393464</v>
      </c>
      <c r="AH13" s="79">
        <f>AF13/AE23*100</f>
        <v>3.5454490078633216</v>
      </c>
      <c r="AI13" s="79">
        <f>AG13/AE23*100</f>
        <v>3.5932939620836728</v>
      </c>
      <c r="AJ13" s="75"/>
      <c r="AL13" s="2"/>
      <c r="AM13" s="25"/>
      <c r="AN13" s="25"/>
      <c r="AO13" s="25"/>
      <c r="AP13" s="25"/>
      <c r="AQ13" s="25"/>
      <c r="AR13" s="25"/>
      <c r="AS13" s="89" t="s">
        <v>50</v>
      </c>
      <c r="AT13" s="25"/>
      <c r="AU13" s="25"/>
      <c r="AV13" s="25"/>
      <c r="AW13" s="25"/>
      <c r="AX13" s="25"/>
      <c r="AY13" s="25"/>
      <c r="AZ13" s="136"/>
    </row>
    <row r="14" spans="1:52">
      <c r="A14" s="157">
        <f>A13+A6</f>
        <v>45</v>
      </c>
      <c r="B14" s="108">
        <f>B13+A6</f>
        <v>49</v>
      </c>
      <c r="C14" s="109">
        <f t="shared" si="18"/>
        <v>47.5</v>
      </c>
      <c r="D14" s="110">
        <f t="shared" si="0"/>
        <v>720006</v>
      </c>
      <c r="E14" s="110">
        <f t="shared" si="1"/>
        <v>7192779</v>
      </c>
      <c r="F14" s="110">
        <f>IF(AND(D23&gt;=E13,D23&lt;=E14),1,0)</f>
        <v>0</v>
      </c>
      <c r="G14" s="110">
        <f t="shared" si="2"/>
        <v>0</v>
      </c>
      <c r="H14" s="110">
        <f t="shared" si="3"/>
        <v>0</v>
      </c>
      <c r="I14" s="110">
        <f t="shared" si="4"/>
        <v>0</v>
      </c>
      <c r="J14" s="158">
        <f t="shared" si="11"/>
        <v>0</v>
      </c>
      <c r="K14" s="206"/>
      <c r="L14" s="168">
        <f t="shared" si="5"/>
        <v>358497</v>
      </c>
      <c r="M14" s="110">
        <f t="shared" si="12"/>
        <v>3675158</v>
      </c>
      <c r="N14" s="110">
        <f>IF(AND(L23&gt;=M13,L23&lt;=M14),1,0)</f>
        <v>0</v>
      </c>
      <c r="O14" s="110">
        <f t="shared" si="13"/>
        <v>0</v>
      </c>
      <c r="P14" s="110">
        <f t="shared" si="6"/>
        <v>0</v>
      </c>
      <c r="Q14" s="110">
        <f t="shared" si="14"/>
        <v>0</v>
      </c>
      <c r="R14" s="158">
        <f t="shared" si="15"/>
        <v>0</v>
      </c>
      <c r="S14" s="206"/>
      <c r="T14" s="168">
        <f t="shared" si="7"/>
        <v>361509</v>
      </c>
      <c r="U14" s="110">
        <f t="shared" si="16"/>
        <v>3517621</v>
      </c>
      <c r="V14" s="110">
        <f>IF(AND(T23&gt;=U13,T23&lt;=U14),1,0)</f>
        <v>0</v>
      </c>
      <c r="W14" s="110">
        <f t="shared" si="8"/>
        <v>0</v>
      </c>
      <c r="X14" s="110">
        <f t="shared" si="9"/>
        <v>0</v>
      </c>
      <c r="Y14" s="110">
        <f t="shared" si="17"/>
        <v>0</v>
      </c>
      <c r="Z14" s="158">
        <f t="shared" si="20"/>
        <v>0</v>
      </c>
      <c r="AA14" s="101"/>
      <c r="AB14" s="76"/>
      <c r="AC14" s="115" t="s">
        <v>36</v>
      </c>
      <c r="AD14" s="155">
        <f t="shared" si="19"/>
        <v>45</v>
      </c>
      <c r="AE14" s="77">
        <f t="shared" si="10"/>
        <v>720006</v>
      </c>
      <c r="AF14" s="78">
        <f>SUMIF(Formulae_1y!$AD$5:$AD$115,AD14,Formulae_1y!$AF$5:$AF$115)</f>
        <v>358497</v>
      </c>
      <c r="AG14" s="78">
        <f>SUMIF(Formulae_1y!$AD$5:$AD$115,AD14,Formulae_1y!$AG$5:$AG$115)</f>
        <v>361509</v>
      </c>
      <c r="AH14" s="79">
        <f>AF14/AE23*100</f>
        <v>3.2739592580899659</v>
      </c>
      <c r="AI14" s="79">
        <f>AG14/AE23*100</f>
        <v>3.30146622547147</v>
      </c>
      <c r="AJ14" s="75"/>
      <c r="AL14" s="2"/>
      <c r="AM14" s="25"/>
      <c r="AN14" s="25"/>
      <c r="AO14" s="25"/>
      <c r="AP14" s="25"/>
      <c r="AQ14" s="25"/>
      <c r="AR14" s="25"/>
      <c r="AS14" s="89" t="s">
        <v>51</v>
      </c>
      <c r="AT14" s="25"/>
      <c r="AU14" s="25"/>
      <c r="AV14" s="25"/>
      <c r="AW14" s="25"/>
      <c r="AX14" s="25"/>
      <c r="AY14" s="25"/>
      <c r="AZ14" s="136"/>
    </row>
    <row r="15" spans="1:52">
      <c r="A15" s="157">
        <f>A14+A6</f>
        <v>50</v>
      </c>
      <c r="B15" s="108">
        <f>B14+A6</f>
        <v>54</v>
      </c>
      <c r="C15" s="109">
        <f t="shared" si="18"/>
        <v>52.5</v>
      </c>
      <c r="D15" s="110">
        <f t="shared" si="0"/>
        <v>685265</v>
      </c>
      <c r="E15" s="110">
        <f t="shared" si="1"/>
        <v>7878044</v>
      </c>
      <c r="F15" s="110">
        <f>IF(AND(D23&gt;=E14,D23&lt;=E15),1,0)</f>
        <v>0</v>
      </c>
      <c r="G15" s="110">
        <f t="shared" si="2"/>
        <v>0</v>
      </c>
      <c r="H15" s="110">
        <f t="shared" si="3"/>
        <v>0</v>
      </c>
      <c r="I15" s="110">
        <f t="shared" si="4"/>
        <v>0</v>
      </c>
      <c r="J15" s="158">
        <f t="shared" si="11"/>
        <v>0</v>
      </c>
      <c r="K15" s="206"/>
      <c r="L15" s="168">
        <f t="shared" si="5"/>
        <v>337753</v>
      </c>
      <c r="M15" s="110">
        <f t="shared" si="12"/>
        <v>4012911</v>
      </c>
      <c r="N15" s="110">
        <f>IF(AND(L23&gt;=M14,L23&lt;=M15),1,0)</f>
        <v>0</v>
      </c>
      <c r="O15" s="110">
        <f t="shared" si="13"/>
        <v>0</v>
      </c>
      <c r="P15" s="110">
        <f t="shared" si="6"/>
        <v>0</v>
      </c>
      <c r="Q15" s="110">
        <f t="shared" si="14"/>
        <v>0</v>
      </c>
      <c r="R15" s="158">
        <f t="shared" si="15"/>
        <v>0</v>
      </c>
      <c r="S15" s="206"/>
      <c r="T15" s="168">
        <f t="shared" si="7"/>
        <v>347512</v>
      </c>
      <c r="U15" s="110">
        <f t="shared" si="16"/>
        <v>3865133</v>
      </c>
      <c r="V15" s="110">
        <f>IF(AND(T23&gt;=U14,T23&lt;=U15),1,0)</f>
        <v>0</v>
      </c>
      <c r="W15" s="110">
        <f t="shared" si="8"/>
        <v>0</v>
      </c>
      <c r="X15" s="110">
        <f t="shared" si="9"/>
        <v>0</v>
      </c>
      <c r="Y15" s="110">
        <f t="shared" si="17"/>
        <v>0</v>
      </c>
      <c r="Z15" s="158">
        <f t="shared" si="20"/>
        <v>0</v>
      </c>
      <c r="AA15" s="101"/>
      <c r="AB15" s="76"/>
      <c r="AC15" s="115" t="s">
        <v>37</v>
      </c>
      <c r="AD15" s="155">
        <f t="shared" si="19"/>
        <v>50</v>
      </c>
      <c r="AE15" s="77">
        <f t="shared" si="10"/>
        <v>685265</v>
      </c>
      <c r="AF15" s="78">
        <f>SUMIF(Formulae_1y!$AD$5:$AD$115,AD15,Formulae_1y!$AF$5:$AF$115)</f>
        <v>337753</v>
      </c>
      <c r="AG15" s="78">
        <f>SUMIF(Formulae_1y!$AD$5:$AD$115,AD15,Formulae_1y!$AG$5:$AG$115)</f>
        <v>347512</v>
      </c>
      <c r="AH15" s="79">
        <f>AF15/AE23*100</f>
        <v>3.0845155225780423</v>
      </c>
      <c r="AI15" s="79">
        <f>AG15/AE23*100</f>
        <v>3.1736391927892296</v>
      </c>
      <c r="AJ15" s="75"/>
      <c r="AL15" s="2"/>
      <c r="AM15" s="25"/>
      <c r="AN15" s="25"/>
      <c r="AO15" s="25"/>
      <c r="AP15" s="25"/>
      <c r="AQ15" s="25"/>
      <c r="AR15" s="25"/>
      <c r="AS15" s="89" t="s">
        <v>52</v>
      </c>
      <c r="AT15" s="25"/>
      <c r="AU15" s="25"/>
      <c r="AV15" s="25"/>
      <c r="AW15" s="25"/>
      <c r="AX15" s="25"/>
      <c r="AY15" s="25"/>
      <c r="AZ15" s="136"/>
    </row>
    <row r="16" spans="1:52">
      <c r="A16" s="157">
        <f>A15+A6</f>
        <v>55</v>
      </c>
      <c r="B16" s="108">
        <f>B15+A6</f>
        <v>59</v>
      </c>
      <c r="C16" s="109">
        <f t="shared" si="18"/>
        <v>57.5</v>
      </c>
      <c r="D16" s="110">
        <f t="shared" si="0"/>
        <v>586441</v>
      </c>
      <c r="E16" s="110">
        <f t="shared" si="1"/>
        <v>8464485</v>
      </c>
      <c r="F16" s="110">
        <f>IF(AND(D23&gt;=E15,D23&lt;=E16),1,0)</f>
        <v>0</v>
      </c>
      <c r="G16" s="110">
        <f t="shared" si="2"/>
        <v>0</v>
      </c>
      <c r="H16" s="110">
        <f t="shared" si="3"/>
        <v>0</v>
      </c>
      <c r="I16" s="110">
        <f t="shared" si="4"/>
        <v>0</v>
      </c>
      <c r="J16" s="158">
        <f t="shared" si="11"/>
        <v>0</v>
      </c>
      <c r="K16" s="206"/>
      <c r="L16" s="168">
        <f t="shared" si="5"/>
        <v>284414</v>
      </c>
      <c r="M16" s="110">
        <f t="shared" si="12"/>
        <v>4297325</v>
      </c>
      <c r="N16" s="110">
        <f>IF(AND(L23&gt;=M15,L23&lt;=M16),1,0)</f>
        <v>0</v>
      </c>
      <c r="O16" s="110">
        <f t="shared" si="13"/>
        <v>0</v>
      </c>
      <c r="P16" s="110">
        <f t="shared" si="6"/>
        <v>0</v>
      </c>
      <c r="Q16" s="110">
        <f t="shared" si="14"/>
        <v>0</v>
      </c>
      <c r="R16" s="158">
        <f t="shared" si="15"/>
        <v>0</v>
      </c>
      <c r="S16" s="206"/>
      <c r="T16" s="168">
        <f t="shared" si="7"/>
        <v>302027</v>
      </c>
      <c r="U16" s="110">
        <f t="shared" si="16"/>
        <v>4167160</v>
      </c>
      <c r="V16" s="110">
        <f>IF(AND(T23&gt;=U15,T23&lt;=U16),1,0)</f>
        <v>0</v>
      </c>
      <c r="W16" s="110">
        <f t="shared" si="8"/>
        <v>0</v>
      </c>
      <c r="X16" s="110">
        <f t="shared" si="9"/>
        <v>0</v>
      </c>
      <c r="Y16" s="110">
        <f t="shared" si="17"/>
        <v>0</v>
      </c>
      <c r="Z16" s="158">
        <f t="shared" si="20"/>
        <v>0</v>
      </c>
      <c r="AA16" s="101"/>
      <c r="AB16" s="76"/>
      <c r="AC16" s="115" t="s">
        <v>38</v>
      </c>
      <c r="AD16" s="155">
        <f t="shared" si="19"/>
        <v>55</v>
      </c>
      <c r="AE16" s="77">
        <f t="shared" si="10"/>
        <v>586441</v>
      </c>
      <c r="AF16" s="78">
        <f>SUMIF(Formulae_1y!$AD$5:$AD$115,AD16,Formulae_1y!$AF$5:$AF$115)</f>
        <v>284414</v>
      </c>
      <c r="AG16" s="78">
        <f>SUMIF(Formulae_1y!$AD$5:$AD$115,AD16,Formulae_1y!$AG$5:$AG$115)</f>
        <v>302027</v>
      </c>
      <c r="AH16" s="79">
        <f>AF16/AE23*100</f>
        <v>2.5973992765083103</v>
      </c>
      <c r="AI16" s="79">
        <f>AG16/AE23*100</f>
        <v>2.7582492819832196</v>
      </c>
      <c r="AJ16" s="75"/>
      <c r="AL16" s="2"/>
      <c r="AM16" s="25"/>
      <c r="AN16" s="25"/>
      <c r="AO16" s="25"/>
      <c r="AP16" s="25"/>
      <c r="AQ16" s="25"/>
      <c r="AR16" s="25"/>
      <c r="AS16" s="89" t="s">
        <v>53</v>
      </c>
      <c r="AT16" s="25"/>
      <c r="AU16" s="25"/>
      <c r="AV16" s="25"/>
      <c r="AW16" s="25"/>
      <c r="AX16" s="25"/>
      <c r="AY16" s="25"/>
      <c r="AZ16" s="136"/>
    </row>
    <row r="17" spans="1:52">
      <c r="A17" s="157">
        <f>A16+A6</f>
        <v>60</v>
      </c>
      <c r="B17" s="108">
        <f>B16+A6</f>
        <v>64</v>
      </c>
      <c r="C17" s="109">
        <f t="shared" si="18"/>
        <v>62.5</v>
      </c>
      <c r="D17" s="110">
        <f t="shared" si="0"/>
        <v>624051</v>
      </c>
      <c r="E17" s="110">
        <f t="shared" si="1"/>
        <v>9088536</v>
      </c>
      <c r="F17" s="110">
        <f>IF(AND(D23&gt;=E16,D23&lt;=E17),1,0)</f>
        <v>0</v>
      </c>
      <c r="G17" s="110">
        <f t="shared" si="2"/>
        <v>0</v>
      </c>
      <c r="H17" s="110">
        <f t="shared" si="3"/>
        <v>0</v>
      </c>
      <c r="I17" s="110">
        <f t="shared" si="4"/>
        <v>0</v>
      </c>
      <c r="J17" s="158">
        <f t="shared" si="11"/>
        <v>0</v>
      </c>
      <c r="K17" s="206"/>
      <c r="L17" s="168">
        <f t="shared" si="5"/>
        <v>291213</v>
      </c>
      <c r="M17" s="110">
        <f t="shared" si="12"/>
        <v>4588538</v>
      </c>
      <c r="N17" s="110">
        <f>IF(AND(L23&gt;=M16,L23&lt;=M17),1,0)</f>
        <v>0</v>
      </c>
      <c r="O17" s="110">
        <f t="shared" si="13"/>
        <v>0</v>
      </c>
      <c r="P17" s="110">
        <f t="shared" si="6"/>
        <v>0</v>
      </c>
      <c r="Q17" s="110">
        <f t="shared" si="14"/>
        <v>0</v>
      </c>
      <c r="R17" s="158">
        <f t="shared" si="15"/>
        <v>0</v>
      </c>
      <c r="S17" s="206"/>
      <c r="T17" s="168">
        <f t="shared" si="7"/>
        <v>332838</v>
      </c>
      <c r="U17" s="110">
        <f t="shared" si="16"/>
        <v>4499998</v>
      </c>
      <c r="V17" s="110">
        <f>IF(AND(T23&gt;=U16,T23&lt;=U17),1,0)</f>
        <v>0</v>
      </c>
      <c r="W17" s="110">
        <f t="shared" si="8"/>
        <v>0</v>
      </c>
      <c r="X17" s="110">
        <f t="shared" si="9"/>
        <v>0</v>
      </c>
      <c r="Y17" s="110">
        <f t="shared" si="17"/>
        <v>0</v>
      </c>
      <c r="Z17" s="158">
        <f t="shared" si="20"/>
        <v>0</v>
      </c>
      <c r="AA17" s="101"/>
      <c r="AB17" s="76"/>
      <c r="AC17" s="115" t="s">
        <v>39</v>
      </c>
      <c r="AD17" s="155">
        <f t="shared" si="19"/>
        <v>60</v>
      </c>
      <c r="AE17" s="77">
        <f t="shared" si="10"/>
        <v>624051</v>
      </c>
      <c r="AF17" s="78">
        <f>SUMIF(Formulae_1y!$AD$5:$AD$115,AD17,Formulae_1y!$AF$5:$AF$115)</f>
        <v>291213</v>
      </c>
      <c r="AG17" s="78">
        <f>SUMIF(Formulae_1y!$AD$5:$AD$115,AD17,Formulae_1y!$AG$5:$AG$115)</f>
        <v>332838</v>
      </c>
      <c r="AH17" s="79">
        <f>AF17/AE23*100</f>
        <v>2.659490867221074</v>
      </c>
      <c r="AI17" s="79">
        <f>AG17/AE23*100</f>
        <v>3.0396294851676533</v>
      </c>
      <c r="AJ17" s="75"/>
      <c r="AL17" s="2"/>
      <c r="AM17" s="25"/>
      <c r="AN17" s="25"/>
      <c r="AO17" s="25"/>
      <c r="AP17" s="25"/>
      <c r="AQ17" s="25"/>
      <c r="AR17" s="25"/>
      <c r="AS17" s="89" t="s">
        <v>54</v>
      </c>
      <c r="AT17" s="25"/>
      <c r="AU17" s="25"/>
      <c r="AV17" s="25"/>
      <c r="AW17" s="25"/>
      <c r="AX17" s="25"/>
      <c r="AY17" s="25"/>
      <c r="AZ17" s="136"/>
    </row>
    <row r="18" spans="1:52">
      <c r="A18" s="157">
        <f>A17+A6</f>
        <v>65</v>
      </c>
      <c r="B18" s="108">
        <f>B17+A6</f>
        <v>69</v>
      </c>
      <c r="C18" s="109">
        <f t="shared" si="18"/>
        <v>67.5</v>
      </c>
      <c r="D18" s="110">
        <f t="shared" si="0"/>
        <v>626939</v>
      </c>
      <c r="E18" s="110">
        <f t="shared" si="1"/>
        <v>9715475</v>
      </c>
      <c r="F18" s="110">
        <f>IF(AND(D23&gt;=E17,D23&lt;=E18),1,0)</f>
        <v>0</v>
      </c>
      <c r="G18" s="110">
        <f t="shared" si="2"/>
        <v>0</v>
      </c>
      <c r="H18" s="110">
        <f t="shared" si="3"/>
        <v>0</v>
      </c>
      <c r="I18" s="110">
        <f t="shared" si="4"/>
        <v>0</v>
      </c>
      <c r="J18" s="158">
        <f t="shared" si="11"/>
        <v>0</v>
      </c>
      <c r="K18" s="206"/>
      <c r="L18" s="168">
        <f t="shared" si="5"/>
        <v>291206</v>
      </c>
      <c r="M18" s="110">
        <f t="shared" si="12"/>
        <v>4879744</v>
      </c>
      <c r="N18" s="110">
        <f>IF(AND(L23&gt;=M17,L23&lt;=M18),1,0)</f>
        <v>0</v>
      </c>
      <c r="O18" s="110">
        <f t="shared" si="13"/>
        <v>0</v>
      </c>
      <c r="P18" s="110">
        <f t="shared" si="6"/>
        <v>0</v>
      </c>
      <c r="Q18" s="110">
        <f t="shared" si="14"/>
        <v>0</v>
      </c>
      <c r="R18" s="158">
        <f t="shared" si="15"/>
        <v>0</v>
      </c>
      <c r="S18" s="206"/>
      <c r="T18" s="168">
        <f t="shared" si="7"/>
        <v>335733</v>
      </c>
      <c r="U18" s="110">
        <f t="shared" si="16"/>
        <v>4835731</v>
      </c>
      <c r="V18" s="110">
        <f>IF(AND(T23&gt;=U17,T23&lt;=U18),1,0)</f>
        <v>0</v>
      </c>
      <c r="W18" s="110">
        <f t="shared" si="8"/>
        <v>0</v>
      </c>
      <c r="X18" s="110">
        <f t="shared" si="9"/>
        <v>0</v>
      </c>
      <c r="Y18" s="110">
        <f t="shared" si="17"/>
        <v>0</v>
      </c>
      <c r="Z18" s="158">
        <f t="shared" si="20"/>
        <v>0</v>
      </c>
      <c r="AA18" s="101"/>
      <c r="AB18" s="76"/>
      <c r="AC18" s="115" t="s">
        <v>40</v>
      </c>
      <c r="AD18" s="155">
        <f t="shared" si="19"/>
        <v>65</v>
      </c>
      <c r="AE18" s="77">
        <f t="shared" si="10"/>
        <v>626939</v>
      </c>
      <c r="AF18" s="78">
        <f>SUMIF(Formulae_1y!$AD$5:$AD$115,AD18,Formulae_1y!$AF$5:$AF$115)</f>
        <v>291206</v>
      </c>
      <c r="AG18" s="78">
        <f>SUMIF(Formulae_1y!$AD$5:$AD$115,AD18,Formulae_1y!$AG$5:$AG$115)</f>
        <v>335733</v>
      </c>
      <c r="AH18" s="79">
        <f>AF18/AE23*100</f>
        <v>2.659426940006044</v>
      </c>
      <c r="AI18" s="79">
        <f>AG18/AE23*100</f>
        <v>3.066067954812226</v>
      </c>
      <c r="AJ18" s="75"/>
      <c r="AL18" s="2"/>
      <c r="AM18" s="25"/>
      <c r="AN18" s="25"/>
      <c r="AO18" s="25"/>
      <c r="AP18" s="25"/>
      <c r="AQ18" s="25"/>
      <c r="AR18" s="25"/>
      <c r="AS18" s="89" t="s">
        <v>55</v>
      </c>
      <c r="AT18" s="25"/>
      <c r="AU18" s="25"/>
      <c r="AV18" s="25"/>
      <c r="AW18" s="25"/>
      <c r="AX18" s="25"/>
      <c r="AY18" s="25"/>
      <c r="AZ18" s="136"/>
    </row>
    <row r="19" spans="1:52">
      <c r="A19" s="157">
        <f>A18+A6</f>
        <v>70</v>
      </c>
      <c r="B19" s="108">
        <f>B18+A6</f>
        <v>74</v>
      </c>
      <c r="C19" s="109">
        <f t="shared" si="18"/>
        <v>72.5</v>
      </c>
      <c r="D19" s="110">
        <f t="shared" si="0"/>
        <v>544830</v>
      </c>
      <c r="E19" s="110">
        <f t="shared" si="1"/>
        <v>10260305</v>
      </c>
      <c r="F19" s="110">
        <f>IF(AND(D23&gt;=E18,D23&lt;=E19),1,0)</f>
        <v>0</v>
      </c>
      <c r="G19" s="110">
        <f t="shared" si="2"/>
        <v>0</v>
      </c>
      <c r="H19" s="110">
        <f t="shared" si="3"/>
        <v>0</v>
      </c>
      <c r="I19" s="110">
        <f t="shared" si="4"/>
        <v>0</v>
      </c>
      <c r="J19" s="158">
        <f t="shared" si="11"/>
        <v>0</v>
      </c>
      <c r="K19" s="206"/>
      <c r="L19" s="168">
        <f t="shared" si="5"/>
        <v>248431</v>
      </c>
      <c r="M19" s="110">
        <f t="shared" si="12"/>
        <v>5128175</v>
      </c>
      <c r="N19" s="110">
        <f>IF(AND(L23&gt;=M18,L23&lt;=M19),1,0)</f>
        <v>0</v>
      </c>
      <c r="O19" s="110">
        <f t="shared" si="13"/>
        <v>0</v>
      </c>
      <c r="P19" s="110">
        <f t="shared" si="6"/>
        <v>0</v>
      </c>
      <c r="Q19" s="110">
        <f t="shared" si="14"/>
        <v>0</v>
      </c>
      <c r="R19" s="158">
        <f t="shared" si="15"/>
        <v>0</v>
      </c>
      <c r="S19" s="206"/>
      <c r="T19" s="168">
        <f t="shared" si="7"/>
        <v>296399</v>
      </c>
      <c r="U19" s="110">
        <f t="shared" si="16"/>
        <v>5132130</v>
      </c>
      <c r="V19" s="110">
        <f>IF(AND(T23&gt;=U18,T23&lt;=U19),1,0)</f>
        <v>0</v>
      </c>
      <c r="W19" s="110">
        <f t="shared" si="8"/>
        <v>0</v>
      </c>
      <c r="X19" s="110">
        <f t="shared" si="9"/>
        <v>0</v>
      </c>
      <c r="Y19" s="110">
        <f t="shared" si="17"/>
        <v>0</v>
      </c>
      <c r="Z19" s="158">
        <f t="shared" si="20"/>
        <v>0</v>
      </c>
      <c r="AA19" s="101"/>
      <c r="AB19" s="76"/>
      <c r="AC19" s="115" t="s">
        <v>41</v>
      </c>
      <c r="AD19" s="155">
        <f t="shared" si="19"/>
        <v>70</v>
      </c>
      <c r="AE19" s="77">
        <f t="shared" si="10"/>
        <v>544830</v>
      </c>
      <c r="AF19" s="78">
        <f>SUMIF(Formulae_1y!$AD$5:$AD$115,AD19,Formulae_1y!$AF$5:$AF$115)</f>
        <v>248431</v>
      </c>
      <c r="AG19" s="78">
        <f>SUMIF(Formulae_1y!$AD$5:$AD$115,AD19,Formulae_1y!$AG$5:$AG$115)</f>
        <v>296399</v>
      </c>
      <c r="AH19" s="79">
        <f>AF19/AE23*100</f>
        <v>2.2687859938759556</v>
      </c>
      <c r="AI19" s="79">
        <f>AG19/AE23*100</f>
        <v>2.706851801099055</v>
      </c>
      <c r="AJ19" s="75"/>
      <c r="AL19" s="2"/>
      <c r="AM19" s="25"/>
      <c r="AN19" s="25"/>
      <c r="AO19" s="25"/>
      <c r="AP19" s="25"/>
      <c r="AQ19" s="25"/>
      <c r="AR19" s="25"/>
      <c r="AS19" s="89" t="s">
        <v>56</v>
      </c>
      <c r="AT19" s="25"/>
      <c r="AU19" s="25"/>
      <c r="AV19" s="25"/>
      <c r="AW19" s="25"/>
      <c r="AX19" s="25"/>
      <c r="AY19" s="25"/>
      <c r="AZ19" s="136"/>
    </row>
    <row r="20" spans="1:52">
      <c r="A20" s="157">
        <f>A19+A6</f>
        <v>75</v>
      </c>
      <c r="B20" s="108">
        <f>B19+A6</f>
        <v>79</v>
      </c>
      <c r="C20" s="109">
        <f t="shared" si="18"/>
        <v>77.5</v>
      </c>
      <c r="D20" s="110">
        <f t="shared" si="0"/>
        <v>349289</v>
      </c>
      <c r="E20" s="110">
        <f t="shared" si="1"/>
        <v>10609594</v>
      </c>
      <c r="F20" s="110">
        <f>IF(AND(D23&gt;=E19,D23&lt;=E20),1,0)</f>
        <v>0</v>
      </c>
      <c r="G20" s="110">
        <f t="shared" si="2"/>
        <v>0</v>
      </c>
      <c r="H20" s="110">
        <f t="shared" si="3"/>
        <v>0</v>
      </c>
      <c r="I20" s="110">
        <f t="shared" si="4"/>
        <v>0</v>
      </c>
      <c r="J20" s="158">
        <f t="shared" si="11"/>
        <v>0</v>
      </c>
      <c r="K20" s="206"/>
      <c r="L20" s="168">
        <f t="shared" si="5"/>
        <v>153071</v>
      </c>
      <c r="M20" s="110">
        <f t="shared" si="12"/>
        <v>5281246</v>
      </c>
      <c r="N20" s="110">
        <f>IF(AND(L23&gt;=M19,L23&lt;=M20),1,0)</f>
        <v>0</v>
      </c>
      <c r="O20" s="110">
        <f t="shared" si="13"/>
        <v>0</v>
      </c>
      <c r="P20" s="110">
        <f t="shared" si="6"/>
        <v>0</v>
      </c>
      <c r="Q20" s="110">
        <f t="shared" si="14"/>
        <v>0</v>
      </c>
      <c r="R20" s="158">
        <f t="shared" si="15"/>
        <v>0</v>
      </c>
      <c r="S20" s="206"/>
      <c r="T20" s="168">
        <f t="shared" si="7"/>
        <v>196218</v>
      </c>
      <c r="U20" s="110">
        <f t="shared" si="16"/>
        <v>5328348</v>
      </c>
      <c r="V20" s="110">
        <f>IF(AND(T23&gt;=U19,T23&lt;=U20),1,0)</f>
        <v>0</v>
      </c>
      <c r="W20" s="110">
        <f t="shared" si="8"/>
        <v>0</v>
      </c>
      <c r="X20" s="110">
        <f t="shared" si="9"/>
        <v>0</v>
      </c>
      <c r="Y20" s="110">
        <f t="shared" si="17"/>
        <v>0</v>
      </c>
      <c r="Z20" s="158">
        <f t="shared" si="20"/>
        <v>0</v>
      </c>
      <c r="AA20" s="101"/>
      <c r="AB20" s="76"/>
      <c r="AC20" s="115" t="s">
        <v>42</v>
      </c>
      <c r="AD20" s="155">
        <f t="shared" si="19"/>
        <v>75</v>
      </c>
      <c r="AE20" s="77">
        <f t="shared" si="10"/>
        <v>349289</v>
      </c>
      <c r="AF20" s="78">
        <f>SUMIF(Formulae_1y!$AD$5:$AD$115,AD20,Formulae_1y!$AF$5:$AF$115)</f>
        <v>153071</v>
      </c>
      <c r="AG20" s="78">
        <f>SUMIF(Formulae_1y!$AD$5:$AD$115,AD20,Formulae_1y!$AG$5:$AG$115)</f>
        <v>196218</v>
      </c>
      <c r="AH20" s="79">
        <f>AF20/AE23*100</f>
        <v>1.397914675980801</v>
      </c>
      <c r="AI20" s="79">
        <f>AG20/AE23*100</f>
        <v>1.7919528969667726</v>
      </c>
      <c r="AJ20" s="75"/>
      <c r="AL20" s="2"/>
      <c r="AM20" s="25"/>
      <c r="AN20" s="25"/>
      <c r="AO20" s="25"/>
      <c r="AP20" s="25"/>
      <c r="AQ20" s="25"/>
      <c r="AR20" s="25"/>
      <c r="AS20" s="89" t="s">
        <v>57</v>
      </c>
      <c r="AT20" s="25"/>
      <c r="AU20" s="25"/>
      <c r="AV20" s="25"/>
      <c r="AW20" s="25"/>
      <c r="AX20" s="25"/>
      <c r="AY20" s="25"/>
      <c r="AZ20" s="136"/>
    </row>
    <row r="21" spans="1:52">
      <c r="A21" s="157">
        <f>A20+A6</f>
        <v>80</v>
      </c>
      <c r="B21" s="108">
        <f>B20+A6</f>
        <v>84</v>
      </c>
      <c r="C21" s="109">
        <f t="shared" si="18"/>
        <v>82.5</v>
      </c>
      <c r="D21" s="110">
        <f t="shared" si="0"/>
        <v>194254</v>
      </c>
      <c r="E21" s="110">
        <f t="shared" si="1"/>
        <v>10803848</v>
      </c>
      <c r="F21" s="110">
        <f>IF(AND(D23&gt;=E20,D23&lt;=E21),1,0)</f>
        <v>0</v>
      </c>
      <c r="G21" s="110">
        <f t="shared" si="2"/>
        <v>0</v>
      </c>
      <c r="H21" s="110">
        <f t="shared" si="3"/>
        <v>0</v>
      </c>
      <c r="I21" s="110">
        <f t="shared" si="4"/>
        <v>0</v>
      </c>
      <c r="J21" s="158">
        <f t="shared" si="11"/>
        <v>0</v>
      </c>
      <c r="K21" s="206"/>
      <c r="L21" s="168">
        <f t="shared" si="5"/>
        <v>82303</v>
      </c>
      <c r="M21" s="110">
        <f t="shared" si="12"/>
        <v>5363549</v>
      </c>
      <c r="N21" s="110">
        <f>IF(AND(L23&gt;=M20,L23&lt;=M21),1,0)</f>
        <v>0</v>
      </c>
      <c r="O21" s="110">
        <f t="shared" si="13"/>
        <v>0</v>
      </c>
      <c r="P21" s="110">
        <f t="shared" si="6"/>
        <v>0</v>
      </c>
      <c r="Q21" s="110">
        <f t="shared" si="14"/>
        <v>0</v>
      </c>
      <c r="R21" s="158">
        <f t="shared" si="15"/>
        <v>0</v>
      </c>
      <c r="S21" s="206"/>
      <c r="T21" s="168">
        <f t="shared" si="7"/>
        <v>111951</v>
      </c>
      <c r="U21" s="110">
        <f t="shared" si="16"/>
        <v>5440299</v>
      </c>
      <c r="V21" s="110">
        <f>IF(AND(T23&gt;=U20,T23&lt;=U21),1,0)</f>
        <v>0</v>
      </c>
      <c r="W21" s="110">
        <f t="shared" si="8"/>
        <v>0</v>
      </c>
      <c r="X21" s="110">
        <f t="shared" si="9"/>
        <v>0</v>
      </c>
      <c r="Y21" s="110">
        <f t="shared" si="17"/>
        <v>0</v>
      </c>
      <c r="Z21" s="158">
        <f t="shared" si="20"/>
        <v>0</v>
      </c>
      <c r="AA21" s="101"/>
      <c r="AB21" s="76"/>
      <c r="AC21" s="115" t="s">
        <v>43</v>
      </c>
      <c r="AD21" s="155">
        <f t="shared" si="19"/>
        <v>80</v>
      </c>
      <c r="AE21" s="77">
        <f t="shared" si="10"/>
        <v>194254</v>
      </c>
      <c r="AF21" s="78">
        <f>SUMIF(Formulae_1y!$AD$5:$AD$115,AD21,Formulae_1y!$AF$5:$AF$115)</f>
        <v>82303</v>
      </c>
      <c r="AG21" s="78">
        <f>SUMIF(Formulae_1y!$AD$5:$AD$115,AD21,Formulae_1y!$AG$5:$AG$115)</f>
        <v>111951</v>
      </c>
      <c r="AH21" s="79">
        <f>AF21/AE23*100</f>
        <v>0.75162879694552109</v>
      </c>
      <c r="AI21" s="79">
        <f>AG21/AE23*100</f>
        <v>1.0223879499756756</v>
      </c>
      <c r="AJ21" s="75"/>
      <c r="AL21" s="2"/>
      <c r="AM21" s="25"/>
      <c r="AN21" s="25"/>
      <c r="AO21" s="25"/>
      <c r="AP21" s="25"/>
      <c r="AQ21" s="25"/>
      <c r="AR21" s="25"/>
      <c r="AS21" s="89" t="s">
        <v>58</v>
      </c>
      <c r="AT21" s="25"/>
      <c r="AU21" s="25"/>
      <c r="AV21" s="25"/>
      <c r="AW21" s="25"/>
      <c r="AX21" s="25"/>
      <c r="AY21" s="25"/>
      <c r="AZ21" s="136"/>
    </row>
    <row r="22" spans="1:52">
      <c r="A22" s="157">
        <f>A21+A6</f>
        <v>85</v>
      </c>
      <c r="B22" s="149"/>
      <c r="C22" s="114">
        <f>C21+5</f>
        <v>87.5</v>
      </c>
      <c r="D22" s="110">
        <f>AE22</f>
        <v>146105</v>
      </c>
      <c r="E22" s="110">
        <f t="shared" si="1"/>
        <v>10949953</v>
      </c>
      <c r="F22" s="110">
        <f>IF(AND(D23&gt;=E21,D23&lt;=E22),1,0)</f>
        <v>0</v>
      </c>
      <c r="G22" s="110">
        <f>A22*F22</f>
        <v>0</v>
      </c>
      <c r="H22" s="110">
        <f>F22*B22</f>
        <v>0</v>
      </c>
      <c r="I22" s="110">
        <f t="shared" si="4"/>
        <v>0</v>
      </c>
      <c r="J22" s="158">
        <f t="shared" si="11"/>
        <v>0</v>
      </c>
      <c r="K22" s="206"/>
      <c r="L22" s="168">
        <f t="shared" si="5"/>
        <v>57494</v>
      </c>
      <c r="M22" s="110">
        <f t="shared" si="12"/>
        <v>5421043</v>
      </c>
      <c r="N22" s="110">
        <f>IF(AND(L23&gt;=M21,L23&lt;=M22),1,0)</f>
        <v>0</v>
      </c>
      <c r="O22" s="110">
        <f t="shared" si="13"/>
        <v>0</v>
      </c>
      <c r="P22" s="110">
        <f t="shared" si="6"/>
        <v>0</v>
      </c>
      <c r="Q22" s="110">
        <f t="shared" si="14"/>
        <v>0</v>
      </c>
      <c r="R22" s="158">
        <f t="shared" si="15"/>
        <v>0</v>
      </c>
      <c r="S22" s="206"/>
      <c r="T22" s="168">
        <f t="shared" si="7"/>
        <v>88611</v>
      </c>
      <c r="U22" s="110">
        <f t="shared" si="16"/>
        <v>5528910</v>
      </c>
      <c r="V22" s="110">
        <f>IF(AND(T23&gt;=U21,T23&lt;=U22),1,0)</f>
        <v>0</v>
      </c>
      <c r="W22" s="110">
        <f t="shared" si="8"/>
        <v>0</v>
      </c>
      <c r="X22" s="110">
        <f t="shared" si="9"/>
        <v>0</v>
      </c>
      <c r="Y22" s="110">
        <f t="shared" si="17"/>
        <v>0</v>
      </c>
      <c r="Z22" s="158">
        <f t="shared" si="20"/>
        <v>0</v>
      </c>
      <c r="AA22" s="101"/>
      <c r="AB22" s="76"/>
      <c r="AC22" s="115" t="s">
        <v>44</v>
      </c>
      <c r="AD22" s="155">
        <f t="shared" si="19"/>
        <v>85</v>
      </c>
      <c r="AE22" s="77">
        <f t="shared" si="10"/>
        <v>146105</v>
      </c>
      <c r="AF22" s="78">
        <f>SUMIF(Formulae_1y!$AD$5:$AD$115,AD22,Formulae_1y!$AF$5:$AF$115)</f>
        <v>57494</v>
      </c>
      <c r="AG22" s="78">
        <f>SUMIF(Formulae_1y!$AD$5:$AD$115,AD22,Formulae_1y!$AG$5:$AG$115)</f>
        <v>88611</v>
      </c>
      <c r="AH22" s="79">
        <f>AF22/AE23*100</f>
        <v>0.52506161441971488</v>
      </c>
      <c r="AI22" s="79">
        <f>AG22/AE23*100</f>
        <v>0.80923635014689099</v>
      </c>
      <c r="AJ22" s="75"/>
      <c r="AL22" s="2"/>
      <c r="AM22" s="25"/>
      <c r="AN22" s="25"/>
      <c r="AO22" s="25"/>
      <c r="AP22" s="25"/>
      <c r="AQ22" s="25"/>
      <c r="AR22" s="25"/>
      <c r="AS22" s="89" t="s">
        <v>59</v>
      </c>
      <c r="AT22" s="25"/>
      <c r="AU22" s="25"/>
      <c r="AV22" s="25"/>
      <c r="AW22" s="25"/>
      <c r="AX22" s="25"/>
      <c r="AY22" s="25"/>
      <c r="AZ22" s="136"/>
    </row>
    <row r="23" spans="1:52">
      <c r="A23" s="159"/>
      <c r="B23" s="99"/>
      <c r="C23" s="111" t="s">
        <v>45</v>
      </c>
      <c r="D23" s="104">
        <f>E22/2</f>
        <v>5474976.5</v>
      </c>
      <c r="E23" s="108"/>
      <c r="F23" s="112"/>
      <c r="G23" s="113">
        <f>SUM(G6:G22)</f>
        <v>35</v>
      </c>
      <c r="H23" s="113">
        <f>SUM(H6:H22)</f>
        <v>39</v>
      </c>
      <c r="I23" s="113">
        <f>SUM(I6:I22)</f>
        <v>794447</v>
      </c>
      <c r="J23" s="160">
        <f>SUM(J6:J22)</f>
        <v>4896637</v>
      </c>
      <c r="K23" s="206"/>
      <c r="L23" s="169">
        <f>M22/2</f>
        <v>2710521.5</v>
      </c>
      <c r="M23" s="108"/>
      <c r="N23" s="112"/>
      <c r="O23" s="113">
        <f>SUM(O6:O22)</f>
        <v>35</v>
      </c>
      <c r="P23" s="113">
        <f>SUM(P6:P22)</f>
        <v>39</v>
      </c>
      <c r="Q23" s="113">
        <f>SUM(Q6:Q22)</f>
        <v>398316</v>
      </c>
      <c r="R23" s="160">
        <f>SUM(R6:R22)</f>
        <v>2530120</v>
      </c>
      <c r="S23" s="206"/>
      <c r="T23" s="169">
        <f>U22/2</f>
        <v>2764455</v>
      </c>
      <c r="U23" s="108"/>
      <c r="V23" s="112"/>
      <c r="W23" s="113">
        <f>SUM(W6:W22)</f>
        <v>40</v>
      </c>
      <c r="X23" s="113">
        <f>SUM(X6:X22)</f>
        <v>44</v>
      </c>
      <c r="Y23" s="113">
        <f>SUM(Y6:Y22)</f>
        <v>393464</v>
      </c>
      <c r="Z23" s="160">
        <f>SUM(Z6:Z22)</f>
        <v>2762648</v>
      </c>
      <c r="AA23" s="99"/>
      <c r="AB23" s="75"/>
      <c r="AC23" s="133" t="s">
        <v>0</v>
      </c>
      <c r="AD23" s="133"/>
      <c r="AE23" s="134">
        <f>SUM(AF23:AG23)</f>
        <v>10949953</v>
      </c>
      <c r="AF23" s="134">
        <f>SUM(AF5:AF22)</f>
        <v>5421043</v>
      </c>
      <c r="AG23" s="134">
        <f>SUM(AG5:AG22)</f>
        <v>5528910</v>
      </c>
      <c r="AH23" s="135">
        <f>SUM(AH5:AH22)</f>
        <v>49.507454506882361</v>
      </c>
      <c r="AI23" s="135">
        <f>SUM(AI5:AI22)</f>
        <v>50.492545493117639</v>
      </c>
      <c r="AJ23" s="75"/>
      <c r="AL23" s="2"/>
      <c r="AM23" s="25"/>
      <c r="AN23" s="25"/>
      <c r="AO23" s="25"/>
      <c r="AP23" s="25"/>
      <c r="AQ23" s="25"/>
      <c r="AR23" s="25"/>
      <c r="AS23" s="89" t="s">
        <v>60</v>
      </c>
      <c r="AT23" s="25"/>
      <c r="AU23" s="25"/>
      <c r="AV23" s="25"/>
      <c r="AW23" s="25"/>
      <c r="AX23" s="25"/>
      <c r="AY23" s="25"/>
      <c r="AZ23" s="136"/>
    </row>
    <row r="24" spans="1:52">
      <c r="A24" s="159"/>
      <c r="B24" s="111"/>
      <c r="C24" s="111" t="s">
        <v>17</v>
      </c>
      <c r="D24" s="103">
        <f>G23</f>
        <v>35</v>
      </c>
      <c r="E24" s="99"/>
      <c r="F24" s="99"/>
      <c r="G24" s="99"/>
      <c r="H24" s="99"/>
      <c r="I24" s="99"/>
      <c r="J24" s="161"/>
      <c r="K24" s="206"/>
      <c r="L24" s="170">
        <f>O23</f>
        <v>35</v>
      </c>
      <c r="M24" s="99"/>
      <c r="N24" s="99"/>
      <c r="O24" s="99"/>
      <c r="P24" s="99"/>
      <c r="Q24" s="99"/>
      <c r="R24" s="161"/>
      <c r="S24" s="206"/>
      <c r="T24" s="170">
        <f>W23</f>
        <v>40</v>
      </c>
      <c r="U24" s="99"/>
      <c r="V24" s="99"/>
      <c r="W24" s="99"/>
      <c r="X24" s="99"/>
      <c r="Y24" s="99"/>
      <c r="Z24" s="161"/>
      <c r="AA24" s="99"/>
      <c r="AB24" s="75"/>
      <c r="AC24" s="188" t="s">
        <v>106</v>
      </c>
      <c r="AD24" s="188"/>
      <c r="AE24" s="121">
        <f>SUMPRODUCT(C5:C22,AE5:AE22)/SUM(AE5:AE22)</f>
        <v>40.08831750236736</v>
      </c>
      <c r="AF24" s="121">
        <f>SUMPRODUCT(C5:C22,AF5:AF22)/SUM(AF5:AF22)</f>
        <v>38.980051901451439</v>
      </c>
      <c r="AG24" s="121">
        <f>SUMPRODUCT(C5:C22,AG5:AG22)/SUM(AG5:AG22)</f>
        <v>41.174961249143138</v>
      </c>
      <c r="AH24" s="80"/>
      <c r="AI24" s="80"/>
      <c r="AJ24" s="75"/>
      <c r="AL24" s="2"/>
      <c r="AM24" s="25"/>
      <c r="AN24" s="25"/>
      <c r="AO24" s="25"/>
      <c r="AP24" s="25"/>
      <c r="AQ24" s="25"/>
      <c r="AR24" s="25"/>
      <c r="AS24" s="89" t="s">
        <v>61</v>
      </c>
      <c r="AT24" s="25"/>
      <c r="AU24" s="25"/>
      <c r="AV24" s="25"/>
      <c r="AW24" s="25"/>
      <c r="AX24" s="25"/>
      <c r="AY24" s="25"/>
      <c r="AZ24" s="136"/>
    </row>
    <row r="25" spans="1:52">
      <c r="A25" s="159"/>
      <c r="B25" s="111"/>
      <c r="C25" s="111" t="s">
        <v>67</v>
      </c>
      <c r="D25" s="103">
        <f>H23</f>
        <v>39</v>
      </c>
      <c r="E25" s="99"/>
      <c r="F25" s="99"/>
      <c r="G25" s="99"/>
      <c r="H25" s="99"/>
      <c r="I25" s="99"/>
      <c r="J25" s="161"/>
      <c r="K25" s="206"/>
      <c r="L25" s="170">
        <f>P23</f>
        <v>39</v>
      </c>
      <c r="M25" s="99"/>
      <c r="N25" s="99"/>
      <c r="O25" s="99"/>
      <c r="P25" s="99"/>
      <c r="Q25" s="99"/>
      <c r="R25" s="161"/>
      <c r="S25" s="206"/>
      <c r="T25" s="170">
        <f>X23</f>
        <v>44</v>
      </c>
      <c r="U25" s="99"/>
      <c r="V25" s="99"/>
      <c r="W25" s="99"/>
      <c r="X25" s="99"/>
      <c r="Y25" s="99"/>
      <c r="Z25" s="161"/>
      <c r="AA25" s="99"/>
      <c r="AB25" s="75"/>
      <c r="AC25" s="188" t="s">
        <v>21</v>
      </c>
      <c r="AD25" s="188"/>
      <c r="AE25" s="121">
        <f>D24+(((D23-D28)/D27))*D26</f>
        <v>38.639887242320761</v>
      </c>
      <c r="AF25" s="120">
        <f>L24+(((L23-L28)/L27))*L26</f>
        <v>37.264552516092749</v>
      </c>
      <c r="AG25" s="120">
        <f>T24+(((T23-T28)/T27))*T26</f>
        <v>40.022962710692717</v>
      </c>
      <c r="AH25" s="80"/>
      <c r="AI25" s="80"/>
      <c r="AJ25" s="75"/>
      <c r="AL25" s="2"/>
      <c r="AM25" s="25"/>
      <c r="AN25" s="25"/>
      <c r="AO25" s="25"/>
      <c r="AP25" s="25"/>
      <c r="AQ25" s="25"/>
      <c r="AR25" s="25"/>
      <c r="AS25" s="89" t="s">
        <v>62</v>
      </c>
      <c r="AT25" s="25"/>
      <c r="AU25" s="25"/>
      <c r="AV25" s="25"/>
      <c r="AW25" s="25"/>
      <c r="AX25" s="25"/>
      <c r="AY25" s="25"/>
      <c r="AZ25" s="136"/>
    </row>
    <row r="26" spans="1:52">
      <c r="A26" s="159"/>
      <c r="B26" s="111"/>
      <c r="C26" s="111" t="s">
        <v>66</v>
      </c>
      <c r="D26" s="103">
        <f>D25-D24+1</f>
        <v>5</v>
      </c>
      <c r="E26" s="99"/>
      <c r="F26" s="99"/>
      <c r="G26" s="99"/>
      <c r="H26" s="99"/>
      <c r="I26" s="99"/>
      <c r="J26" s="161"/>
      <c r="K26" s="206"/>
      <c r="L26" s="170">
        <f>L25-L24+1</f>
        <v>5</v>
      </c>
      <c r="M26" s="99"/>
      <c r="N26" s="99"/>
      <c r="O26" s="99"/>
      <c r="P26" s="99"/>
      <c r="Q26" s="99"/>
      <c r="R26" s="161"/>
      <c r="S26" s="206"/>
      <c r="T26" s="170">
        <f>T25-T24+1</f>
        <v>5</v>
      </c>
      <c r="U26" s="99"/>
      <c r="V26" s="99"/>
      <c r="W26" s="99"/>
      <c r="X26" s="99"/>
      <c r="Y26" s="99"/>
      <c r="Z26" s="161"/>
      <c r="AA26" s="99"/>
      <c r="AB26" s="75"/>
      <c r="AC26" s="188" t="s">
        <v>107</v>
      </c>
      <c r="AD26" s="188"/>
      <c r="AE26" s="120">
        <f>AF23/AG23*100</f>
        <v>98.049036790253425</v>
      </c>
      <c r="AF26" s="122"/>
      <c r="AG26" s="122"/>
      <c r="AH26" s="80"/>
      <c r="AI26" s="80"/>
      <c r="AJ26" s="75"/>
      <c r="AL26" s="2"/>
      <c r="AM26" s="25"/>
      <c r="AN26" s="25"/>
      <c r="AO26" s="25"/>
      <c r="AP26" s="25"/>
      <c r="AQ26" s="25"/>
      <c r="AR26" s="25"/>
      <c r="AS26" s="89" t="s">
        <v>63</v>
      </c>
      <c r="AT26" s="25"/>
      <c r="AU26" s="25"/>
      <c r="AV26" s="25"/>
      <c r="AW26" s="25"/>
      <c r="AX26" s="25"/>
      <c r="AY26" s="25"/>
      <c r="AZ26" s="136"/>
    </row>
    <row r="27" spans="1:52">
      <c r="A27" s="159"/>
      <c r="B27" s="111"/>
      <c r="C27" s="111" t="s">
        <v>19</v>
      </c>
      <c r="D27" s="103">
        <f>I23</f>
        <v>794447</v>
      </c>
      <c r="E27" s="99"/>
      <c r="F27" s="99"/>
      <c r="G27" s="99"/>
      <c r="H27" s="99"/>
      <c r="I27" s="99"/>
      <c r="J27" s="161"/>
      <c r="K27" s="206"/>
      <c r="L27" s="170">
        <f>Q23</f>
        <v>398316</v>
      </c>
      <c r="M27" s="99"/>
      <c r="N27" s="99"/>
      <c r="O27" s="99"/>
      <c r="P27" s="99"/>
      <c r="Q27" s="99"/>
      <c r="R27" s="161"/>
      <c r="S27" s="206"/>
      <c r="T27" s="170">
        <f>Y23</f>
        <v>393464</v>
      </c>
      <c r="U27" s="99"/>
      <c r="V27" s="99"/>
      <c r="W27" s="99"/>
      <c r="X27" s="99"/>
      <c r="Y27" s="99"/>
      <c r="Z27" s="161"/>
      <c r="AA27" s="99"/>
      <c r="AB27" s="75"/>
      <c r="AC27" s="188" t="s">
        <v>109</v>
      </c>
      <c r="AD27" s="188"/>
      <c r="AE27" s="120">
        <f>((SUM(AE5:AE7)+SUM(AE18:AE22))/SUM(AE8:AE17))*100</f>
        <v>46.974717152989527</v>
      </c>
      <c r="AF27" s="120">
        <f>((SUM(AF5:AF7)+SUM(AF18:AF22))/SUM(AF8:AF17))*100</f>
        <v>44.813624393676228</v>
      </c>
      <c r="AG27" s="120">
        <f>((SUM(AG5:AG7)+SUM(AG18:AG22))/SUM(AG8:AG17))*100</f>
        <v>49.157203568500528</v>
      </c>
      <c r="AH27" s="80"/>
      <c r="AI27" s="80"/>
      <c r="AJ27" s="75"/>
      <c r="AL27" s="2"/>
      <c r="AM27" s="25"/>
      <c r="AN27" s="25"/>
      <c r="AO27" s="25"/>
      <c r="AP27" s="25"/>
      <c r="AQ27" s="25"/>
      <c r="AR27" s="25"/>
      <c r="AS27" s="73"/>
      <c r="AT27" s="25"/>
      <c r="AU27" s="25"/>
      <c r="AV27" s="25"/>
      <c r="AW27" s="25"/>
      <c r="AX27" s="25"/>
      <c r="AY27" s="25"/>
      <c r="AZ27" s="136"/>
    </row>
    <row r="28" spans="1:52">
      <c r="A28" s="162"/>
      <c r="B28" s="163"/>
      <c r="C28" s="163" t="s">
        <v>18</v>
      </c>
      <c r="D28" s="164">
        <f>J23</f>
        <v>4896637</v>
      </c>
      <c r="E28" s="165"/>
      <c r="F28" s="165"/>
      <c r="G28" s="165"/>
      <c r="H28" s="165"/>
      <c r="I28" s="165"/>
      <c r="J28" s="166"/>
      <c r="K28" s="206"/>
      <c r="L28" s="171">
        <f>R23</f>
        <v>2530120</v>
      </c>
      <c r="M28" s="165"/>
      <c r="N28" s="165"/>
      <c r="O28" s="165"/>
      <c r="P28" s="165"/>
      <c r="Q28" s="165"/>
      <c r="R28" s="166"/>
      <c r="S28" s="206"/>
      <c r="T28" s="171">
        <f>Z23</f>
        <v>2762648</v>
      </c>
      <c r="U28" s="165"/>
      <c r="V28" s="165"/>
      <c r="W28" s="165"/>
      <c r="X28" s="165"/>
      <c r="Y28" s="165"/>
      <c r="Z28" s="166"/>
      <c r="AA28" s="99"/>
      <c r="AB28" s="75"/>
      <c r="AC28" s="188" t="s">
        <v>23</v>
      </c>
      <c r="AD28" s="188"/>
      <c r="AE28" s="120">
        <f>SUM(AE18:AE22)/SUM(AE5:AE22)*100</f>
        <v>16.999314974228657</v>
      </c>
      <c r="AF28" s="120">
        <f t="shared" ref="AF28:AG28" si="21">SUM(AF18:AF22)/SUM(AF5:AF22)*100</f>
        <v>15.35691563413166</v>
      </c>
      <c r="AG28" s="120">
        <f t="shared" si="21"/>
        <v>18.609671707443241</v>
      </c>
      <c r="AH28" s="80"/>
      <c r="AI28" s="80"/>
      <c r="AJ28" s="75"/>
      <c r="AL28" s="2"/>
      <c r="AM28" s="25"/>
      <c r="AN28" s="25"/>
      <c r="AO28" s="25"/>
      <c r="AP28" s="25"/>
      <c r="AQ28" s="25"/>
      <c r="AR28" s="25"/>
      <c r="AS28" s="73"/>
      <c r="AT28" s="25"/>
      <c r="AU28" s="25"/>
      <c r="AV28" s="25"/>
      <c r="AW28" s="25"/>
      <c r="AX28" s="25"/>
      <c r="AY28" s="25"/>
      <c r="AZ28" s="136"/>
    </row>
    <row r="29" spans="1:52">
      <c r="A29" s="99"/>
      <c r="B29" s="111"/>
      <c r="C29" s="111"/>
      <c r="D29" s="103"/>
      <c r="E29" s="99"/>
      <c r="F29" s="99"/>
      <c r="G29" s="99"/>
      <c r="H29" s="99"/>
      <c r="I29" s="99"/>
      <c r="J29" s="99"/>
      <c r="K29" s="206"/>
      <c r="L29" s="103"/>
      <c r="M29" s="99"/>
      <c r="N29" s="99"/>
      <c r="O29" s="99"/>
      <c r="P29" s="99"/>
      <c r="Q29" s="99"/>
      <c r="R29" s="99"/>
      <c r="S29" s="206"/>
      <c r="T29" s="103"/>
      <c r="U29" s="99"/>
      <c r="V29" s="99"/>
      <c r="W29" s="99"/>
      <c r="X29" s="99"/>
      <c r="Y29" s="99"/>
      <c r="Z29" s="99"/>
      <c r="AA29" s="99"/>
      <c r="AB29" s="75"/>
      <c r="AC29" s="123" t="s">
        <v>3</v>
      </c>
      <c r="AD29" s="123"/>
      <c r="AE29" s="124">
        <f>SUM(AE5:AE7)/AE23*100</f>
        <v>14.961771982034991</v>
      </c>
      <c r="AF29" s="124">
        <f>SUM(AF5:AF7)/AF23*100</f>
        <v>15.588808279144805</v>
      </c>
      <c r="AG29" s="124">
        <f>SUM(AG5:AG7)/AG23*100</f>
        <v>14.346968932393544</v>
      </c>
      <c r="AH29" s="80"/>
      <c r="AI29" s="80"/>
      <c r="AJ29" s="75"/>
      <c r="AL29" s="2"/>
      <c r="AM29" s="25"/>
      <c r="AN29" s="25"/>
      <c r="AO29" s="25"/>
      <c r="AP29" s="26">
        <f>AF24</f>
        <v>38.980051901451439</v>
      </c>
      <c r="AQ29" s="175" t="s">
        <v>20</v>
      </c>
      <c r="AR29" s="175"/>
      <c r="AS29" s="175"/>
      <c r="AT29" s="175"/>
      <c r="AU29" s="175"/>
      <c r="AV29" s="27">
        <f>AG24</f>
        <v>41.174961249143138</v>
      </c>
      <c r="AW29" s="1"/>
      <c r="AX29" s="1"/>
      <c r="AY29" s="28"/>
      <c r="AZ29" s="136"/>
    </row>
    <row r="30" spans="1:52">
      <c r="A30" s="99"/>
      <c r="B30" s="111"/>
      <c r="C30" s="111"/>
      <c r="D30" s="103"/>
      <c r="E30" s="99"/>
      <c r="F30" s="99"/>
      <c r="G30" s="99"/>
      <c r="H30" s="99"/>
      <c r="I30" s="99"/>
      <c r="J30" s="99"/>
      <c r="K30" s="206"/>
      <c r="L30" s="103"/>
      <c r="M30" s="99"/>
      <c r="N30" s="99"/>
      <c r="O30" s="99"/>
      <c r="P30" s="99"/>
      <c r="Q30" s="99"/>
      <c r="R30" s="99"/>
      <c r="S30" s="206"/>
      <c r="T30" s="103"/>
      <c r="U30" s="99"/>
      <c r="V30" s="99"/>
      <c r="W30" s="99"/>
      <c r="X30" s="99"/>
      <c r="Y30" s="99"/>
      <c r="Z30" s="99"/>
      <c r="AA30" s="99"/>
      <c r="AB30" s="75"/>
      <c r="AC30" s="125" t="s">
        <v>24</v>
      </c>
      <c r="AD30" s="125"/>
      <c r="AE30" s="126">
        <f>SUM(AE8:AE13)/AE23*100</f>
        <v>44.150563933927387</v>
      </c>
      <c r="AF30" s="126">
        <f>SUM(AF8:AF13)/AF23*100</f>
        <v>45.592425664212591</v>
      </c>
      <c r="AG30" s="126">
        <f>SUM(AG8:AG13)/AG23*100</f>
        <v>42.736832395535465</v>
      </c>
      <c r="AH30" s="80"/>
      <c r="AI30" s="80"/>
      <c r="AJ30" s="75"/>
      <c r="AL30" s="2"/>
      <c r="AM30" s="25"/>
      <c r="AN30" s="25"/>
      <c r="AO30" s="25"/>
      <c r="AP30" s="25"/>
      <c r="AQ30" s="25"/>
      <c r="AR30" s="174">
        <f>AE24</f>
        <v>40.08831750236736</v>
      </c>
      <c r="AS30" s="175"/>
      <c r="AT30" s="175"/>
      <c r="AU30" s="1"/>
      <c r="AV30" s="1"/>
      <c r="AW30" s="1"/>
      <c r="AX30" s="1"/>
      <c r="AY30" s="1"/>
      <c r="AZ30" s="139"/>
    </row>
    <row r="31" spans="1:52">
      <c r="A31" s="99"/>
      <c r="B31" s="111"/>
      <c r="C31" s="111"/>
      <c r="D31" s="103"/>
      <c r="E31" s="99"/>
      <c r="F31" s="99"/>
      <c r="G31" s="99"/>
      <c r="H31" s="99"/>
      <c r="I31" s="99"/>
      <c r="J31" s="99"/>
      <c r="K31" s="206"/>
      <c r="L31" s="103"/>
      <c r="M31" s="99"/>
      <c r="N31" s="99"/>
      <c r="O31" s="99"/>
      <c r="P31" s="99"/>
      <c r="Q31" s="99"/>
      <c r="R31" s="99"/>
      <c r="S31" s="206"/>
      <c r="T31" s="103"/>
      <c r="U31" s="99"/>
      <c r="V31" s="99"/>
      <c r="W31" s="99"/>
      <c r="X31" s="99"/>
      <c r="Y31" s="99"/>
      <c r="Z31" s="99"/>
      <c r="AA31" s="99"/>
      <c r="AB31" s="75"/>
      <c r="AC31" s="125" t="s">
        <v>25</v>
      </c>
      <c r="AD31" s="125"/>
      <c r="AE31" s="126">
        <f>SUM(AE14:AE17)/AE23*100</f>
        <v>23.888349109808964</v>
      </c>
      <c r="AF31" s="126">
        <f>SUM(AF14:AF17)/AF23*100</f>
        <v>23.461850422510942</v>
      </c>
      <c r="AG31" s="126">
        <f>SUM(AG14:AG17)/AG23*100</f>
        <v>24.306526964627746</v>
      </c>
      <c r="AH31" s="80"/>
      <c r="AI31" s="80"/>
      <c r="AJ31" s="75"/>
      <c r="AL31" s="2"/>
      <c r="AM31" s="25"/>
      <c r="AN31" s="25"/>
      <c r="AO31" s="25"/>
      <c r="AP31" s="26">
        <f>AF25</f>
        <v>37.264552516092749</v>
      </c>
      <c r="AQ31" s="175" t="s">
        <v>21</v>
      </c>
      <c r="AR31" s="175"/>
      <c r="AS31" s="175"/>
      <c r="AT31" s="175"/>
      <c r="AU31" s="175"/>
      <c r="AV31" s="27">
        <f>AG25</f>
        <v>40.022962710692717</v>
      </c>
      <c r="AW31" s="1"/>
      <c r="AX31" s="1"/>
      <c r="AY31" s="1"/>
      <c r="AZ31" s="139"/>
    </row>
    <row r="32" spans="1:52" ht="13.5" thickBot="1">
      <c r="A32" s="99"/>
      <c r="B32" s="111"/>
      <c r="C32" s="111"/>
      <c r="D32" s="103"/>
      <c r="E32" s="99"/>
      <c r="F32" s="99"/>
      <c r="G32" s="99"/>
      <c r="H32" s="99"/>
      <c r="I32" s="99"/>
      <c r="J32" s="99"/>
      <c r="K32" s="206"/>
      <c r="L32" s="103"/>
      <c r="M32" s="99"/>
      <c r="N32" s="99"/>
      <c r="O32" s="99"/>
      <c r="P32" s="99"/>
      <c r="Q32" s="99"/>
      <c r="R32" s="99"/>
      <c r="S32" s="206"/>
      <c r="T32" s="103"/>
      <c r="U32" s="99"/>
      <c r="V32" s="99"/>
      <c r="W32" s="99"/>
      <c r="X32" s="99"/>
      <c r="Y32" s="99"/>
      <c r="Z32" s="99"/>
      <c r="AA32" s="99"/>
      <c r="AB32" s="75"/>
      <c r="AC32" s="131" t="s">
        <v>4</v>
      </c>
      <c r="AD32" s="131"/>
      <c r="AE32" s="132">
        <f>SUM(AE18:AE22)/AE23*100</f>
        <v>16.999314974228657</v>
      </c>
      <c r="AF32" s="132">
        <f>SUM(AF18:AF22)/AF23*100</f>
        <v>15.35691563413166</v>
      </c>
      <c r="AG32" s="132">
        <f>SUM(AG18:AG22)/AG23*100</f>
        <v>18.609671707443241</v>
      </c>
      <c r="AH32" s="81"/>
      <c r="AI32" s="81"/>
      <c r="AJ32" s="75"/>
      <c r="AL32" s="2"/>
      <c r="AM32" s="25"/>
      <c r="AN32" s="25"/>
      <c r="AO32" s="25"/>
      <c r="AP32" s="26"/>
      <c r="AQ32" s="25"/>
      <c r="AR32" s="174">
        <f>AE25</f>
        <v>38.639887242320761</v>
      </c>
      <c r="AS32" s="175"/>
      <c r="AT32" s="175"/>
      <c r="AU32" s="1"/>
      <c r="AV32" s="27"/>
      <c r="AW32" s="1"/>
      <c r="AX32" s="1"/>
      <c r="AY32" s="1"/>
      <c r="AZ32" s="139"/>
    </row>
    <row r="33" spans="1:52" ht="13.5" thickTop="1">
      <c r="A33" s="99"/>
      <c r="B33" s="111"/>
      <c r="C33" s="111"/>
      <c r="D33" s="103"/>
      <c r="E33" s="99"/>
      <c r="F33" s="99"/>
      <c r="G33" s="99"/>
      <c r="H33" s="99"/>
      <c r="I33" s="99"/>
      <c r="J33" s="99"/>
      <c r="K33" s="206"/>
      <c r="L33" s="103"/>
      <c r="M33" s="99"/>
      <c r="N33" s="99"/>
      <c r="O33" s="99"/>
      <c r="P33" s="99"/>
      <c r="Q33" s="99"/>
      <c r="R33" s="99"/>
      <c r="S33" s="206"/>
      <c r="T33" s="103"/>
      <c r="U33" s="99"/>
      <c r="V33" s="99"/>
      <c r="W33" s="99"/>
      <c r="X33" s="99"/>
      <c r="Y33" s="99"/>
      <c r="Z33" s="99"/>
      <c r="AA33" s="99"/>
      <c r="AB33" s="75"/>
      <c r="AC33" s="211" t="s">
        <v>74</v>
      </c>
      <c r="AD33" s="211"/>
      <c r="AE33" s="211"/>
      <c r="AF33" s="211"/>
      <c r="AG33" s="211"/>
      <c r="AH33" s="211"/>
      <c r="AI33" s="211"/>
      <c r="AJ33" s="75"/>
      <c r="AL33" s="2"/>
      <c r="AM33" s="25"/>
      <c r="AN33" s="25"/>
      <c r="AO33" s="25"/>
      <c r="AP33" s="26">
        <f>AF27</f>
        <v>44.813624393676228</v>
      </c>
      <c r="AQ33" s="186" t="s">
        <v>22</v>
      </c>
      <c r="AR33" s="186"/>
      <c r="AS33" s="186"/>
      <c r="AT33" s="186"/>
      <c r="AU33" s="186"/>
      <c r="AV33" s="27">
        <f>AG27</f>
        <v>49.157203568500528</v>
      </c>
      <c r="AW33" s="1"/>
      <c r="AX33" s="1"/>
      <c r="AY33" s="1"/>
      <c r="AZ33" s="139"/>
    </row>
    <row r="34" spans="1:52">
      <c r="A34" s="99"/>
      <c r="B34" s="111"/>
      <c r="C34" s="111"/>
      <c r="D34" s="103"/>
      <c r="E34" s="99"/>
      <c r="F34" s="99"/>
      <c r="G34" s="99"/>
      <c r="H34" s="99"/>
      <c r="I34" s="99"/>
      <c r="J34" s="99"/>
      <c r="K34" s="206"/>
      <c r="L34" s="103"/>
      <c r="M34" s="99"/>
      <c r="N34" s="99"/>
      <c r="O34" s="99"/>
      <c r="P34" s="99"/>
      <c r="Q34" s="99"/>
      <c r="R34" s="99"/>
      <c r="S34" s="206"/>
      <c r="T34" s="103"/>
      <c r="U34" s="99"/>
      <c r="V34" s="99"/>
      <c r="W34" s="99"/>
      <c r="X34" s="99"/>
      <c r="Y34" s="99"/>
      <c r="Z34" s="99"/>
      <c r="AA34" s="99"/>
      <c r="AB34" s="75"/>
      <c r="AC34" s="116"/>
      <c r="AD34" s="116"/>
      <c r="AE34" s="116"/>
      <c r="AF34" s="116"/>
      <c r="AG34" s="116"/>
      <c r="AH34" s="116"/>
      <c r="AI34" s="116"/>
      <c r="AJ34" s="75"/>
      <c r="AL34" s="2"/>
      <c r="AM34" s="25"/>
      <c r="AN34" s="25"/>
      <c r="AO34" s="25"/>
      <c r="AP34" s="26"/>
      <c r="AQ34" s="25"/>
      <c r="AR34" s="174">
        <f>AE27</f>
        <v>46.974717152989527</v>
      </c>
      <c r="AS34" s="175"/>
      <c r="AT34" s="175"/>
      <c r="AU34" s="1"/>
      <c r="AV34" s="27"/>
      <c r="AW34" s="1"/>
      <c r="AX34" s="1"/>
      <c r="AY34" s="1"/>
      <c r="AZ34" s="139"/>
    </row>
    <row r="35" spans="1:52">
      <c r="A35" s="99"/>
      <c r="B35" s="111"/>
      <c r="C35" s="111"/>
      <c r="D35" s="103"/>
      <c r="E35" s="99"/>
      <c r="F35" s="99"/>
      <c r="G35" s="99"/>
      <c r="H35" s="99"/>
      <c r="I35" s="99"/>
      <c r="J35" s="99"/>
      <c r="K35" s="206"/>
      <c r="L35" s="103"/>
      <c r="M35" s="99"/>
      <c r="N35" s="99"/>
      <c r="O35" s="99"/>
      <c r="P35" s="99"/>
      <c r="Q35" s="99"/>
      <c r="R35" s="99"/>
      <c r="S35" s="206"/>
      <c r="T35" s="103"/>
      <c r="U35" s="99"/>
      <c r="V35" s="99"/>
      <c r="W35" s="99"/>
      <c r="X35" s="99"/>
      <c r="Y35" s="99"/>
      <c r="Z35" s="99"/>
      <c r="AA35" s="99"/>
      <c r="AB35" s="75"/>
      <c r="AC35" s="90"/>
      <c r="AD35" s="90"/>
      <c r="AE35" s="90"/>
      <c r="AF35" s="90"/>
      <c r="AG35" s="90"/>
      <c r="AH35" s="90"/>
      <c r="AI35" s="90"/>
      <c r="AJ35" s="75"/>
      <c r="AL35" s="2"/>
      <c r="AM35" s="4"/>
      <c r="AN35" s="25"/>
      <c r="AO35" s="25"/>
      <c r="AP35" s="26">
        <f>AF28</f>
        <v>15.35691563413166</v>
      </c>
      <c r="AQ35" s="186" t="s">
        <v>23</v>
      </c>
      <c r="AR35" s="186"/>
      <c r="AS35" s="186"/>
      <c r="AT35" s="186"/>
      <c r="AU35" s="186"/>
      <c r="AV35" s="27">
        <f>AG28</f>
        <v>18.609671707443241</v>
      </c>
      <c r="AW35" s="1"/>
      <c r="AX35" s="1"/>
      <c r="AY35" s="1"/>
      <c r="AZ35" s="139"/>
    </row>
    <row r="36" spans="1:52">
      <c r="A36" s="99"/>
      <c r="B36" s="111"/>
      <c r="C36" s="111"/>
      <c r="D36" s="103"/>
      <c r="E36" s="99"/>
      <c r="F36" s="99"/>
      <c r="G36" s="99"/>
      <c r="H36" s="99"/>
      <c r="I36" s="99"/>
      <c r="J36" s="99"/>
      <c r="K36" s="206"/>
      <c r="L36" s="103"/>
      <c r="M36" s="99"/>
      <c r="N36" s="99"/>
      <c r="O36" s="99"/>
      <c r="P36" s="99"/>
      <c r="Q36" s="99"/>
      <c r="R36" s="99"/>
      <c r="S36" s="206"/>
      <c r="T36" s="103"/>
      <c r="U36" s="99"/>
      <c r="V36" s="99"/>
      <c r="W36" s="99"/>
      <c r="X36" s="99"/>
      <c r="Y36" s="99"/>
      <c r="Z36" s="99"/>
      <c r="AA36" s="99"/>
      <c r="AB36" s="75"/>
      <c r="AC36" s="90"/>
      <c r="AD36" s="90"/>
      <c r="AE36" s="91"/>
      <c r="AF36" s="90"/>
      <c r="AG36" s="90"/>
      <c r="AH36" s="90"/>
      <c r="AI36" s="90"/>
      <c r="AJ36" s="75"/>
      <c r="AL36" s="2"/>
      <c r="AM36" s="4"/>
      <c r="AN36" s="25"/>
      <c r="AO36" s="25"/>
      <c r="AP36" s="25"/>
      <c r="AQ36" s="187">
        <f>AE28</f>
        <v>16.999314974228657</v>
      </c>
      <c r="AR36" s="187"/>
      <c r="AS36" s="187"/>
      <c r="AT36" s="187"/>
      <c r="AU36" s="187"/>
      <c r="AV36" s="1"/>
      <c r="AW36" s="1"/>
      <c r="AX36" s="1"/>
      <c r="AY36" s="1"/>
      <c r="AZ36" s="139"/>
    </row>
    <row r="37" spans="1:52">
      <c r="A37" s="99"/>
      <c r="B37" s="111"/>
      <c r="C37" s="111"/>
      <c r="D37" s="103"/>
      <c r="E37" s="99"/>
      <c r="F37" s="99"/>
      <c r="G37" s="99"/>
      <c r="H37" s="99"/>
      <c r="I37" s="99"/>
      <c r="J37" s="99"/>
      <c r="K37" s="206"/>
      <c r="L37" s="103"/>
      <c r="M37" s="99"/>
      <c r="N37" s="99"/>
      <c r="O37" s="99"/>
      <c r="P37" s="99"/>
      <c r="Q37" s="99"/>
      <c r="R37" s="99"/>
      <c r="S37" s="206"/>
      <c r="T37" s="103"/>
      <c r="U37" s="99"/>
      <c r="V37" s="99"/>
      <c r="W37" s="99"/>
      <c r="X37" s="99"/>
      <c r="Y37" s="99"/>
      <c r="Z37" s="99"/>
      <c r="AA37" s="99"/>
      <c r="AB37" s="75"/>
      <c r="AC37" s="92"/>
      <c r="AD37" s="92"/>
      <c r="AE37" s="90"/>
      <c r="AF37" s="90"/>
      <c r="AG37" s="90"/>
      <c r="AH37" s="90"/>
      <c r="AI37" s="90"/>
      <c r="AJ37" s="75"/>
      <c r="AL37" s="2"/>
      <c r="AM37" s="2"/>
      <c r="AN37" s="2"/>
      <c r="AO37" s="2"/>
      <c r="AP37" s="2"/>
      <c r="AQ37" s="2"/>
      <c r="AR37" s="2"/>
      <c r="AS37" s="2"/>
      <c r="AT37" s="2"/>
      <c r="AU37" s="2"/>
      <c r="AV37" s="2"/>
      <c r="AW37" s="2"/>
      <c r="AX37" s="2"/>
      <c r="AY37" s="2"/>
      <c r="AZ37" s="139"/>
    </row>
    <row r="38" spans="1:52">
      <c r="A38" s="99"/>
      <c r="B38" s="111"/>
      <c r="C38" s="111"/>
      <c r="D38" s="103"/>
      <c r="E38" s="99"/>
      <c r="F38" s="99"/>
      <c r="G38" s="99"/>
      <c r="H38" s="99"/>
      <c r="I38" s="99"/>
      <c r="J38" s="99"/>
      <c r="K38" s="206"/>
      <c r="L38" s="103"/>
      <c r="M38" s="99"/>
      <c r="N38" s="99"/>
      <c r="O38" s="99"/>
      <c r="P38" s="99"/>
      <c r="Q38" s="99"/>
      <c r="R38" s="99"/>
      <c r="S38" s="206"/>
      <c r="T38" s="103"/>
      <c r="U38" s="99"/>
      <c r="V38" s="99"/>
      <c r="W38" s="99"/>
      <c r="X38" s="99"/>
      <c r="Y38" s="99"/>
      <c r="Z38" s="99"/>
      <c r="AA38" s="99"/>
      <c r="AB38" s="75"/>
      <c r="AC38" s="90"/>
      <c r="AD38" s="90"/>
      <c r="AE38" s="90"/>
      <c r="AF38" s="90"/>
      <c r="AG38" s="90"/>
      <c r="AH38" s="90"/>
      <c r="AI38" s="90"/>
      <c r="AJ38" s="75"/>
      <c r="AL38" s="2"/>
      <c r="AM38" s="2"/>
      <c r="AN38" s="2"/>
      <c r="AO38" s="2"/>
      <c r="AP38" s="2"/>
      <c r="AQ38" s="2"/>
      <c r="AR38" s="2"/>
      <c r="AS38" s="2"/>
      <c r="AT38" s="2"/>
      <c r="AU38" s="2"/>
      <c r="AV38" s="2"/>
      <c r="AW38" s="2"/>
      <c r="AX38" s="2"/>
      <c r="AY38" s="2"/>
      <c r="AZ38" s="136"/>
    </row>
    <row r="39" spans="1:52">
      <c r="A39" s="99"/>
      <c r="B39" s="111"/>
      <c r="C39" s="111"/>
      <c r="D39" s="103"/>
      <c r="E39" s="99"/>
      <c r="F39" s="99"/>
      <c r="G39" s="99"/>
      <c r="H39" s="99"/>
      <c r="I39" s="99"/>
      <c r="J39" s="99"/>
      <c r="K39" s="206"/>
      <c r="L39" s="103"/>
      <c r="M39" s="99"/>
      <c r="N39" s="99"/>
      <c r="O39" s="99"/>
      <c r="P39" s="99"/>
      <c r="Q39" s="99"/>
      <c r="R39" s="99"/>
      <c r="S39" s="206"/>
      <c r="T39" s="103"/>
      <c r="U39" s="99"/>
      <c r="V39" s="99"/>
      <c r="W39" s="99"/>
      <c r="X39" s="99"/>
      <c r="Y39" s="99"/>
      <c r="Z39" s="99"/>
      <c r="AA39" s="99"/>
      <c r="AB39" s="75"/>
      <c r="AJ39" s="75"/>
      <c r="AL39" s="2"/>
      <c r="AM39" s="2"/>
      <c r="AN39" s="2"/>
      <c r="AO39" s="2"/>
      <c r="AP39" s="2"/>
      <c r="AQ39" s="2"/>
      <c r="AR39" s="2"/>
      <c r="AS39" s="2"/>
      <c r="AT39" s="2"/>
      <c r="AU39" s="2"/>
      <c r="AV39" s="2"/>
      <c r="AW39" s="2"/>
      <c r="AX39" s="2"/>
      <c r="AY39" s="2"/>
      <c r="AZ39" s="136"/>
    </row>
    <row r="40" spans="1:52">
      <c r="A40" s="99"/>
      <c r="B40" s="99"/>
      <c r="C40" s="99"/>
      <c r="D40" s="99"/>
      <c r="E40" s="99"/>
      <c r="F40" s="99"/>
      <c r="G40" s="99"/>
      <c r="H40" s="99"/>
      <c r="I40" s="99"/>
      <c r="J40" s="99"/>
      <c r="K40" s="206"/>
      <c r="L40" s="99"/>
      <c r="M40" s="99"/>
      <c r="N40" s="99"/>
      <c r="O40" s="99"/>
      <c r="P40" s="99"/>
      <c r="Q40" s="99"/>
      <c r="R40" s="99"/>
      <c r="S40" s="206"/>
      <c r="T40" s="99"/>
      <c r="U40" s="99"/>
      <c r="V40" s="99"/>
      <c r="W40" s="99"/>
      <c r="X40" s="99"/>
      <c r="Y40" s="99"/>
      <c r="Z40" s="99"/>
      <c r="AA40" s="99"/>
      <c r="AB40" s="75"/>
      <c r="AJ40" s="75"/>
      <c r="AL40" s="2"/>
      <c r="AM40" s="2"/>
      <c r="AN40" s="2"/>
      <c r="AO40" s="2"/>
      <c r="AP40" s="2"/>
      <c r="AQ40" s="2"/>
      <c r="AR40" s="2"/>
      <c r="AS40" s="2"/>
      <c r="AT40" s="2"/>
      <c r="AU40" s="2"/>
      <c r="AV40" s="2"/>
      <c r="AW40" s="2"/>
      <c r="AX40" s="2"/>
      <c r="AY40" s="2"/>
      <c r="AZ40" s="136"/>
    </row>
    <row r="41" spans="1:52">
      <c r="A41" s="99"/>
      <c r="B41" s="99"/>
      <c r="C41" s="99"/>
      <c r="D41" s="99"/>
      <c r="E41" s="99"/>
      <c r="F41" s="99"/>
      <c r="G41" s="99"/>
      <c r="H41" s="99"/>
      <c r="I41" s="99"/>
      <c r="J41" s="99"/>
      <c r="K41" s="206"/>
      <c r="L41" s="99"/>
      <c r="M41" s="99"/>
      <c r="N41" s="99"/>
      <c r="O41" s="99"/>
      <c r="P41" s="99"/>
      <c r="Q41" s="99"/>
      <c r="R41" s="99"/>
      <c r="S41" s="206"/>
      <c r="T41" s="99"/>
      <c r="U41" s="99"/>
      <c r="V41" s="99"/>
      <c r="W41" s="99"/>
      <c r="X41" s="99"/>
      <c r="Y41" s="99"/>
      <c r="Z41" s="99"/>
      <c r="AA41" s="99"/>
      <c r="AB41" s="75"/>
      <c r="AJ41" s="75"/>
      <c r="AL41" s="2"/>
      <c r="AM41" s="2"/>
      <c r="AN41" s="2"/>
      <c r="AO41" s="2"/>
      <c r="AP41" s="2"/>
      <c r="AQ41" s="2"/>
      <c r="AR41" s="2"/>
      <c r="AS41" s="2"/>
      <c r="AT41" s="2"/>
      <c r="AU41" s="2"/>
      <c r="AV41" s="2"/>
      <c r="AW41" s="2"/>
      <c r="AX41" s="2"/>
      <c r="AY41" s="2"/>
      <c r="AZ41" s="136"/>
    </row>
    <row r="42" spans="1:5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J42" s="75"/>
      <c r="AL42" s="2"/>
      <c r="AZ42" s="136"/>
    </row>
    <row r="43" spans="1:52">
      <c r="AJ43" s="74"/>
    </row>
  </sheetData>
  <mergeCells count="32">
    <mergeCell ref="AQ36:AU36"/>
    <mergeCell ref="A2:B2"/>
    <mergeCell ref="AR32:AT32"/>
    <mergeCell ref="AM5:AY6"/>
    <mergeCell ref="AQ7:AR7"/>
    <mergeCell ref="AM8:AR8"/>
    <mergeCell ref="AT8:AY8"/>
    <mergeCell ref="AR30:AT30"/>
    <mergeCell ref="AQ29:AU29"/>
    <mergeCell ref="AQ31:AU31"/>
    <mergeCell ref="D2:J2"/>
    <mergeCell ref="K2:K41"/>
    <mergeCell ref="L2:R2"/>
    <mergeCell ref="AC24:AD24"/>
    <mergeCell ref="AC25:AD25"/>
    <mergeCell ref="AC26:AD26"/>
    <mergeCell ref="AC3:AI3"/>
    <mergeCell ref="AC33:AI33"/>
    <mergeCell ref="AQ33:AU33"/>
    <mergeCell ref="AR34:AT34"/>
    <mergeCell ref="AQ35:AU35"/>
    <mergeCell ref="AC27:AD27"/>
    <mergeCell ref="AC28:AD28"/>
    <mergeCell ref="A3:B3"/>
    <mergeCell ref="F4:J4"/>
    <mergeCell ref="N4:R4"/>
    <mergeCell ref="V4:Z4"/>
    <mergeCell ref="A4:B4"/>
    <mergeCell ref="S2:S41"/>
    <mergeCell ref="D3:J3"/>
    <mergeCell ref="L3:R3"/>
    <mergeCell ref="T3:Z3"/>
  </mergeCells>
  <conditionalFormatting sqref="H5:H22 P5:P22 X5:X22">
    <cfRule type="cellIs" dxfId="1" priority="4" stopIfTrue="1" operator="lessThan">
      <formula>0</formula>
    </cfRule>
  </conditionalFormatting>
  <conditionalFormatting sqref="F6:F22 N6:N22 V6:V22">
    <cfRule type="cellIs" dxfId="0" priority="3" stopIfTrue="1" operator="equal">
      <formula>1</formula>
    </cfRule>
  </conditionalFormatting>
  <pageMargins left="0.7" right="0.7" top="0.75" bottom="0.75" header="0.3" footer="0.3"/>
  <pageSetup paperSize="9" orientation="portrait" r:id="rId1"/>
  <ignoredErrors>
    <ignoredError sqref="A8:A22 B8:B21 C7:C21 D5:E22 F5:J22 G23:J23 T5:Z22 L5:M5 L25:R25 M23:R23 AH23 AI5:AI23 AE23:AG23 AE29:AE32 AE5 AE6:AE22 AG5:AH22 L7:R22 L6:M6 P6:R6 AE26:AG27 AF24:AG24 AF25:AG25 M24:R24 T25:Z28 U23:Z23 U24:Z24 L27:R28 M26:R26 P5:R5 AF5:AF22" unlockedFormula="1"/>
    <ignoredError sqref="AC7" twoDigitTextYear="1"/>
    <ignoredError sqref="AF29:AG32" formulaRange="1" unlocked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Formulae_1y</vt:lpstr>
      <vt:lpstr>Formulae_5y</vt:lpstr>
      <vt:lpstr>Formulae_1y!Print_Area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POPULATION PYRAMIDS</dc:subject>
  <dc:creator>Michalis AGORASTAKIS, Zacharoula MICHOU</dc:creator>
  <dc:description>For comments or questions please email to demolab@prd.uth.gr </dc:description>
  <cp:lastModifiedBy>brocejh</cp:lastModifiedBy>
  <cp:lastPrinted>2010-12-02T15:57:09Z</cp:lastPrinted>
  <dcterms:created xsi:type="dcterms:W3CDTF">2009-07-21T10:59:09Z</dcterms:created>
  <dcterms:modified xsi:type="dcterms:W3CDTF">2012-03-18T07:24:12Z</dcterms:modified>
</cp:coreProperties>
</file>