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9615" windowHeight="11250"/>
  </bookViews>
  <sheets>
    <sheet name="Contact Info" sheetId="5" r:id="rId1"/>
    <sheet name="ACS made easy" sheetId="7" r:id="rId2"/>
    <sheet name="Confidence Interval - Value" sheetId="6" r:id="rId3"/>
    <sheet name="Confidence Interval - Percent" sheetId="11" r:id="rId4"/>
    <sheet name="Adding Data - Values" sheetId="8" r:id="rId5"/>
    <sheet name="Adding Data - Percent" sheetId="12" r:id="rId6"/>
    <sheet name="Ratio" sheetId="10" r:id="rId7"/>
    <sheet name="value to a %" sheetId="9" r:id="rId8"/>
    <sheet name="% to a value" sheetId="13" r:id="rId9"/>
    <sheet name="% change" sheetId="14" r:id="rId10"/>
    <sheet name="Full Text" sheetId="16" r:id="rId11"/>
    <sheet name="Additional Information" sheetId="15" r:id="rId12"/>
  </sheets>
  <definedNames>
    <definedName name="_xlnm.Print_Area" localSheetId="9">'% change'!$A$1:$K$38</definedName>
    <definedName name="_xlnm.Print_Area" localSheetId="8">'% to a value'!$A$1:$K$35</definedName>
    <definedName name="_xlnm.Print_Area" localSheetId="1">'ACS made easy'!$A$1:$J$45</definedName>
    <definedName name="_xlnm.Print_Area" localSheetId="5">'Adding Data - Percent'!$A$1:$K$53</definedName>
    <definedName name="_xlnm.Print_Area" localSheetId="4">'Adding Data - Values'!$A$1:$K$53</definedName>
    <definedName name="_xlnm.Print_Area" localSheetId="11">'Additional Information'!$A$1:$K$27</definedName>
    <definedName name="_xlnm.Print_Area" localSheetId="3">'Confidence Interval - Percent'!$A$1:$K$29</definedName>
    <definedName name="_xlnm.Print_Area" localSheetId="2">'Confidence Interval - Value'!$A$1:$K$29</definedName>
    <definedName name="_xlnm.Print_Area" localSheetId="10">'Full Text'!$A$1:$K$424</definedName>
    <definedName name="_xlnm.Print_Area" localSheetId="6">Ratio!$A$1:$K$36</definedName>
    <definedName name="_xlnm.Print_Area" localSheetId="7">'value to a %'!$A$1:$K$35</definedName>
  </definedNames>
  <calcPr calcId="145621"/>
</workbook>
</file>

<file path=xl/calcChain.xml><?xml version="1.0" encoding="utf-8"?>
<calcChain xmlns="http://schemas.openxmlformats.org/spreadsheetml/2006/main">
  <c r="H27" i="13" l="1"/>
  <c r="H30" i="14"/>
  <c r="E30" i="14"/>
  <c r="G45" i="8"/>
  <c r="H21" i="6"/>
  <c r="F21" i="6"/>
  <c r="D21" i="6"/>
  <c r="E27" i="13"/>
  <c r="G45" i="12"/>
  <c r="D21" i="11"/>
  <c r="F21" i="11"/>
  <c r="H21" i="11"/>
  <c r="D45" i="12"/>
  <c r="E28" i="10"/>
  <c r="H28" i="10"/>
  <c r="H20" i="11"/>
  <c r="F20" i="11"/>
  <c r="D20" i="11"/>
  <c r="E27" i="9"/>
  <c r="H27" i="9"/>
  <c r="D45" i="8"/>
  <c r="H20" i="6"/>
  <c r="F20" i="6"/>
  <c r="D20" i="6"/>
</calcChain>
</file>

<file path=xl/sharedStrings.xml><?xml version="1.0" encoding="utf-8"?>
<sst xmlns="http://schemas.openxmlformats.org/spreadsheetml/2006/main" count="102" uniqueCount="52">
  <si>
    <t>Estimate</t>
  </si>
  <si>
    <t>Margin of Error</t>
  </si>
  <si>
    <t>Quick Links</t>
  </si>
  <si>
    <t xml:space="preserve">For further information, please contact: </t>
  </si>
  <si>
    <t>Oklahoma Department of Commerce</t>
  </si>
  <si>
    <t>Steve Barker</t>
  </si>
  <si>
    <t>E-mail: steven_barker@okcommerce.gov</t>
  </si>
  <si>
    <t>Phone: 1-405-815-5182 or 1-800-879-6552</t>
  </si>
  <si>
    <t>www.okcommerce.gov</t>
  </si>
  <si>
    <t>* Use only the number keys  - do not include commas, plus or minus signs, or any other keys.</t>
  </si>
  <si>
    <t>99% Confidence Interval</t>
  </si>
  <si>
    <t>95% Confidence Interval</t>
  </si>
  <si>
    <t>90% Confidence Interval</t>
  </si>
  <si>
    <t>Here is your answer:</t>
  </si>
  <si>
    <t>ADDING ESTIMATES TOGETHER - 
FOR A VALUE</t>
  </si>
  <si>
    <t>ADDING ESTIMATES TOGETHER - 
FOR A PERCENT</t>
  </si>
  <si>
    <t xml:space="preserve">Numerator (smaller number):  </t>
  </si>
  <si>
    <t xml:space="preserve">Denominator (larger number):  </t>
  </si>
  <si>
    <t xml:space="preserve">Group you are comparing:  </t>
  </si>
  <si>
    <t xml:space="preserve">Group you are comparing against:  </t>
  </si>
  <si>
    <t xml:space="preserve">Percentage:  </t>
  </si>
  <si>
    <t xml:space="preserve">Total population:  </t>
  </si>
  <si>
    <t>* Use only the number keys  - do not include commas, plus or minus signs, dollar signs, or any other keys.</t>
  </si>
  <si>
    <t xml:space="preserve">Here is your answer:  </t>
  </si>
  <si>
    <t>CALCULATING A RATIO - 
USING VALUES</t>
  </si>
  <si>
    <t>American Community Survey Calculators</t>
  </si>
  <si>
    <t>ACS Made Easy</t>
  </si>
  <si>
    <t>Change Confidence Interval to 95% or 99% - Values</t>
  </si>
  <si>
    <t>Change Confidence Interval to 95% or 99% - Percentages</t>
  </si>
  <si>
    <t>Add ACS estimates together - Values</t>
  </si>
  <si>
    <t>Add ACS estimates together - Percentages</t>
  </si>
  <si>
    <t>Calculate a ratio</t>
  </si>
  <si>
    <t>Change a value to a percentage</t>
  </si>
  <si>
    <t>Change a percentage to a value</t>
  </si>
  <si>
    <t>Calculate percent change or percent difference</t>
  </si>
  <si>
    <t>Additional Information</t>
  </si>
  <si>
    <t>Full text of Census advice used to develop these calculators</t>
  </si>
  <si>
    <t>CHANGING THE CONFIDENCE INTERVAL - 
FOR A VALUE</t>
  </si>
  <si>
    <t>CHANGING THE CONFIDENCE INTERVAL - 
FOR A PERCENT</t>
  </si>
  <si>
    <t>CONVERTING A 
VALUE TO A PERCENT</t>
  </si>
  <si>
    <t>CONVERTING A 
PERCENT TO A VALUE</t>
  </si>
  <si>
    <t xml:space="preserve">Beginning (oldest) estimate:  </t>
  </si>
  <si>
    <t xml:space="preserve">Ending (most recent) estimate:  </t>
  </si>
  <si>
    <t>CALCULATING PERCENT CHANGE OR
PERCENT DIFFERENCE</t>
  </si>
  <si>
    <r>
      <t xml:space="preserve">Source: US Census Bureau; </t>
    </r>
    <r>
      <rPr>
        <u/>
        <sz val="10"/>
        <rFont val="Arial"/>
        <family val="2"/>
      </rPr>
      <t>A Compass for Understanding and Using American Community Survey Data: What Researchers Need to Know</t>
    </r>
    <r>
      <rPr>
        <sz val="10"/>
        <rFont val="Arial"/>
        <family val="2"/>
      </rPr>
      <t>; Issued May 2009
Appendix 3, beginning on page 43 of the *.pdf document found  at:
http://www.census.gov/acs/www/Downloads/handbooks/ACSResearch.pdf</t>
    </r>
  </si>
  <si>
    <t>Click here to return to main page</t>
  </si>
  <si>
    <r>
      <t xml:space="preserve">Enter the ACS </t>
    </r>
    <r>
      <rPr>
        <b/>
        <sz val="11"/>
        <rFont val="Arial"/>
        <family val="2"/>
      </rPr>
      <t>estimate</t>
    </r>
    <r>
      <rPr>
        <sz val="10"/>
        <rFont val="Arial"/>
        <family val="2"/>
      </rPr>
      <t xml:space="preserve"> in the yellow space  : </t>
    </r>
  </si>
  <si>
    <r>
      <t xml:space="preserve">Enter the ACS </t>
    </r>
    <r>
      <rPr>
        <b/>
        <sz val="11"/>
        <rFont val="Arial"/>
        <family val="2"/>
      </rPr>
      <t xml:space="preserve">estimate
</t>
    </r>
    <r>
      <rPr>
        <sz val="10"/>
        <rFont val="Arial"/>
        <family val="2"/>
      </rPr>
      <t xml:space="preserve"> in the yellow space below: </t>
    </r>
  </si>
  <si>
    <t>Last updated: December 6, 2010</t>
  </si>
  <si>
    <r>
      <t xml:space="preserve">Enter the ACS </t>
    </r>
    <r>
      <rPr>
        <b/>
        <sz val="11"/>
        <rFont val="Arial"/>
        <family val="2"/>
      </rPr>
      <t>margin of error</t>
    </r>
    <r>
      <rPr>
        <b/>
        <sz val="12"/>
        <rFont val="Arial"/>
        <family val="2"/>
      </rPr>
      <t xml:space="preserve"> </t>
    </r>
    <r>
      <rPr>
        <sz val="10"/>
        <rFont val="Arial"/>
        <family val="2"/>
      </rPr>
      <t xml:space="preserve">in the blue space  : </t>
    </r>
  </si>
  <si>
    <r>
      <t xml:space="preserve">Enter the ACS
 </t>
    </r>
    <r>
      <rPr>
        <b/>
        <sz val="11"/>
        <rFont val="Arial"/>
        <family val="2"/>
      </rPr>
      <t>margin of error</t>
    </r>
    <r>
      <rPr>
        <b/>
        <sz val="10"/>
        <rFont val="Arial"/>
        <family val="2"/>
      </rPr>
      <t xml:space="preserve">
 </t>
    </r>
    <r>
      <rPr>
        <sz val="10"/>
        <rFont val="Arial"/>
        <family val="2"/>
      </rPr>
      <t xml:space="preserve">in the blue space below: </t>
    </r>
  </si>
  <si>
    <r>
      <t xml:space="preserve">Enter the ACS </t>
    </r>
    <r>
      <rPr>
        <b/>
        <sz val="11"/>
        <rFont val="Arial"/>
        <family val="2"/>
      </rPr>
      <t>margin of error</t>
    </r>
    <r>
      <rPr>
        <b/>
        <sz val="10"/>
        <rFont val="Arial"/>
        <family val="2"/>
      </rPr>
      <t xml:space="preserve">
 </t>
    </r>
    <r>
      <rPr>
        <sz val="10"/>
        <rFont val="Arial"/>
        <family val="2"/>
      </rPr>
      <t xml:space="preserve">in the blue space below: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</si>
</sst>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000%"/>
    <numFmt numFmtId="167" formatCode="_(* #,##0.0000_);_(* \(#,##0.0000\);_(* &quot;-&quot;??_);_(@_)"/>
  </numFmts>
  <fonts count="15" x14ac:knownFonts="1">
    <font>
      <sz val="10"/>
      <name val="Arial"/>
    </font>
    <font>
      <sz val="10"/>
      <name val="Arial"/>
      <family val="2"/>
    </font>
    <font>
      <b/>
      <sz val="10"/>
      <name val="Arial"/>
      <family val="2"/>
    </font>
    <font>
      <sz val="10"/>
      <name val="Arial"/>
      <family val="2"/>
    </font>
    <font>
      <sz val="18"/>
      <name val="Arial"/>
      <family val="2"/>
    </font>
    <font>
      <sz val="12"/>
      <name val="Arial"/>
      <family val="2"/>
    </font>
    <font>
      <b/>
      <u/>
      <sz val="12"/>
      <color indexed="56"/>
      <name val="Arial"/>
      <family val="2"/>
    </font>
    <font>
      <b/>
      <sz val="22"/>
      <name val="Arial"/>
      <family val="2"/>
    </font>
    <font>
      <sz val="10"/>
      <name val="Arial"/>
      <family val="2"/>
    </font>
    <font>
      <b/>
      <sz val="14"/>
      <name val="Arial"/>
      <family val="2"/>
    </font>
    <font>
      <u/>
      <sz val="10"/>
      <name val="Arial"/>
      <family val="2"/>
    </font>
    <font>
      <b/>
      <sz val="11"/>
      <name val="Arial"/>
      <family val="2"/>
    </font>
    <font>
      <b/>
      <sz val="12"/>
      <name val="Arial"/>
      <family val="2"/>
    </font>
    <font>
      <sz val="10"/>
      <name val="Arial"/>
    </font>
    <font>
      <u/>
      <sz val="10"/>
      <color theme="10"/>
      <name val="Arial"/>
      <family val="2"/>
    </font>
  </fonts>
  <fills count="7">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9" fontId="1" fillId="0" borderId="0" applyFont="0" applyFill="0" applyBorder="0" applyAlignment="0" applyProtection="0"/>
  </cellStyleXfs>
  <cellXfs count="114">
    <xf numFmtId="0" fontId="0" fillId="0" borderId="0" xfId="0"/>
    <xf numFmtId="0" fontId="3" fillId="2" borderId="0" xfId="3" applyFill="1"/>
    <xf numFmtId="0" fontId="4" fillId="2" borderId="0" xfId="3" applyFont="1" applyFill="1"/>
    <xf numFmtId="0" fontId="5" fillId="2" borderId="0" xfId="3" applyFont="1" applyFill="1"/>
    <xf numFmtId="0" fontId="2" fillId="3" borderId="1" xfId="3" applyFont="1" applyFill="1" applyBorder="1" applyAlignment="1">
      <alignment horizontal="center"/>
    </xf>
    <xf numFmtId="0" fontId="6" fillId="2" borderId="0" xfId="2" applyFont="1" applyFill="1" applyAlignment="1" applyProtection="1"/>
    <xf numFmtId="0" fontId="3" fillId="0" borderId="0" xfId="3"/>
    <xf numFmtId="0" fontId="3" fillId="2" borderId="0" xfId="3" applyFill="1" applyAlignment="1">
      <alignment horizontal="center"/>
    </xf>
    <xf numFmtId="0" fontId="0" fillId="0" borderId="2" xfId="0" applyBorder="1"/>
    <xf numFmtId="0" fontId="0" fillId="0" borderId="0" xfId="0" applyBorder="1"/>
    <xf numFmtId="0" fontId="0" fillId="0" borderId="3" xfId="0" applyBorder="1"/>
    <xf numFmtId="0" fontId="3" fillId="0" borderId="0" xfId="0" applyFont="1" applyBorder="1"/>
    <xf numFmtId="0" fontId="0" fillId="0" borderId="4" xfId="0" applyBorder="1"/>
    <xf numFmtId="0" fontId="0" fillId="0" borderId="5" xfId="0" applyBorder="1"/>
    <xf numFmtId="0" fontId="0" fillId="0" borderId="6" xfId="0" applyBorder="1"/>
    <xf numFmtId="0" fontId="0" fillId="0" borderId="2" xfId="0" applyFill="1" applyBorder="1"/>
    <xf numFmtId="0" fontId="0" fillId="0" borderId="0" xfId="0" applyFill="1" applyBorder="1"/>
    <xf numFmtId="0" fontId="0" fillId="0" borderId="3" xfId="0" applyFill="1" applyBorder="1"/>
    <xf numFmtId="0" fontId="8" fillId="0" borderId="0" xfId="1" applyNumberFormat="1" applyFont="1" applyFill="1" applyBorder="1" applyAlignment="1">
      <alignment horizontal="center"/>
    </xf>
    <xf numFmtId="0" fontId="0" fillId="0" borderId="0" xfId="0" applyFill="1" applyBorder="1" applyAlignment="1">
      <alignment horizontal="center"/>
    </xf>
    <xf numFmtId="0" fontId="9" fillId="0" borderId="0" xfId="0" applyFont="1" applyBorder="1"/>
    <xf numFmtId="0" fontId="9" fillId="0" borderId="0" xfId="0" applyFont="1" applyBorder="1" applyAlignment="1">
      <alignment horizontal="center"/>
    </xf>
    <xf numFmtId="0" fontId="2" fillId="0" borderId="0" xfId="0" applyFont="1" applyBorder="1"/>
    <xf numFmtId="0" fontId="0" fillId="0" borderId="0" xfId="0" applyAlignment="1">
      <alignment vertical="top"/>
    </xf>
    <xf numFmtId="0" fontId="2" fillId="0" borderId="0" xfId="0" applyFont="1" applyBorder="1" applyAlignment="1">
      <alignment horizontal="center"/>
    </xf>
    <xf numFmtId="0" fontId="1" fillId="0" borderId="0" xfId="0" applyFont="1" applyBorder="1"/>
    <xf numFmtId="43" fontId="0" fillId="0" borderId="0" xfId="0" applyNumberFormat="1" applyBorder="1"/>
    <xf numFmtId="0" fontId="9" fillId="0" borderId="0" xfId="0" applyFont="1" applyBorder="1" applyAlignment="1">
      <alignment horizontal="right"/>
    </xf>
    <xf numFmtId="0" fontId="3" fillId="0" borderId="0" xfId="0" applyFont="1" applyBorder="1" applyAlignment="1">
      <alignment horizontal="right"/>
    </xf>
    <xf numFmtId="0" fontId="0" fillId="0" borderId="0" xfId="0" applyBorder="1" applyAlignment="1">
      <alignment horizontal="right"/>
    </xf>
    <xf numFmtId="43" fontId="8" fillId="0" borderId="0" xfId="1" applyNumberFormat="1" applyFont="1" applyFill="1" applyBorder="1" applyAlignment="1">
      <alignment horizontal="center"/>
    </xf>
    <xf numFmtId="43" fontId="0" fillId="0" borderId="0" xfId="0" applyNumberFormat="1" applyFill="1" applyBorder="1" applyAlignment="1">
      <alignment horizontal="center"/>
    </xf>
    <xf numFmtId="0" fontId="14" fillId="2" borderId="7" xfId="2" applyFill="1" applyBorder="1" applyAlignment="1" applyProtection="1">
      <alignment horizontal="center"/>
    </xf>
    <xf numFmtId="0" fontId="14" fillId="2" borderId="7" xfId="2" applyFill="1" applyBorder="1" applyAlignment="1" applyProtection="1"/>
    <xf numFmtId="0" fontId="3" fillId="2" borderId="8" xfId="3" applyFill="1" applyBorder="1" applyAlignment="1">
      <alignment horizontal="center"/>
    </xf>
    <xf numFmtId="0" fontId="1" fillId="0" borderId="0" xfId="0" applyFont="1" applyBorder="1" applyAlignment="1">
      <alignment horizontal="right"/>
    </xf>
    <xf numFmtId="0" fontId="1" fillId="0" borderId="0" xfId="0" applyFont="1" applyBorder="1" applyAlignment="1">
      <alignment wrapText="1"/>
    </xf>
    <xf numFmtId="0" fontId="3" fillId="0" borderId="0" xfId="0" applyFont="1" applyBorder="1" applyAlignment="1"/>
    <xf numFmtId="0" fontId="14" fillId="0" borderId="0" xfId="2" applyAlignment="1" applyProtection="1">
      <alignment horizontal="center"/>
    </xf>
    <xf numFmtId="0" fontId="3" fillId="0" borderId="4" xfId="0" applyFont="1" applyBorder="1" applyAlignment="1">
      <alignment horizontal="center"/>
    </xf>
    <xf numFmtId="0" fontId="3" fillId="0" borderId="6" xfId="0" applyFont="1" applyBorder="1" applyAlignment="1">
      <alignment horizontal="center"/>
    </xf>
    <xf numFmtId="43" fontId="9" fillId="4" borderId="2" xfId="1" applyNumberFormat="1" applyFont="1" applyFill="1" applyBorder="1" applyAlignment="1">
      <alignment horizontal="center"/>
    </xf>
    <xf numFmtId="43" fontId="9" fillId="4" borderId="3" xfId="1" applyNumberFormat="1" applyFont="1" applyFill="1" applyBorder="1" applyAlignment="1">
      <alignment horizontal="center"/>
    </xf>
    <xf numFmtId="43" fontId="9" fillId="4" borderId="4" xfId="1" applyNumberFormat="1" applyFont="1" applyFill="1" applyBorder="1" applyAlignment="1">
      <alignment horizontal="center"/>
    </xf>
    <xf numFmtId="43" fontId="9" fillId="4" borderId="6" xfId="1" applyNumberFormat="1" applyFont="1" applyFill="1" applyBorder="1" applyAlignment="1">
      <alignment horizontal="center"/>
    </xf>
    <xf numFmtId="43" fontId="8" fillId="5" borderId="9" xfId="1" applyNumberFormat="1" applyFont="1" applyFill="1" applyBorder="1" applyAlignment="1">
      <alignment horizontal="center"/>
    </xf>
    <xf numFmtId="43" fontId="8" fillId="5" borderId="10" xfId="1" applyNumberFormat="1" applyFont="1" applyFill="1" applyBorder="1" applyAlignment="1">
      <alignment horizontal="center"/>
    </xf>
    <xf numFmtId="43" fontId="8" fillId="5" borderId="11" xfId="1" applyNumberFormat="1" applyFont="1" applyFill="1" applyBorder="1" applyAlignment="1">
      <alignment horizontal="center"/>
    </xf>
    <xf numFmtId="43" fontId="13" fillId="6" borderId="9" xfId="1" applyNumberFormat="1" applyFont="1" applyFill="1" applyBorder="1" applyAlignment="1">
      <alignment horizontal="center"/>
    </xf>
    <xf numFmtId="43" fontId="13" fillId="6" borderId="10" xfId="1" applyNumberFormat="1" applyFont="1" applyFill="1" applyBorder="1" applyAlignment="1">
      <alignment horizontal="center"/>
    </xf>
    <xf numFmtId="43" fontId="13" fillId="6" borderId="11" xfId="1" applyNumberFormat="1" applyFont="1" applyFill="1" applyBorder="1" applyAlignment="1">
      <alignment horizont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1" xfId="0" applyFont="1" applyBorder="1" applyAlignment="1">
      <alignment horizontal="center" vertical="center"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3" fillId="0" borderId="2" xfId="0" applyFont="1" applyBorder="1" applyAlignment="1">
      <alignment horizontal="center"/>
    </xf>
    <xf numFmtId="0" fontId="3" fillId="0" borderId="3" xfId="0" applyFont="1" applyBorder="1" applyAlignment="1">
      <alignment horizontal="center"/>
    </xf>
    <xf numFmtId="10" fontId="9" fillId="4" borderId="4" xfId="4" applyNumberFormat="1" applyFont="1" applyFill="1" applyBorder="1" applyAlignment="1">
      <alignment horizontal="right"/>
    </xf>
    <xf numFmtId="10" fontId="9" fillId="4" borderId="6" xfId="4" applyNumberFormat="1" applyFont="1" applyFill="1" applyBorder="1" applyAlignment="1">
      <alignment horizontal="right"/>
    </xf>
    <xf numFmtId="166" fontId="9" fillId="4" borderId="4" xfId="4" applyNumberFormat="1" applyFont="1" applyFill="1" applyBorder="1" applyAlignment="1">
      <alignment horizontal="right"/>
    </xf>
    <xf numFmtId="166" fontId="9" fillId="4" borderId="6" xfId="4" applyNumberFormat="1" applyFont="1" applyFill="1" applyBorder="1" applyAlignment="1">
      <alignment horizontal="right"/>
    </xf>
    <xf numFmtId="10" fontId="9" fillId="4" borderId="2" xfId="4" applyNumberFormat="1" applyFont="1" applyFill="1" applyBorder="1" applyAlignment="1">
      <alignment horizontal="right"/>
    </xf>
    <xf numFmtId="10" fontId="9" fillId="4" borderId="3" xfId="4" applyNumberFormat="1" applyFont="1" applyFill="1" applyBorder="1" applyAlignment="1">
      <alignment horizontal="right"/>
    </xf>
    <xf numFmtId="10" fontId="8" fillId="5" borderId="9" xfId="4" applyNumberFormat="1" applyFont="1" applyFill="1" applyBorder="1" applyAlignment="1">
      <alignment horizontal="right"/>
    </xf>
    <xf numFmtId="10" fontId="8" fillId="5" borderId="10" xfId="4" applyNumberFormat="1" applyFont="1" applyFill="1" applyBorder="1" applyAlignment="1">
      <alignment horizontal="right"/>
    </xf>
    <xf numFmtId="10" fontId="8" fillId="5" borderId="11" xfId="4" applyNumberFormat="1" applyFont="1" applyFill="1" applyBorder="1" applyAlignment="1">
      <alignment horizontal="right"/>
    </xf>
    <xf numFmtId="43" fontId="13" fillId="6" borderId="9" xfId="1" applyFont="1" applyFill="1" applyBorder="1" applyAlignment="1">
      <alignment horizontal="center"/>
    </xf>
    <xf numFmtId="43" fontId="13" fillId="6" borderId="10" xfId="1" applyFont="1" applyFill="1" applyBorder="1" applyAlignment="1">
      <alignment horizontal="center"/>
    </xf>
    <xf numFmtId="43" fontId="13" fillId="6" borderId="11" xfId="1" applyFont="1" applyFill="1" applyBorder="1" applyAlignment="1">
      <alignment horizontal="center"/>
    </xf>
    <xf numFmtId="0" fontId="2" fillId="0" borderId="0" xfId="0" applyFont="1" applyBorder="1" applyAlignment="1">
      <alignment horizontal="center"/>
    </xf>
    <xf numFmtId="165" fontId="9" fillId="4" borderId="9" xfId="1" applyNumberFormat="1" applyFont="1" applyFill="1" applyBorder="1" applyAlignment="1">
      <alignment horizontal="right"/>
    </xf>
    <xf numFmtId="165" fontId="9" fillId="4" borderId="11" xfId="1" applyNumberFormat="1" applyFont="1" applyFill="1" applyBorder="1" applyAlignment="1">
      <alignment horizontal="right"/>
    </xf>
    <xf numFmtId="0" fontId="1" fillId="0" borderId="0" xfId="0" applyFont="1" applyBorder="1" applyAlignment="1">
      <alignment horizontal="center" wrapText="1"/>
    </xf>
    <xf numFmtId="43" fontId="9" fillId="4" borderId="9" xfId="1" applyNumberFormat="1" applyFont="1" applyFill="1" applyBorder="1" applyAlignment="1">
      <alignment horizontal="center"/>
    </xf>
    <xf numFmtId="43" fontId="9" fillId="4" borderId="11" xfId="1" applyNumberFormat="1" applyFont="1" applyFill="1" applyBorder="1" applyAlignment="1">
      <alignment horizontal="center"/>
    </xf>
    <xf numFmtId="43" fontId="3" fillId="6" borderId="9" xfId="1" applyNumberFormat="1" applyFont="1" applyFill="1" applyBorder="1" applyAlignment="1">
      <alignment horizontal="center"/>
    </xf>
    <xf numFmtId="0" fontId="2" fillId="0" borderId="2" xfId="0" applyFont="1" applyBorder="1" applyAlignment="1">
      <alignment horizontal="center" wrapText="1"/>
    </xf>
    <xf numFmtId="0" fontId="2" fillId="0" borderId="0" xfId="0" applyFont="1" applyBorder="1" applyAlignment="1">
      <alignment horizontal="center" wrapText="1"/>
    </xf>
    <xf numFmtId="0" fontId="2" fillId="0" borderId="3" xfId="0" applyFont="1" applyBorder="1" applyAlignment="1">
      <alignment horizontal="center" wrapText="1"/>
    </xf>
    <xf numFmtId="43" fontId="3" fillId="6" borderId="9" xfId="1" applyFont="1" applyFill="1" applyBorder="1" applyAlignment="1">
      <alignment horizontal="center"/>
    </xf>
    <xf numFmtId="43" fontId="3" fillId="6" borderId="10" xfId="1" applyFont="1" applyFill="1" applyBorder="1" applyAlignment="1">
      <alignment horizontal="center"/>
    </xf>
    <xf numFmtId="43" fontId="3" fillId="6" borderId="11" xfId="1" applyFont="1" applyFill="1" applyBorder="1" applyAlignment="1">
      <alignment horizontal="center"/>
    </xf>
    <xf numFmtId="43" fontId="13" fillId="6" borderId="9" xfId="1" applyFont="1" applyFill="1" applyBorder="1" applyAlignment="1" applyProtection="1">
      <alignment horizontal="center"/>
    </xf>
    <xf numFmtId="43" fontId="13" fillId="6" borderId="10" xfId="1" applyFont="1" applyFill="1" applyBorder="1" applyAlignment="1" applyProtection="1">
      <alignment horizontal="center"/>
    </xf>
    <xf numFmtId="43" fontId="13" fillId="6" borderId="11" xfId="1" applyFont="1" applyFill="1" applyBorder="1" applyAlignment="1" applyProtection="1">
      <alignment horizontal="center"/>
    </xf>
    <xf numFmtId="10" fontId="9" fillId="4" borderId="9" xfId="4" applyNumberFormat="1" applyFont="1" applyFill="1" applyBorder="1" applyAlignment="1">
      <alignment horizontal="right"/>
    </xf>
    <xf numFmtId="10" fontId="9" fillId="4" borderId="11" xfId="4" applyNumberFormat="1" applyFont="1" applyFill="1" applyBorder="1" applyAlignment="1">
      <alignment horizontal="right"/>
    </xf>
    <xf numFmtId="167" fontId="9" fillId="4" borderId="9" xfId="1" applyNumberFormat="1" applyFont="1" applyFill="1" applyBorder="1" applyAlignment="1">
      <alignment horizontal="center"/>
    </xf>
    <xf numFmtId="167" fontId="9" fillId="4" borderId="11" xfId="1" applyNumberFormat="1" applyFont="1" applyFill="1" applyBorder="1" applyAlignment="1">
      <alignment horizontal="center"/>
    </xf>
    <xf numFmtId="167" fontId="9" fillId="4" borderId="9" xfId="1" applyNumberFormat="1" applyFont="1" applyFill="1" applyBorder="1" applyAlignment="1">
      <alignment horizontal="right"/>
    </xf>
    <xf numFmtId="167" fontId="9" fillId="4" borderId="11" xfId="1" applyNumberFormat="1" applyFont="1" applyFill="1" applyBorder="1" applyAlignment="1">
      <alignment horizontal="right"/>
    </xf>
    <xf numFmtId="43" fontId="8" fillId="5" borderId="9" xfId="1" applyNumberFormat="1" applyFont="1" applyFill="1" applyBorder="1" applyAlignment="1"/>
    <xf numFmtId="43" fontId="8" fillId="5" borderId="11" xfId="1" applyNumberFormat="1" applyFont="1" applyFill="1" applyBorder="1" applyAlignment="1"/>
    <xf numFmtId="43" fontId="13" fillId="6" borderId="9" xfId="1" applyNumberFormat="1" applyFont="1" applyFill="1" applyBorder="1" applyAlignment="1"/>
    <xf numFmtId="43" fontId="13" fillId="6" borderId="11" xfId="1" applyNumberFormat="1" applyFont="1" applyFill="1" applyBorder="1" applyAlignment="1"/>
    <xf numFmtId="164" fontId="8" fillId="5" borderId="9" xfId="4" applyNumberFormat="1" applyFont="1" applyFill="1" applyBorder="1" applyAlignment="1"/>
    <xf numFmtId="164" fontId="8" fillId="5" borderId="11" xfId="4" applyNumberFormat="1" applyFont="1" applyFill="1" applyBorder="1" applyAlignment="1"/>
    <xf numFmtId="164" fontId="13" fillId="6" borderId="9" xfId="4" applyNumberFormat="1" applyFont="1" applyFill="1" applyBorder="1" applyAlignment="1"/>
    <xf numFmtId="164" fontId="13" fillId="6" borderId="11" xfId="4" applyNumberFormat="1" applyFont="1" applyFill="1" applyBorder="1" applyAlignment="1"/>
    <xf numFmtId="43" fontId="9" fillId="4" borderId="9" xfId="1" applyNumberFormat="1" applyFont="1" applyFill="1" applyBorder="1" applyAlignment="1"/>
    <xf numFmtId="43" fontId="9" fillId="4" borderId="11" xfId="1" applyNumberFormat="1" applyFont="1" applyFill="1" applyBorder="1" applyAlignment="1"/>
    <xf numFmtId="43" fontId="9" fillId="4" borderId="9" xfId="1" applyNumberFormat="1" applyFont="1" applyFill="1" applyBorder="1" applyAlignment="1">
      <alignment horizontal="right"/>
    </xf>
    <xf numFmtId="43" fontId="9" fillId="4" borderId="11" xfId="1" applyNumberFormat="1" applyFont="1" applyFill="1" applyBorder="1" applyAlignment="1">
      <alignment horizontal="right"/>
    </xf>
    <xf numFmtId="43" fontId="8" fillId="5" borderId="9" xfId="1" applyNumberFormat="1" applyFont="1" applyFill="1" applyBorder="1" applyAlignment="1">
      <alignment horizontal="right"/>
    </xf>
    <xf numFmtId="43" fontId="8" fillId="5" borderId="11" xfId="1" applyNumberFormat="1" applyFont="1" applyFill="1" applyBorder="1" applyAlignment="1">
      <alignment horizontal="right"/>
    </xf>
    <xf numFmtId="43" fontId="13" fillId="6" borderId="9" xfId="1" applyNumberFormat="1" applyFont="1" applyFill="1" applyBorder="1" applyAlignment="1">
      <alignment horizontal="right"/>
    </xf>
    <xf numFmtId="43" fontId="13" fillId="6" borderId="11" xfId="1" applyNumberFormat="1" applyFont="1" applyFill="1" applyBorder="1" applyAlignment="1">
      <alignment horizontal="right"/>
    </xf>
    <xf numFmtId="43" fontId="13" fillId="6" borderId="9" xfId="1" applyFont="1" applyFill="1" applyBorder="1" applyAlignment="1">
      <alignment horizontal="right"/>
    </xf>
    <xf numFmtId="43" fontId="13" fillId="6" borderId="11" xfId="1" applyFont="1" applyFill="1" applyBorder="1" applyAlignment="1">
      <alignment horizontal="right"/>
    </xf>
    <xf numFmtId="0" fontId="1" fillId="0" borderId="0" xfId="0" applyFont="1" applyAlignment="1">
      <alignment horizontal="left" vertical="top" wrapText="1"/>
    </xf>
  </cellXfs>
  <cellStyles count="5">
    <cellStyle name="Comma" xfId="1" builtinId="3"/>
    <cellStyle name="Hyperlink" xfId="2" builtinId="8"/>
    <cellStyle name="Normal" xfId="0" builtinId="0"/>
    <cellStyle name="Normal 2" xfId="3"/>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114300</xdr:rowOff>
    </xdr:from>
    <xdr:to>
      <xdr:col>9</xdr:col>
      <xdr:colOff>371475</xdr:colOff>
      <xdr:row>8</xdr:row>
      <xdr:rowOff>47625</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438150"/>
          <a:ext cx="78486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85726</xdr:colOff>
      <xdr:row>1</xdr:row>
      <xdr:rowOff>95250</xdr:rowOff>
    </xdr:from>
    <xdr:to>
      <xdr:col>10</xdr:col>
      <xdr:colOff>476250</xdr:colOff>
      <xdr:row>18</xdr:row>
      <xdr:rowOff>38100</xdr:rowOff>
    </xdr:to>
    <xdr:sp macro="" textlink="">
      <xdr:nvSpPr>
        <xdr:cNvPr id="2" name="TextBox 1"/>
        <xdr:cNvSpPr txBox="1"/>
      </xdr:nvSpPr>
      <xdr:spPr>
        <a:xfrm>
          <a:off x="85726" y="847725"/>
          <a:ext cx="7029449"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What if you need to calculate the change or difference between two numbers?  </a:t>
          </a:r>
        </a:p>
        <a:p>
          <a:endParaRPr lang="en-US" sz="1100" baseline="0"/>
        </a:p>
        <a:p>
          <a:r>
            <a:rPr lang="en-US" sz="1100" baseline="0"/>
            <a:t>An example might be this: </a:t>
          </a:r>
        </a:p>
        <a:p>
          <a:endParaRPr lang="en-US" sz="1100" baseline="0"/>
        </a:p>
        <a:p>
          <a:pPr lvl="1">
            <a:buFont typeface="Arial" pitchFamily="34" charset="0"/>
            <a:buChar char="•"/>
          </a:pPr>
          <a:r>
            <a:rPr lang="en-US" sz="1100" baseline="0"/>
            <a:t>What is the percent change between an area's population  that moved to a new house in 2009 vs. the population that moved in 2008?</a:t>
          </a:r>
        </a:p>
        <a:p>
          <a:pPr lvl="2">
            <a:buFont typeface="Arial" pitchFamily="34" charset="0"/>
            <a:buChar char="•"/>
          </a:pPr>
          <a:endParaRPr lang="en-US" sz="1100" baseline="0"/>
        </a:p>
        <a:p>
          <a:pPr lvl="2">
            <a:buFont typeface="Arial" pitchFamily="34" charset="0"/>
            <a:buChar char="•"/>
          </a:pPr>
          <a:r>
            <a:rPr lang="en-US" sz="1100" baseline="0"/>
            <a:t>The 2009 ACS 1-Year Estimates give you the number of persons who lived in a different house 1 year ago for 2009</a:t>
          </a:r>
        </a:p>
        <a:p>
          <a:pPr marL="914400" marR="0" lvl="2" indent="0" defTabSz="914400" eaLnBrk="1" fontAlgn="auto" latinLnBrk="0" hangingPunct="1">
            <a:lnSpc>
              <a:spcPts val="1200"/>
            </a:lnSpc>
            <a:spcBef>
              <a:spcPts val="0"/>
            </a:spcBef>
            <a:spcAft>
              <a:spcPts val="0"/>
            </a:spcAft>
            <a:buClrTx/>
            <a:buSzTx/>
            <a:buFont typeface="Arial" pitchFamily="34" charset="0"/>
            <a:buChar char="•"/>
            <a:tabLst/>
            <a:defRPr/>
          </a:pPr>
          <a:r>
            <a:rPr lang="en-US" sz="1100" baseline="0">
              <a:solidFill>
                <a:schemeClr val="dk1"/>
              </a:solidFill>
              <a:latin typeface="+mn-lt"/>
              <a:ea typeface="+mn-ea"/>
              <a:cs typeface="+mn-cs"/>
            </a:rPr>
            <a:t>The 2008 ACS 1-Year Estimates give you the number of persons who lived in a different house 1 year ago for 2008</a:t>
          </a:r>
          <a:endParaRPr lang="en-US" sz="1100" baseline="0"/>
        </a:p>
        <a:p>
          <a:pPr lvl="2">
            <a:buFont typeface="Arial" pitchFamily="34" charset="0"/>
            <a:buChar char="•"/>
          </a:pPr>
          <a:r>
            <a:rPr lang="en-US" sz="1100" baseline="0"/>
            <a:t>You want to know the percentage change between 2008 and 2009.  What do you do?</a:t>
          </a:r>
        </a:p>
        <a:p>
          <a:pPr>
            <a:lnSpc>
              <a:spcPts val="1200"/>
            </a:lnSpc>
          </a:pPr>
          <a:endParaRPr lang="en-US" sz="1100" baseline="0"/>
        </a:p>
        <a:p>
          <a:pPr>
            <a:lnSpc>
              <a:spcPts val="1200"/>
            </a:lnSpc>
          </a:pPr>
          <a:r>
            <a:rPr lang="en-US" sz="1100" baseline="0"/>
            <a:t>This calculator lets you plug in the ACS values for the pieces you have in order to find out the new estimate and it's resulting margin of error.</a:t>
          </a:r>
        </a:p>
      </xdr:txBody>
    </xdr:sp>
    <xdr:clientData/>
  </xdr:twoCellAnchor>
  <xdr:twoCellAnchor>
    <xdr:from>
      <xdr:col>0</xdr:col>
      <xdr:colOff>142875</xdr:colOff>
      <xdr:row>31</xdr:row>
      <xdr:rowOff>0</xdr:rowOff>
    </xdr:from>
    <xdr:to>
      <xdr:col>10</xdr:col>
      <xdr:colOff>476250</xdr:colOff>
      <xdr:row>37</xdr:row>
      <xdr:rowOff>76200</xdr:rowOff>
    </xdr:to>
    <xdr:sp macro="" textlink="">
      <xdr:nvSpPr>
        <xdr:cNvPr id="3" name="TextBox 2"/>
        <xdr:cNvSpPr txBox="1"/>
      </xdr:nvSpPr>
      <xdr:spPr>
        <a:xfrm>
          <a:off x="142875" y="6315075"/>
          <a:ext cx="697230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190500</xdr:colOff>
      <xdr:row>3</xdr:row>
      <xdr:rowOff>142875</xdr:rowOff>
    </xdr:from>
    <xdr:to>
      <xdr:col>10</xdr:col>
      <xdr:colOff>190500</xdr:colOff>
      <xdr:row>55</xdr:row>
      <xdr:rowOff>123825</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47775"/>
          <a:ext cx="6096000" cy="840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62</xdr:row>
      <xdr:rowOff>19050</xdr:rowOff>
    </xdr:from>
    <xdr:to>
      <xdr:col>10</xdr:col>
      <xdr:colOff>219075</xdr:colOff>
      <xdr:row>113</xdr:row>
      <xdr:rowOff>142875</xdr:rowOff>
    </xdr:to>
    <xdr:pic>
      <xdr:nvPicPr>
        <xdr:cNvPr id="1126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0677525"/>
          <a:ext cx="6010275" cy="838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123</xdr:row>
      <xdr:rowOff>66675</xdr:rowOff>
    </xdr:from>
    <xdr:to>
      <xdr:col>10</xdr:col>
      <xdr:colOff>180975</xdr:colOff>
      <xdr:row>175</xdr:row>
      <xdr:rowOff>66675</xdr:rowOff>
    </xdr:to>
    <xdr:pic>
      <xdr:nvPicPr>
        <xdr:cNvPr id="11267"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 y="20602575"/>
          <a:ext cx="5972175" cy="842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257175</xdr:colOff>
      <xdr:row>184</xdr:row>
      <xdr:rowOff>47625</xdr:rowOff>
    </xdr:from>
    <xdr:to>
      <xdr:col>10</xdr:col>
      <xdr:colOff>133350</xdr:colOff>
      <xdr:row>236</xdr:row>
      <xdr:rowOff>28575</xdr:rowOff>
    </xdr:to>
    <xdr:pic>
      <xdr:nvPicPr>
        <xdr:cNvPr id="11268"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175" y="30460950"/>
          <a:ext cx="5972175" cy="840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257175</xdr:colOff>
      <xdr:row>245</xdr:row>
      <xdr:rowOff>28575</xdr:rowOff>
    </xdr:from>
    <xdr:to>
      <xdr:col>10</xdr:col>
      <xdr:colOff>171450</xdr:colOff>
      <xdr:row>297</xdr:row>
      <xdr:rowOff>66675</xdr:rowOff>
    </xdr:to>
    <xdr:pic>
      <xdr:nvPicPr>
        <xdr:cNvPr id="11269"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7175" y="40319325"/>
          <a:ext cx="6010275" cy="845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306</xdr:row>
      <xdr:rowOff>76200</xdr:rowOff>
    </xdr:from>
    <xdr:to>
      <xdr:col>10</xdr:col>
      <xdr:colOff>161925</xdr:colOff>
      <xdr:row>358</xdr:row>
      <xdr:rowOff>38100</xdr:rowOff>
    </xdr:to>
    <xdr:pic>
      <xdr:nvPicPr>
        <xdr:cNvPr id="11270"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9550" y="50244375"/>
          <a:ext cx="6048375" cy="838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266700</xdr:colOff>
      <xdr:row>368</xdr:row>
      <xdr:rowOff>114300</xdr:rowOff>
    </xdr:from>
    <xdr:to>
      <xdr:col>10</xdr:col>
      <xdr:colOff>114300</xdr:colOff>
      <xdr:row>420</xdr:row>
      <xdr:rowOff>38100</xdr:rowOff>
    </xdr:to>
    <xdr:pic>
      <xdr:nvPicPr>
        <xdr:cNvPr id="11271"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6700" y="60321825"/>
          <a:ext cx="5943600" cy="834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10</xdr:col>
      <xdr:colOff>485775</xdr:colOff>
      <xdr:row>27</xdr:row>
      <xdr:rowOff>0</xdr:rowOff>
    </xdr:to>
    <xdr:sp macro="" textlink="">
      <xdr:nvSpPr>
        <xdr:cNvPr id="2" name="TextBox 1"/>
        <xdr:cNvSpPr txBox="1"/>
      </xdr:nvSpPr>
      <xdr:spPr>
        <a:xfrm>
          <a:off x="219075" y="95250"/>
          <a:ext cx="6362700" cy="427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a:p>
          <a:endParaRPr lang="en-US" sz="1100"/>
        </a:p>
        <a:p>
          <a:endParaRPr lang="en-US" sz="1100"/>
        </a:p>
        <a:p>
          <a:pPr algn="ctr"/>
          <a:r>
            <a:rPr lang="en-US" sz="1100" b="1"/>
            <a:t>For help understanding informaiton</a:t>
          </a:r>
          <a:r>
            <a:rPr lang="en-US" sz="1100" b="1" baseline="0"/>
            <a:t> from the US Census Bureau, you can find your </a:t>
          </a:r>
        </a:p>
        <a:p>
          <a:pPr algn="ctr"/>
          <a:r>
            <a:rPr lang="en-US" sz="1100" b="1" baseline="0"/>
            <a:t>local </a:t>
          </a:r>
          <a:r>
            <a:rPr lang="en-US" sz="1100" b="1" baseline="0">
              <a:solidFill>
                <a:srgbClr val="FF0000"/>
              </a:solidFill>
            </a:rPr>
            <a:t>State Data Center </a:t>
          </a:r>
          <a:r>
            <a:rPr lang="en-US" sz="1100" b="1" baseline="0"/>
            <a:t>contact </a:t>
          </a:r>
          <a:r>
            <a:rPr lang="en-US" sz="1100" b="1"/>
            <a:t>information by going to:</a:t>
          </a:r>
        </a:p>
        <a:p>
          <a:pPr algn="ctr"/>
          <a:endParaRPr lang="en-US" sz="1100" b="1"/>
        </a:p>
        <a:p>
          <a:pPr algn="ctr"/>
          <a:r>
            <a:rPr lang="en-US" sz="1100" b="0" u="sng">
              <a:solidFill>
                <a:srgbClr val="0070C0"/>
              </a:solidFill>
            </a:rPr>
            <a:t>http://www.census.gov/sdc/network.html</a:t>
          </a:r>
          <a:endParaRPr lang="en-US" sz="1100"/>
        </a:p>
        <a:p>
          <a:endParaRPr lang="en-US" sz="1100"/>
        </a:p>
        <a:p>
          <a:endParaRPr lang="en-US" sz="1100"/>
        </a:p>
        <a:p>
          <a:endParaRPr lang="en-US" sz="1100"/>
        </a:p>
        <a:p>
          <a:pPr algn="ctr"/>
          <a:r>
            <a:rPr lang="en-US" sz="1100" b="1"/>
            <a:t>For user guidance on the American</a:t>
          </a:r>
          <a:r>
            <a:rPr lang="en-US" sz="1100" b="1" baseline="0"/>
            <a:t> Community Survey, </a:t>
          </a:r>
          <a:r>
            <a:rPr lang="en-US" sz="1100" b="1"/>
            <a:t>go to:</a:t>
          </a:r>
        </a:p>
        <a:p>
          <a:endParaRPr lang="en-US" sz="1100"/>
        </a:p>
        <a:p>
          <a:pPr marL="0" marR="0" indent="0" algn="ctr" defTabSz="914400" eaLnBrk="1" fontAlgn="auto" latinLnBrk="0" hangingPunct="1">
            <a:lnSpc>
              <a:spcPct val="100000"/>
            </a:lnSpc>
            <a:spcBef>
              <a:spcPts val="0"/>
            </a:spcBef>
            <a:spcAft>
              <a:spcPts val="0"/>
            </a:spcAft>
            <a:buClrTx/>
            <a:buSzTx/>
            <a:buFontTx/>
            <a:buNone/>
            <a:tabLst/>
            <a:defRPr/>
          </a:pPr>
          <a:r>
            <a:rPr lang="en-US" sz="1100" b="0" u="sng">
              <a:solidFill>
                <a:srgbClr val="0070C0"/>
              </a:solidFill>
              <a:latin typeface="+mn-lt"/>
              <a:ea typeface="+mn-ea"/>
              <a:cs typeface="+mn-cs"/>
            </a:rPr>
            <a:t>http://www.census.gov/acs/www/guidance_for_data_users/handbooks/</a:t>
          </a:r>
          <a:endParaRPr lang="en-US" sz="1100" b="0">
            <a:solidFill>
              <a:srgbClr val="0070C0"/>
            </a:solidFill>
          </a:endParaRPr>
        </a:p>
        <a:p>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For specific guidance relating to</a:t>
          </a:r>
          <a:r>
            <a:rPr lang="en-US" sz="1100" b="1" baseline="0">
              <a:solidFill>
                <a:schemeClr val="dk1"/>
              </a:solidFill>
              <a:latin typeface="+mn-lt"/>
              <a:ea typeface="+mn-ea"/>
              <a:cs typeface="+mn-cs"/>
            </a:rPr>
            <a:t> the calculations used in this workbook, </a:t>
          </a:r>
          <a:r>
            <a:rPr lang="en-US" sz="1100" b="1">
              <a:solidFill>
                <a:schemeClr val="dk1"/>
              </a:solidFill>
              <a:latin typeface="+mn-lt"/>
              <a:ea typeface="+mn-ea"/>
              <a:cs typeface="+mn-cs"/>
            </a:rPr>
            <a:t>go to Appendix</a:t>
          </a:r>
          <a:r>
            <a:rPr lang="en-US" sz="1100" b="1" baseline="0">
              <a:solidFill>
                <a:schemeClr val="dk1"/>
              </a:solidFill>
              <a:latin typeface="+mn-lt"/>
              <a:ea typeface="+mn-ea"/>
              <a:cs typeface="+mn-cs"/>
            </a:rPr>
            <a:t> 3,</a:t>
          </a:r>
        </a:p>
        <a:p>
          <a:pPr marL="0" marR="0" indent="0" algn="ctr"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mn-lt"/>
              <a:ea typeface="+mn-ea"/>
              <a:cs typeface="+mn-cs"/>
            </a:rPr>
            <a:t>(beginning on page 43 of the *.pdf document found  at</a:t>
          </a:r>
          <a:r>
            <a:rPr lang="en-US" sz="1100" b="1">
              <a:solidFill>
                <a:schemeClr val="dk1"/>
              </a:solidFill>
              <a:latin typeface="+mn-lt"/>
              <a:ea typeface="+mn-ea"/>
              <a:cs typeface="+mn-cs"/>
            </a:rPr>
            <a:t>:</a:t>
          </a:r>
          <a:endParaRPr lang="en-US"/>
        </a:p>
        <a:p>
          <a:endParaRPr lang="en-US" sz="1100"/>
        </a:p>
        <a:p>
          <a:pPr algn="ctr"/>
          <a:r>
            <a:rPr lang="en-US" sz="1100" b="0" u="sng">
              <a:solidFill>
                <a:srgbClr val="0070C0"/>
              </a:solidFill>
            </a:rPr>
            <a:t>http://www.census.gov/acs/www/Downloads/handbooks/ACSResearch.pdf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95251</xdr:rowOff>
    </xdr:from>
    <xdr:to>
      <xdr:col>9</xdr:col>
      <xdr:colOff>396875</xdr:colOff>
      <xdr:row>45</xdr:row>
      <xdr:rowOff>133350</xdr:rowOff>
    </xdr:to>
    <xdr:sp macro="" textlink="">
      <xdr:nvSpPr>
        <xdr:cNvPr id="2" name="TextBox 1"/>
        <xdr:cNvSpPr txBox="1"/>
      </xdr:nvSpPr>
      <xdr:spPr>
        <a:xfrm>
          <a:off x="171450" y="95251"/>
          <a:ext cx="5711825" cy="732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1"/>
            <a:t>American</a:t>
          </a:r>
          <a:r>
            <a:rPr lang="en-US" sz="1800" b="1" baseline="0"/>
            <a:t> Community Survey </a:t>
          </a:r>
          <a:r>
            <a:rPr lang="en-US" sz="1800" b="1"/>
            <a:t>Made Easy</a:t>
          </a:r>
        </a:p>
        <a:p>
          <a:endParaRPr lang="en-US" sz="1100"/>
        </a:p>
        <a:p>
          <a:r>
            <a:rPr lang="en-US" sz="1100"/>
            <a:t>Results</a:t>
          </a:r>
          <a:r>
            <a:rPr lang="en-US" sz="1100" baseline="0"/>
            <a:t> from the </a:t>
          </a:r>
          <a:r>
            <a:rPr lang="en-US" sz="1100"/>
            <a:t>American Community Survey (ACS) are not exact</a:t>
          </a:r>
          <a:r>
            <a:rPr lang="en-US" sz="1100" baseline="0"/>
            <a:t>.  Why?  Because the Census Bureau only surveys part of the population, then the Bureau runs the results through statistical models to approximate the real results.  </a:t>
          </a:r>
          <a:endParaRPr lang="en-US" sz="1100"/>
        </a:p>
        <a:p>
          <a:endParaRPr lang="en-US" sz="1100"/>
        </a:p>
        <a:p>
          <a:r>
            <a:rPr lang="en-US" sz="1100" b="1"/>
            <a:t>What the ACS gives</a:t>
          </a:r>
          <a:r>
            <a:rPr lang="en-US" sz="1100" b="1" baseline="0"/>
            <a:t> as a result:</a:t>
          </a:r>
        </a:p>
        <a:p>
          <a:endParaRPr lang="en-US" sz="1100"/>
        </a:p>
        <a:p>
          <a:pPr lvl="1">
            <a:buFont typeface="Arial" pitchFamily="34" charset="0"/>
            <a:buChar char="•"/>
          </a:pPr>
          <a:r>
            <a:rPr lang="en-US" sz="1100"/>
            <a:t> When looking up information with</a:t>
          </a:r>
          <a:r>
            <a:rPr lang="en-US" sz="1100" baseline="0"/>
            <a:t> t</a:t>
          </a:r>
          <a:r>
            <a:rPr lang="en-US" sz="1100"/>
            <a:t>he</a:t>
          </a:r>
          <a:r>
            <a:rPr lang="en-US" sz="1100" baseline="0"/>
            <a:t> American Community Survey (ACS), you get two numbers:</a:t>
          </a:r>
        </a:p>
        <a:p>
          <a:endParaRPr lang="en-US" sz="1100" baseline="0"/>
        </a:p>
        <a:p>
          <a:pPr lvl="2">
            <a:buFont typeface="Arial" pitchFamily="34" charset="0"/>
            <a:buChar char="•"/>
          </a:pPr>
          <a:r>
            <a:rPr lang="en-US" sz="1100" baseline="0"/>
            <a:t>The Estimate (Estimate)</a:t>
          </a:r>
        </a:p>
        <a:p>
          <a:pPr lvl="2">
            <a:buFont typeface="Arial" pitchFamily="34" charset="0"/>
            <a:buChar char="•"/>
          </a:pPr>
          <a:r>
            <a:rPr lang="en-US" sz="1100" baseline="0"/>
            <a:t>The Margin of Error (MOE)</a:t>
          </a:r>
        </a:p>
        <a:p>
          <a:pPr lvl="1">
            <a:buFont typeface="Arial" pitchFamily="34" charset="0"/>
            <a:buChar char="•"/>
          </a:pPr>
          <a:endParaRPr lang="en-US" sz="1100" baseline="0"/>
        </a:p>
        <a:p>
          <a:pPr lvl="1">
            <a:buFont typeface="Arial" pitchFamily="34" charset="0"/>
            <a:buChar char="•"/>
          </a:pPr>
          <a:r>
            <a:rPr lang="en-US" sz="1100" baseline="0"/>
            <a:t> Example (using data from Table B21002 of the 2006 American Community Survey):</a:t>
          </a:r>
        </a:p>
        <a:p>
          <a:pPr lvl="2">
            <a:buFont typeface="Arial" pitchFamily="34" charset="0"/>
            <a:buChar char="•"/>
          </a:pPr>
          <a:r>
            <a:rPr lang="en-US" sz="1100" baseline="0"/>
            <a:t> Civilian Veterans in Virginia:  </a:t>
          </a:r>
        </a:p>
        <a:p>
          <a:pPr lvl="3">
            <a:buFont typeface="Arial" pitchFamily="34" charset="0"/>
            <a:buChar char="•"/>
          </a:pPr>
          <a:r>
            <a:rPr lang="en-US" sz="1100" baseline="0"/>
            <a:t> Estimate 	771,782</a:t>
          </a:r>
        </a:p>
        <a:p>
          <a:pPr lvl="3">
            <a:buFont typeface="Arial" pitchFamily="34" charset="0"/>
            <a:buChar char="•"/>
          </a:pPr>
          <a:r>
            <a:rPr lang="en-US" sz="1100" baseline="0"/>
            <a:t> Margin of Error: 	+/-12,357</a:t>
          </a:r>
        </a:p>
        <a:p>
          <a:endParaRPr lang="en-US" sz="1100" baseline="0"/>
        </a:p>
        <a:p>
          <a:r>
            <a:rPr lang="en-US" sz="1100" b="1" baseline="0"/>
            <a:t>What these numbers really say:</a:t>
          </a:r>
        </a:p>
        <a:p>
          <a:endParaRPr lang="en-US" sz="1100" baseline="0"/>
        </a:p>
        <a:p>
          <a:pPr lvl="1">
            <a:buFont typeface="Arial" pitchFamily="34" charset="0"/>
            <a:buChar char="•"/>
          </a:pPr>
          <a:r>
            <a:rPr lang="en-US" sz="1100" baseline="0"/>
            <a:t> According to the 2006 American Community Survey, you can be </a:t>
          </a:r>
          <a:r>
            <a:rPr lang="en-US" sz="1100" b="1" baseline="0"/>
            <a:t>90% confident </a:t>
          </a:r>
          <a:r>
            <a:rPr lang="en-US" sz="1100" baseline="0"/>
            <a:t>that the number of Civilian Veterans in Virginia  is between  759,425 (771,782 - 12,357 = 759,425) and  784,139 (771,782 + 12,357 = 784,139).</a:t>
          </a:r>
        </a:p>
        <a:p>
          <a:endParaRPr lang="en-US" sz="1100" baseline="0"/>
        </a:p>
        <a:p>
          <a:r>
            <a:rPr lang="en-US" sz="1100" b="1" baseline="0"/>
            <a:t>Why 90% confident?</a:t>
          </a:r>
        </a:p>
        <a:p>
          <a:endParaRPr lang="en-US" sz="1100" baseline="0"/>
        </a:p>
        <a:p>
          <a:pPr lvl="1">
            <a:buFont typeface="Arial" pitchFamily="34" charset="0"/>
            <a:buChar char="•"/>
          </a:pPr>
          <a:r>
            <a:rPr lang="en-US" sz="1100" baseline="0"/>
            <a:t> That 's set by the formulas used by the Census Bureau.  In simple terms, it means that you can be 90% confident that the REAL value lies somewhere within the range given: between 759,425  and 771,782.</a:t>
          </a:r>
        </a:p>
        <a:p>
          <a:endParaRPr lang="en-US" sz="1100" baseline="0"/>
        </a:p>
        <a:p>
          <a:r>
            <a:rPr lang="en-US" sz="1100" b="1" baseline="0"/>
            <a:t>Note of caution about the calculators in this file:</a:t>
          </a:r>
        </a:p>
        <a:p>
          <a:endParaRPr lang="en-US" sz="1100" b="1" baseline="0"/>
        </a:p>
        <a:p>
          <a:pPr lvl="1">
            <a:buFont typeface="Arial" pitchFamily="34" charset="0"/>
            <a:buChar char="•"/>
          </a:pPr>
          <a:r>
            <a:rPr lang="en-US" sz="1100">
              <a:solidFill>
                <a:schemeClr val="dk1"/>
              </a:solidFill>
              <a:latin typeface="+mn-lt"/>
              <a:ea typeface="+mn-ea"/>
              <a:cs typeface="+mn-cs"/>
            </a:rPr>
            <a:t> These worksheets are provided as a </a:t>
          </a:r>
          <a:r>
            <a:rPr lang="en-US" sz="1100" baseline="0">
              <a:solidFill>
                <a:schemeClr val="dk1"/>
              </a:solidFill>
              <a:latin typeface="+mn-lt"/>
              <a:ea typeface="+mn-ea"/>
              <a:cs typeface="+mn-cs"/>
            </a:rPr>
            <a:t> courtesy service .</a:t>
          </a:r>
        </a:p>
        <a:p>
          <a:pPr lvl="1">
            <a:buFont typeface="Arial" pitchFamily="34" charset="0"/>
            <a:buChar char="•"/>
          </a:pPr>
          <a:r>
            <a:rPr lang="en-US" sz="1100" baseline="0">
              <a:solidFill>
                <a:schemeClr val="dk1"/>
              </a:solidFill>
              <a:latin typeface="+mn-lt"/>
              <a:ea typeface="+mn-ea"/>
              <a:cs typeface="+mn-cs"/>
            </a:rPr>
            <a:t> While the formulas used in these worksheets are derived  directly from Census recommendations, any results presented here are approximations. </a:t>
          </a:r>
        </a:p>
        <a:p>
          <a:pPr lvl="1">
            <a:buFont typeface="Arial" pitchFamily="34" charset="0"/>
            <a:buChar char="•"/>
          </a:pPr>
          <a:r>
            <a:rPr lang="en-US" sz="1100" baseline="0">
              <a:solidFill>
                <a:schemeClr val="dk1"/>
              </a:solidFill>
              <a:latin typeface="+mn-lt"/>
              <a:ea typeface="+mn-ea"/>
              <a:cs typeface="+mn-cs"/>
            </a:rPr>
            <a:t> Results provided are subject to an unavoidable  degree of error due to rounding  and other assumptions.  </a:t>
          </a:r>
        </a:p>
        <a:p>
          <a:pPr lvl="1">
            <a:buFont typeface="Arial" pitchFamily="34" charset="0"/>
            <a:buChar char="•"/>
          </a:pPr>
          <a:r>
            <a:rPr lang="en-US" sz="1100" b="0" u="none" baseline="0">
              <a:solidFill>
                <a:sysClr val="windowText" lastClr="000000"/>
              </a:solidFill>
              <a:latin typeface="+mn-lt"/>
              <a:ea typeface="+mn-ea"/>
              <a:cs typeface="+mn-cs"/>
            </a:rPr>
            <a:t> Results are not official Census Bureau estimates.</a:t>
          </a:r>
          <a:endParaRPr lang="en-US" sz="1100" b="0" u="none">
            <a:solidFill>
              <a:sysClr val="windowText" lastClr="000000"/>
            </a:solidFill>
          </a:endParaRPr>
        </a:p>
        <a:p>
          <a:pPr lvl="1">
            <a:buFont typeface="Arial" pitchFamily="34" charset="0"/>
            <a:buChar char="•"/>
          </a:pPr>
          <a:r>
            <a:rPr lang="en-US" sz="1100">
              <a:solidFill>
                <a:schemeClr val="dk1"/>
              </a:solidFill>
              <a:latin typeface="+mn-lt"/>
              <a:ea typeface="+mn-ea"/>
              <a:cs typeface="+mn-cs"/>
            </a:rPr>
            <a:t> 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1</xdr:row>
      <xdr:rowOff>95250</xdr:rowOff>
    </xdr:from>
    <xdr:to>
      <xdr:col>10</xdr:col>
      <xdr:colOff>444500</xdr:colOff>
      <xdr:row>11</xdr:row>
      <xdr:rowOff>66675</xdr:rowOff>
    </xdr:to>
    <xdr:sp macro="" textlink="">
      <xdr:nvSpPr>
        <xdr:cNvPr id="2" name="TextBox 1"/>
        <xdr:cNvSpPr txBox="1"/>
      </xdr:nvSpPr>
      <xdr:spPr>
        <a:xfrm>
          <a:off x="85725" y="857250"/>
          <a:ext cx="6391275" cy="171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Census Bureau reports all ACS data with a 90% Confidence Interval.  In other words, you can be 90% confident that the REAL value is contained within the range of the estimate plus or minus the margin of error.</a:t>
          </a:r>
        </a:p>
        <a:p>
          <a:endParaRPr lang="en-US" sz="1100" baseline="0"/>
        </a:p>
        <a:p>
          <a:r>
            <a:rPr lang="en-US" sz="1100" baseline="0"/>
            <a:t>But what if that's not enough?  What if you want to be 95% sure, or 99% sure?  That means you need to have a larger margin of error.  </a:t>
          </a:r>
        </a:p>
        <a:p>
          <a:endParaRPr lang="en-US" sz="1100" baseline="0"/>
        </a:p>
        <a:p>
          <a:r>
            <a:rPr lang="en-US" sz="1100" baseline="0"/>
            <a:t>This calculator lets you plug in the ACS estimate and margin of error and find the new margin of error for a larger confidence interval.</a:t>
          </a:r>
        </a:p>
        <a:p>
          <a:endParaRPr lang="en-US" sz="1100"/>
        </a:p>
      </xdr:txBody>
    </xdr:sp>
    <xdr:clientData/>
  </xdr:twoCellAnchor>
  <xdr:twoCellAnchor>
    <xdr:from>
      <xdr:col>0</xdr:col>
      <xdr:colOff>79374</xdr:colOff>
      <xdr:row>22</xdr:row>
      <xdr:rowOff>31751</xdr:rowOff>
    </xdr:from>
    <xdr:to>
      <xdr:col>10</xdr:col>
      <xdr:colOff>507999</xdr:colOff>
      <xdr:row>28</xdr:row>
      <xdr:rowOff>85725</xdr:rowOff>
    </xdr:to>
    <xdr:sp macro="" textlink="">
      <xdr:nvSpPr>
        <xdr:cNvPr id="3" name="TextBox 2"/>
        <xdr:cNvSpPr txBox="1"/>
      </xdr:nvSpPr>
      <xdr:spPr>
        <a:xfrm>
          <a:off x="79374" y="5099051"/>
          <a:ext cx="6705600" cy="1025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Note:   This worksheet is provided as a </a:t>
          </a:r>
          <a:r>
            <a:rPr lang="en-US" sz="1100" baseline="0"/>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xdr:row>
      <xdr:rowOff>95250</xdr:rowOff>
    </xdr:from>
    <xdr:to>
      <xdr:col>10</xdr:col>
      <xdr:colOff>460375</xdr:colOff>
      <xdr:row>11</xdr:row>
      <xdr:rowOff>15875</xdr:rowOff>
    </xdr:to>
    <xdr:sp macro="" textlink="">
      <xdr:nvSpPr>
        <xdr:cNvPr id="2" name="TextBox 1"/>
        <xdr:cNvSpPr txBox="1"/>
      </xdr:nvSpPr>
      <xdr:spPr>
        <a:xfrm>
          <a:off x="85725" y="841375"/>
          <a:ext cx="6407150" cy="150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Census Bureau reports all ACS data with a 90% Confidence Interval.  In other words, you can be 90% confident that the REAL value is contained within the range of the estimate plus or minus the margin of error.</a:t>
          </a:r>
        </a:p>
        <a:p>
          <a:endParaRPr lang="en-US" sz="1100" baseline="0"/>
        </a:p>
        <a:p>
          <a:r>
            <a:rPr lang="en-US" sz="1100" baseline="0"/>
            <a:t>But what if that's not enough?  What if you want to be 95% sure, or 99% sure?  That means you need to have a larger margin of error.  </a:t>
          </a:r>
        </a:p>
        <a:p>
          <a:endParaRPr lang="en-US" sz="1100" baseline="0"/>
        </a:p>
        <a:p>
          <a:r>
            <a:rPr lang="en-US" sz="1100" baseline="0"/>
            <a:t>This calculator lets you plug in the ACS estimate and margin of error and find the new margin of error for a larger confidence interval.</a:t>
          </a:r>
        </a:p>
        <a:p>
          <a:endParaRPr lang="en-US" sz="1100"/>
        </a:p>
      </xdr:txBody>
    </xdr:sp>
    <xdr:clientData/>
  </xdr:twoCellAnchor>
  <xdr:twoCellAnchor>
    <xdr:from>
      <xdr:col>0</xdr:col>
      <xdr:colOff>127000</xdr:colOff>
      <xdr:row>21</xdr:row>
      <xdr:rowOff>158749</xdr:rowOff>
    </xdr:from>
    <xdr:to>
      <xdr:col>10</xdr:col>
      <xdr:colOff>508000</xdr:colOff>
      <xdr:row>28</xdr:row>
      <xdr:rowOff>28575</xdr:rowOff>
    </xdr:to>
    <xdr:sp macro="" textlink="">
      <xdr:nvSpPr>
        <xdr:cNvPr id="3" name="TextBox 2"/>
        <xdr:cNvSpPr txBox="1"/>
      </xdr:nvSpPr>
      <xdr:spPr>
        <a:xfrm>
          <a:off x="127000" y="4883149"/>
          <a:ext cx="6734175" cy="1003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85726</xdr:colOff>
      <xdr:row>1</xdr:row>
      <xdr:rowOff>95249</xdr:rowOff>
    </xdr:from>
    <xdr:to>
      <xdr:col>10</xdr:col>
      <xdr:colOff>476250</xdr:colOff>
      <xdr:row>19</xdr:row>
      <xdr:rowOff>127000</xdr:rowOff>
    </xdr:to>
    <xdr:sp macro="" textlink="">
      <xdr:nvSpPr>
        <xdr:cNvPr id="2" name="TextBox 1"/>
        <xdr:cNvSpPr txBox="1"/>
      </xdr:nvSpPr>
      <xdr:spPr>
        <a:xfrm>
          <a:off x="85726" y="841374"/>
          <a:ext cx="7153274" cy="2889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Suppose you need to report an estimate for some data point and in order to do that you need to add two ACS figures together?</a:t>
          </a:r>
        </a:p>
        <a:p>
          <a:endParaRPr lang="en-US" sz="1100" baseline="0"/>
        </a:p>
        <a:p>
          <a:r>
            <a:rPr lang="en-US" sz="1100" baseline="0"/>
            <a:t>An example might be this:</a:t>
          </a:r>
        </a:p>
        <a:p>
          <a:pPr>
            <a:lnSpc>
              <a:spcPts val="1200"/>
            </a:lnSpc>
          </a:pPr>
          <a:endParaRPr lang="en-US" sz="1100" baseline="0"/>
        </a:p>
        <a:p>
          <a:pPr lvl="1">
            <a:buFont typeface="Arial" pitchFamily="34" charset="0"/>
            <a:buChar char="•"/>
          </a:pPr>
          <a:r>
            <a:rPr lang="en-US" sz="1100" baseline="0"/>
            <a:t>You have an estimate for the male population</a:t>
          </a:r>
        </a:p>
        <a:p>
          <a:pPr lvl="1">
            <a:lnSpc>
              <a:spcPts val="1200"/>
            </a:lnSpc>
            <a:buFont typeface="Arial" pitchFamily="34" charset="0"/>
            <a:buChar char="•"/>
          </a:pPr>
          <a:r>
            <a:rPr lang="en-US" sz="1100" baseline="0"/>
            <a:t>You have an estimate for the female population</a:t>
          </a:r>
        </a:p>
        <a:p>
          <a:pPr lvl="1">
            <a:lnSpc>
              <a:spcPts val="1200"/>
            </a:lnSpc>
            <a:buFont typeface="Arial" pitchFamily="34" charset="0"/>
            <a:buChar char="•"/>
          </a:pPr>
          <a:r>
            <a:rPr lang="en-US" sz="1100" baseline="0"/>
            <a:t>But you actually need an estimate for the TOTAL population?  What do you do?</a:t>
          </a:r>
        </a:p>
        <a:p>
          <a:endParaRPr lang="en-US" sz="1100" baseline="0"/>
        </a:p>
        <a:p>
          <a:pPr>
            <a:lnSpc>
              <a:spcPts val="1200"/>
            </a:lnSpc>
          </a:pPr>
          <a:r>
            <a:rPr lang="en-US" sz="1100" baseline="0"/>
            <a:t>Or this:</a:t>
          </a:r>
        </a:p>
        <a:p>
          <a:pPr>
            <a:lnSpc>
              <a:spcPts val="1200"/>
            </a:lnSpc>
          </a:pPr>
          <a:endParaRPr lang="en-US" sz="1100" baseline="0"/>
        </a:p>
        <a:p>
          <a:pPr lvl="1">
            <a:buFont typeface="Arial" pitchFamily="34" charset="0"/>
            <a:buChar char="•"/>
          </a:pPr>
          <a:r>
            <a:rPr lang="en-US" sz="1100" baseline="0"/>
            <a:t>You have an estimate for the population in three different communities </a:t>
          </a:r>
        </a:p>
        <a:p>
          <a:pPr lvl="1">
            <a:lnSpc>
              <a:spcPts val="1200"/>
            </a:lnSpc>
            <a:buFont typeface="Arial" pitchFamily="34" charset="0"/>
            <a:buChar char="•"/>
          </a:pPr>
          <a:r>
            <a:rPr lang="en-US" sz="1100" baseline="0"/>
            <a:t>You want to know the estimate if these three communities were a single unit?   What do you do? </a:t>
          </a:r>
        </a:p>
        <a:p>
          <a:endParaRPr lang="en-US" sz="1100" baseline="0"/>
        </a:p>
        <a:p>
          <a:pPr>
            <a:lnSpc>
              <a:spcPts val="1200"/>
            </a:lnSpc>
          </a:pPr>
          <a:r>
            <a:rPr lang="en-US" sz="1100" baseline="0"/>
            <a:t>This calculator lets you plug in the ACS values for the pieces you have in order to find out the new estimate and it's resulting margin of error.</a:t>
          </a:r>
        </a:p>
        <a:p>
          <a:endParaRPr lang="en-US" sz="1100" baseline="0"/>
        </a:p>
        <a:p>
          <a:pPr>
            <a:lnSpc>
              <a:spcPts val="1200"/>
            </a:lnSpc>
          </a:pPr>
          <a:endParaRPr lang="en-US" sz="1100" baseline="0"/>
        </a:p>
        <a:p>
          <a:pPr>
            <a:lnSpc>
              <a:spcPts val="1200"/>
            </a:lnSpc>
          </a:pPr>
          <a:endParaRPr lang="en-US" sz="1100"/>
        </a:p>
      </xdr:txBody>
    </xdr:sp>
    <xdr:clientData/>
  </xdr:twoCellAnchor>
  <xdr:twoCellAnchor>
    <xdr:from>
      <xdr:col>0</xdr:col>
      <xdr:colOff>127000</xdr:colOff>
      <xdr:row>46</xdr:row>
      <xdr:rowOff>0</xdr:rowOff>
    </xdr:from>
    <xdr:to>
      <xdr:col>10</xdr:col>
      <xdr:colOff>492125</xdr:colOff>
      <xdr:row>52</xdr:row>
      <xdr:rowOff>31749</xdr:rowOff>
    </xdr:to>
    <xdr:sp macro="" textlink="">
      <xdr:nvSpPr>
        <xdr:cNvPr id="3" name="TextBox 2"/>
        <xdr:cNvSpPr txBox="1"/>
      </xdr:nvSpPr>
      <xdr:spPr>
        <a:xfrm>
          <a:off x="127000" y="9064625"/>
          <a:ext cx="7127875" cy="1619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85726</xdr:colOff>
      <xdr:row>1</xdr:row>
      <xdr:rowOff>95249</xdr:rowOff>
    </xdr:from>
    <xdr:to>
      <xdr:col>10</xdr:col>
      <xdr:colOff>476250</xdr:colOff>
      <xdr:row>19</xdr:row>
      <xdr:rowOff>95251</xdr:rowOff>
    </xdr:to>
    <xdr:sp macro="" textlink="">
      <xdr:nvSpPr>
        <xdr:cNvPr id="2" name="TextBox 1"/>
        <xdr:cNvSpPr txBox="1"/>
      </xdr:nvSpPr>
      <xdr:spPr>
        <a:xfrm>
          <a:off x="85726" y="841374"/>
          <a:ext cx="7105649" cy="2857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Suppose you need to report an estimate for some data point and in order to do that you need to add two ACS figures together?</a:t>
          </a:r>
        </a:p>
        <a:p>
          <a:endParaRPr lang="en-US" sz="1100" baseline="0"/>
        </a:p>
        <a:p>
          <a:r>
            <a:rPr lang="en-US" sz="1100" baseline="0"/>
            <a:t>An example might be this:</a:t>
          </a:r>
        </a:p>
        <a:p>
          <a:endParaRPr lang="en-US" sz="1100" baseline="0"/>
        </a:p>
        <a:p>
          <a:pPr lvl="1">
            <a:buFont typeface="Arial" pitchFamily="34" charset="0"/>
            <a:buChar char="•"/>
          </a:pPr>
          <a:r>
            <a:rPr lang="en-US" sz="1100" baseline="0"/>
            <a:t>You have an estimate for the male population</a:t>
          </a:r>
        </a:p>
        <a:p>
          <a:pPr lvl="1">
            <a:buFont typeface="Arial" pitchFamily="34" charset="0"/>
            <a:buChar char="•"/>
          </a:pPr>
          <a:r>
            <a:rPr lang="en-US" sz="1100" baseline="0"/>
            <a:t>You have an estimate for the female population</a:t>
          </a:r>
        </a:p>
        <a:p>
          <a:pPr lvl="1">
            <a:buFont typeface="Arial" pitchFamily="34" charset="0"/>
            <a:buChar char="•"/>
          </a:pPr>
          <a:r>
            <a:rPr lang="en-US" sz="1100" baseline="0"/>
            <a:t>But you actually need an estimate for the TOTAL population?  What do you do?</a:t>
          </a:r>
        </a:p>
        <a:p>
          <a:endParaRPr lang="en-US" sz="1100" baseline="0"/>
        </a:p>
        <a:p>
          <a:r>
            <a:rPr lang="en-US" sz="1100" baseline="0"/>
            <a:t>Or this:</a:t>
          </a:r>
        </a:p>
        <a:p>
          <a:endParaRPr lang="en-US" sz="1100" baseline="0"/>
        </a:p>
        <a:p>
          <a:pPr lvl="1">
            <a:buFont typeface="Arial" pitchFamily="34" charset="0"/>
            <a:buChar char="•"/>
          </a:pPr>
          <a:r>
            <a:rPr lang="en-US" sz="1100" baseline="0"/>
            <a:t>You have an estimate for the population in three different communities </a:t>
          </a:r>
        </a:p>
        <a:p>
          <a:pPr lvl="1">
            <a:buFont typeface="Arial" pitchFamily="34" charset="0"/>
            <a:buChar char="•"/>
          </a:pPr>
          <a:r>
            <a:rPr lang="en-US" sz="1100" baseline="0"/>
            <a:t>You want to know the estimate if these three communities were a single unit?   What do you do? </a:t>
          </a:r>
        </a:p>
        <a:p>
          <a:endParaRPr lang="en-US" sz="1100" baseline="0"/>
        </a:p>
        <a:p>
          <a:r>
            <a:rPr lang="en-US" sz="1100" baseline="0"/>
            <a:t>This calculator lets you plug in the ACS values for the pieces you have in order to find out the new estimate and it's resulting margin of error.</a:t>
          </a:r>
        </a:p>
        <a:p>
          <a:endParaRPr lang="en-US" sz="1100" baseline="0"/>
        </a:p>
        <a:p>
          <a:pPr>
            <a:lnSpc>
              <a:spcPts val="1200"/>
            </a:lnSpc>
          </a:pPr>
          <a:endParaRPr lang="en-US" sz="1100"/>
        </a:p>
      </xdr:txBody>
    </xdr:sp>
    <xdr:clientData/>
  </xdr:twoCellAnchor>
  <xdr:twoCellAnchor>
    <xdr:from>
      <xdr:col>0</xdr:col>
      <xdr:colOff>158749</xdr:colOff>
      <xdr:row>46</xdr:row>
      <xdr:rowOff>0</xdr:rowOff>
    </xdr:from>
    <xdr:to>
      <xdr:col>10</xdr:col>
      <xdr:colOff>476249</xdr:colOff>
      <xdr:row>52</xdr:row>
      <xdr:rowOff>111125</xdr:rowOff>
    </xdr:to>
    <xdr:sp macro="" textlink="">
      <xdr:nvSpPr>
        <xdr:cNvPr id="3" name="TextBox 2"/>
        <xdr:cNvSpPr txBox="1"/>
      </xdr:nvSpPr>
      <xdr:spPr>
        <a:xfrm>
          <a:off x="158749" y="8429625"/>
          <a:ext cx="7032625" cy="169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85726</xdr:colOff>
      <xdr:row>1</xdr:row>
      <xdr:rowOff>95249</xdr:rowOff>
    </xdr:from>
    <xdr:to>
      <xdr:col>10</xdr:col>
      <xdr:colOff>476250</xdr:colOff>
      <xdr:row>16</xdr:row>
      <xdr:rowOff>111125</xdr:rowOff>
    </xdr:to>
    <xdr:sp macro="" textlink="">
      <xdr:nvSpPr>
        <xdr:cNvPr id="2" name="TextBox 1"/>
        <xdr:cNvSpPr txBox="1"/>
      </xdr:nvSpPr>
      <xdr:spPr>
        <a:xfrm>
          <a:off x="85726" y="444499"/>
          <a:ext cx="6423024" cy="239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solidFill>
                <a:schemeClr val="dk1"/>
              </a:solidFill>
              <a:latin typeface="+mn-lt"/>
              <a:ea typeface="+mn-ea"/>
              <a:cs typeface="+mn-cs"/>
            </a:rPr>
            <a:t>Suppose you want to calculate a ratio based on ACS data (i.e., compare one group against another).  </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An example might be this: </a:t>
          </a:r>
          <a:endParaRPr lang="en-US"/>
        </a:p>
        <a:p>
          <a:pPr fontAlgn="base"/>
          <a:endParaRPr lang="en-US" sz="1100" baseline="0">
            <a:solidFill>
              <a:schemeClr val="dk1"/>
            </a:solidFill>
            <a:latin typeface="+mn-lt"/>
            <a:ea typeface="+mn-ea"/>
            <a:cs typeface="+mn-cs"/>
          </a:endParaRPr>
        </a:p>
        <a:p>
          <a:pPr lvl="1">
            <a:buFont typeface="Arial" pitchFamily="34" charset="0"/>
            <a:buChar char="•"/>
          </a:pPr>
          <a:r>
            <a:rPr lang="en-US" sz="1100" baseline="0">
              <a:solidFill>
                <a:schemeClr val="dk1"/>
              </a:solidFill>
              <a:latin typeface="+mn-lt"/>
              <a:ea typeface="+mn-ea"/>
              <a:cs typeface="+mn-cs"/>
            </a:rPr>
            <a:t>What is the ratio of women over the age of 25 with a graduate degree vs. men  over the age of 25 with a graduate degree?</a:t>
          </a:r>
          <a:endParaRPr lang="en-US"/>
        </a:p>
        <a:p>
          <a:pPr fontAlgn="base"/>
          <a:endParaRPr lang="en-US" sz="1100" baseline="0">
            <a:solidFill>
              <a:schemeClr val="dk1"/>
            </a:solidFill>
            <a:latin typeface="+mn-lt"/>
            <a:ea typeface="+mn-ea"/>
            <a:cs typeface="+mn-cs"/>
          </a:endParaRPr>
        </a:p>
        <a:p>
          <a:pPr lvl="2">
            <a:buFont typeface="Arial" pitchFamily="34" charset="0"/>
            <a:buChar char="•"/>
          </a:pPr>
          <a:r>
            <a:rPr lang="en-US" sz="1100" baseline="0">
              <a:solidFill>
                <a:schemeClr val="dk1"/>
              </a:solidFill>
              <a:latin typeface="+mn-lt"/>
              <a:ea typeface="+mn-ea"/>
              <a:cs typeface="+mn-cs"/>
            </a:rPr>
            <a:t>ACS gives you the number of women over the age of 25 with a graduate degree</a:t>
          </a:r>
          <a:endParaRPr lang="en-US"/>
        </a:p>
        <a:p>
          <a:pPr lvl="2">
            <a:buFont typeface="Arial" pitchFamily="34" charset="0"/>
            <a:buChar char="•"/>
          </a:pPr>
          <a:r>
            <a:rPr lang="en-US" sz="1100" baseline="0">
              <a:solidFill>
                <a:schemeClr val="dk1"/>
              </a:solidFill>
              <a:latin typeface="+mn-lt"/>
              <a:ea typeface="+mn-ea"/>
              <a:cs typeface="+mn-cs"/>
            </a:rPr>
            <a:t>ACS gives you the number of men over the age of 25 with a graduate degree</a:t>
          </a:r>
          <a:endParaRPr lang="en-US"/>
        </a:p>
        <a:p>
          <a:pPr lvl="2">
            <a:buFont typeface="Arial" pitchFamily="34" charset="0"/>
            <a:buChar char="•"/>
          </a:pPr>
          <a:r>
            <a:rPr lang="en-US" sz="1100" baseline="0">
              <a:solidFill>
                <a:schemeClr val="dk1"/>
              </a:solidFill>
              <a:latin typeface="+mn-lt"/>
              <a:ea typeface="+mn-ea"/>
              <a:cs typeface="+mn-cs"/>
            </a:rPr>
            <a:t>ACS doesn't give you a ratio.  What do you do?</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This calculator lets you plug in the ACS values for the pieces you have in order to find out the new estimate and it's resulting margin of error.</a:t>
          </a:r>
        </a:p>
        <a:p>
          <a:endParaRPr lang="en-US" sz="1100">
            <a:solidFill>
              <a:schemeClr val="dk1"/>
            </a:solidFill>
            <a:latin typeface="+mn-lt"/>
            <a:ea typeface="+mn-ea"/>
            <a:cs typeface="+mn-cs"/>
          </a:endParaRPr>
        </a:p>
      </xdr:txBody>
    </xdr:sp>
    <xdr:clientData/>
  </xdr:twoCellAnchor>
  <xdr:twoCellAnchor>
    <xdr:from>
      <xdr:col>0</xdr:col>
      <xdr:colOff>142875</xdr:colOff>
      <xdr:row>29</xdr:row>
      <xdr:rowOff>0</xdr:rowOff>
    </xdr:from>
    <xdr:to>
      <xdr:col>10</xdr:col>
      <xdr:colOff>492125</xdr:colOff>
      <xdr:row>35</xdr:row>
      <xdr:rowOff>111125</xdr:rowOff>
    </xdr:to>
    <xdr:sp macro="" textlink="">
      <xdr:nvSpPr>
        <xdr:cNvPr id="3" name="TextBox 2"/>
        <xdr:cNvSpPr txBox="1"/>
      </xdr:nvSpPr>
      <xdr:spPr>
        <a:xfrm>
          <a:off x="142875" y="5111750"/>
          <a:ext cx="63817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85726</xdr:colOff>
      <xdr:row>1</xdr:row>
      <xdr:rowOff>95249</xdr:rowOff>
    </xdr:from>
    <xdr:to>
      <xdr:col>10</xdr:col>
      <xdr:colOff>476250</xdr:colOff>
      <xdr:row>15</xdr:row>
      <xdr:rowOff>79375</xdr:rowOff>
    </xdr:to>
    <xdr:sp macro="" textlink="">
      <xdr:nvSpPr>
        <xdr:cNvPr id="2" name="TextBox 1"/>
        <xdr:cNvSpPr txBox="1"/>
      </xdr:nvSpPr>
      <xdr:spPr>
        <a:xfrm>
          <a:off x="85726" y="841374"/>
          <a:ext cx="7042149" cy="2206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Suppose you want to calculate a proportion based on ACS data (i.e., find a percentage of the whole).  </a:t>
          </a:r>
        </a:p>
        <a:p>
          <a:endParaRPr lang="en-US" sz="1100" baseline="0"/>
        </a:p>
        <a:p>
          <a:r>
            <a:rPr lang="en-US" sz="1100" baseline="0"/>
            <a:t>An example might be this: </a:t>
          </a:r>
        </a:p>
        <a:p>
          <a:endParaRPr lang="en-US" sz="1100" baseline="0"/>
        </a:p>
        <a:p>
          <a:pPr lvl="1">
            <a:buFont typeface="Arial" pitchFamily="34" charset="0"/>
            <a:buChar char="•"/>
          </a:pPr>
          <a:r>
            <a:rPr lang="en-US" sz="1100" baseline="0"/>
            <a:t>What is the percent of all women over the age of 25 with  a graduate degree?</a:t>
          </a:r>
        </a:p>
        <a:p>
          <a:pPr lvl="2">
            <a:buFont typeface="Arial" pitchFamily="34" charset="0"/>
            <a:buChar char="•"/>
          </a:pPr>
          <a:endParaRPr lang="en-US" sz="1100" baseline="0"/>
        </a:p>
        <a:p>
          <a:pPr lvl="2">
            <a:buFont typeface="Arial" pitchFamily="34" charset="0"/>
            <a:buChar char="•"/>
          </a:pPr>
          <a:r>
            <a:rPr lang="en-US" sz="1100" baseline="0"/>
            <a:t>ACS gives you the number of women over the age of 25 with a degree,</a:t>
          </a:r>
        </a:p>
        <a:p>
          <a:pPr lvl="2">
            <a:buFont typeface="Arial" pitchFamily="34" charset="0"/>
            <a:buChar char="•"/>
          </a:pPr>
          <a:r>
            <a:rPr lang="en-US" sz="1100" baseline="0"/>
            <a:t>ACS gives you the total number of women over the age of 25.</a:t>
          </a:r>
        </a:p>
        <a:p>
          <a:pPr lvl="2">
            <a:buFont typeface="Arial" pitchFamily="34" charset="0"/>
            <a:buChar char="•"/>
          </a:pPr>
          <a:r>
            <a:rPr lang="en-US" sz="1100" baseline="0"/>
            <a:t>ACS doesn't give you a proportion.  What do you do?</a:t>
          </a:r>
        </a:p>
        <a:p>
          <a:endParaRPr lang="en-US" sz="1100" baseline="0"/>
        </a:p>
        <a:p>
          <a:r>
            <a:rPr lang="en-US" sz="1100" baseline="0"/>
            <a:t>This calculator lets you plug in the ACS values for the pieces you have in order to find out the new estimate and it's resulting margin of error.</a:t>
          </a:r>
          <a:endParaRPr lang="en-US" sz="1100"/>
        </a:p>
      </xdr:txBody>
    </xdr:sp>
    <xdr:clientData/>
  </xdr:twoCellAnchor>
  <xdr:twoCellAnchor>
    <xdr:from>
      <xdr:col>0</xdr:col>
      <xdr:colOff>95250</xdr:colOff>
      <xdr:row>27</xdr:row>
      <xdr:rowOff>142875</xdr:rowOff>
    </xdr:from>
    <xdr:to>
      <xdr:col>10</xdr:col>
      <xdr:colOff>492125</xdr:colOff>
      <xdr:row>34</xdr:row>
      <xdr:rowOff>95250</xdr:rowOff>
    </xdr:to>
    <xdr:sp macro="" textlink="">
      <xdr:nvSpPr>
        <xdr:cNvPr id="3" name="TextBox 2"/>
        <xdr:cNvSpPr txBox="1"/>
      </xdr:nvSpPr>
      <xdr:spPr>
        <a:xfrm>
          <a:off x="95250" y="6143625"/>
          <a:ext cx="70485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85726</xdr:colOff>
      <xdr:row>1</xdr:row>
      <xdr:rowOff>95249</xdr:rowOff>
    </xdr:from>
    <xdr:to>
      <xdr:col>10</xdr:col>
      <xdr:colOff>476250</xdr:colOff>
      <xdr:row>15</xdr:row>
      <xdr:rowOff>63500</xdr:rowOff>
    </xdr:to>
    <xdr:sp macro="" textlink="">
      <xdr:nvSpPr>
        <xdr:cNvPr id="2" name="TextBox 1"/>
        <xdr:cNvSpPr txBox="1"/>
      </xdr:nvSpPr>
      <xdr:spPr>
        <a:xfrm>
          <a:off x="85726" y="841374"/>
          <a:ext cx="7042149" cy="2190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Suppose you have a percent but you want to change that to a  number?  </a:t>
          </a:r>
        </a:p>
        <a:p>
          <a:endParaRPr lang="en-US" sz="1100" baseline="0"/>
        </a:p>
        <a:p>
          <a:r>
            <a:rPr lang="en-US" sz="1100" baseline="0"/>
            <a:t>An example might be this: </a:t>
          </a:r>
        </a:p>
        <a:p>
          <a:endParaRPr lang="en-US" sz="1100" baseline="0"/>
        </a:p>
        <a:p>
          <a:pPr lvl="1">
            <a:buFont typeface="Arial" pitchFamily="34" charset="0"/>
            <a:buChar char="•"/>
          </a:pPr>
          <a:r>
            <a:rPr lang="en-US" sz="1100" baseline="0"/>
            <a:t>How many people over the age of 25 have a bachelor's degree or higher?</a:t>
          </a:r>
        </a:p>
        <a:p>
          <a:pPr lvl="2">
            <a:buFont typeface="Arial" pitchFamily="34" charset="0"/>
            <a:buChar char="•"/>
          </a:pPr>
          <a:endParaRPr lang="en-US" sz="1100" baseline="0"/>
        </a:p>
        <a:p>
          <a:pPr lvl="2">
            <a:buFont typeface="Arial" pitchFamily="34" charset="0"/>
            <a:buChar char="•"/>
          </a:pPr>
          <a:r>
            <a:rPr lang="en-US" sz="1100" baseline="0"/>
            <a:t>ACS gives you the total number of people over the age of 25</a:t>
          </a:r>
        </a:p>
        <a:p>
          <a:pPr lvl="2">
            <a:buFont typeface="Arial" pitchFamily="34" charset="0"/>
            <a:buChar char="•"/>
          </a:pPr>
          <a:r>
            <a:rPr lang="en-US" sz="1100" baseline="0"/>
            <a:t>ACS gives you a percentage of  the population with a  bachelors degree or higher</a:t>
          </a:r>
        </a:p>
        <a:p>
          <a:pPr lvl="2">
            <a:buFont typeface="Arial" pitchFamily="34" charset="0"/>
            <a:buChar char="•"/>
          </a:pPr>
          <a:r>
            <a:rPr lang="en-US" sz="1100" baseline="0"/>
            <a:t>ACS doesn't give you a number.  What do you do?</a:t>
          </a:r>
        </a:p>
        <a:p>
          <a:endParaRPr lang="en-US" sz="1100" baseline="0"/>
        </a:p>
        <a:p>
          <a:r>
            <a:rPr lang="en-US" sz="1100" baseline="0"/>
            <a:t>This calculator lets you plug in the ACS values for the pieces you have in order to find out the new estimate and it's resulting margin of error.</a:t>
          </a:r>
        </a:p>
      </xdr:txBody>
    </xdr:sp>
    <xdr:clientData/>
  </xdr:twoCellAnchor>
  <xdr:twoCellAnchor>
    <xdr:from>
      <xdr:col>0</xdr:col>
      <xdr:colOff>142875</xdr:colOff>
      <xdr:row>28</xdr:row>
      <xdr:rowOff>0</xdr:rowOff>
    </xdr:from>
    <xdr:to>
      <xdr:col>10</xdr:col>
      <xdr:colOff>476250</xdr:colOff>
      <xdr:row>34</xdr:row>
      <xdr:rowOff>104775</xdr:rowOff>
    </xdr:to>
    <xdr:sp macro="" textlink="">
      <xdr:nvSpPr>
        <xdr:cNvPr id="3" name="TextBox 2"/>
        <xdr:cNvSpPr txBox="1"/>
      </xdr:nvSpPr>
      <xdr:spPr>
        <a:xfrm>
          <a:off x="142875" y="6010275"/>
          <a:ext cx="69723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Note:   This worksheet is provided as a </a:t>
          </a:r>
          <a:r>
            <a:rPr lang="en-US" sz="1100" baseline="0">
              <a:solidFill>
                <a:schemeClr val="dk1"/>
              </a:solidFill>
              <a:latin typeface="+mn-lt"/>
              <a:ea typeface="+mn-ea"/>
              <a:cs typeface="+mn-cs"/>
            </a:rPr>
            <a:t>courtesy service.  While formulas used in these worksheets are derived  directly from Census recommendations, any results presented here are approximations.  Results are therefore subject to some unavoidable  degree of error due to rounding  and other assumptions.  Be aware that results presented here are not official Census Bureau estimates.  </a:t>
          </a:r>
          <a:r>
            <a:rPr lang="en-US" sz="1100">
              <a:solidFill>
                <a:schemeClr val="dk1"/>
              </a:solidFill>
              <a:latin typeface="+mn-lt"/>
              <a:ea typeface="+mn-ea"/>
              <a:cs typeface="+mn-cs"/>
            </a:rPr>
            <a:t>The Oklahoma Department</a:t>
          </a:r>
          <a:r>
            <a:rPr lang="en-US" sz="1100" baseline="0">
              <a:solidFill>
                <a:schemeClr val="dk1"/>
              </a:solidFill>
              <a:latin typeface="+mn-lt"/>
              <a:ea typeface="+mn-ea"/>
              <a:cs typeface="+mn-cs"/>
            </a:rPr>
            <a:t> of Commerce is not liable for any decisions drawn from the use of these calculators.  </a:t>
          </a:r>
          <a:r>
            <a:rPr lang="en-US" sz="1100">
              <a:solidFill>
                <a:schemeClr val="dk1"/>
              </a:solidFill>
              <a:latin typeface="+mn-lt"/>
              <a:ea typeface="+mn-ea"/>
              <a:cs typeface="+mn-cs"/>
            </a:rPr>
            <a:t>Users of this worksheet do so at their own risk.  </a:t>
          </a:r>
          <a:endParaRPr lang="en-US" sz="1100" b="1" baseline="0">
            <a:solidFill>
              <a:schemeClr val="dk1"/>
            </a:solidFill>
            <a:latin typeface="+mn-lt"/>
            <a:ea typeface="+mn-ea"/>
            <a:cs typeface="+mn-cs"/>
          </a:endParaRPr>
        </a:p>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okcommerce.gov/"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1:I28"/>
  <sheetViews>
    <sheetView tabSelected="1" zoomScaleNormal="100" workbookViewId="0"/>
  </sheetViews>
  <sheetFormatPr defaultColWidth="8.85546875" defaultRowHeight="12.75" x14ac:dyDescent="0.2"/>
  <cols>
    <col min="1" max="1" width="8" style="1" customWidth="1"/>
    <col min="2" max="8" width="8.85546875" style="1" customWidth="1"/>
    <col min="9" max="9" width="50.42578125" style="1" customWidth="1"/>
    <col min="10" max="16384" width="8.85546875" style="1"/>
  </cols>
  <sheetData>
    <row r="11" spans="2:9" ht="23.25" x14ac:dyDescent="0.35">
      <c r="B11" s="2" t="s">
        <v>25</v>
      </c>
    </row>
    <row r="14" spans="2:9" ht="15.75" thickBot="1" x14ac:dyDescent="0.25">
      <c r="B14" s="3" t="s">
        <v>48</v>
      </c>
    </row>
    <row r="15" spans="2:9" ht="13.5" thickBot="1" x14ac:dyDescent="0.25">
      <c r="I15" s="4" t="s">
        <v>2</v>
      </c>
    </row>
    <row r="16" spans="2:9" ht="17.45" customHeight="1" x14ac:dyDescent="0.2">
      <c r="B16" s="3" t="s">
        <v>3</v>
      </c>
      <c r="I16" s="32" t="s">
        <v>26</v>
      </c>
    </row>
    <row r="17" spans="2:9" ht="17.45" customHeight="1" x14ac:dyDescent="0.2">
      <c r="B17" s="3" t="s">
        <v>4</v>
      </c>
      <c r="I17" s="32" t="s">
        <v>27</v>
      </c>
    </row>
    <row r="18" spans="2:9" ht="17.45" customHeight="1" x14ac:dyDescent="0.2">
      <c r="B18" s="3" t="s">
        <v>5</v>
      </c>
      <c r="I18" s="32" t="s">
        <v>28</v>
      </c>
    </row>
    <row r="19" spans="2:9" ht="17.45" customHeight="1" x14ac:dyDescent="0.2">
      <c r="B19" s="3" t="s">
        <v>6</v>
      </c>
      <c r="I19" s="32" t="s">
        <v>29</v>
      </c>
    </row>
    <row r="20" spans="2:9" ht="17.45" customHeight="1" x14ac:dyDescent="0.2">
      <c r="B20" s="3" t="s">
        <v>7</v>
      </c>
      <c r="I20" s="32" t="s">
        <v>30</v>
      </c>
    </row>
    <row r="21" spans="2:9" ht="17.45" customHeight="1" x14ac:dyDescent="0.25">
      <c r="B21" s="5" t="s">
        <v>8</v>
      </c>
      <c r="I21" s="32" t="s">
        <v>31</v>
      </c>
    </row>
    <row r="22" spans="2:9" ht="17.25" customHeight="1" x14ac:dyDescent="0.2">
      <c r="I22" s="32" t="s">
        <v>32</v>
      </c>
    </row>
    <row r="23" spans="2:9" ht="17.25" customHeight="1" x14ac:dyDescent="0.2">
      <c r="I23" s="32" t="s">
        <v>33</v>
      </c>
    </row>
    <row r="24" spans="2:9" ht="17.25" customHeight="1" x14ac:dyDescent="0.2">
      <c r="I24" s="32" t="s">
        <v>34</v>
      </c>
    </row>
    <row r="25" spans="2:9" ht="17.25" customHeight="1" x14ac:dyDescent="0.2">
      <c r="B25" s="6"/>
      <c r="I25" s="33" t="s">
        <v>36</v>
      </c>
    </row>
    <row r="26" spans="2:9" ht="17.25" customHeight="1" x14ac:dyDescent="0.2">
      <c r="I26" s="32" t="s">
        <v>35</v>
      </c>
    </row>
    <row r="27" spans="2:9" ht="13.5" thickBot="1" x14ac:dyDescent="0.25">
      <c r="I27" s="34"/>
    </row>
    <row r="28" spans="2:9" x14ac:dyDescent="0.2">
      <c r="I28" s="7"/>
    </row>
  </sheetData>
  <sheetProtection sheet="1" objects="1" scenarios="1"/>
  <hyperlinks>
    <hyperlink ref="B21" r:id="rId1"/>
    <hyperlink ref="I17" location="'Confidence Interval - Value'!A1" display="Change Confidence Interval to 95% or 99% - Values"/>
    <hyperlink ref="I16" location="'ACS Made Easy'!A1" display="ACS Made Easy"/>
    <hyperlink ref="I19" location="'Adding Data - Values'!A1" display="Add ACS estimates together - Values"/>
    <hyperlink ref="I18" location="'Confidence Interval - Percent'!A1" display="Change Confidence Interval to 95% or 99% - Percentages"/>
    <hyperlink ref="I20" location="'Adding Data - Percent'!A1" display="Add ACS estimates together - Percentages"/>
    <hyperlink ref="I21" location="Ratio!A1" display="Calculate a ratio"/>
    <hyperlink ref="I22" location="'value to a %'!A1" display="Change a value to a percentage"/>
    <hyperlink ref="I23" location="'% to a value'!A1" display="Change a percentage to a value"/>
    <hyperlink ref="I25" location="'Full Text'!A1" display="Full text of Census advice used to develop these calculators"/>
    <hyperlink ref="I24" location="'% change'!A1" display="Calculate percent change or percent difference"/>
    <hyperlink ref="I26" location="'Additional Information'!A1" display="Additional Information"/>
  </hyperlinks>
  <pageMargins left="0.7" right="0.7" top="0.75" bottom="0.75" header="0.3" footer="0.3"/>
  <pageSetup paperSize="0" scale="96"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showGridLines="0" zoomScaleNormal="100" workbookViewId="0">
      <selection sqref="A1:K1"/>
    </sheetView>
  </sheetViews>
  <sheetFormatPr defaultRowHeight="12.75" x14ac:dyDescent="0.2"/>
  <cols>
    <col min="4" max="6" width="10.85546875" customWidth="1"/>
    <col min="8" max="10" width="10.140625" customWidth="1"/>
  </cols>
  <sheetData>
    <row r="1" spans="1:16" ht="59.25" customHeight="1" x14ac:dyDescent="0.2">
      <c r="A1" s="56" t="s">
        <v>43</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x14ac:dyDescent="0.2">
      <c r="A17" s="8"/>
      <c r="B17" s="9"/>
      <c r="C17" s="9"/>
      <c r="D17" s="9"/>
      <c r="E17" s="9"/>
      <c r="F17" s="9"/>
      <c r="G17" s="9"/>
      <c r="H17" s="9"/>
      <c r="I17" s="9"/>
      <c r="J17" s="9"/>
      <c r="K17" s="10"/>
    </row>
    <row r="18" spans="1:11" x14ac:dyDescent="0.2">
      <c r="A18" s="8"/>
      <c r="B18" s="9"/>
      <c r="C18" s="9"/>
      <c r="D18" s="9"/>
      <c r="E18" s="9"/>
      <c r="F18" s="9"/>
      <c r="G18" s="9"/>
      <c r="H18" s="9"/>
      <c r="I18" s="9"/>
      <c r="J18" s="9"/>
      <c r="K18" s="10"/>
    </row>
    <row r="19" spans="1:11" x14ac:dyDescent="0.2">
      <c r="A19" s="8"/>
      <c r="B19" s="9"/>
      <c r="C19" s="9"/>
      <c r="D19" s="9"/>
      <c r="E19" s="9"/>
      <c r="F19" s="9"/>
      <c r="G19" s="9"/>
      <c r="H19" s="9"/>
      <c r="I19" s="9"/>
      <c r="J19" s="9"/>
      <c r="K19" s="10"/>
    </row>
    <row r="20" spans="1:11" ht="58.5" customHeight="1" x14ac:dyDescent="0.2">
      <c r="A20" s="8"/>
      <c r="B20" s="9"/>
      <c r="C20" s="9"/>
      <c r="D20" s="37"/>
      <c r="E20" s="76" t="s">
        <v>47</v>
      </c>
      <c r="F20" s="76"/>
      <c r="H20" s="76" t="s">
        <v>50</v>
      </c>
      <c r="I20" s="76"/>
      <c r="J20" s="37"/>
      <c r="K20" s="10"/>
    </row>
    <row r="21" spans="1:11" x14ac:dyDescent="0.2">
      <c r="A21" s="8"/>
      <c r="B21" s="9"/>
      <c r="C21" s="9"/>
      <c r="D21" s="9"/>
      <c r="E21" s="9"/>
      <c r="F21" s="9"/>
      <c r="G21" s="9"/>
      <c r="H21" s="9"/>
      <c r="I21" s="9"/>
      <c r="J21" s="9"/>
      <c r="K21" s="10"/>
    </row>
    <row r="22" spans="1:11" x14ac:dyDescent="0.2">
      <c r="A22" s="8"/>
      <c r="B22" s="11" t="s">
        <v>9</v>
      </c>
      <c r="C22" s="9"/>
      <c r="D22" s="9"/>
      <c r="E22" s="9"/>
      <c r="F22" s="9"/>
      <c r="G22" s="9"/>
      <c r="H22" s="9"/>
      <c r="I22" s="9"/>
      <c r="J22" s="9"/>
      <c r="K22" s="10"/>
    </row>
    <row r="23" spans="1:11" ht="13.5" thickBot="1" x14ac:dyDescent="0.25">
      <c r="A23" s="8"/>
      <c r="B23" s="9"/>
      <c r="C23" s="9"/>
      <c r="D23" s="9"/>
      <c r="E23" s="9"/>
      <c r="F23" s="9"/>
      <c r="G23" s="9"/>
      <c r="H23" s="9"/>
      <c r="I23" s="9"/>
      <c r="J23" s="9"/>
      <c r="K23" s="10"/>
    </row>
    <row r="24" spans="1:11" ht="13.5" thickBot="1" x14ac:dyDescent="0.25">
      <c r="A24" s="8"/>
      <c r="B24" s="9"/>
      <c r="C24" s="9"/>
      <c r="D24" s="35" t="s">
        <v>41</v>
      </c>
      <c r="E24" s="107">
        <v>762475</v>
      </c>
      <c r="F24" s="108"/>
      <c r="G24" s="9"/>
      <c r="H24" s="109">
        <v>22866</v>
      </c>
      <c r="I24" s="110"/>
      <c r="J24" s="9"/>
      <c r="K24" s="10"/>
    </row>
    <row r="25" spans="1:11" ht="13.5" thickBot="1" x14ac:dyDescent="0.25">
      <c r="A25" s="15"/>
      <c r="B25" s="9"/>
      <c r="C25" s="9"/>
      <c r="D25" s="29"/>
      <c r="E25" s="9"/>
      <c r="F25" s="18"/>
      <c r="G25" s="16"/>
      <c r="H25" s="19"/>
      <c r="I25" s="19"/>
      <c r="J25" s="19"/>
      <c r="K25" s="17"/>
    </row>
    <row r="26" spans="1:11" ht="13.5" thickBot="1" x14ac:dyDescent="0.25">
      <c r="A26" s="8"/>
      <c r="B26" s="9"/>
      <c r="C26" s="9"/>
      <c r="D26" s="35" t="s">
        <v>42</v>
      </c>
      <c r="E26" s="107">
        <v>802210</v>
      </c>
      <c r="F26" s="108"/>
      <c r="G26" s="9"/>
      <c r="H26" s="111">
        <v>22666</v>
      </c>
      <c r="I26" s="112"/>
      <c r="J26" s="9"/>
      <c r="K26" s="10"/>
    </row>
    <row r="27" spans="1:11" x14ac:dyDescent="0.2">
      <c r="A27" s="8"/>
      <c r="B27" s="9"/>
      <c r="C27" s="9"/>
      <c r="D27" s="9"/>
      <c r="E27" s="9"/>
      <c r="F27" s="9"/>
      <c r="G27" s="9"/>
      <c r="H27" s="9"/>
      <c r="I27" s="9"/>
      <c r="J27" s="9"/>
      <c r="K27" s="10"/>
    </row>
    <row r="28" spans="1:11" x14ac:dyDescent="0.2">
      <c r="A28" s="8"/>
      <c r="B28" s="9"/>
      <c r="C28" s="9"/>
      <c r="D28" s="9"/>
      <c r="E28" s="73" t="s">
        <v>0</v>
      </c>
      <c r="F28" s="73"/>
      <c r="G28" s="22"/>
      <c r="H28" s="73" t="s">
        <v>1</v>
      </c>
      <c r="I28" s="73"/>
      <c r="J28" s="9"/>
      <c r="K28" s="10"/>
    </row>
    <row r="29" spans="1:11" ht="13.5" thickBot="1" x14ac:dyDescent="0.25">
      <c r="A29" s="8"/>
      <c r="B29" s="9"/>
      <c r="C29" s="9"/>
      <c r="D29" s="9"/>
      <c r="E29" s="9"/>
      <c r="F29" s="9"/>
      <c r="G29" s="9"/>
      <c r="H29" s="9"/>
      <c r="I29" s="9"/>
      <c r="J29" s="9"/>
      <c r="K29" s="10"/>
    </row>
    <row r="30" spans="1:11" ht="18.75" thickBot="1" x14ac:dyDescent="0.3">
      <c r="A30" s="8"/>
      <c r="B30" s="9"/>
      <c r="C30" s="21" t="s">
        <v>13</v>
      </c>
      <c r="D30" s="9"/>
      <c r="E30" s="89">
        <f>((E26-E24)/E24)</f>
        <v>5.2113184038820946E-2</v>
      </c>
      <c r="F30" s="90"/>
      <c r="G30" s="20"/>
      <c r="H30" s="89" t="str">
        <f>CONCATENATE("+/- ",ROUND((SQRT(H24^2+((E26/E24)^2*H26^2)))/E24,4)*100)</f>
        <v>+/- 4.33</v>
      </c>
      <c r="I30" s="90"/>
      <c r="J30" s="9"/>
      <c r="K30" s="10"/>
    </row>
    <row r="31" spans="1:11" x14ac:dyDescent="0.2">
      <c r="A31" s="8"/>
      <c r="B31" s="9"/>
      <c r="C31" s="9"/>
      <c r="D31" s="9"/>
      <c r="E31" s="9"/>
      <c r="F31" s="9"/>
      <c r="G31" s="9"/>
      <c r="H31" s="9"/>
      <c r="I31" s="9"/>
      <c r="J31" s="9"/>
      <c r="K31" s="10"/>
    </row>
    <row r="32" spans="1:11" x14ac:dyDescent="0.2">
      <c r="A32" s="8"/>
      <c r="B32" s="9"/>
      <c r="C32" s="9"/>
      <c r="D32" s="9"/>
      <c r="E32" s="9"/>
      <c r="F32" s="9"/>
      <c r="G32" s="9"/>
      <c r="H32" s="9"/>
      <c r="I32" s="9"/>
      <c r="J32" s="9"/>
      <c r="K32" s="10"/>
    </row>
    <row r="33" spans="1:11" x14ac:dyDescent="0.2">
      <c r="A33" s="8"/>
      <c r="B33" s="9"/>
      <c r="C33" s="9"/>
      <c r="D33" s="9"/>
      <c r="E33" s="9"/>
      <c r="F33" s="9"/>
      <c r="G33" s="9"/>
      <c r="H33" s="9"/>
      <c r="I33" s="9"/>
      <c r="J33" s="9"/>
      <c r="K33" s="10"/>
    </row>
    <row r="34" spans="1:11" x14ac:dyDescent="0.2">
      <c r="A34" s="8"/>
      <c r="B34" s="9"/>
      <c r="C34" s="9"/>
      <c r="D34" s="9"/>
      <c r="E34" s="9"/>
      <c r="F34" s="9"/>
      <c r="G34" s="9"/>
      <c r="H34" s="9"/>
      <c r="I34" s="9"/>
      <c r="J34" s="9"/>
      <c r="K34" s="10"/>
    </row>
    <row r="35" spans="1:11" x14ac:dyDescent="0.2">
      <c r="A35" s="8"/>
      <c r="B35" s="9"/>
      <c r="C35" s="9"/>
      <c r="D35" s="9"/>
      <c r="E35" s="9"/>
      <c r="F35" s="9"/>
      <c r="G35" s="9"/>
      <c r="H35" s="9"/>
      <c r="I35" s="9"/>
      <c r="J35" s="9"/>
      <c r="K35" s="10"/>
    </row>
    <row r="36" spans="1:11" x14ac:dyDescent="0.2">
      <c r="A36" s="8"/>
      <c r="B36" s="9"/>
      <c r="C36" s="9"/>
      <c r="D36" s="9"/>
      <c r="E36" s="9"/>
      <c r="F36" s="9"/>
      <c r="G36" s="9"/>
      <c r="H36" s="9"/>
      <c r="I36" s="9"/>
      <c r="J36" s="9"/>
      <c r="K36" s="10"/>
    </row>
    <row r="37" spans="1:11" x14ac:dyDescent="0.2">
      <c r="A37" s="8"/>
      <c r="B37" s="9"/>
      <c r="C37" s="9"/>
      <c r="D37" s="9"/>
      <c r="E37" s="9"/>
      <c r="F37" s="9"/>
      <c r="G37" s="9"/>
      <c r="H37" s="9"/>
      <c r="I37" s="9"/>
      <c r="J37" s="9"/>
      <c r="K37" s="10"/>
    </row>
    <row r="38" spans="1:11" ht="13.5" thickBot="1" x14ac:dyDescent="0.25">
      <c r="A38" s="12"/>
      <c r="B38" s="13"/>
      <c r="C38" s="13"/>
      <c r="D38" s="13"/>
      <c r="E38" s="13"/>
      <c r="F38" s="13"/>
      <c r="G38" s="13"/>
      <c r="H38" s="13"/>
      <c r="I38" s="13"/>
      <c r="J38" s="13"/>
      <c r="K38" s="14"/>
    </row>
  </sheetData>
  <sheetProtection sheet="1" objects="1" scenarios="1"/>
  <protectedRanges>
    <protectedRange sqref="H26" name="Range4"/>
    <protectedRange sqref="H24" name="Range3"/>
    <protectedRange sqref="E26" name="Range2"/>
    <protectedRange sqref="E24:F24" name="Range1"/>
  </protectedRanges>
  <mergeCells count="12">
    <mergeCell ref="M2:P2"/>
    <mergeCell ref="E28:F28"/>
    <mergeCell ref="H28:I28"/>
    <mergeCell ref="E30:F30"/>
    <mergeCell ref="H30:I30"/>
    <mergeCell ref="A1:K1"/>
    <mergeCell ref="E24:F24"/>
    <mergeCell ref="H24:I24"/>
    <mergeCell ref="E26:F26"/>
    <mergeCell ref="H26:I26"/>
    <mergeCell ref="E20:F20"/>
    <mergeCell ref="H20:I20"/>
  </mergeCells>
  <hyperlinks>
    <hyperlink ref="M2" location="'Contact Info'!A1" display="Click here to return to main page"/>
  </hyperlinks>
  <pageMargins left="0.7" right="0.7" top="0.75" bottom="0.75" header="0.3" footer="0.3"/>
  <pageSetup paperSize="0" scale="85" orientation="portrait" r:id="rId1"/>
  <colBreaks count="1" manualBreakCount="1">
    <brk id="11"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
  <sheetViews>
    <sheetView showGridLines="0" zoomScaleNormal="100" workbookViewId="0"/>
  </sheetViews>
  <sheetFormatPr defaultRowHeight="12.75" x14ac:dyDescent="0.2"/>
  <sheetData>
    <row r="2" spans="2:16" ht="61.5" customHeight="1" x14ac:dyDescent="0.2">
      <c r="B2" s="113" t="s">
        <v>44</v>
      </c>
      <c r="C2" s="113"/>
      <c r="D2" s="113"/>
      <c r="E2" s="113"/>
      <c r="F2" s="113"/>
      <c r="G2" s="113"/>
      <c r="H2" s="113"/>
      <c r="I2" s="113"/>
      <c r="J2" s="113"/>
    </row>
    <row r="3" spans="2:16" x14ac:dyDescent="0.2">
      <c r="M3" s="38" t="s">
        <v>45</v>
      </c>
      <c r="N3" s="38"/>
      <c r="O3" s="38"/>
      <c r="P3" s="38"/>
    </row>
  </sheetData>
  <sheetProtection sheet="1" objects="1" scenarios="1"/>
  <mergeCells count="2">
    <mergeCell ref="B2:J2"/>
    <mergeCell ref="M3:P3"/>
  </mergeCells>
  <hyperlinks>
    <hyperlink ref="M3" location="'Contact Info'!A1" display="Click here to return to main page"/>
  </hyperlinks>
  <pageMargins left="0.7" right="0.7" top="0.75" bottom="0.75" header="0.3" footer="0.3"/>
  <pageSetup paperSize="0" scale="90" orientation="portrait" r:id="rId1"/>
  <headerFooter>
    <oddFooter>Page &amp;P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M5:P5"/>
  <sheetViews>
    <sheetView showGridLines="0" zoomScaleNormal="100" workbookViewId="0"/>
  </sheetViews>
  <sheetFormatPr defaultRowHeight="12.75" x14ac:dyDescent="0.2"/>
  <sheetData>
    <row r="5" spans="13:16" x14ac:dyDescent="0.2">
      <c r="M5" s="38" t="s">
        <v>45</v>
      </c>
      <c r="N5" s="38"/>
      <c r="O5" s="38"/>
      <c r="P5" s="38"/>
    </row>
  </sheetData>
  <sheetProtection sheet="1" objects="1" scenarios="1"/>
  <mergeCells count="1">
    <mergeCell ref="M5:P5"/>
  </mergeCells>
  <hyperlinks>
    <hyperlink ref="M5" location="'Contact Info'!A1" display="Click here to return to main page"/>
  </hyperlinks>
  <pageMargins left="0.7" right="0.7" top="0.75" bottom="0.75" header="0.3" footer="0.3"/>
  <pageSetup paperSize="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N2"/>
  <sheetViews>
    <sheetView showGridLines="0" zoomScaleNormal="100" workbookViewId="0"/>
  </sheetViews>
  <sheetFormatPr defaultRowHeight="12.75" x14ac:dyDescent="0.2"/>
  <sheetData>
    <row r="2" spans="11:14" x14ac:dyDescent="0.2">
      <c r="K2" s="38" t="s">
        <v>45</v>
      </c>
      <c r="L2" s="38"/>
      <c r="M2" s="38"/>
      <c r="N2" s="38"/>
    </row>
  </sheetData>
  <sheetProtection sheet="1" objects="1" scenarios="1"/>
  <mergeCells count="1">
    <mergeCell ref="K2:N2"/>
  </mergeCells>
  <hyperlinks>
    <hyperlink ref="K2" location="'Contact Info'!A1" display="Click here to return to main page"/>
  </hyperlinks>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showGridLines="0" zoomScaleNormal="100" workbookViewId="0">
      <selection sqref="A1:K1"/>
    </sheetView>
  </sheetViews>
  <sheetFormatPr defaultRowHeight="12.75" x14ac:dyDescent="0.2"/>
  <cols>
    <col min="3" max="3" width="11.85546875" customWidth="1"/>
  </cols>
  <sheetData>
    <row r="1" spans="1:16" s="23" customFormat="1" ht="60" customHeight="1" x14ac:dyDescent="0.2">
      <c r="A1" s="56" t="s">
        <v>37</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ht="13.5" thickBot="1" x14ac:dyDescent="0.25">
      <c r="A12" s="8"/>
      <c r="B12" s="9"/>
      <c r="C12" s="9"/>
      <c r="D12" s="9"/>
      <c r="E12" s="9"/>
      <c r="F12" s="9"/>
      <c r="G12" s="9"/>
      <c r="H12" s="9"/>
      <c r="I12" s="9"/>
      <c r="J12" s="9"/>
      <c r="K12" s="10"/>
    </row>
    <row r="13" spans="1:16" ht="15.75" thickBot="1" x14ac:dyDescent="0.3">
      <c r="A13" s="8"/>
      <c r="C13" s="9"/>
      <c r="D13" s="9"/>
      <c r="E13" s="35" t="s">
        <v>46</v>
      </c>
      <c r="F13" s="45">
        <v>771782</v>
      </c>
      <c r="G13" s="46"/>
      <c r="H13" s="46"/>
      <c r="I13" s="47"/>
      <c r="J13" s="9"/>
      <c r="K13" s="10"/>
    </row>
    <row r="14" spans="1:16" ht="13.5" thickBot="1" x14ac:dyDescent="0.25">
      <c r="A14" s="8"/>
      <c r="B14" s="9"/>
      <c r="C14" s="9"/>
      <c r="D14" s="9"/>
      <c r="E14" s="9"/>
      <c r="F14" s="26"/>
      <c r="G14" s="26"/>
      <c r="H14" s="26"/>
      <c r="I14" s="26"/>
      <c r="J14" s="9"/>
      <c r="K14" s="10"/>
    </row>
    <row r="15" spans="1:16" ht="16.5" thickBot="1" x14ac:dyDescent="0.3">
      <c r="A15" s="8"/>
      <c r="B15" s="11"/>
      <c r="C15" s="9"/>
      <c r="D15" s="9"/>
      <c r="E15" s="35" t="s">
        <v>49</v>
      </c>
      <c r="F15" s="48">
        <v>12357</v>
      </c>
      <c r="G15" s="49"/>
      <c r="H15" s="49"/>
      <c r="I15" s="50"/>
      <c r="J15" s="9"/>
      <c r="K15" s="10"/>
    </row>
    <row r="16" spans="1:16" x14ac:dyDescent="0.2">
      <c r="A16" s="8"/>
      <c r="B16" s="9"/>
      <c r="C16" s="9"/>
      <c r="D16" s="9"/>
      <c r="E16" s="9"/>
      <c r="F16" s="9"/>
      <c r="G16" s="9"/>
      <c r="H16" s="9"/>
      <c r="I16" s="9"/>
      <c r="J16" s="9"/>
      <c r="K16" s="10"/>
    </row>
    <row r="17" spans="1:11" x14ac:dyDescent="0.2">
      <c r="A17" s="8"/>
      <c r="C17" s="9"/>
      <c r="D17" s="9"/>
      <c r="E17" s="9"/>
      <c r="F17" s="24" t="s">
        <v>22</v>
      </c>
      <c r="G17" s="9"/>
      <c r="H17" s="9"/>
      <c r="I17" s="9"/>
      <c r="J17" s="9"/>
      <c r="K17" s="10"/>
    </row>
    <row r="18" spans="1:11" ht="13.5" thickBot="1" x14ac:dyDescent="0.25">
      <c r="A18" s="8"/>
      <c r="B18" s="9"/>
      <c r="C18" s="9"/>
      <c r="D18" s="9"/>
      <c r="E18" s="9"/>
      <c r="F18" s="9"/>
      <c r="G18" s="9"/>
      <c r="H18" s="9"/>
      <c r="I18" s="9"/>
      <c r="J18" s="9"/>
      <c r="K18" s="10"/>
    </row>
    <row r="19" spans="1:11" ht="38.25" customHeight="1" thickBot="1" x14ac:dyDescent="0.25">
      <c r="A19" s="8"/>
      <c r="B19" s="54" t="s">
        <v>13</v>
      </c>
      <c r="C19" s="55"/>
      <c r="D19" s="53" t="s">
        <v>12</v>
      </c>
      <c r="E19" s="51"/>
      <c r="F19" s="53" t="s">
        <v>11</v>
      </c>
      <c r="G19" s="52"/>
      <c r="H19" s="51" t="s">
        <v>10</v>
      </c>
      <c r="I19" s="52"/>
      <c r="J19" s="9"/>
      <c r="K19" s="10"/>
    </row>
    <row r="20" spans="1:11" ht="18" x14ac:dyDescent="0.25">
      <c r="A20" s="8"/>
      <c r="B20" s="59" t="s">
        <v>0</v>
      </c>
      <c r="C20" s="60"/>
      <c r="D20" s="41">
        <f>F13</f>
        <v>771782</v>
      </c>
      <c r="E20" s="42"/>
      <c r="F20" s="41">
        <f>F13</f>
        <v>771782</v>
      </c>
      <c r="G20" s="42"/>
      <c r="H20" s="41">
        <f>F13</f>
        <v>771782</v>
      </c>
      <c r="I20" s="42"/>
      <c r="J20" s="9"/>
      <c r="K20" s="10"/>
    </row>
    <row r="21" spans="1:11" ht="18.75" thickBot="1" x14ac:dyDescent="0.3">
      <c r="A21" s="8"/>
      <c r="B21" s="39" t="s">
        <v>1</v>
      </c>
      <c r="C21" s="40"/>
      <c r="D21" s="43" t="str">
        <f>CONCATENATE("+/- ",TEXT(F15,"0,000.00"))</f>
        <v>+/- 12,357.00</v>
      </c>
      <c r="E21" s="44"/>
      <c r="F21" s="43" t="str">
        <f>CONCATENATE("+/- ",TEXT(F15/1.645*1.96,"0,000.00"))</f>
        <v>+/- 14,723.23</v>
      </c>
      <c r="G21" s="44"/>
      <c r="H21" s="43" t="str">
        <f>CONCATENATE("+/- ",TEXT(F15/1.645*2.576,"0,000.00"))</f>
        <v>+/- 19,350.54</v>
      </c>
      <c r="I21" s="44"/>
      <c r="J21" s="9"/>
      <c r="K21" s="10"/>
    </row>
    <row r="22" spans="1:11" x14ac:dyDescent="0.2">
      <c r="A22" s="8"/>
      <c r="B22" s="9"/>
      <c r="C22" s="9"/>
      <c r="D22" s="9"/>
      <c r="E22" s="9"/>
      <c r="F22" s="9"/>
      <c r="G22" s="9"/>
      <c r="H22" s="9"/>
      <c r="I22" s="9"/>
      <c r="J22" s="9"/>
      <c r="K22" s="10"/>
    </row>
    <row r="23" spans="1:11" x14ac:dyDescent="0.2">
      <c r="A23" s="8"/>
      <c r="B23" s="9"/>
      <c r="C23" s="9"/>
      <c r="D23" s="9"/>
      <c r="E23" s="9"/>
      <c r="F23" s="9"/>
      <c r="G23" s="9"/>
      <c r="H23" s="9"/>
      <c r="I23" s="9"/>
      <c r="J23" s="9"/>
      <c r="K23" s="10"/>
    </row>
    <row r="24" spans="1:11" x14ac:dyDescent="0.2">
      <c r="A24" s="8"/>
      <c r="B24" s="9"/>
      <c r="C24" s="9"/>
      <c r="D24" s="9"/>
      <c r="E24" s="9"/>
      <c r="F24" s="9"/>
      <c r="G24" s="9"/>
      <c r="H24" s="9"/>
      <c r="I24" s="9"/>
      <c r="J24" s="9"/>
      <c r="K24" s="10"/>
    </row>
    <row r="25" spans="1:11" x14ac:dyDescent="0.2">
      <c r="A25" s="8"/>
      <c r="B25" s="9"/>
      <c r="C25" s="9"/>
      <c r="D25" s="9"/>
      <c r="E25" s="9"/>
      <c r="F25" s="9"/>
      <c r="G25" s="9"/>
      <c r="H25" s="9"/>
      <c r="I25" s="9"/>
      <c r="J25" s="9"/>
      <c r="K25" s="10"/>
    </row>
    <row r="26" spans="1:11" x14ac:dyDescent="0.2">
      <c r="A26" s="8"/>
      <c r="B26" s="9"/>
      <c r="C26" s="9"/>
      <c r="D26" s="9"/>
      <c r="E26" s="9"/>
      <c r="F26" s="9"/>
      <c r="G26" s="9"/>
      <c r="H26" s="9"/>
      <c r="I26" s="9"/>
      <c r="J26" s="9"/>
      <c r="K26" s="10"/>
    </row>
    <row r="27" spans="1:11" x14ac:dyDescent="0.2">
      <c r="A27" s="8"/>
      <c r="B27" s="9"/>
      <c r="C27" s="9"/>
      <c r="D27" s="9"/>
      <c r="E27" s="9"/>
      <c r="F27" s="9"/>
      <c r="G27" s="9"/>
      <c r="H27" s="9"/>
      <c r="I27" s="9"/>
      <c r="J27" s="9"/>
      <c r="K27" s="10"/>
    </row>
    <row r="28" spans="1:11" x14ac:dyDescent="0.2">
      <c r="A28" s="8"/>
      <c r="B28" s="9"/>
      <c r="C28" s="9"/>
      <c r="D28" s="9"/>
      <c r="E28" s="9"/>
      <c r="F28" s="9"/>
      <c r="G28" s="9"/>
      <c r="H28" s="9"/>
      <c r="I28" s="9"/>
      <c r="J28" s="9"/>
      <c r="K28" s="10"/>
    </row>
    <row r="29" spans="1:11" ht="13.5" thickBot="1" x14ac:dyDescent="0.25">
      <c r="A29" s="12"/>
      <c r="B29" s="13"/>
      <c r="C29" s="13"/>
      <c r="D29" s="13"/>
      <c r="E29" s="13"/>
      <c r="F29" s="13"/>
      <c r="G29" s="13"/>
      <c r="H29" s="13"/>
      <c r="I29" s="13"/>
      <c r="J29" s="13"/>
      <c r="K29" s="14"/>
    </row>
  </sheetData>
  <sheetProtection sheet="1" objects="1" scenarios="1"/>
  <protectedRanges>
    <protectedRange sqref="F15" name="Range2"/>
    <protectedRange sqref="F13:I13" name="Range1"/>
  </protectedRanges>
  <mergeCells count="16">
    <mergeCell ref="M2:P2"/>
    <mergeCell ref="D19:E19"/>
    <mergeCell ref="B19:C19"/>
    <mergeCell ref="A1:K1"/>
    <mergeCell ref="F20:G20"/>
    <mergeCell ref="B20:C20"/>
    <mergeCell ref="B21:C21"/>
    <mergeCell ref="D20:E20"/>
    <mergeCell ref="D21:E21"/>
    <mergeCell ref="F21:G21"/>
    <mergeCell ref="F13:I13"/>
    <mergeCell ref="F15:I15"/>
    <mergeCell ref="H19:I19"/>
    <mergeCell ref="F19:G19"/>
    <mergeCell ref="H20:I20"/>
    <mergeCell ref="H21:I21"/>
  </mergeCells>
  <hyperlinks>
    <hyperlink ref="M2" location="'Contact Info'!A1" display="Click here to return to main page"/>
  </hyperlinks>
  <pageMargins left="0.7" right="0.7" top="0.75" bottom="0.75" header="0.3" footer="0.3"/>
  <pageSetup paperSize="0" scale="88"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showGridLines="0" zoomScaleNormal="100" workbookViewId="0">
      <selection sqref="A1:K1"/>
    </sheetView>
  </sheetViews>
  <sheetFormatPr defaultRowHeight="12.75" x14ac:dyDescent="0.2"/>
  <cols>
    <col min="3" max="3" width="13" customWidth="1"/>
  </cols>
  <sheetData>
    <row r="1" spans="1:16" s="23" customFormat="1" ht="58.5" customHeight="1" x14ac:dyDescent="0.2">
      <c r="A1" s="56" t="s">
        <v>38</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ht="13.5" thickBot="1" x14ac:dyDescent="0.25">
      <c r="A12" s="8"/>
      <c r="B12" s="9"/>
      <c r="C12" s="9"/>
      <c r="D12" s="9"/>
      <c r="E12" s="9"/>
      <c r="F12" s="9"/>
      <c r="G12" s="9"/>
      <c r="H12" s="9"/>
      <c r="I12" s="9"/>
      <c r="J12" s="9"/>
      <c r="K12" s="10"/>
    </row>
    <row r="13" spans="1:16" ht="15.75" thickBot="1" x14ac:dyDescent="0.3">
      <c r="A13" s="8"/>
      <c r="B13" s="11"/>
      <c r="C13" s="9"/>
      <c r="D13" s="9"/>
      <c r="E13" s="35" t="s">
        <v>46</v>
      </c>
      <c r="F13" s="67">
        <v>0.52200000000000002</v>
      </c>
      <c r="G13" s="68"/>
      <c r="H13" s="68"/>
      <c r="I13" s="69"/>
      <c r="J13" s="9"/>
      <c r="K13" s="10"/>
    </row>
    <row r="14" spans="1:16" ht="13.5" thickBot="1" x14ac:dyDescent="0.25">
      <c r="A14" s="8"/>
      <c r="B14" s="9"/>
      <c r="C14" s="9"/>
      <c r="D14" s="9"/>
      <c r="E14" s="9"/>
      <c r="F14" s="9"/>
      <c r="G14" s="9"/>
      <c r="H14" s="9"/>
      <c r="I14" s="9"/>
      <c r="J14" s="9"/>
      <c r="K14" s="10"/>
    </row>
    <row r="15" spans="1:16" ht="16.5" thickBot="1" x14ac:dyDescent="0.3">
      <c r="A15" s="8"/>
      <c r="B15" s="11"/>
      <c r="C15" s="9"/>
      <c r="D15" s="9"/>
      <c r="E15" s="35" t="s">
        <v>49</v>
      </c>
      <c r="F15" s="70">
        <v>2.7</v>
      </c>
      <c r="G15" s="71"/>
      <c r="H15" s="71"/>
      <c r="I15" s="72"/>
      <c r="J15" s="9"/>
      <c r="K15" s="10"/>
    </row>
    <row r="16" spans="1:16" x14ac:dyDescent="0.2">
      <c r="A16" s="8"/>
      <c r="B16" s="9"/>
      <c r="C16" s="9"/>
      <c r="D16" s="9"/>
      <c r="E16" s="9"/>
      <c r="F16" s="9"/>
      <c r="G16" s="9"/>
      <c r="H16" s="9"/>
      <c r="I16" s="9"/>
      <c r="J16" s="9"/>
      <c r="K16" s="10"/>
    </row>
    <row r="17" spans="1:11" x14ac:dyDescent="0.2">
      <c r="A17" s="8"/>
      <c r="B17" s="25"/>
      <c r="C17" s="9"/>
      <c r="D17" s="9"/>
      <c r="E17" s="9"/>
      <c r="F17" s="24" t="s">
        <v>22</v>
      </c>
      <c r="G17" s="9"/>
      <c r="H17" s="9"/>
      <c r="I17" s="9"/>
      <c r="J17" s="9"/>
      <c r="K17" s="10"/>
    </row>
    <row r="18" spans="1:11" ht="13.5" thickBot="1" x14ac:dyDescent="0.25">
      <c r="A18" s="8"/>
      <c r="B18" s="9"/>
      <c r="C18" s="9"/>
      <c r="D18" s="9"/>
      <c r="E18" s="9"/>
      <c r="F18" s="9"/>
      <c r="G18" s="9"/>
      <c r="H18" s="9"/>
      <c r="I18" s="9"/>
      <c r="J18" s="9"/>
      <c r="K18" s="10"/>
    </row>
    <row r="19" spans="1:11" ht="38.25" customHeight="1" thickBot="1" x14ac:dyDescent="0.25">
      <c r="A19" s="8"/>
      <c r="B19" s="54" t="s">
        <v>13</v>
      </c>
      <c r="C19" s="55"/>
      <c r="D19" s="53" t="s">
        <v>12</v>
      </c>
      <c r="E19" s="51"/>
      <c r="F19" s="53" t="s">
        <v>11</v>
      </c>
      <c r="G19" s="52"/>
      <c r="H19" s="51" t="s">
        <v>10</v>
      </c>
      <c r="I19" s="52"/>
      <c r="J19" s="9"/>
      <c r="K19" s="10"/>
    </row>
    <row r="20" spans="1:11" ht="18" x14ac:dyDescent="0.25">
      <c r="A20" s="8"/>
      <c r="B20" s="59" t="s">
        <v>0</v>
      </c>
      <c r="C20" s="60"/>
      <c r="D20" s="65">
        <f>F13</f>
        <v>0.52200000000000002</v>
      </c>
      <c r="E20" s="66"/>
      <c r="F20" s="65">
        <f>F13</f>
        <v>0.52200000000000002</v>
      </c>
      <c r="G20" s="66"/>
      <c r="H20" s="65">
        <f>F13</f>
        <v>0.52200000000000002</v>
      </c>
      <c r="I20" s="66"/>
      <c r="J20" s="9"/>
      <c r="K20" s="10"/>
    </row>
    <row r="21" spans="1:11" ht="18.75" thickBot="1" x14ac:dyDescent="0.3">
      <c r="A21" s="8"/>
      <c r="B21" s="39" t="s">
        <v>1</v>
      </c>
      <c r="C21" s="40"/>
      <c r="D21" s="61" t="str">
        <f>CONCATENATE("+/- ",ROUND(F15,1))</f>
        <v>+/- 2.7</v>
      </c>
      <c r="E21" s="62"/>
      <c r="F21" s="63" t="str">
        <f>CONCATENATE("+/- ",ROUND(F15/1.645*1.96,1))</f>
        <v>+/- 3.2</v>
      </c>
      <c r="G21" s="64"/>
      <c r="H21" s="61" t="str">
        <f>CONCATENATE("+/- ",ROUND(F15/1.645*2.576,1))</f>
        <v>+/- 4.2</v>
      </c>
      <c r="I21" s="62"/>
      <c r="J21" s="9"/>
      <c r="K21" s="10"/>
    </row>
    <row r="22" spans="1:11" x14ac:dyDescent="0.2">
      <c r="A22" s="8"/>
      <c r="B22" s="9"/>
      <c r="C22" s="9"/>
      <c r="D22" s="9"/>
      <c r="E22" s="9"/>
      <c r="F22" s="9"/>
      <c r="G22" s="9"/>
      <c r="H22" s="9"/>
      <c r="I22" s="9"/>
      <c r="J22" s="9"/>
      <c r="K22" s="10"/>
    </row>
    <row r="23" spans="1:11" x14ac:dyDescent="0.2">
      <c r="A23" s="8"/>
      <c r="B23" s="9"/>
      <c r="C23" s="9"/>
      <c r="D23" s="9"/>
      <c r="E23" s="9"/>
      <c r="F23" s="9"/>
      <c r="G23" s="9"/>
      <c r="H23" s="9"/>
      <c r="I23" s="9"/>
      <c r="J23" s="9"/>
      <c r="K23" s="10"/>
    </row>
    <row r="24" spans="1:11" x14ac:dyDescent="0.2">
      <c r="A24" s="8"/>
      <c r="B24" s="9"/>
      <c r="C24" s="9"/>
      <c r="D24" s="9"/>
      <c r="E24" s="9"/>
      <c r="F24" s="9"/>
      <c r="G24" s="9"/>
      <c r="H24" s="9"/>
      <c r="I24" s="9"/>
      <c r="J24" s="9"/>
      <c r="K24" s="10"/>
    </row>
    <row r="25" spans="1:11" x14ac:dyDescent="0.2">
      <c r="A25" s="8"/>
      <c r="B25" s="9"/>
      <c r="C25" s="9"/>
      <c r="D25" s="9"/>
      <c r="E25" s="9"/>
      <c r="F25" s="9"/>
      <c r="G25" s="9"/>
      <c r="H25" s="9"/>
      <c r="I25" s="9"/>
      <c r="J25" s="9"/>
      <c r="K25" s="10"/>
    </row>
    <row r="26" spans="1:11" x14ac:dyDescent="0.2">
      <c r="A26" s="8"/>
      <c r="B26" s="9"/>
      <c r="C26" s="9"/>
      <c r="D26" s="9"/>
      <c r="E26" s="9"/>
      <c r="F26" s="9"/>
      <c r="G26" s="9"/>
      <c r="H26" s="9"/>
      <c r="I26" s="9"/>
      <c r="J26" s="9"/>
      <c r="K26" s="10"/>
    </row>
    <row r="27" spans="1:11" x14ac:dyDescent="0.2">
      <c r="A27" s="8"/>
      <c r="B27" s="9"/>
      <c r="C27" s="9"/>
      <c r="D27" s="9"/>
      <c r="E27" s="9"/>
      <c r="F27" s="9"/>
      <c r="G27" s="9"/>
      <c r="H27" s="9"/>
      <c r="I27" s="9"/>
      <c r="J27" s="9"/>
      <c r="K27" s="10"/>
    </row>
    <row r="28" spans="1:11" x14ac:dyDescent="0.2">
      <c r="A28" s="8"/>
      <c r="B28" s="9"/>
      <c r="C28" s="9"/>
      <c r="D28" s="9"/>
      <c r="E28" s="9"/>
      <c r="F28" s="9"/>
      <c r="G28" s="9"/>
      <c r="H28" s="9"/>
      <c r="I28" s="9"/>
      <c r="J28" s="9"/>
      <c r="K28" s="10"/>
    </row>
    <row r="29" spans="1:11" ht="13.5" thickBot="1" x14ac:dyDescent="0.25">
      <c r="A29" s="12"/>
      <c r="B29" s="13"/>
      <c r="C29" s="13"/>
      <c r="D29" s="13"/>
      <c r="E29" s="13"/>
      <c r="F29" s="13"/>
      <c r="G29" s="13"/>
      <c r="H29" s="13"/>
      <c r="I29" s="13"/>
      <c r="J29" s="13"/>
      <c r="K29" s="14"/>
    </row>
  </sheetData>
  <sheetProtection sheet="1" objects="1" scenarios="1"/>
  <protectedRanges>
    <protectedRange sqref="F15" name="Range2"/>
    <protectedRange sqref="F13:I13" name="Range1"/>
  </protectedRanges>
  <mergeCells count="16">
    <mergeCell ref="F13:I13"/>
    <mergeCell ref="F15:I15"/>
    <mergeCell ref="B19:C19"/>
    <mergeCell ref="D19:E19"/>
    <mergeCell ref="F19:G19"/>
    <mergeCell ref="H19:I19"/>
    <mergeCell ref="M2:P2"/>
    <mergeCell ref="A1:K1"/>
    <mergeCell ref="B21:C21"/>
    <mergeCell ref="D21:E21"/>
    <mergeCell ref="F21:G21"/>
    <mergeCell ref="H21:I21"/>
    <mergeCell ref="B20:C20"/>
    <mergeCell ref="D20:E20"/>
    <mergeCell ref="F20:G20"/>
    <mergeCell ref="H20:I20"/>
  </mergeCells>
  <hyperlinks>
    <hyperlink ref="M2" location="'Contact Info'!A1" display="Click here to return to main page"/>
  </hyperlinks>
  <pageMargins left="0.7" right="0.7" top="0.75" bottom="0.75" header="0.3" footer="0.3"/>
  <pageSetup paperSize="0" scale="8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showGridLines="0" zoomScaleNormal="100" workbookViewId="0">
      <selection sqref="A1:K1"/>
    </sheetView>
  </sheetViews>
  <sheetFormatPr defaultRowHeight="12.75" x14ac:dyDescent="0.2"/>
  <cols>
    <col min="2" max="2" width="13.7109375" customWidth="1"/>
    <col min="4" max="4" width="9.42578125" customWidth="1"/>
    <col min="5" max="5" width="10.28515625" customWidth="1"/>
    <col min="7" max="7" width="10.85546875" customWidth="1"/>
    <col min="9" max="9" width="11.5703125" customWidth="1"/>
  </cols>
  <sheetData>
    <row r="1" spans="1:16" ht="59.25" customHeight="1" x14ac:dyDescent="0.2">
      <c r="A1" s="56" t="s">
        <v>14</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x14ac:dyDescent="0.2">
      <c r="A17" s="8"/>
      <c r="B17" s="9"/>
      <c r="C17" s="9"/>
      <c r="D17" s="9"/>
      <c r="E17" s="9"/>
      <c r="F17" s="9"/>
      <c r="G17" s="9"/>
      <c r="H17" s="9"/>
      <c r="I17" s="9"/>
      <c r="J17" s="9"/>
      <c r="K17" s="10"/>
    </row>
    <row r="18" spans="1:11" x14ac:dyDescent="0.2">
      <c r="A18" s="8"/>
      <c r="B18" s="9"/>
      <c r="C18" s="9"/>
      <c r="D18" s="9"/>
      <c r="E18" s="9"/>
      <c r="F18" s="9"/>
      <c r="G18" s="9"/>
      <c r="H18" s="9"/>
      <c r="I18" s="9"/>
      <c r="J18" s="9"/>
      <c r="K18" s="10"/>
    </row>
    <row r="19" spans="1:11" x14ac:dyDescent="0.2">
      <c r="A19" s="8"/>
      <c r="B19" s="9"/>
      <c r="C19" s="9"/>
      <c r="D19" s="9"/>
      <c r="E19" s="9"/>
      <c r="F19" s="9"/>
      <c r="G19" s="9"/>
      <c r="H19" s="9"/>
      <c r="I19" s="9"/>
      <c r="J19" s="9"/>
      <c r="K19" s="10"/>
    </row>
    <row r="20" spans="1:11" x14ac:dyDescent="0.2">
      <c r="A20" s="8"/>
      <c r="B20" s="9"/>
      <c r="C20" s="9"/>
      <c r="D20" s="9"/>
      <c r="E20" s="9"/>
      <c r="F20" s="9"/>
      <c r="G20" s="9"/>
      <c r="H20" s="9"/>
      <c r="I20" s="9"/>
      <c r="J20" s="9"/>
      <c r="K20" s="10"/>
    </row>
    <row r="21" spans="1:11" ht="30" customHeight="1" x14ac:dyDescent="0.2">
      <c r="A21" s="8"/>
      <c r="B21" s="76" t="s">
        <v>47</v>
      </c>
      <c r="C21" s="76"/>
      <c r="D21" s="76"/>
      <c r="E21" s="76"/>
      <c r="F21" s="9"/>
      <c r="G21" s="76" t="s">
        <v>51</v>
      </c>
      <c r="H21" s="76"/>
      <c r="I21" s="76"/>
      <c r="J21" s="76"/>
      <c r="K21" s="10"/>
    </row>
    <row r="22" spans="1:11" x14ac:dyDescent="0.2">
      <c r="A22" s="8"/>
      <c r="B22" s="9"/>
      <c r="C22" s="9"/>
      <c r="D22" s="9"/>
      <c r="E22" s="9"/>
      <c r="F22" s="9"/>
      <c r="G22" s="9"/>
      <c r="H22" s="9"/>
      <c r="I22" s="9"/>
      <c r="J22" s="9"/>
      <c r="K22" s="10"/>
    </row>
    <row r="23" spans="1:11" x14ac:dyDescent="0.2">
      <c r="A23" s="80" t="s">
        <v>22</v>
      </c>
      <c r="B23" s="81"/>
      <c r="C23" s="81"/>
      <c r="D23" s="81"/>
      <c r="E23" s="81"/>
      <c r="F23" s="81"/>
      <c r="G23" s="81"/>
      <c r="H23" s="81"/>
      <c r="I23" s="81"/>
      <c r="J23" s="81"/>
      <c r="K23" s="82"/>
    </row>
    <row r="24" spans="1:11" ht="13.5" thickBot="1" x14ac:dyDescent="0.25">
      <c r="A24" s="8"/>
      <c r="B24" s="9"/>
      <c r="C24" s="9"/>
      <c r="D24" s="9"/>
      <c r="E24" s="9"/>
      <c r="F24" s="9"/>
      <c r="G24" s="9"/>
      <c r="H24" s="9"/>
      <c r="I24" s="9"/>
      <c r="J24" s="9"/>
      <c r="K24" s="10"/>
    </row>
    <row r="25" spans="1:11" ht="13.5" thickBot="1" x14ac:dyDescent="0.25">
      <c r="A25" s="8"/>
      <c r="B25" s="45">
        <v>52354</v>
      </c>
      <c r="C25" s="46"/>
      <c r="D25" s="46"/>
      <c r="E25" s="47"/>
      <c r="F25" s="9"/>
      <c r="G25" s="48">
        <v>3303</v>
      </c>
      <c r="H25" s="49"/>
      <c r="I25" s="49"/>
      <c r="J25" s="50"/>
      <c r="K25" s="10"/>
    </row>
    <row r="26" spans="1:11" ht="13.5" thickBot="1" x14ac:dyDescent="0.25">
      <c r="A26" s="8"/>
      <c r="B26" s="45">
        <v>19464</v>
      </c>
      <c r="C26" s="46"/>
      <c r="D26" s="46"/>
      <c r="E26" s="47"/>
      <c r="F26" s="9"/>
      <c r="G26" s="79">
        <v>2011</v>
      </c>
      <c r="H26" s="49"/>
      <c r="I26" s="49"/>
      <c r="J26" s="50"/>
      <c r="K26" s="10"/>
    </row>
    <row r="27" spans="1:11" ht="13.5" thickBot="1" x14ac:dyDescent="0.25">
      <c r="A27" s="8"/>
      <c r="B27" s="45">
        <v>17190</v>
      </c>
      <c r="C27" s="46"/>
      <c r="D27" s="46"/>
      <c r="E27" s="47"/>
      <c r="F27" s="9"/>
      <c r="G27" s="48">
        <v>1854</v>
      </c>
      <c r="H27" s="49"/>
      <c r="I27" s="49"/>
      <c r="J27" s="50"/>
      <c r="K27" s="10"/>
    </row>
    <row r="28" spans="1:11" ht="13.5" thickBot="1" x14ac:dyDescent="0.25">
      <c r="A28" s="8"/>
      <c r="B28" s="45"/>
      <c r="C28" s="46"/>
      <c r="D28" s="46"/>
      <c r="E28" s="47"/>
      <c r="F28" s="9"/>
      <c r="G28" s="48"/>
      <c r="H28" s="49"/>
      <c r="I28" s="49"/>
      <c r="J28" s="50"/>
      <c r="K28" s="10"/>
    </row>
    <row r="29" spans="1:11" ht="13.5" thickBot="1" x14ac:dyDescent="0.25">
      <c r="A29" s="8"/>
      <c r="B29" s="45"/>
      <c r="C29" s="46"/>
      <c r="D29" s="46"/>
      <c r="E29" s="47"/>
      <c r="F29" s="9"/>
      <c r="G29" s="48"/>
      <c r="H29" s="49"/>
      <c r="I29" s="49"/>
      <c r="J29" s="50"/>
      <c r="K29" s="10"/>
    </row>
    <row r="30" spans="1:11" ht="13.5" thickBot="1" x14ac:dyDescent="0.25">
      <c r="A30" s="8"/>
      <c r="B30" s="45"/>
      <c r="C30" s="46"/>
      <c r="D30" s="46"/>
      <c r="E30" s="47"/>
      <c r="F30" s="9"/>
      <c r="G30" s="48"/>
      <c r="H30" s="49"/>
      <c r="I30" s="49"/>
      <c r="J30" s="50"/>
      <c r="K30" s="10"/>
    </row>
    <row r="31" spans="1:11" ht="13.5" thickBot="1" x14ac:dyDescent="0.25">
      <c r="A31" s="8"/>
      <c r="B31" s="45"/>
      <c r="C31" s="46"/>
      <c r="D31" s="46"/>
      <c r="E31" s="47"/>
      <c r="F31" s="9"/>
      <c r="G31" s="48"/>
      <c r="H31" s="49"/>
      <c r="I31" s="49"/>
      <c r="J31" s="50"/>
      <c r="K31" s="10"/>
    </row>
    <row r="32" spans="1:11" ht="13.5" thickBot="1" x14ac:dyDescent="0.25">
      <c r="A32" s="8"/>
      <c r="B32" s="45"/>
      <c r="C32" s="46"/>
      <c r="D32" s="46"/>
      <c r="E32" s="47"/>
      <c r="F32" s="9"/>
      <c r="G32" s="48"/>
      <c r="H32" s="49"/>
      <c r="I32" s="49"/>
      <c r="J32" s="50"/>
      <c r="K32" s="10"/>
    </row>
    <row r="33" spans="1:11" ht="13.5" thickBot="1" x14ac:dyDescent="0.25">
      <c r="A33" s="8"/>
      <c r="B33" s="45"/>
      <c r="C33" s="46"/>
      <c r="D33" s="46"/>
      <c r="E33" s="47"/>
      <c r="F33" s="9"/>
      <c r="G33" s="48"/>
      <c r="H33" s="49"/>
      <c r="I33" s="49"/>
      <c r="J33" s="50"/>
      <c r="K33" s="10"/>
    </row>
    <row r="34" spans="1:11" ht="13.5" thickBot="1" x14ac:dyDescent="0.25">
      <c r="A34" s="8"/>
      <c r="B34" s="45"/>
      <c r="C34" s="46"/>
      <c r="D34" s="46"/>
      <c r="E34" s="47"/>
      <c r="F34" s="9"/>
      <c r="G34" s="48"/>
      <c r="H34" s="49"/>
      <c r="I34" s="49"/>
      <c r="J34" s="50"/>
      <c r="K34" s="10"/>
    </row>
    <row r="35" spans="1:11" ht="13.5" thickBot="1" x14ac:dyDescent="0.25">
      <c r="A35" s="8"/>
      <c r="B35" s="45"/>
      <c r="C35" s="46"/>
      <c r="D35" s="46"/>
      <c r="E35" s="47"/>
      <c r="F35" s="9"/>
      <c r="G35" s="48"/>
      <c r="H35" s="49"/>
      <c r="I35" s="49"/>
      <c r="J35" s="50"/>
      <c r="K35" s="10"/>
    </row>
    <row r="36" spans="1:11" ht="13.5" thickBot="1" x14ac:dyDescent="0.25">
      <c r="A36" s="8"/>
      <c r="B36" s="45"/>
      <c r="C36" s="46"/>
      <c r="D36" s="46"/>
      <c r="E36" s="47"/>
      <c r="F36" s="9"/>
      <c r="G36" s="48"/>
      <c r="H36" s="49"/>
      <c r="I36" s="49"/>
      <c r="J36" s="50"/>
      <c r="K36" s="10"/>
    </row>
    <row r="37" spans="1:11" ht="13.5" thickBot="1" x14ac:dyDescent="0.25">
      <c r="A37" s="8"/>
      <c r="B37" s="45"/>
      <c r="C37" s="46"/>
      <c r="D37" s="46"/>
      <c r="E37" s="47"/>
      <c r="F37" s="9"/>
      <c r="G37" s="48"/>
      <c r="H37" s="49"/>
      <c r="I37" s="49"/>
      <c r="J37" s="50"/>
      <c r="K37" s="10"/>
    </row>
    <row r="38" spans="1:11" ht="13.5" thickBot="1" x14ac:dyDescent="0.25">
      <c r="A38" s="8"/>
      <c r="B38" s="45"/>
      <c r="C38" s="46"/>
      <c r="D38" s="46"/>
      <c r="E38" s="47"/>
      <c r="F38" s="9"/>
      <c r="G38" s="48"/>
      <c r="H38" s="49"/>
      <c r="I38" s="49"/>
      <c r="J38" s="50"/>
      <c r="K38" s="10"/>
    </row>
    <row r="39" spans="1:11" ht="13.5" thickBot="1" x14ac:dyDescent="0.25">
      <c r="A39" s="8"/>
      <c r="B39" s="45"/>
      <c r="C39" s="46"/>
      <c r="D39" s="46"/>
      <c r="E39" s="47"/>
      <c r="F39" s="9"/>
      <c r="G39" s="48"/>
      <c r="H39" s="49"/>
      <c r="I39" s="49"/>
      <c r="J39" s="50"/>
      <c r="K39" s="10"/>
    </row>
    <row r="40" spans="1:11" ht="13.5" thickBot="1" x14ac:dyDescent="0.25">
      <c r="A40" s="8"/>
      <c r="B40" s="45"/>
      <c r="C40" s="46"/>
      <c r="D40" s="46"/>
      <c r="E40" s="47"/>
      <c r="F40" s="9"/>
      <c r="G40" s="48"/>
      <c r="H40" s="49"/>
      <c r="I40" s="49"/>
      <c r="J40" s="50"/>
      <c r="K40" s="10"/>
    </row>
    <row r="41" spans="1:11" ht="13.5" thickBot="1" x14ac:dyDescent="0.25">
      <c r="A41" s="8"/>
      <c r="B41" s="45"/>
      <c r="C41" s="46"/>
      <c r="D41" s="46"/>
      <c r="E41" s="47"/>
      <c r="F41" s="9"/>
      <c r="G41" s="48"/>
      <c r="H41" s="49"/>
      <c r="I41" s="49"/>
      <c r="J41" s="50"/>
      <c r="K41" s="10"/>
    </row>
    <row r="42" spans="1:11" x14ac:dyDescent="0.2">
      <c r="A42" s="8"/>
      <c r="B42" s="9"/>
      <c r="C42" s="9"/>
      <c r="D42" s="9"/>
      <c r="E42" s="9"/>
      <c r="F42" s="9"/>
      <c r="G42" s="9"/>
      <c r="H42" s="9"/>
      <c r="I42" s="9"/>
      <c r="J42" s="9"/>
      <c r="K42" s="10"/>
    </row>
    <row r="43" spans="1:11" x14ac:dyDescent="0.2">
      <c r="A43" s="8"/>
      <c r="B43" s="9"/>
      <c r="C43" s="9"/>
      <c r="D43" s="73" t="s">
        <v>0</v>
      </c>
      <c r="E43" s="73"/>
      <c r="F43" s="9"/>
      <c r="G43" s="73" t="s">
        <v>1</v>
      </c>
      <c r="H43" s="73"/>
      <c r="I43" s="9"/>
      <c r="J43" s="9"/>
      <c r="K43" s="10"/>
    </row>
    <row r="44" spans="1:11" ht="13.5" thickBot="1" x14ac:dyDescent="0.25">
      <c r="A44" s="8"/>
      <c r="B44" s="9"/>
      <c r="C44" s="9"/>
      <c r="D44" s="9"/>
      <c r="E44" s="9"/>
      <c r="F44" s="9"/>
      <c r="G44" s="9"/>
      <c r="H44" s="9"/>
      <c r="I44" s="9"/>
      <c r="J44" s="9"/>
      <c r="K44" s="10"/>
    </row>
    <row r="45" spans="1:11" ht="18.75" thickBot="1" x14ac:dyDescent="0.3">
      <c r="A45" s="8"/>
      <c r="B45" s="9"/>
      <c r="C45" s="27" t="s">
        <v>23</v>
      </c>
      <c r="D45" s="77">
        <f>SUM(B25:E41)</f>
        <v>89008</v>
      </c>
      <c r="E45" s="78"/>
      <c r="F45" s="9"/>
      <c r="G45" s="74" t="str">
        <f>CONCATENATE("+/- ",TEXT(ROUND(SQRT(SUM(G25^2,G26^2,G27^2,G28^2,G29^2,G30^2,G31^2,G32^2,G33^2,G34^2,G35^2,G36^2,G37^2,G38^2,G39^2,G40^2,G41^2)),0),"0,000.00"))</f>
        <v>+/- 4,289.00</v>
      </c>
      <c r="H45" s="75"/>
      <c r="I45" s="9"/>
      <c r="J45" s="9"/>
      <c r="K45" s="10"/>
    </row>
    <row r="46" spans="1:11" x14ac:dyDescent="0.2">
      <c r="A46" s="8"/>
      <c r="B46" s="9"/>
      <c r="C46" s="9"/>
      <c r="D46" s="9"/>
      <c r="E46" s="9"/>
      <c r="F46" s="9"/>
      <c r="G46" s="9"/>
      <c r="H46" s="9"/>
      <c r="I46" s="9"/>
      <c r="J46" s="9"/>
      <c r="K46" s="10"/>
    </row>
    <row r="47" spans="1:11" x14ac:dyDescent="0.2">
      <c r="A47" s="8"/>
      <c r="B47" s="9"/>
      <c r="C47" s="9"/>
      <c r="D47" s="9"/>
      <c r="E47" s="9"/>
      <c r="F47" s="9"/>
      <c r="G47" s="9"/>
      <c r="H47" s="9"/>
      <c r="I47" s="9"/>
      <c r="J47" s="9"/>
      <c r="K47" s="10"/>
    </row>
    <row r="48" spans="1:11" x14ac:dyDescent="0.2">
      <c r="A48" s="8"/>
      <c r="B48" s="9"/>
      <c r="C48" s="9"/>
      <c r="D48" s="9"/>
      <c r="E48" s="9"/>
      <c r="F48" s="9"/>
      <c r="G48" s="9"/>
      <c r="H48" s="9"/>
      <c r="I48" s="9"/>
      <c r="J48" s="9"/>
      <c r="K48" s="10"/>
    </row>
    <row r="49" spans="1:11" x14ac:dyDescent="0.2">
      <c r="A49" s="8"/>
      <c r="B49" s="9"/>
      <c r="C49" s="9"/>
      <c r="D49" s="9"/>
      <c r="E49" s="9"/>
      <c r="F49" s="9"/>
      <c r="G49" s="9"/>
      <c r="H49" s="9"/>
      <c r="I49" s="9"/>
      <c r="J49" s="9"/>
      <c r="K49" s="10"/>
    </row>
    <row r="50" spans="1:11" x14ac:dyDescent="0.2">
      <c r="A50" s="8"/>
      <c r="B50" s="9"/>
      <c r="C50" s="9"/>
      <c r="D50" s="9"/>
      <c r="E50" s="9"/>
      <c r="F50" s="9"/>
      <c r="G50" s="9"/>
      <c r="H50" s="9"/>
      <c r="I50" s="9"/>
      <c r="J50" s="9"/>
      <c r="K50" s="10"/>
    </row>
    <row r="51" spans="1:11" x14ac:dyDescent="0.2">
      <c r="A51" s="8"/>
      <c r="B51" s="9"/>
      <c r="C51" s="9"/>
      <c r="D51" s="9"/>
      <c r="E51" s="9"/>
      <c r="F51" s="9"/>
      <c r="G51" s="9"/>
      <c r="H51" s="9"/>
      <c r="I51" s="9"/>
      <c r="J51" s="9"/>
      <c r="K51" s="10"/>
    </row>
    <row r="52" spans="1:11" x14ac:dyDescent="0.2">
      <c r="A52" s="8"/>
      <c r="B52" s="9"/>
      <c r="C52" s="9"/>
      <c r="D52" s="9"/>
      <c r="E52" s="9"/>
      <c r="F52" s="9"/>
      <c r="G52" s="9"/>
      <c r="H52" s="9"/>
      <c r="I52" s="9"/>
      <c r="J52" s="9"/>
      <c r="K52" s="10"/>
    </row>
    <row r="53" spans="1:11" ht="13.5" thickBot="1" x14ac:dyDescent="0.25">
      <c r="A53" s="12"/>
      <c r="B53" s="13"/>
      <c r="C53" s="13"/>
      <c r="D53" s="13"/>
      <c r="E53" s="13"/>
      <c r="F53" s="13"/>
      <c r="G53" s="13"/>
      <c r="H53" s="13"/>
      <c r="I53" s="13"/>
      <c r="J53" s="13"/>
      <c r="K53" s="14"/>
    </row>
  </sheetData>
  <sheetProtection sheet="1" objects="1" scenarios="1"/>
  <protectedRanges>
    <protectedRange sqref="G25:J41" name="Range2"/>
    <protectedRange sqref="B25:E41" name="Range1"/>
  </protectedRanges>
  <mergeCells count="43">
    <mergeCell ref="G30:J30"/>
    <mergeCell ref="G31:J31"/>
    <mergeCell ref="A23:K23"/>
    <mergeCell ref="B21:E21"/>
    <mergeCell ref="G21:J21"/>
    <mergeCell ref="D45:E45"/>
    <mergeCell ref="M2:P2"/>
    <mergeCell ref="G38:J38"/>
    <mergeCell ref="G39:J39"/>
    <mergeCell ref="G40:J40"/>
    <mergeCell ref="G41:J41"/>
    <mergeCell ref="G36:J36"/>
    <mergeCell ref="G37:J37"/>
    <mergeCell ref="B25:E25"/>
    <mergeCell ref="G25:J25"/>
    <mergeCell ref="B26:E26"/>
    <mergeCell ref="B27:E27"/>
    <mergeCell ref="B28:E28"/>
    <mergeCell ref="B29:E29"/>
    <mergeCell ref="G26:J26"/>
    <mergeCell ref="G27:J27"/>
    <mergeCell ref="G28:J28"/>
    <mergeCell ref="G29:J29"/>
    <mergeCell ref="B38:E38"/>
    <mergeCell ref="B39:E39"/>
    <mergeCell ref="B40:E40"/>
    <mergeCell ref="G45:H45"/>
    <mergeCell ref="G43:H43"/>
    <mergeCell ref="A1:K1"/>
    <mergeCell ref="G32:J32"/>
    <mergeCell ref="G33:J33"/>
    <mergeCell ref="G34:J34"/>
    <mergeCell ref="G35:J35"/>
    <mergeCell ref="D43:E43"/>
    <mergeCell ref="B41:E41"/>
    <mergeCell ref="B30:E30"/>
    <mergeCell ref="B31:E31"/>
    <mergeCell ref="B32:E32"/>
    <mergeCell ref="B33:E33"/>
    <mergeCell ref="B34:E34"/>
    <mergeCell ref="B35:E35"/>
    <mergeCell ref="B36:E36"/>
    <mergeCell ref="B37:E37"/>
  </mergeCells>
  <hyperlinks>
    <hyperlink ref="M2" location="'Contact Info'!A1" display="Click here to return to main page"/>
  </hyperlinks>
  <pageMargins left="0.7" right="0.7" top="0.75" bottom="0.75" header="0.3" footer="0.3"/>
  <pageSetup paperSize="0" scale="80" orientation="portrait" r:id="rId1"/>
  <colBreaks count="1" manualBreakCount="1">
    <brk id="1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showGridLines="0" zoomScaleNormal="100" workbookViewId="0">
      <selection sqref="A1:K1"/>
    </sheetView>
  </sheetViews>
  <sheetFormatPr defaultRowHeight="12.75" x14ac:dyDescent="0.2"/>
  <cols>
    <col min="2" max="2" width="15.85546875" customWidth="1"/>
    <col min="8" max="8" width="12.42578125" customWidth="1"/>
  </cols>
  <sheetData>
    <row r="1" spans="1:16" ht="59.25" customHeight="1" x14ac:dyDescent="0.2">
      <c r="A1" s="56" t="s">
        <v>15</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x14ac:dyDescent="0.2">
      <c r="A17" s="8"/>
      <c r="B17" s="9"/>
      <c r="C17" s="9"/>
      <c r="D17" s="9"/>
      <c r="E17" s="9"/>
      <c r="F17" s="9"/>
      <c r="G17" s="9"/>
      <c r="H17" s="9"/>
      <c r="I17" s="9"/>
      <c r="J17" s="9"/>
      <c r="K17" s="10"/>
    </row>
    <row r="18" spans="1:11" x14ac:dyDescent="0.2">
      <c r="A18" s="8"/>
      <c r="B18" s="9"/>
      <c r="C18" s="9"/>
      <c r="D18" s="9"/>
      <c r="E18" s="9"/>
      <c r="F18" s="9"/>
      <c r="G18" s="9"/>
      <c r="H18" s="9"/>
      <c r="I18" s="9"/>
      <c r="J18" s="9"/>
      <c r="K18" s="10"/>
    </row>
    <row r="19" spans="1:11" x14ac:dyDescent="0.2">
      <c r="A19" s="8"/>
      <c r="B19" s="9"/>
      <c r="C19" s="9"/>
      <c r="D19" s="9"/>
      <c r="E19" s="9"/>
      <c r="F19" s="9"/>
      <c r="G19" s="9"/>
      <c r="H19" s="9"/>
      <c r="I19" s="9"/>
      <c r="J19" s="9"/>
      <c r="K19" s="10"/>
    </row>
    <row r="20" spans="1:11" x14ac:dyDescent="0.2">
      <c r="A20" s="8"/>
      <c r="B20" s="9"/>
      <c r="C20" s="9"/>
      <c r="D20" s="9"/>
      <c r="E20" s="9"/>
      <c r="F20" s="9"/>
      <c r="G20" s="9"/>
      <c r="H20" s="9"/>
      <c r="I20" s="9"/>
      <c r="J20" s="9"/>
      <c r="K20" s="10"/>
    </row>
    <row r="21" spans="1:11" ht="30" customHeight="1" x14ac:dyDescent="0.2">
      <c r="A21" s="8"/>
      <c r="B21" s="76" t="s">
        <v>47</v>
      </c>
      <c r="C21" s="76"/>
      <c r="D21" s="76"/>
      <c r="E21" s="76"/>
      <c r="F21" s="9"/>
      <c r="G21" s="76" t="s">
        <v>51</v>
      </c>
      <c r="H21" s="76"/>
      <c r="I21" s="76"/>
      <c r="J21" s="76"/>
      <c r="K21" s="10"/>
    </row>
    <row r="22" spans="1:11" x14ac:dyDescent="0.2">
      <c r="A22" s="8"/>
      <c r="B22" s="9"/>
      <c r="C22" s="9"/>
      <c r="D22" s="9"/>
      <c r="E22" s="9"/>
      <c r="F22" s="9"/>
      <c r="G22" s="9"/>
      <c r="H22" s="9"/>
      <c r="I22" s="9"/>
      <c r="J22" s="9"/>
      <c r="K22" s="10"/>
    </row>
    <row r="23" spans="1:11" x14ac:dyDescent="0.2">
      <c r="A23" s="80" t="s">
        <v>22</v>
      </c>
      <c r="B23" s="81"/>
      <c r="C23" s="81"/>
      <c r="D23" s="81"/>
      <c r="E23" s="81"/>
      <c r="F23" s="81"/>
      <c r="G23" s="81"/>
      <c r="H23" s="81"/>
      <c r="I23" s="81"/>
      <c r="J23" s="81"/>
      <c r="K23" s="82"/>
    </row>
    <row r="24" spans="1:11" ht="13.5" thickBot="1" x14ac:dyDescent="0.25">
      <c r="A24" s="8"/>
      <c r="B24" s="9"/>
      <c r="C24" s="9"/>
      <c r="D24" s="9"/>
      <c r="E24" s="9"/>
      <c r="F24" s="9"/>
      <c r="G24" s="9"/>
      <c r="H24" s="9"/>
      <c r="I24" s="9"/>
      <c r="J24" s="9"/>
      <c r="K24" s="10"/>
    </row>
    <row r="25" spans="1:11" ht="13.5" thickBot="1" x14ac:dyDescent="0.25">
      <c r="A25" s="8"/>
      <c r="B25" s="67">
        <v>0.318</v>
      </c>
      <c r="C25" s="68"/>
      <c r="D25" s="68"/>
      <c r="E25" s="69"/>
      <c r="F25" s="9"/>
      <c r="G25" s="70">
        <v>0.4</v>
      </c>
      <c r="H25" s="71"/>
      <c r="I25" s="71"/>
      <c r="J25" s="72"/>
      <c r="K25" s="10"/>
    </row>
    <row r="26" spans="1:11" ht="13.5" thickBot="1" x14ac:dyDescent="0.25">
      <c r="A26" s="8"/>
      <c r="B26" s="67">
        <v>0.24299999999999999</v>
      </c>
      <c r="C26" s="68"/>
      <c r="D26" s="68"/>
      <c r="E26" s="69"/>
      <c r="F26" s="9"/>
      <c r="G26" s="83">
        <v>0.5</v>
      </c>
      <c r="H26" s="84"/>
      <c r="I26" s="84"/>
      <c r="J26" s="85"/>
      <c r="K26" s="10"/>
    </row>
    <row r="27" spans="1:11" ht="13.5" thickBot="1" x14ac:dyDescent="0.25">
      <c r="A27" s="8"/>
      <c r="B27" s="67">
        <v>6.7000000000000004E-2</v>
      </c>
      <c r="C27" s="68"/>
      <c r="D27" s="68"/>
      <c r="E27" s="69"/>
      <c r="F27" s="9"/>
      <c r="G27" s="70">
        <v>0.3</v>
      </c>
      <c r="H27" s="71"/>
      <c r="I27" s="71"/>
      <c r="J27" s="72"/>
      <c r="K27" s="10"/>
    </row>
    <row r="28" spans="1:11" ht="13.5" thickBot="1" x14ac:dyDescent="0.25">
      <c r="A28" s="8"/>
      <c r="B28" s="67">
        <v>0.153</v>
      </c>
      <c r="C28" s="68"/>
      <c r="D28" s="68"/>
      <c r="E28" s="69"/>
      <c r="F28" s="9"/>
      <c r="G28" s="70">
        <v>0.4</v>
      </c>
      <c r="H28" s="71"/>
      <c r="I28" s="71"/>
      <c r="J28" s="72"/>
      <c r="K28" s="10"/>
    </row>
    <row r="29" spans="1:11" ht="13.5" thickBot="1" x14ac:dyDescent="0.25">
      <c r="A29" s="8"/>
      <c r="B29" s="67">
        <v>7.3999999999999996E-2</v>
      </c>
      <c r="C29" s="68"/>
      <c r="D29" s="68"/>
      <c r="E29" s="69"/>
      <c r="F29" s="9"/>
      <c r="G29" s="70">
        <v>0.2</v>
      </c>
      <c r="H29" s="71"/>
      <c r="I29" s="71"/>
      <c r="J29" s="72"/>
      <c r="K29" s="10"/>
    </row>
    <row r="30" spans="1:11" ht="13.5" thickBot="1" x14ac:dyDescent="0.25">
      <c r="A30" s="8"/>
      <c r="B30" s="67"/>
      <c r="C30" s="68"/>
      <c r="D30" s="68"/>
      <c r="E30" s="69"/>
      <c r="F30" s="9"/>
      <c r="G30" s="86"/>
      <c r="H30" s="87"/>
      <c r="I30" s="87"/>
      <c r="J30" s="88"/>
      <c r="K30" s="10"/>
    </row>
    <row r="31" spans="1:11" ht="13.5" thickBot="1" x14ac:dyDescent="0.25">
      <c r="A31" s="8"/>
      <c r="B31" s="67"/>
      <c r="C31" s="68"/>
      <c r="D31" s="68"/>
      <c r="E31" s="69"/>
      <c r="F31" s="9"/>
      <c r="G31" s="86"/>
      <c r="H31" s="87"/>
      <c r="I31" s="87"/>
      <c r="J31" s="88"/>
      <c r="K31" s="10"/>
    </row>
    <row r="32" spans="1:11" ht="13.5" thickBot="1" x14ac:dyDescent="0.25">
      <c r="A32" s="8"/>
      <c r="B32" s="67"/>
      <c r="C32" s="68"/>
      <c r="D32" s="68"/>
      <c r="E32" s="69"/>
      <c r="F32" s="9"/>
      <c r="G32" s="86"/>
      <c r="H32" s="87"/>
      <c r="I32" s="87"/>
      <c r="J32" s="88"/>
      <c r="K32" s="10"/>
    </row>
    <row r="33" spans="1:11" ht="13.5" thickBot="1" x14ac:dyDescent="0.25">
      <c r="A33" s="8"/>
      <c r="B33" s="67"/>
      <c r="C33" s="68"/>
      <c r="D33" s="68"/>
      <c r="E33" s="69"/>
      <c r="F33" s="9"/>
      <c r="G33" s="86"/>
      <c r="H33" s="87"/>
      <c r="I33" s="87"/>
      <c r="J33" s="88"/>
      <c r="K33" s="10"/>
    </row>
    <row r="34" spans="1:11" ht="13.5" thickBot="1" x14ac:dyDescent="0.25">
      <c r="A34" s="8"/>
      <c r="B34" s="67"/>
      <c r="C34" s="68"/>
      <c r="D34" s="68"/>
      <c r="E34" s="69"/>
      <c r="F34" s="9"/>
      <c r="G34" s="86"/>
      <c r="H34" s="87"/>
      <c r="I34" s="87"/>
      <c r="J34" s="88"/>
      <c r="K34" s="10"/>
    </row>
    <row r="35" spans="1:11" ht="13.5" thickBot="1" x14ac:dyDescent="0.25">
      <c r="A35" s="8"/>
      <c r="B35" s="67"/>
      <c r="C35" s="68"/>
      <c r="D35" s="68"/>
      <c r="E35" s="69"/>
      <c r="F35" s="9"/>
      <c r="G35" s="86"/>
      <c r="H35" s="87"/>
      <c r="I35" s="87"/>
      <c r="J35" s="88"/>
      <c r="K35" s="10"/>
    </row>
    <row r="36" spans="1:11" ht="13.5" thickBot="1" x14ac:dyDescent="0.25">
      <c r="A36" s="8"/>
      <c r="B36" s="67"/>
      <c r="C36" s="68"/>
      <c r="D36" s="68"/>
      <c r="E36" s="69"/>
      <c r="F36" s="9"/>
      <c r="G36" s="86"/>
      <c r="H36" s="87"/>
      <c r="I36" s="87"/>
      <c r="J36" s="88"/>
      <c r="K36" s="10"/>
    </row>
    <row r="37" spans="1:11" ht="13.5" thickBot="1" x14ac:dyDescent="0.25">
      <c r="A37" s="8"/>
      <c r="B37" s="67"/>
      <c r="C37" s="68"/>
      <c r="D37" s="68"/>
      <c r="E37" s="69"/>
      <c r="F37" s="9"/>
      <c r="G37" s="86"/>
      <c r="H37" s="87"/>
      <c r="I37" s="87"/>
      <c r="J37" s="88"/>
      <c r="K37" s="10"/>
    </row>
    <row r="38" spans="1:11" ht="13.5" thickBot="1" x14ac:dyDescent="0.25">
      <c r="A38" s="8"/>
      <c r="B38" s="67"/>
      <c r="C38" s="68"/>
      <c r="D38" s="68"/>
      <c r="E38" s="69"/>
      <c r="F38" s="9"/>
      <c r="G38" s="86"/>
      <c r="H38" s="87"/>
      <c r="I38" s="87"/>
      <c r="J38" s="88"/>
      <c r="K38" s="10"/>
    </row>
    <row r="39" spans="1:11" ht="13.5" thickBot="1" x14ac:dyDescent="0.25">
      <c r="A39" s="8"/>
      <c r="B39" s="67"/>
      <c r="C39" s="68"/>
      <c r="D39" s="68"/>
      <c r="E39" s="69"/>
      <c r="F39" s="9"/>
      <c r="G39" s="86"/>
      <c r="H39" s="87"/>
      <c r="I39" s="87"/>
      <c r="J39" s="88"/>
      <c r="K39" s="10"/>
    </row>
    <row r="40" spans="1:11" ht="13.5" thickBot="1" x14ac:dyDescent="0.25">
      <c r="A40" s="8"/>
      <c r="B40" s="67"/>
      <c r="C40" s="68"/>
      <c r="D40" s="68"/>
      <c r="E40" s="69"/>
      <c r="F40" s="9"/>
      <c r="G40" s="86"/>
      <c r="H40" s="87"/>
      <c r="I40" s="87"/>
      <c r="J40" s="88"/>
      <c r="K40" s="10"/>
    </row>
    <row r="41" spans="1:11" ht="13.5" thickBot="1" x14ac:dyDescent="0.25">
      <c r="A41" s="8"/>
      <c r="B41" s="67"/>
      <c r="C41" s="68"/>
      <c r="D41" s="68"/>
      <c r="E41" s="69"/>
      <c r="F41" s="9"/>
      <c r="G41" s="86"/>
      <c r="H41" s="87"/>
      <c r="I41" s="87"/>
      <c r="J41" s="88"/>
      <c r="K41" s="10"/>
    </row>
    <row r="42" spans="1:11" x14ac:dyDescent="0.2">
      <c r="A42" s="8"/>
      <c r="B42" s="9"/>
      <c r="C42" s="9"/>
      <c r="D42" s="9"/>
      <c r="E42" s="9"/>
      <c r="F42" s="9"/>
      <c r="G42" s="9"/>
      <c r="H42" s="9"/>
      <c r="I42" s="9"/>
      <c r="J42" s="9"/>
      <c r="K42" s="10"/>
    </row>
    <row r="43" spans="1:11" x14ac:dyDescent="0.2">
      <c r="A43" s="8"/>
      <c r="B43" s="9"/>
      <c r="C43" s="9"/>
      <c r="D43" s="73" t="s">
        <v>0</v>
      </c>
      <c r="E43" s="73"/>
      <c r="F43" s="9"/>
      <c r="G43" s="73" t="s">
        <v>1</v>
      </c>
      <c r="H43" s="73"/>
      <c r="I43" s="9"/>
      <c r="J43" s="9"/>
      <c r="K43" s="10"/>
    </row>
    <row r="44" spans="1:11" ht="13.5" thickBot="1" x14ac:dyDescent="0.25">
      <c r="A44" s="8"/>
      <c r="B44" s="9"/>
      <c r="C44" s="9"/>
      <c r="D44" s="9"/>
      <c r="E44" s="9"/>
      <c r="F44" s="9"/>
      <c r="G44" s="9"/>
      <c r="H44" s="9"/>
      <c r="I44" s="9"/>
      <c r="J44" s="9"/>
      <c r="K44" s="10"/>
    </row>
    <row r="45" spans="1:11" ht="18.75" thickBot="1" x14ac:dyDescent="0.3">
      <c r="A45" s="8"/>
      <c r="B45" s="21"/>
      <c r="C45" s="27" t="s">
        <v>23</v>
      </c>
      <c r="D45" s="89">
        <f>SUM(B25:E41)</f>
        <v>0.85499999999999987</v>
      </c>
      <c r="E45" s="90"/>
      <c r="F45" s="9"/>
      <c r="G45" s="89" t="str">
        <f>CONCATENATE("+/- ",ROUND(SQRT(SUM(G25^2,G26^2,G27^2,G28^2,G29^2,G30^2,G31^2,G32^2,G33^2,G34^2,G35^2,G36^2,G37^2,G38^2,G39^2,G40^2,G41^2)),1))</f>
        <v>+/- 0.8</v>
      </c>
      <c r="H45" s="90"/>
      <c r="I45" s="9"/>
      <c r="J45" s="9"/>
      <c r="K45" s="10"/>
    </row>
    <row r="46" spans="1:11" x14ac:dyDescent="0.2">
      <c r="A46" s="8"/>
      <c r="B46" s="9"/>
      <c r="C46" s="9"/>
      <c r="D46" s="9"/>
      <c r="E46" s="9"/>
      <c r="F46" s="9"/>
      <c r="G46" s="9"/>
      <c r="H46" s="9"/>
      <c r="I46" s="9"/>
      <c r="J46" s="9"/>
      <c r="K46" s="10"/>
    </row>
    <row r="47" spans="1:11" x14ac:dyDescent="0.2">
      <c r="A47" s="8"/>
      <c r="B47" s="9"/>
      <c r="C47" s="9"/>
      <c r="D47" s="9"/>
      <c r="E47" s="9"/>
      <c r="F47" s="9"/>
      <c r="G47" s="9"/>
      <c r="H47" s="9"/>
      <c r="I47" s="9"/>
      <c r="J47" s="9"/>
      <c r="K47" s="10"/>
    </row>
    <row r="48" spans="1:11" x14ac:dyDescent="0.2">
      <c r="A48" s="8"/>
      <c r="B48" s="9"/>
      <c r="C48" s="9"/>
      <c r="D48" s="9"/>
      <c r="E48" s="9"/>
      <c r="F48" s="9"/>
      <c r="G48" s="9"/>
      <c r="H48" s="9"/>
      <c r="I48" s="9"/>
      <c r="J48" s="9"/>
      <c r="K48" s="10"/>
    </row>
    <row r="49" spans="1:11" s="9" customFormat="1" x14ac:dyDescent="0.2">
      <c r="A49" s="8"/>
      <c r="K49" s="10"/>
    </row>
    <row r="50" spans="1:11" s="9" customFormat="1" x14ac:dyDescent="0.2">
      <c r="A50" s="8"/>
      <c r="K50" s="10"/>
    </row>
    <row r="51" spans="1:11" s="9" customFormat="1" x14ac:dyDescent="0.2">
      <c r="A51" s="8"/>
      <c r="K51" s="10"/>
    </row>
    <row r="52" spans="1:11" s="9" customFormat="1" x14ac:dyDescent="0.2">
      <c r="A52" s="8"/>
      <c r="K52" s="10"/>
    </row>
    <row r="53" spans="1:11" ht="13.5" thickBot="1" x14ac:dyDescent="0.25">
      <c r="A53" s="12"/>
      <c r="B53" s="13"/>
      <c r="C53" s="13"/>
      <c r="D53" s="13"/>
      <c r="E53" s="13"/>
      <c r="F53" s="13"/>
      <c r="G53" s="13"/>
      <c r="H53" s="13"/>
      <c r="I53" s="13"/>
      <c r="J53" s="13"/>
      <c r="K53" s="14"/>
    </row>
  </sheetData>
  <sheetProtection sheet="1" objects="1" scenarios="1"/>
  <protectedRanges>
    <protectedRange sqref="G25:J41" name="Range2"/>
    <protectedRange sqref="B25:E41" name="Range1"/>
  </protectedRanges>
  <mergeCells count="43">
    <mergeCell ref="M2:P2"/>
    <mergeCell ref="D45:E45"/>
    <mergeCell ref="G45:H45"/>
    <mergeCell ref="D43:E43"/>
    <mergeCell ref="G43:H43"/>
    <mergeCell ref="G36:J36"/>
    <mergeCell ref="B31:E31"/>
    <mergeCell ref="G31:J31"/>
    <mergeCell ref="B32:E32"/>
    <mergeCell ref="G32:J32"/>
    <mergeCell ref="B34:E34"/>
    <mergeCell ref="G34:J34"/>
    <mergeCell ref="B35:E35"/>
    <mergeCell ref="G35:J35"/>
    <mergeCell ref="B36:E36"/>
    <mergeCell ref="A23:K23"/>
    <mergeCell ref="B33:E33"/>
    <mergeCell ref="G33:J33"/>
    <mergeCell ref="B28:E28"/>
    <mergeCell ref="B40:E40"/>
    <mergeCell ref="G40:J40"/>
    <mergeCell ref="B41:E41"/>
    <mergeCell ref="G41:J41"/>
    <mergeCell ref="B37:E37"/>
    <mergeCell ref="G37:J37"/>
    <mergeCell ref="B38:E38"/>
    <mergeCell ref="G38:J38"/>
    <mergeCell ref="B39:E39"/>
    <mergeCell ref="G39:J39"/>
    <mergeCell ref="G28:J28"/>
    <mergeCell ref="B29:E29"/>
    <mergeCell ref="G29:J29"/>
    <mergeCell ref="B30:E30"/>
    <mergeCell ref="G30:J30"/>
    <mergeCell ref="A1:K1"/>
    <mergeCell ref="B21:E21"/>
    <mergeCell ref="G21:J21"/>
    <mergeCell ref="B25:E25"/>
    <mergeCell ref="G25:J25"/>
    <mergeCell ref="B26:E26"/>
    <mergeCell ref="G26:J26"/>
    <mergeCell ref="B27:E27"/>
    <mergeCell ref="G27:J27"/>
  </mergeCells>
  <hyperlinks>
    <hyperlink ref="M2" location="'Contact Info'!A1" display="Click here to return to main page"/>
  </hyperlinks>
  <pageMargins left="0.7" right="0.7" top="0.75" bottom="0.75" header="0.3" footer="0.3"/>
  <pageSetup paperSize="0" scale="83" orientation="portrait" r:id="rId1"/>
  <colBreaks count="1" manualBreakCount="1">
    <brk id="1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showGridLines="0" zoomScaleNormal="100" workbookViewId="0">
      <selection sqref="A1:K1"/>
    </sheetView>
  </sheetViews>
  <sheetFormatPr defaultRowHeight="12.75" x14ac:dyDescent="0.2"/>
  <cols>
    <col min="5" max="5" width="11" customWidth="1"/>
    <col min="8" max="8" width="10.28515625" customWidth="1"/>
    <col min="9" max="9" width="10.85546875" customWidth="1"/>
  </cols>
  <sheetData>
    <row r="1" spans="1:16" ht="59.25" customHeight="1" x14ac:dyDescent="0.2">
      <c r="A1" s="56" t="s">
        <v>24</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x14ac:dyDescent="0.2">
      <c r="A17" s="8"/>
      <c r="B17" s="9"/>
      <c r="C17" s="9"/>
      <c r="D17" s="9"/>
      <c r="E17" s="9"/>
      <c r="F17" s="9"/>
      <c r="G17" s="9"/>
      <c r="H17" s="9"/>
      <c r="I17" s="9"/>
      <c r="J17" s="9"/>
      <c r="K17" s="10"/>
    </row>
    <row r="18" spans="1:11" ht="54.75" customHeight="1" x14ac:dyDescent="0.2">
      <c r="A18" s="8"/>
      <c r="C18" s="36"/>
      <c r="D18" s="36"/>
      <c r="E18" s="76" t="s">
        <v>47</v>
      </c>
      <c r="F18" s="76"/>
      <c r="H18" s="76" t="s">
        <v>50</v>
      </c>
      <c r="I18" s="76"/>
      <c r="J18" s="36"/>
      <c r="K18" s="10"/>
    </row>
    <row r="19" spans="1:11" x14ac:dyDescent="0.2">
      <c r="A19" s="8"/>
      <c r="B19" s="9"/>
      <c r="C19" s="9"/>
      <c r="D19" s="9"/>
      <c r="E19" s="9"/>
      <c r="F19" s="9"/>
      <c r="G19" s="9"/>
      <c r="H19" s="9"/>
      <c r="I19" s="9"/>
      <c r="J19" s="9"/>
      <c r="K19" s="10"/>
    </row>
    <row r="20" spans="1:11" x14ac:dyDescent="0.2">
      <c r="A20" s="8"/>
      <c r="B20" s="25" t="s">
        <v>22</v>
      </c>
      <c r="C20" s="9"/>
      <c r="D20" s="9"/>
      <c r="E20" s="9"/>
      <c r="F20" s="9"/>
      <c r="G20" s="9"/>
      <c r="H20" s="9"/>
      <c r="I20" s="9"/>
      <c r="J20" s="9"/>
      <c r="K20" s="10"/>
    </row>
    <row r="21" spans="1:11" ht="13.5" thickBot="1" x14ac:dyDescent="0.25">
      <c r="A21" s="8"/>
      <c r="B21" s="9"/>
      <c r="C21" s="9"/>
      <c r="D21" s="9"/>
      <c r="E21" s="9"/>
      <c r="F21" s="9"/>
      <c r="G21" s="9"/>
      <c r="H21" s="9"/>
      <c r="I21" s="9"/>
      <c r="J21" s="9"/>
      <c r="K21" s="10"/>
    </row>
    <row r="22" spans="1:11" ht="13.5" thickBot="1" x14ac:dyDescent="0.25">
      <c r="A22" s="8"/>
      <c r="B22" s="9"/>
      <c r="C22" s="9"/>
      <c r="D22" s="35" t="s">
        <v>18</v>
      </c>
      <c r="E22" s="45">
        <v>4634</v>
      </c>
      <c r="F22" s="47"/>
      <c r="G22" s="9"/>
      <c r="H22" s="48">
        <v>989</v>
      </c>
      <c r="I22" s="50"/>
      <c r="J22" s="9"/>
      <c r="K22" s="10"/>
    </row>
    <row r="23" spans="1:11" ht="13.5" thickBot="1" x14ac:dyDescent="0.25">
      <c r="A23" s="15"/>
      <c r="B23" s="9"/>
      <c r="C23" s="9"/>
      <c r="D23" s="29"/>
      <c r="E23" s="26"/>
      <c r="F23" s="30"/>
      <c r="G23" s="16"/>
      <c r="H23" s="31"/>
      <c r="I23" s="31"/>
      <c r="J23" s="19"/>
      <c r="K23" s="17"/>
    </row>
    <row r="24" spans="1:11" ht="13.5" thickBot="1" x14ac:dyDescent="0.25">
      <c r="A24" s="8"/>
      <c r="B24" s="9"/>
      <c r="C24" s="9"/>
      <c r="D24" s="28" t="s">
        <v>19</v>
      </c>
      <c r="E24" s="45">
        <v>6440</v>
      </c>
      <c r="F24" s="47"/>
      <c r="G24" s="9"/>
      <c r="H24" s="48">
        <v>1328</v>
      </c>
      <c r="I24" s="50"/>
      <c r="J24" s="9"/>
      <c r="K24" s="10"/>
    </row>
    <row r="25" spans="1:11" x14ac:dyDescent="0.2">
      <c r="A25" s="8"/>
      <c r="B25" s="9"/>
      <c r="C25" s="9"/>
      <c r="D25" s="9"/>
      <c r="E25" s="9"/>
      <c r="F25" s="9"/>
      <c r="G25" s="9"/>
      <c r="H25" s="9"/>
      <c r="I25" s="9"/>
      <c r="J25" s="9"/>
      <c r="K25" s="10"/>
    </row>
    <row r="26" spans="1:11" x14ac:dyDescent="0.2">
      <c r="A26" s="8"/>
      <c r="B26" s="9"/>
      <c r="C26" s="9"/>
      <c r="D26" s="9"/>
      <c r="E26" s="73" t="s">
        <v>0</v>
      </c>
      <c r="F26" s="73"/>
      <c r="G26" s="9"/>
      <c r="H26" s="73" t="s">
        <v>1</v>
      </c>
      <c r="I26" s="73"/>
      <c r="J26" s="9"/>
      <c r="K26" s="10"/>
    </row>
    <row r="27" spans="1:11" ht="13.5" thickBot="1" x14ac:dyDescent="0.25">
      <c r="A27" s="8"/>
      <c r="B27" s="9"/>
      <c r="C27" s="9"/>
      <c r="D27" s="9"/>
      <c r="E27" s="9"/>
      <c r="F27" s="9"/>
      <c r="G27" s="9"/>
      <c r="H27" s="9"/>
      <c r="I27" s="9"/>
      <c r="J27" s="9"/>
      <c r="K27" s="10"/>
    </row>
    <row r="28" spans="1:11" ht="18.75" thickBot="1" x14ac:dyDescent="0.3">
      <c r="A28" s="8"/>
      <c r="B28" s="9"/>
      <c r="C28" s="21"/>
      <c r="D28" s="27" t="s">
        <v>23</v>
      </c>
      <c r="E28" s="91">
        <f>E22/E24</f>
        <v>0.7195652173913043</v>
      </c>
      <c r="F28" s="92"/>
      <c r="G28" s="20"/>
      <c r="H28" s="89" t="str">
        <f>CONCATENATE("+/- ",ROUND((SQRT(H22^2+(E28^2*H24^2)))/E24,4))</f>
        <v>+/- 0.2135</v>
      </c>
      <c r="I28" s="90"/>
      <c r="J28" s="9"/>
      <c r="K28" s="10"/>
    </row>
    <row r="29" spans="1:11" x14ac:dyDescent="0.2">
      <c r="A29" s="8"/>
      <c r="B29" s="9"/>
      <c r="C29" s="9"/>
      <c r="D29" s="9"/>
      <c r="E29" s="9"/>
      <c r="F29" s="9"/>
      <c r="G29" s="9"/>
      <c r="H29" s="9"/>
      <c r="I29" s="9"/>
      <c r="J29" s="9"/>
      <c r="K29" s="10"/>
    </row>
    <row r="30" spans="1:11" x14ac:dyDescent="0.2">
      <c r="A30" s="8"/>
      <c r="B30" s="9"/>
      <c r="C30" s="9"/>
      <c r="D30" s="9"/>
      <c r="E30" s="9"/>
      <c r="F30" s="9"/>
      <c r="G30" s="9"/>
      <c r="H30" s="9"/>
      <c r="I30" s="9"/>
      <c r="J30" s="9"/>
      <c r="K30" s="10"/>
    </row>
    <row r="31" spans="1:11" x14ac:dyDescent="0.2">
      <c r="A31" s="8"/>
      <c r="B31" s="9"/>
      <c r="C31" s="9"/>
      <c r="D31" s="9"/>
      <c r="E31" s="9"/>
      <c r="F31" s="9"/>
      <c r="G31" s="9"/>
      <c r="H31" s="9"/>
      <c r="I31" s="9"/>
      <c r="J31" s="9"/>
      <c r="K31" s="10"/>
    </row>
    <row r="32" spans="1:11" x14ac:dyDescent="0.2">
      <c r="A32" s="8"/>
      <c r="B32" s="9"/>
      <c r="C32" s="9"/>
      <c r="D32" s="9"/>
      <c r="E32" s="9"/>
      <c r="F32" s="9"/>
      <c r="G32" s="9"/>
      <c r="H32" s="9"/>
      <c r="I32" s="9"/>
      <c r="J32" s="9"/>
      <c r="K32" s="10"/>
    </row>
    <row r="33" spans="1:11" x14ac:dyDescent="0.2">
      <c r="A33" s="8"/>
      <c r="B33" s="9"/>
      <c r="C33" s="9"/>
      <c r="D33" s="9"/>
      <c r="E33" s="9"/>
      <c r="F33" s="9"/>
      <c r="G33" s="9"/>
      <c r="H33" s="9"/>
      <c r="I33" s="9"/>
      <c r="J33" s="9"/>
      <c r="K33" s="10"/>
    </row>
    <row r="34" spans="1:11" x14ac:dyDescent="0.2">
      <c r="A34" s="8"/>
      <c r="B34" s="9"/>
      <c r="C34" s="9"/>
      <c r="D34" s="9"/>
      <c r="E34" s="9"/>
      <c r="F34" s="9"/>
      <c r="G34" s="9"/>
      <c r="H34" s="9"/>
      <c r="I34" s="9"/>
      <c r="J34" s="9"/>
      <c r="K34" s="10"/>
    </row>
    <row r="35" spans="1:11" x14ac:dyDescent="0.2">
      <c r="A35" s="8"/>
      <c r="B35" s="9"/>
      <c r="C35" s="9"/>
      <c r="D35" s="9"/>
      <c r="E35" s="9"/>
      <c r="F35" s="9"/>
      <c r="G35" s="9"/>
      <c r="H35" s="9"/>
      <c r="I35" s="9"/>
      <c r="J35" s="9"/>
      <c r="K35" s="10"/>
    </row>
    <row r="36" spans="1:11" ht="13.5" thickBot="1" x14ac:dyDescent="0.25">
      <c r="A36" s="12"/>
      <c r="B36" s="13"/>
      <c r="C36" s="13"/>
      <c r="D36" s="13"/>
      <c r="E36" s="13"/>
      <c r="F36" s="13"/>
      <c r="G36" s="13"/>
      <c r="H36" s="13"/>
      <c r="I36" s="13"/>
      <c r="J36" s="13"/>
      <c r="K36" s="14"/>
    </row>
  </sheetData>
  <sheetProtection sheet="1" objects="1" scenarios="1"/>
  <protectedRanges>
    <protectedRange sqref="H24" name="Range4"/>
    <protectedRange sqref="H22" name="Range3"/>
    <protectedRange sqref="E24" name="Range2"/>
    <protectedRange sqref="E22:F22" name="Range1"/>
  </protectedRanges>
  <mergeCells count="12">
    <mergeCell ref="H18:I18"/>
    <mergeCell ref="E18:F18"/>
    <mergeCell ref="M2:P2"/>
    <mergeCell ref="A1:K1"/>
    <mergeCell ref="E28:F28"/>
    <mergeCell ref="H28:I28"/>
    <mergeCell ref="E22:F22"/>
    <mergeCell ref="E24:F24"/>
    <mergeCell ref="H22:I22"/>
    <mergeCell ref="H24:I24"/>
    <mergeCell ref="E26:F26"/>
    <mergeCell ref="H26:I26"/>
  </mergeCells>
  <hyperlinks>
    <hyperlink ref="M2" location="'Contact Info'!A1" display="Click here to return to main page"/>
  </hyperlinks>
  <pageMargins left="0.7" right="0.7" top="0.75" bottom="0.75" header="0.3" footer="0.3"/>
  <pageSetup paperSize="0" scale="8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zoomScaleNormal="100" workbookViewId="0">
      <selection sqref="A1:K1"/>
    </sheetView>
  </sheetViews>
  <sheetFormatPr defaultRowHeight="12.75" x14ac:dyDescent="0.2"/>
  <cols>
    <col min="4" max="6" width="10.85546875" customWidth="1"/>
    <col min="8" max="10" width="10.140625" customWidth="1"/>
  </cols>
  <sheetData>
    <row r="1" spans="1:16" ht="59.25" customHeight="1" x14ac:dyDescent="0.2">
      <c r="A1" s="56" t="s">
        <v>39</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ht="57" customHeight="1" x14ac:dyDescent="0.2">
      <c r="A17" s="8"/>
      <c r="B17" s="9"/>
      <c r="C17" s="9"/>
      <c r="D17" s="37"/>
      <c r="E17" s="76" t="s">
        <v>47</v>
      </c>
      <c r="F17" s="76"/>
      <c r="H17" s="76" t="s">
        <v>50</v>
      </c>
      <c r="I17" s="76"/>
      <c r="J17" s="37"/>
      <c r="K17" s="10"/>
    </row>
    <row r="18" spans="1:11" x14ac:dyDescent="0.2">
      <c r="A18" s="8"/>
      <c r="B18" s="9"/>
      <c r="C18" s="9"/>
      <c r="D18" s="9"/>
      <c r="E18" s="9"/>
      <c r="F18" s="9"/>
      <c r="G18" s="9"/>
      <c r="H18" s="9"/>
      <c r="I18" s="9"/>
      <c r="J18" s="9"/>
      <c r="K18" s="10"/>
    </row>
    <row r="19" spans="1:11" x14ac:dyDescent="0.2">
      <c r="A19" s="8"/>
      <c r="B19" s="11" t="s">
        <v>9</v>
      </c>
      <c r="C19" s="9"/>
      <c r="D19" s="9"/>
      <c r="E19" s="9"/>
      <c r="F19" s="9"/>
      <c r="G19" s="9"/>
      <c r="H19" s="9"/>
      <c r="I19" s="9"/>
      <c r="J19" s="9"/>
      <c r="K19" s="10"/>
    </row>
    <row r="20" spans="1:11" ht="13.5" thickBot="1" x14ac:dyDescent="0.25">
      <c r="A20" s="8"/>
      <c r="B20" s="9"/>
      <c r="C20" s="9"/>
      <c r="D20" s="9"/>
      <c r="E20" s="9"/>
      <c r="F20" s="9"/>
      <c r="G20" s="9"/>
      <c r="H20" s="9"/>
      <c r="I20" s="9"/>
      <c r="J20" s="9"/>
      <c r="K20" s="10"/>
    </row>
    <row r="21" spans="1:11" ht="13.5" thickBot="1" x14ac:dyDescent="0.25">
      <c r="A21" s="8"/>
      <c r="B21" s="9"/>
      <c r="C21" s="9"/>
      <c r="D21" s="28" t="s">
        <v>16</v>
      </c>
      <c r="E21" s="45">
        <v>4634</v>
      </c>
      <c r="F21" s="47"/>
      <c r="G21" s="9"/>
      <c r="H21" s="48">
        <v>989</v>
      </c>
      <c r="I21" s="50"/>
      <c r="J21" s="9"/>
      <c r="K21" s="10"/>
    </row>
    <row r="22" spans="1:11" ht="13.5" thickBot="1" x14ac:dyDescent="0.25">
      <c r="A22" s="15"/>
      <c r="B22" s="9"/>
      <c r="C22" s="9"/>
      <c r="D22" s="29"/>
      <c r="E22" s="26"/>
      <c r="F22" s="30"/>
      <c r="G22" s="16"/>
      <c r="H22" s="31"/>
      <c r="I22" s="31"/>
      <c r="J22" s="19"/>
      <c r="K22" s="17"/>
    </row>
    <row r="23" spans="1:11" ht="13.5" thickBot="1" x14ac:dyDescent="0.25">
      <c r="A23" s="8"/>
      <c r="B23" s="9"/>
      <c r="C23" s="9"/>
      <c r="D23" s="28" t="s">
        <v>17</v>
      </c>
      <c r="E23" s="45">
        <v>31713</v>
      </c>
      <c r="F23" s="47"/>
      <c r="G23" s="9"/>
      <c r="H23" s="48">
        <v>601</v>
      </c>
      <c r="I23" s="50"/>
      <c r="J23" s="9"/>
      <c r="K23" s="10"/>
    </row>
    <row r="24" spans="1:11" x14ac:dyDescent="0.2">
      <c r="A24" s="8"/>
      <c r="B24" s="9"/>
      <c r="C24" s="9"/>
      <c r="D24" s="9"/>
      <c r="E24" s="9"/>
      <c r="F24" s="9"/>
      <c r="G24" s="9"/>
      <c r="H24" s="9"/>
      <c r="I24" s="9"/>
      <c r="J24" s="9"/>
      <c r="K24" s="10"/>
    </row>
    <row r="25" spans="1:11" x14ac:dyDescent="0.2">
      <c r="A25" s="8"/>
      <c r="B25" s="9"/>
      <c r="C25" s="9"/>
      <c r="D25" s="9"/>
      <c r="E25" s="73" t="s">
        <v>0</v>
      </c>
      <c r="F25" s="73"/>
      <c r="G25" s="22"/>
      <c r="H25" s="73" t="s">
        <v>1</v>
      </c>
      <c r="I25" s="73"/>
      <c r="J25" s="9"/>
      <c r="K25" s="10"/>
    </row>
    <row r="26" spans="1:11" ht="13.5" thickBot="1" x14ac:dyDescent="0.25">
      <c r="A26" s="8"/>
      <c r="B26" s="9"/>
      <c r="C26" s="9"/>
      <c r="D26" s="9"/>
      <c r="E26" s="9"/>
      <c r="F26" s="9"/>
      <c r="G26" s="9"/>
      <c r="H26" s="9"/>
      <c r="I26" s="9"/>
      <c r="J26" s="9"/>
      <c r="K26" s="10"/>
    </row>
    <row r="27" spans="1:11" ht="18.75" thickBot="1" x14ac:dyDescent="0.3">
      <c r="A27" s="8"/>
      <c r="B27" s="9"/>
      <c r="C27" s="21" t="s">
        <v>13</v>
      </c>
      <c r="D27" s="9"/>
      <c r="E27" s="93">
        <f>E21/E23</f>
        <v>0.14612304102418566</v>
      </c>
      <c r="F27" s="94"/>
      <c r="G27" s="20"/>
      <c r="H27" s="89" t="str">
        <f>CONCATENATE("+/- ",ROUND((SQRT(H21^2-(E27^2*H23^2)))/E23,4))</f>
        <v>+/- 0.0311</v>
      </c>
      <c r="I27" s="90"/>
      <c r="J27" s="9"/>
      <c r="K27" s="10"/>
    </row>
    <row r="28" spans="1:11" x14ac:dyDescent="0.2">
      <c r="A28" s="8"/>
      <c r="B28" s="9"/>
      <c r="C28" s="9"/>
      <c r="D28" s="9"/>
      <c r="E28" s="9"/>
      <c r="F28" s="9"/>
      <c r="G28" s="9"/>
      <c r="H28" s="9"/>
      <c r="I28" s="9"/>
      <c r="J28" s="9"/>
      <c r="K28" s="10"/>
    </row>
    <row r="29" spans="1:11" x14ac:dyDescent="0.2">
      <c r="A29" s="8"/>
      <c r="B29" s="9"/>
      <c r="C29" s="9"/>
      <c r="D29" s="9"/>
      <c r="E29" s="9"/>
      <c r="F29" s="9"/>
      <c r="G29" s="9"/>
      <c r="H29" s="9"/>
      <c r="I29" s="9"/>
      <c r="J29" s="9"/>
      <c r="K29" s="10"/>
    </row>
    <row r="30" spans="1:11" x14ac:dyDescent="0.2">
      <c r="A30" s="8"/>
      <c r="B30" s="9"/>
      <c r="C30" s="9"/>
      <c r="D30" s="9"/>
      <c r="E30" s="9"/>
      <c r="F30" s="9"/>
      <c r="G30" s="9"/>
      <c r="H30" s="9"/>
      <c r="I30" s="9"/>
      <c r="J30" s="9"/>
      <c r="K30" s="10"/>
    </row>
    <row r="31" spans="1:11" x14ac:dyDescent="0.2">
      <c r="A31" s="8"/>
      <c r="B31" s="9"/>
      <c r="C31" s="9"/>
      <c r="D31" s="9"/>
      <c r="E31" s="9"/>
      <c r="F31" s="9"/>
      <c r="G31" s="9"/>
      <c r="H31" s="9"/>
      <c r="I31" s="9"/>
      <c r="J31" s="9"/>
      <c r="K31" s="10"/>
    </row>
    <row r="32" spans="1:11" x14ac:dyDescent="0.2">
      <c r="A32" s="8"/>
      <c r="B32" s="9"/>
      <c r="C32" s="9"/>
      <c r="D32" s="9"/>
      <c r="E32" s="9"/>
      <c r="F32" s="9"/>
      <c r="G32" s="9"/>
      <c r="H32" s="9"/>
      <c r="I32" s="9"/>
      <c r="J32" s="9"/>
      <c r="K32" s="10"/>
    </row>
    <row r="33" spans="1:11" x14ac:dyDescent="0.2">
      <c r="A33" s="8"/>
      <c r="B33" s="9"/>
      <c r="C33" s="9"/>
      <c r="D33" s="9"/>
      <c r="E33" s="9"/>
      <c r="F33" s="9"/>
      <c r="G33" s="9"/>
      <c r="H33" s="9"/>
      <c r="I33" s="9"/>
      <c r="J33" s="9"/>
      <c r="K33" s="10"/>
    </row>
    <row r="34" spans="1:11" x14ac:dyDescent="0.2">
      <c r="A34" s="8"/>
      <c r="B34" s="9"/>
      <c r="C34" s="9"/>
      <c r="D34" s="9"/>
      <c r="E34" s="9"/>
      <c r="F34" s="9"/>
      <c r="G34" s="9"/>
      <c r="H34" s="9"/>
      <c r="I34" s="9"/>
      <c r="J34" s="9"/>
      <c r="K34" s="10"/>
    </row>
    <row r="35" spans="1:11" ht="13.5" thickBot="1" x14ac:dyDescent="0.25">
      <c r="A35" s="12"/>
      <c r="B35" s="13"/>
      <c r="C35" s="13"/>
      <c r="D35" s="13"/>
      <c r="E35" s="13"/>
      <c r="F35" s="13"/>
      <c r="G35" s="13"/>
      <c r="H35" s="13"/>
      <c r="I35" s="13"/>
      <c r="J35" s="13"/>
      <c r="K35" s="14"/>
    </row>
  </sheetData>
  <sheetProtection sheet="1" objects="1" scenarios="1"/>
  <protectedRanges>
    <protectedRange sqref="H23" name="Range4"/>
    <protectedRange sqref="H21" name="Range3"/>
    <protectedRange sqref="E23" name="Range2"/>
    <protectedRange sqref="E21:F21" name="Range1"/>
  </protectedRanges>
  <mergeCells count="12">
    <mergeCell ref="E17:F17"/>
    <mergeCell ref="H17:I17"/>
    <mergeCell ref="E27:F27"/>
    <mergeCell ref="H27:I27"/>
    <mergeCell ref="E25:F25"/>
    <mergeCell ref="H25:I25"/>
    <mergeCell ref="M2:P2"/>
    <mergeCell ref="A1:K1"/>
    <mergeCell ref="E21:F21"/>
    <mergeCell ref="E23:F23"/>
    <mergeCell ref="H21:I21"/>
    <mergeCell ref="H23:I23"/>
  </mergeCells>
  <hyperlinks>
    <hyperlink ref="M2" location="'Contact Info'!A1" display="Click here to return to main page"/>
  </hyperlinks>
  <pageMargins left="0.7" right="0.7" top="0.75" bottom="0.75" header="0.3" footer="0.3"/>
  <pageSetup paperSize="0" scale="8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zoomScaleNormal="100" workbookViewId="0">
      <selection sqref="A1:K1"/>
    </sheetView>
  </sheetViews>
  <sheetFormatPr defaultRowHeight="12.75" x14ac:dyDescent="0.2"/>
  <cols>
    <col min="4" max="6" width="10.85546875" customWidth="1"/>
    <col min="8" max="10" width="10.140625" customWidth="1"/>
  </cols>
  <sheetData>
    <row r="1" spans="1:16" ht="59.25" customHeight="1" x14ac:dyDescent="0.2">
      <c r="A1" s="56" t="s">
        <v>40</v>
      </c>
      <c r="B1" s="57"/>
      <c r="C1" s="57"/>
      <c r="D1" s="57"/>
      <c r="E1" s="57"/>
      <c r="F1" s="57"/>
      <c r="G1" s="57"/>
      <c r="H1" s="57"/>
      <c r="I1" s="57"/>
      <c r="J1" s="57"/>
      <c r="K1" s="58"/>
    </row>
    <row r="2" spans="1:16" x14ac:dyDescent="0.2">
      <c r="A2" s="8"/>
      <c r="B2" s="9"/>
      <c r="C2" s="9"/>
      <c r="D2" s="9"/>
      <c r="E2" s="9"/>
      <c r="F2" s="9"/>
      <c r="G2" s="9"/>
      <c r="H2" s="9"/>
      <c r="I2" s="9"/>
      <c r="J2" s="9"/>
      <c r="K2" s="10"/>
      <c r="M2" s="38" t="s">
        <v>45</v>
      </c>
      <c r="N2" s="38"/>
      <c r="O2" s="38"/>
      <c r="P2" s="38"/>
    </row>
    <row r="3" spans="1:16" x14ac:dyDescent="0.2">
      <c r="A3" s="8"/>
      <c r="B3" s="9"/>
      <c r="C3" s="9"/>
      <c r="D3" s="9"/>
      <c r="E3" s="9"/>
      <c r="F3" s="9"/>
      <c r="G3" s="9"/>
      <c r="H3" s="9"/>
      <c r="I3" s="9"/>
      <c r="J3" s="9"/>
      <c r="K3" s="10"/>
    </row>
    <row r="4" spans="1:16" x14ac:dyDescent="0.2">
      <c r="A4" s="8"/>
      <c r="B4" s="9"/>
      <c r="C4" s="9"/>
      <c r="D4" s="9"/>
      <c r="E4" s="9"/>
      <c r="F4" s="9"/>
      <c r="G4" s="9"/>
      <c r="H4" s="9"/>
      <c r="I4" s="9"/>
      <c r="J4" s="9"/>
      <c r="K4" s="10"/>
    </row>
    <row r="5" spans="1:16" x14ac:dyDescent="0.2">
      <c r="A5" s="8"/>
      <c r="B5" s="9"/>
      <c r="C5" s="9"/>
      <c r="D5" s="9"/>
      <c r="E5" s="9"/>
      <c r="F5" s="9"/>
      <c r="G5" s="9"/>
      <c r="H5" s="9"/>
      <c r="I5" s="9"/>
      <c r="J5" s="9"/>
      <c r="K5" s="10"/>
    </row>
    <row r="6" spans="1:16" x14ac:dyDescent="0.2">
      <c r="A6" s="8"/>
      <c r="B6" s="9"/>
      <c r="C6" s="9"/>
      <c r="D6" s="9"/>
      <c r="E6" s="9"/>
      <c r="F6" s="9"/>
      <c r="G6" s="9"/>
      <c r="H6" s="9"/>
      <c r="I6" s="9"/>
      <c r="J6" s="9"/>
      <c r="K6" s="10"/>
    </row>
    <row r="7" spans="1:16" x14ac:dyDescent="0.2">
      <c r="A7" s="8"/>
      <c r="B7" s="9"/>
      <c r="C7" s="9"/>
      <c r="D7" s="9"/>
      <c r="E7" s="9"/>
      <c r="F7" s="9"/>
      <c r="G7" s="9"/>
      <c r="H7" s="9"/>
      <c r="I7" s="9"/>
      <c r="J7" s="9"/>
      <c r="K7" s="10"/>
    </row>
    <row r="8" spans="1:16" x14ac:dyDescent="0.2">
      <c r="A8" s="8"/>
      <c r="B8" s="9"/>
      <c r="C8" s="9"/>
      <c r="D8" s="9"/>
      <c r="E8" s="9"/>
      <c r="F8" s="9"/>
      <c r="G8" s="9"/>
      <c r="H8" s="9"/>
      <c r="I8" s="9"/>
      <c r="J8" s="9"/>
      <c r="K8" s="10"/>
    </row>
    <row r="9" spans="1:16" x14ac:dyDescent="0.2">
      <c r="A9" s="8"/>
      <c r="B9" s="9"/>
      <c r="C9" s="9"/>
      <c r="D9" s="9"/>
      <c r="E9" s="9"/>
      <c r="F9" s="9"/>
      <c r="G9" s="9"/>
      <c r="H9" s="9"/>
      <c r="I9" s="9"/>
      <c r="J9" s="9"/>
      <c r="K9" s="10"/>
    </row>
    <row r="10" spans="1:16" x14ac:dyDescent="0.2">
      <c r="A10" s="8"/>
      <c r="B10" s="9"/>
      <c r="C10" s="9"/>
      <c r="D10" s="9"/>
      <c r="E10" s="9"/>
      <c r="F10" s="9"/>
      <c r="G10" s="9"/>
      <c r="H10" s="9"/>
      <c r="I10" s="9"/>
      <c r="J10" s="9"/>
      <c r="K10" s="10"/>
    </row>
    <row r="11" spans="1:16" x14ac:dyDescent="0.2">
      <c r="A11" s="8"/>
      <c r="B11" s="9"/>
      <c r="C11" s="9"/>
      <c r="D11" s="9"/>
      <c r="E11" s="9"/>
      <c r="F11" s="9"/>
      <c r="G11" s="9"/>
      <c r="H11" s="9"/>
      <c r="I11" s="9"/>
      <c r="J11" s="9"/>
      <c r="K11" s="10"/>
    </row>
    <row r="12" spans="1:16" x14ac:dyDescent="0.2">
      <c r="A12" s="8"/>
      <c r="B12" s="9"/>
      <c r="C12" s="9"/>
      <c r="D12" s="9"/>
      <c r="E12" s="9"/>
      <c r="F12" s="9"/>
      <c r="G12" s="9"/>
      <c r="H12" s="9"/>
      <c r="I12" s="9"/>
      <c r="J12" s="9"/>
      <c r="K12" s="10"/>
    </row>
    <row r="13" spans="1:16" x14ac:dyDescent="0.2">
      <c r="A13" s="8"/>
      <c r="B13" s="9"/>
      <c r="C13" s="9"/>
      <c r="D13" s="9"/>
      <c r="E13" s="9"/>
      <c r="F13" s="9"/>
      <c r="G13" s="9"/>
      <c r="H13" s="9"/>
      <c r="I13" s="9"/>
      <c r="J13" s="9"/>
      <c r="K13" s="10"/>
    </row>
    <row r="14" spans="1:16" x14ac:dyDescent="0.2">
      <c r="A14" s="8"/>
      <c r="B14" s="9"/>
      <c r="C14" s="9"/>
      <c r="D14" s="9"/>
      <c r="E14" s="9"/>
      <c r="F14" s="9"/>
      <c r="G14" s="9"/>
      <c r="H14" s="9"/>
      <c r="I14" s="9"/>
      <c r="J14" s="9"/>
      <c r="K14" s="10"/>
    </row>
    <row r="15" spans="1:16" x14ac:dyDescent="0.2">
      <c r="A15" s="8"/>
      <c r="B15" s="9"/>
      <c r="C15" s="9"/>
      <c r="D15" s="9"/>
      <c r="E15" s="9"/>
      <c r="F15" s="9"/>
      <c r="G15" s="9"/>
      <c r="H15" s="9"/>
      <c r="I15" s="9"/>
      <c r="J15" s="9"/>
      <c r="K15" s="10"/>
    </row>
    <row r="16" spans="1:16" x14ac:dyDescent="0.2">
      <c r="A16" s="8"/>
      <c r="B16" s="9"/>
      <c r="C16" s="9"/>
      <c r="D16" s="9"/>
      <c r="E16" s="9"/>
      <c r="F16" s="9"/>
      <c r="G16" s="9"/>
      <c r="H16" s="9"/>
      <c r="I16" s="9"/>
      <c r="J16" s="9"/>
      <c r="K16" s="10"/>
    </row>
    <row r="17" spans="1:11" ht="60" customHeight="1" x14ac:dyDescent="0.2">
      <c r="A17" s="8"/>
      <c r="B17" s="9"/>
      <c r="C17" s="9"/>
      <c r="D17" s="37"/>
      <c r="E17" s="76" t="s">
        <v>47</v>
      </c>
      <c r="F17" s="76"/>
      <c r="H17" s="76" t="s">
        <v>50</v>
      </c>
      <c r="I17" s="76"/>
      <c r="J17" s="37"/>
      <c r="K17" s="10"/>
    </row>
    <row r="18" spans="1:11" x14ac:dyDescent="0.2">
      <c r="A18" s="8"/>
      <c r="B18" s="9"/>
      <c r="C18" s="9"/>
      <c r="D18" s="9"/>
      <c r="E18" s="9"/>
      <c r="F18" s="9"/>
      <c r="G18" s="9"/>
      <c r="H18" s="9"/>
      <c r="I18" s="9"/>
      <c r="J18" s="9"/>
      <c r="K18" s="10"/>
    </row>
    <row r="19" spans="1:11" x14ac:dyDescent="0.2">
      <c r="A19" s="8"/>
      <c r="B19" s="11" t="s">
        <v>9</v>
      </c>
      <c r="C19" s="9"/>
      <c r="D19" s="9"/>
      <c r="E19" s="9"/>
      <c r="F19" s="9"/>
      <c r="G19" s="9"/>
      <c r="H19" s="9"/>
      <c r="I19" s="9"/>
      <c r="J19" s="9"/>
      <c r="K19" s="10"/>
    </row>
    <row r="20" spans="1:11" ht="13.5" thickBot="1" x14ac:dyDescent="0.25">
      <c r="A20" s="8"/>
      <c r="B20" s="9"/>
      <c r="C20" s="9"/>
      <c r="D20" s="9"/>
      <c r="E20" s="9"/>
      <c r="F20" s="9"/>
      <c r="G20" s="9"/>
      <c r="H20" s="9"/>
      <c r="I20" s="9"/>
      <c r="J20" s="9"/>
      <c r="K20" s="10"/>
    </row>
    <row r="21" spans="1:11" ht="13.5" thickBot="1" x14ac:dyDescent="0.25">
      <c r="A21" s="8"/>
      <c r="B21" s="9"/>
      <c r="C21" s="9"/>
      <c r="D21" s="35" t="s">
        <v>21</v>
      </c>
      <c r="E21" s="95">
        <v>50642</v>
      </c>
      <c r="F21" s="96"/>
      <c r="G21" s="9"/>
      <c r="H21" s="97">
        <v>2423</v>
      </c>
      <c r="I21" s="98"/>
      <c r="J21" s="9"/>
      <c r="K21" s="10"/>
    </row>
    <row r="22" spans="1:11" ht="13.5" thickBot="1" x14ac:dyDescent="0.25">
      <c r="A22" s="15"/>
      <c r="B22" s="9"/>
      <c r="C22" s="9"/>
      <c r="D22" s="29"/>
      <c r="E22" s="9"/>
      <c r="F22" s="18"/>
      <c r="G22" s="16"/>
      <c r="H22" s="19"/>
      <c r="I22" s="19"/>
      <c r="J22" s="19"/>
      <c r="K22" s="17"/>
    </row>
    <row r="23" spans="1:11" ht="13.5" thickBot="1" x14ac:dyDescent="0.25">
      <c r="A23" s="8"/>
      <c r="B23" s="9"/>
      <c r="C23" s="9"/>
      <c r="D23" s="35" t="s">
        <v>20</v>
      </c>
      <c r="E23" s="99">
        <v>0.13400000000000001</v>
      </c>
      <c r="F23" s="100"/>
      <c r="G23" s="9"/>
      <c r="H23" s="101">
        <v>2.7E-2</v>
      </c>
      <c r="I23" s="102"/>
      <c r="J23" s="9"/>
      <c r="K23" s="10"/>
    </row>
    <row r="24" spans="1:11" x14ac:dyDescent="0.2">
      <c r="A24" s="8"/>
      <c r="B24" s="9"/>
      <c r="C24" s="9"/>
      <c r="D24" s="9"/>
      <c r="E24" s="9"/>
      <c r="F24" s="9"/>
      <c r="G24" s="9"/>
      <c r="H24" s="9"/>
      <c r="I24" s="9"/>
      <c r="J24" s="9"/>
      <c r="K24" s="10"/>
    </row>
    <row r="25" spans="1:11" x14ac:dyDescent="0.2">
      <c r="A25" s="8"/>
      <c r="B25" s="9"/>
      <c r="C25" s="9"/>
      <c r="D25" s="9"/>
      <c r="E25" s="73" t="s">
        <v>0</v>
      </c>
      <c r="F25" s="73"/>
      <c r="G25" s="22"/>
      <c r="H25" s="73" t="s">
        <v>1</v>
      </c>
      <c r="I25" s="73"/>
      <c r="J25" s="9"/>
      <c r="K25" s="10"/>
    </row>
    <row r="26" spans="1:11" ht="13.5" thickBot="1" x14ac:dyDescent="0.25">
      <c r="A26" s="8"/>
      <c r="B26" s="9"/>
      <c r="C26" s="9"/>
      <c r="D26" s="9"/>
      <c r="E26" s="9"/>
      <c r="F26" s="9"/>
      <c r="G26" s="9"/>
      <c r="H26" s="9"/>
      <c r="I26" s="9"/>
      <c r="J26" s="9"/>
      <c r="K26" s="10"/>
    </row>
    <row r="27" spans="1:11" ht="18.75" thickBot="1" x14ac:dyDescent="0.3">
      <c r="A27" s="8"/>
      <c r="B27" s="9"/>
      <c r="C27" s="21" t="s">
        <v>13</v>
      </c>
      <c r="D27" s="9"/>
      <c r="E27" s="103">
        <f>E21*E23</f>
        <v>6786.0280000000002</v>
      </c>
      <c r="F27" s="104"/>
      <c r="G27" s="20"/>
      <c r="H27" s="105" t="str">
        <f>CONCATENATE("+/- ",ROUND(SQRT(((E21^2)*(H23^2))+((E23^2)*(H21^2))),2))</f>
        <v>+/- 1405.35</v>
      </c>
      <c r="I27" s="106"/>
      <c r="J27" s="9"/>
      <c r="K27" s="10"/>
    </row>
    <row r="28" spans="1:11" x14ac:dyDescent="0.2">
      <c r="A28" s="8"/>
      <c r="B28" s="9"/>
      <c r="C28" s="9"/>
      <c r="D28" s="9"/>
      <c r="E28" s="9"/>
      <c r="F28" s="9"/>
      <c r="G28" s="9"/>
      <c r="H28" s="9"/>
      <c r="I28" s="9"/>
      <c r="J28" s="9"/>
      <c r="K28" s="10"/>
    </row>
    <row r="29" spans="1:11" x14ac:dyDescent="0.2">
      <c r="A29" s="8"/>
      <c r="B29" s="9"/>
      <c r="C29" s="9"/>
      <c r="D29" s="9"/>
      <c r="E29" s="9"/>
      <c r="F29" s="9"/>
      <c r="G29" s="9"/>
      <c r="H29" s="9"/>
      <c r="I29" s="9"/>
      <c r="J29" s="9"/>
      <c r="K29" s="10"/>
    </row>
    <row r="30" spans="1:11" x14ac:dyDescent="0.2">
      <c r="A30" s="8"/>
      <c r="B30" s="9"/>
      <c r="C30" s="9"/>
      <c r="D30" s="9"/>
      <c r="E30" s="9"/>
      <c r="F30" s="9"/>
      <c r="G30" s="9"/>
      <c r="H30" s="9"/>
      <c r="I30" s="9"/>
      <c r="J30" s="9"/>
      <c r="K30" s="10"/>
    </row>
    <row r="31" spans="1:11" x14ac:dyDescent="0.2">
      <c r="A31" s="8"/>
      <c r="B31" s="9"/>
      <c r="C31" s="9"/>
      <c r="D31" s="9"/>
      <c r="E31" s="9"/>
      <c r="F31" s="9"/>
      <c r="G31" s="9"/>
      <c r="H31" s="9"/>
      <c r="I31" s="9"/>
      <c r="J31" s="9"/>
      <c r="K31" s="10"/>
    </row>
    <row r="32" spans="1:11" x14ac:dyDescent="0.2">
      <c r="A32" s="8"/>
      <c r="B32" s="9"/>
      <c r="C32" s="9"/>
      <c r="D32" s="9"/>
      <c r="E32" s="9"/>
      <c r="F32" s="9"/>
      <c r="G32" s="9"/>
      <c r="H32" s="9"/>
      <c r="I32" s="9"/>
      <c r="J32" s="9"/>
      <c r="K32" s="10"/>
    </row>
    <row r="33" spans="1:11" x14ac:dyDescent="0.2">
      <c r="A33" s="8"/>
      <c r="B33" s="9"/>
      <c r="C33" s="9"/>
      <c r="D33" s="9"/>
      <c r="E33" s="9"/>
      <c r="F33" s="9"/>
      <c r="G33" s="9"/>
      <c r="H33" s="9"/>
      <c r="I33" s="9"/>
      <c r="J33" s="9"/>
      <c r="K33" s="10"/>
    </row>
    <row r="34" spans="1:11" x14ac:dyDescent="0.2">
      <c r="A34" s="8"/>
      <c r="B34" s="9"/>
      <c r="C34" s="9"/>
      <c r="D34" s="9"/>
      <c r="E34" s="9"/>
      <c r="F34" s="9"/>
      <c r="G34" s="9"/>
      <c r="H34" s="9"/>
      <c r="I34" s="9"/>
      <c r="J34" s="9"/>
      <c r="K34" s="10"/>
    </row>
    <row r="35" spans="1:11" ht="13.5" thickBot="1" x14ac:dyDescent="0.25">
      <c r="A35" s="12"/>
      <c r="B35" s="13"/>
      <c r="C35" s="13"/>
      <c r="D35" s="13"/>
      <c r="E35" s="13"/>
      <c r="F35" s="13"/>
      <c r="G35" s="13"/>
      <c r="H35" s="13"/>
      <c r="I35" s="13"/>
      <c r="J35" s="13"/>
      <c r="K35" s="14"/>
    </row>
  </sheetData>
  <sheetProtection sheet="1" objects="1" scenarios="1"/>
  <protectedRanges>
    <protectedRange sqref="H23" name="Range4"/>
    <protectedRange sqref="H21" name="Range3"/>
    <protectedRange sqref="E23" name="Range2"/>
    <protectedRange sqref="E21:F21" name="Range1"/>
  </protectedRanges>
  <mergeCells count="12">
    <mergeCell ref="M2:P2"/>
    <mergeCell ref="E25:F25"/>
    <mergeCell ref="H25:I25"/>
    <mergeCell ref="E27:F27"/>
    <mergeCell ref="H27:I27"/>
    <mergeCell ref="A1:K1"/>
    <mergeCell ref="E21:F21"/>
    <mergeCell ref="H21:I21"/>
    <mergeCell ref="E23:F23"/>
    <mergeCell ref="H23:I23"/>
    <mergeCell ref="E17:F17"/>
    <mergeCell ref="H17:I17"/>
  </mergeCells>
  <hyperlinks>
    <hyperlink ref="M2" location="'Contact Info'!A1" display="Click here to return to main page"/>
  </hyperlinks>
  <pageMargins left="0.7" right="0.7" top="0.75" bottom="0.75" header="0.3" footer="0.3"/>
  <pageSetup paperSize="0"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Contact Info</vt:lpstr>
      <vt:lpstr>ACS made easy</vt:lpstr>
      <vt:lpstr>Confidence Interval - Value</vt:lpstr>
      <vt:lpstr>Confidence Interval - Percent</vt:lpstr>
      <vt:lpstr>Adding Data - Values</vt:lpstr>
      <vt:lpstr>Adding Data - Percent</vt:lpstr>
      <vt:lpstr>Ratio</vt:lpstr>
      <vt:lpstr>value to a %</vt:lpstr>
      <vt:lpstr>% to a value</vt:lpstr>
      <vt:lpstr>% change</vt:lpstr>
      <vt:lpstr>Full Text</vt:lpstr>
      <vt:lpstr>Additional Information</vt:lpstr>
      <vt:lpstr>'% change'!Print_Area</vt:lpstr>
      <vt:lpstr>'% to a value'!Print_Area</vt:lpstr>
      <vt:lpstr>'ACS made easy'!Print_Area</vt:lpstr>
      <vt:lpstr>'Adding Data - Percent'!Print_Area</vt:lpstr>
      <vt:lpstr>'Adding Data - Values'!Print_Area</vt:lpstr>
      <vt:lpstr>'Additional Information'!Print_Area</vt:lpstr>
      <vt:lpstr>'Confidence Interval - Percent'!Print_Area</vt:lpstr>
      <vt:lpstr>'Confidence Interval - Value'!Print_Area</vt:lpstr>
      <vt:lpstr>'Full Text'!Print_Area</vt:lpstr>
      <vt:lpstr>Ratio!Print_Area</vt:lpstr>
      <vt:lpstr>'value to a %'!Print_Area</vt:lpstr>
    </vt:vector>
  </TitlesOfParts>
  <Company>Oklahoma Department of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Oklahoma Department of Commerce</dc:creator>
  <cp:lastModifiedBy>Boone, Bryan</cp:lastModifiedBy>
  <cp:lastPrinted>2010-12-06T18:42:11Z</cp:lastPrinted>
  <dcterms:created xsi:type="dcterms:W3CDTF">2009-10-21T15:33:39Z</dcterms:created>
  <dcterms:modified xsi:type="dcterms:W3CDTF">2013-11-01T18:37:36Z</dcterms:modified>
</cp:coreProperties>
</file>