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oardocabiati/Desktop/Cose_brutte_PoliMI/V_anno/II_semestre/Molecular_Modeling_for_Process_Engineering/MMfP/Project10/"/>
    </mc:Choice>
  </mc:AlternateContent>
  <xr:revisionPtr revIDLastSave="0" documentId="13_ncr:1_{C4EFDA6A-C3F3-D546-911A-27826EBD9153}" xr6:coauthVersionLast="47" xr6:coauthVersionMax="47" xr10:uidLastSave="{00000000-0000-0000-0000-000000000000}"/>
  <bookViews>
    <workbookView xWindow="1100" yWindow="820" windowWidth="28040" windowHeight="17440" activeTab="1" xr2:uid="{C3F028D6-4602-7440-949B-282058AFB94C}"/>
  </bookViews>
  <sheets>
    <sheet name="ions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2" l="1"/>
  <c r="D51" i="2"/>
  <c r="C51" i="2"/>
  <c r="D29" i="2"/>
  <c r="E29" i="2"/>
  <c r="F29" i="2"/>
  <c r="G29" i="2"/>
  <c r="H29" i="2"/>
  <c r="C29" i="2"/>
  <c r="D28" i="2"/>
  <c r="E28" i="2"/>
  <c r="F28" i="2"/>
  <c r="G28" i="2"/>
  <c r="H28" i="2"/>
  <c r="C28" i="2"/>
  <c r="D27" i="2"/>
  <c r="E27" i="2"/>
  <c r="F27" i="2"/>
  <c r="G27" i="2"/>
  <c r="H27" i="2"/>
  <c r="C27" i="2"/>
  <c r="B13" i="2"/>
  <c r="T9" i="2"/>
  <c r="V8" i="2"/>
  <c r="V7" i="2" s="1"/>
  <c r="I48" i="1" l="1"/>
  <c r="H48" i="1"/>
  <c r="G48" i="1"/>
  <c r="I37" i="1"/>
  <c r="H37" i="1"/>
  <c r="G37" i="1"/>
  <c r="H26" i="1"/>
  <c r="I26" i="1"/>
  <c r="G26" i="1"/>
  <c r="H36" i="1"/>
  <c r="H47" i="1"/>
  <c r="G47" i="1"/>
  <c r="I46" i="1"/>
  <c r="I47" i="1" s="1"/>
  <c r="G36" i="1"/>
  <c r="I35" i="1"/>
  <c r="I36" i="1" s="1"/>
  <c r="H25" i="1"/>
  <c r="I25" i="1"/>
  <c r="G25" i="1"/>
  <c r="I24" i="1"/>
  <c r="B13" i="1"/>
  <c r="T9" i="1"/>
  <c r="V8" i="1"/>
  <c r="V7" i="1"/>
</calcChain>
</file>

<file path=xl/sharedStrings.xml><?xml version="1.0" encoding="utf-8"?>
<sst xmlns="http://schemas.openxmlformats.org/spreadsheetml/2006/main" count="140" uniqueCount="61">
  <si>
    <r>
      <t>1.  HO</t>
    </r>
    <r>
      <rPr>
        <b/>
        <vertAlign val="subscript"/>
        <sz val="16"/>
        <color theme="1"/>
        <rFont val="Aptos Narrow (Body)"/>
      </rPr>
      <t>2</t>
    </r>
    <r>
      <rPr>
        <b/>
        <vertAlign val="superscript"/>
        <sz val="16"/>
        <color theme="1"/>
        <rFont val="Aptos Narrow (Body)"/>
      </rPr>
      <t>-</t>
    </r>
  </si>
  <si>
    <t>err %</t>
  </si>
  <si>
    <t>TABLE OF CONSTANTS</t>
  </si>
  <si>
    <t>TABLE OF CONVERSIONS (ENERGY)</t>
  </si>
  <si>
    <t>TABLE OF CONVERSIONS (DISTANCE)</t>
  </si>
  <si>
    <t>TABLE OF CONVERSIONS (MASS)</t>
  </si>
  <si>
    <r>
      <rPr>
        <b/>
        <sz val="14"/>
        <color theme="1"/>
        <rFont val="Aptos Narrow"/>
        <scheme val="minor"/>
      </rPr>
      <t>N</t>
    </r>
    <r>
      <rPr>
        <b/>
        <vertAlign val="subscript"/>
        <sz val="14"/>
        <color theme="1"/>
        <rFont val="Aptos Narrow"/>
        <scheme val="minor"/>
      </rPr>
      <t>avo</t>
    </r>
    <r>
      <rPr>
        <b/>
        <sz val="14"/>
        <color theme="1"/>
        <rFont val="Aptos Narrow"/>
        <scheme val="minor"/>
      </rPr>
      <t xml:space="preserve"> </t>
    </r>
    <r>
      <rPr>
        <sz val="14"/>
        <color theme="1"/>
        <rFont val="Aptos Narrow"/>
        <scheme val="minor"/>
      </rPr>
      <t>[ mol</t>
    </r>
    <r>
      <rPr>
        <vertAlign val="superscript"/>
        <sz val="14"/>
        <color theme="1"/>
        <rFont val="Aptos Narrow"/>
        <scheme val="minor"/>
      </rPr>
      <t>-1</t>
    </r>
    <r>
      <rPr>
        <sz val="14"/>
        <color theme="1"/>
        <rFont val="Aptos Narrow (Corpo)"/>
      </rPr>
      <t xml:space="preserve"> ]</t>
    </r>
  </si>
  <si>
    <t xml:space="preserve">                      out
in</t>
  </si>
  <si>
    <t>hartree</t>
  </si>
  <si>
    <t>eV</t>
  </si>
  <si>
    <r>
      <t>cm</t>
    </r>
    <r>
      <rPr>
        <b/>
        <vertAlign val="superscript"/>
        <sz val="14"/>
        <color theme="1"/>
        <rFont val="Aptos Narrow"/>
        <scheme val="minor"/>
      </rPr>
      <t>-1</t>
    </r>
  </si>
  <si>
    <t>kcal/mol</t>
  </si>
  <si>
    <t>kJ/mol</t>
  </si>
  <si>
    <r>
      <t>o</t>
    </r>
    <r>
      <rPr>
        <b/>
        <sz val="14"/>
        <color theme="1"/>
        <rFont val="Aptos Narrow"/>
        <scheme val="minor"/>
      </rPr>
      <t>K</t>
    </r>
  </si>
  <si>
    <t>J</t>
  </si>
  <si>
    <t>Hz</t>
  </si>
  <si>
    <t xml:space="preserve">                   out
in</t>
  </si>
  <si>
    <t>a0</t>
  </si>
  <si>
    <t>angstrom</t>
  </si>
  <si>
    <t>m</t>
  </si>
  <si>
    <r>
      <t>m</t>
    </r>
    <r>
      <rPr>
        <b/>
        <vertAlign val="subscript"/>
        <sz val="14"/>
        <color theme="1"/>
        <rFont val="Aptos Narrow (Body)"/>
      </rPr>
      <t>e</t>
    </r>
  </si>
  <si>
    <t>kg</t>
  </si>
  <si>
    <t>u</t>
  </si>
  <si>
    <r>
      <rPr>
        <b/>
        <sz val="14"/>
        <color theme="1"/>
        <rFont val="Aptos Narrow"/>
        <scheme val="minor"/>
      </rPr>
      <t>R</t>
    </r>
    <r>
      <rPr>
        <sz val="14"/>
        <color theme="1"/>
        <rFont val="Aptos Narrow"/>
        <scheme val="minor"/>
      </rPr>
      <t xml:space="preserve"> [ J mol</t>
    </r>
    <r>
      <rPr>
        <vertAlign val="superscript"/>
        <sz val="14"/>
        <color theme="1"/>
        <rFont val="Aptos Narrow"/>
        <scheme val="minor"/>
      </rPr>
      <t xml:space="preserve">-1 </t>
    </r>
    <r>
      <rPr>
        <sz val="14"/>
        <color theme="1"/>
        <rFont val="Aptos Narrow"/>
        <scheme val="minor"/>
      </rPr>
      <t xml:space="preserve">K </t>
    </r>
    <r>
      <rPr>
        <vertAlign val="superscript"/>
        <sz val="14"/>
        <color theme="1"/>
        <rFont val="Aptos Narrow"/>
        <scheme val="minor"/>
      </rPr>
      <t>-1</t>
    </r>
    <r>
      <rPr>
        <sz val="14"/>
        <color theme="1"/>
        <rFont val="Aptos Narrow (Corpo)"/>
      </rPr>
      <t xml:space="preserve"> ]</t>
    </r>
  </si>
  <si>
    <r>
      <rPr>
        <b/>
        <sz val="14"/>
        <color rgb="FF202122"/>
        <rFont val="Aptos Narrow"/>
        <scheme val="minor"/>
      </rPr>
      <t>k</t>
    </r>
    <r>
      <rPr>
        <b/>
        <vertAlign val="subscript"/>
        <sz val="14"/>
        <color rgb="FF202122"/>
        <rFont val="Aptos Narrow"/>
        <scheme val="minor"/>
      </rPr>
      <t>b</t>
    </r>
    <r>
      <rPr>
        <vertAlign val="subscript"/>
        <sz val="14"/>
        <color rgb="FF202122"/>
        <rFont val="Aptos Narrow"/>
        <scheme val="minor"/>
      </rPr>
      <t xml:space="preserve"> </t>
    </r>
    <r>
      <rPr>
        <sz val="14"/>
        <color rgb="FF202122"/>
        <rFont val="Aptos Narrow (Corpo)"/>
      </rPr>
      <t xml:space="preserve">[ </t>
    </r>
    <r>
      <rPr>
        <sz val="14"/>
        <color rgb="FF202122"/>
        <rFont val="Aptos Narrow"/>
        <scheme val="minor"/>
      </rPr>
      <t>J K</t>
    </r>
    <r>
      <rPr>
        <vertAlign val="superscript"/>
        <sz val="14"/>
        <color rgb="FF202122"/>
        <rFont val="Aptos Narrow"/>
        <scheme val="minor"/>
      </rPr>
      <t>-1</t>
    </r>
    <r>
      <rPr>
        <sz val="14"/>
        <color rgb="FF202122"/>
        <rFont val="Aptos Narrow (Corpo)"/>
      </rPr>
      <t xml:space="preserve"> ]</t>
    </r>
  </si>
  <si>
    <r>
      <rPr>
        <b/>
        <sz val="14"/>
        <color theme="1"/>
        <rFont val="Aptos Narrow"/>
        <scheme val="minor"/>
      </rPr>
      <t>e</t>
    </r>
    <r>
      <rPr>
        <sz val="14"/>
        <color theme="1"/>
        <rFont val="Aptos Narrow"/>
        <scheme val="minor"/>
      </rPr>
      <t xml:space="preserve"> [ C ]</t>
    </r>
  </si>
  <si>
    <r>
      <rPr>
        <b/>
        <sz val="14"/>
        <color theme="1"/>
        <rFont val="Aptos Narrow"/>
        <scheme val="minor"/>
      </rPr>
      <t>m</t>
    </r>
    <r>
      <rPr>
        <b/>
        <vertAlign val="subscript"/>
        <sz val="14"/>
        <color theme="1"/>
        <rFont val="Aptos Narrow (Corpo)"/>
      </rPr>
      <t xml:space="preserve">e </t>
    </r>
    <r>
      <rPr>
        <sz val="14"/>
        <color theme="1"/>
        <rFont val="Aptos Narrow"/>
        <scheme val="minor"/>
      </rPr>
      <t>[ kg ]</t>
    </r>
  </si>
  <si>
    <r>
      <rPr>
        <b/>
        <sz val="14"/>
        <color theme="1"/>
        <rFont val="Aptos Narrow"/>
        <scheme val="minor"/>
      </rPr>
      <t>eps</t>
    </r>
    <r>
      <rPr>
        <b/>
        <vertAlign val="subscript"/>
        <sz val="14"/>
        <color theme="1"/>
        <rFont val="Aptos Narrow (Corpo)"/>
      </rPr>
      <t>0</t>
    </r>
    <r>
      <rPr>
        <sz val="14"/>
        <color theme="1"/>
        <rFont val="Aptos Narrow"/>
        <scheme val="minor"/>
      </rPr>
      <t xml:space="preserve"> [ F m</t>
    </r>
    <r>
      <rPr>
        <vertAlign val="superscript"/>
        <sz val="14"/>
        <color theme="1"/>
        <rFont val="Aptos Narrow (Body)"/>
      </rPr>
      <t>-1</t>
    </r>
    <r>
      <rPr>
        <sz val="14"/>
        <color theme="1"/>
        <rFont val="Aptos Narrow"/>
        <scheme val="minor"/>
      </rPr>
      <t>]</t>
    </r>
  </si>
  <si>
    <r>
      <rPr>
        <b/>
        <sz val="14"/>
        <color theme="1"/>
        <rFont val="Aptos Narrow"/>
        <scheme val="minor"/>
      </rPr>
      <t>a</t>
    </r>
    <r>
      <rPr>
        <b/>
        <vertAlign val="subscript"/>
        <sz val="14"/>
        <color theme="1"/>
        <rFont val="Aptos Narrow (Corpo)"/>
      </rPr>
      <t>0</t>
    </r>
    <r>
      <rPr>
        <sz val="14"/>
        <color theme="1"/>
        <rFont val="Aptos Narrow"/>
        <scheme val="minor"/>
      </rPr>
      <t xml:space="preserve"> [ m ]</t>
    </r>
  </si>
  <si>
    <r>
      <rPr>
        <b/>
        <sz val="14"/>
        <color theme="1"/>
        <rFont val="Aptos Narrow"/>
        <scheme val="minor"/>
      </rPr>
      <t>Tamb</t>
    </r>
    <r>
      <rPr>
        <sz val="14"/>
        <color theme="1"/>
        <rFont val="Aptos Narrow"/>
        <scheme val="minor"/>
      </rPr>
      <t xml:space="preserve"> [ K ]</t>
    </r>
  </si>
  <si>
    <r>
      <rPr>
        <b/>
        <sz val="14"/>
        <color theme="1"/>
        <rFont val="Aptos Narrow"/>
        <scheme val="minor"/>
      </rPr>
      <t>h</t>
    </r>
    <r>
      <rPr>
        <sz val="14"/>
        <color theme="1"/>
        <rFont val="Aptos Narrow"/>
        <scheme val="minor"/>
      </rPr>
      <t xml:space="preserve"> [ J s ]</t>
    </r>
  </si>
  <si>
    <r>
      <rPr>
        <b/>
        <sz val="14"/>
        <color theme="1"/>
        <rFont val="Aptos Narrow"/>
        <scheme val="minor"/>
      </rPr>
      <t xml:space="preserve">P </t>
    </r>
    <r>
      <rPr>
        <sz val="14"/>
        <color theme="1"/>
        <rFont val="Aptos Narrow"/>
        <scheme val="minor"/>
      </rPr>
      <t>[ atm ]</t>
    </r>
  </si>
  <si>
    <r>
      <rPr>
        <b/>
        <sz val="14"/>
        <color theme="1"/>
        <rFont val="Aptos Narrow"/>
        <scheme val="minor"/>
      </rPr>
      <t xml:space="preserve">P </t>
    </r>
    <r>
      <rPr>
        <sz val="14"/>
        <color theme="1"/>
        <rFont val="Aptos Narrow"/>
        <scheme val="minor"/>
      </rPr>
      <t>[ Pa ]</t>
    </r>
  </si>
  <si>
    <r>
      <rPr>
        <b/>
        <sz val="14"/>
        <color theme="1"/>
        <rFont val="Aptos Narrow"/>
        <scheme val="minor"/>
      </rPr>
      <t>c</t>
    </r>
    <r>
      <rPr>
        <sz val="14"/>
        <color theme="1"/>
        <rFont val="Aptos Narrow"/>
        <scheme val="minor"/>
      </rPr>
      <t xml:space="preserve"> [ m s</t>
    </r>
    <r>
      <rPr>
        <vertAlign val="superscript"/>
        <sz val="14"/>
        <color theme="1"/>
        <rFont val="Aptos Narrow (Body)"/>
      </rPr>
      <t>-1</t>
    </r>
    <r>
      <rPr>
        <sz val="14"/>
        <color theme="1"/>
        <rFont val="Aptos Narrow"/>
        <scheme val="minor"/>
      </rPr>
      <t xml:space="preserve"> ]</t>
    </r>
  </si>
  <si>
    <t>[Hartree]</t>
  </si>
  <si>
    <t>[kcal/mol]</t>
  </si>
  <si>
    <r>
      <t>2.  NH</t>
    </r>
    <r>
      <rPr>
        <b/>
        <vertAlign val="subscript"/>
        <sz val="16"/>
        <color theme="1"/>
        <rFont val="Aptos Narrow (Body)"/>
      </rPr>
      <t>2</t>
    </r>
    <r>
      <rPr>
        <b/>
        <vertAlign val="superscript"/>
        <sz val="16"/>
        <color theme="1"/>
        <rFont val="Aptos Narrow (Body)"/>
      </rPr>
      <t>-</t>
    </r>
  </si>
  <si>
    <r>
      <t>3.  CH</t>
    </r>
    <r>
      <rPr>
        <b/>
        <vertAlign val="subscript"/>
        <sz val="16"/>
        <color theme="1"/>
        <rFont val="Aptos Narrow (Body)"/>
      </rPr>
      <t>3</t>
    </r>
    <r>
      <rPr>
        <b/>
        <sz val="16"/>
        <color theme="1"/>
        <rFont val="Aptos Narrow"/>
        <scheme val="minor"/>
      </rPr>
      <t>O</t>
    </r>
    <r>
      <rPr>
        <b/>
        <vertAlign val="superscript"/>
        <sz val="16"/>
        <color theme="1"/>
        <rFont val="Aptos Narrow (Body)"/>
      </rPr>
      <t>-</t>
    </r>
  </si>
  <si>
    <t>[KJ/mol]</t>
  </si>
  <si>
    <t>SCF gas</t>
  </si>
  <si>
    <t>SCF solution</t>
  </si>
  <si>
    <t>CH3COOH</t>
  </si>
  <si>
    <t>CH3COO-</t>
  </si>
  <si>
    <t>H2O4S</t>
  </si>
  <si>
    <t>HO4S-</t>
  </si>
  <si>
    <t>H2O</t>
  </si>
  <si>
    <t>H3O+</t>
  </si>
  <si>
    <t>sulphuric acid</t>
  </si>
  <si>
    <t>acetic acid</t>
  </si>
  <si>
    <t>water and hydronium</t>
  </si>
  <si>
    <r>
      <t>G°</t>
    </r>
    <r>
      <rPr>
        <vertAlign val="subscript"/>
        <sz val="12"/>
        <color theme="1"/>
        <rFont val="Aptos Narrow (Body)"/>
      </rPr>
      <t>gas</t>
    </r>
    <r>
      <rPr>
        <sz val="12"/>
        <color theme="1"/>
        <rFont val="Aptos Narrow"/>
        <family val="2"/>
        <scheme val="minor"/>
      </rPr>
      <t xml:space="preserve"> [Hartrees]</t>
    </r>
  </si>
  <si>
    <r>
      <rPr>
        <b/>
        <sz val="18"/>
        <color theme="1"/>
        <rFont val="Aptos Narrow"/>
        <scheme val="minor"/>
      </rPr>
      <t>Acetic acid</t>
    </r>
    <r>
      <rPr>
        <sz val="18"/>
        <color theme="1"/>
        <rFont val="Aptos Narrow"/>
        <scheme val="minor"/>
      </rPr>
      <t xml:space="preserve"> using </t>
    </r>
    <r>
      <rPr>
        <b/>
        <sz val="18"/>
        <color theme="1"/>
        <rFont val="Aptos Narrow"/>
        <scheme val="minor"/>
      </rPr>
      <t>TCB</t>
    </r>
    <r>
      <rPr>
        <sz val="18"/>
        <color theme="1"/>
        <rFont val="Aptos Narrow"/>
        <scheme val="minor"/>
      </rPr>
      <t xml:space="preserve"> described</t>
    </r>
  </si>
  <si>
    <r>
      <t>∆𝐺</t>
    </r>
    <r>
      <rPr>
        <vertAlign val="subscript"/>
        <sz val="12"/>
        <color theme="1"/>
        <rFont val="Aptos Narrow (Body)"/>
      </rPr>
      <t>gas</t>
    </r>
  </si>
  <si>
    <t>Hartrees</t>
  </si>
  <si>
    <r>
      <t>∆𝐺</t>
    </r>
    <r>
      <rPr>
        <vertAlign val="subscript"/>
        <sz val="12"/>
        <color theme="1"/>
        <rFont val="Aptos Narrow (Body)"/>
      </rPr>
      <t>solv</t>
    </r>
    <r>
      <rPr>
        <sz val="12"/>
        <color theme="1"/>
        <rFont val="Aptos Narrow"/>
        <family val="2"/>
        <scheme val="minor"/>
      </rPr>
      <t xml:space="preserve"> [Hartrees]</t>
    </r>
  </si>
  <si>
    <r>
      <t>∆𝐺</t>
    </r>
    <r>
      <rPr>
        <vertAlign val="subscript"/>
        <sz val="12"/>
        <color theme="1"/>
        <rFont val="Aptos Narrow (Body)"/>
      </rPr>
      <t>solv</t>
    </r>
    <r>
      <rPr>
        <sz val="12"/>
        <color theme="1"/>
        <rFont val="Aptos Narrow"/>
        <family val="2"/>
        <scheme val="minor"/>
      </rPr>
      <t xml:space="preserve"> [kJ/mol]</t>
    </r>
  </si>
  <si>
    <r>
      <t>∆𝐺</t>
    </r>
    <r>
      <rPr>
        <vertAlign val="subscript"/>
        <sz val="12"/>
        <color theme="1"/>
        <rFont val="Aptos Narrow (Body)"/>
      </rPr>
      <t>solv</t>
    </r>
    <r>
      <rPr>
        <sz val="12"/>
        <color theme="1"/>
        <rFont val="Aptos Narrow"/>
        <family val="2"/>
        <scheme val="minor"/>
      </rPr>
      <t xml:space="preserve"> [kcal/mol]</t>
    </r>
  </si>
  <si>
    <r>
      <t>G°</t>
    </r>
    <r>
      <rPr>
        <vertAlign val="subscript"/>
        <sz val="12"/>
        <color theme="1"/>
        <rFont val="Aptos Narrow (Body)"/>
      </rPr>
      <t>sol</t>
    </r>
    <r>
      <rPr>
        <sz val="12"/>
        <color theme="1"/>
        <rFont val="Aptos Narrow"/>
        <family val="2"/>
        <scheme val="minor"/>
      </rPr>
      <t xml:space="preserve"> [Hartrees]</t>
    </r>
  </si>
  <si>
    <r>
      <t>∆𝐺</t>
    </r>
    <r>
      <rPr>
        <b/>
        <vertAlign val="subscript"/>
        <sz val="14"/>
        <color theme="1"/>
        <rFont val="Aptos Narrow (Body)"/>
      </rPr>
      <t>solv</t>
    </r>
  </si>
  <si>
    <t>exp. ∆𝐺solv</t>
  </si>
  <si>
    <t>exp. ∆𝐺solv [kcal/mol]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</si>
</sst>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9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vertAlign val="superscript"/>
      <sz val="16"/>
      <color theme="1"/>
      <name val="Aptos Narrow (Body)"/>
    </font>
    <font>
      <b/>
      <vertAlign val="subscript"/>
      <sz val="16"/>
      <color theme="1"/>
      <name val="Aptos Narrow (Body)"/>
    </font>
    <font>
      <vertAlign val="subscript"/>
      <sz val="12"/>
      <color theme="1"/>
      <name val="Aptos Narrow (Body)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b/>
      <vertAlign val="subscript"/>
      <sz val="14"/>
      <color theme="1"/>
      <name val="Aptos Narrow"/>
      <scheme val="minor"/>
    </font>
    <font>
      <vertAlign val="superscript"/>
      <sz val="14"/>
      <color theme="1"/>
      <name val="Aptos Narrow"/>
      <scheme val="minor"/>
    </font>
    <font>
      <sz val="14"/>
      <color theme="1"/>
      <name val="Aptos Narrow (Corpo)"/>
    </font>
    <font>
      <sz val="14"/>
      <color rgb="FF202122"/>
      <name val="Aptos Narrow"/>
      <scheme val="minor"/>
    </font>
    <font>
      <b/>
      <sz val="10"/>
      <color theme="1"/>
      <name val="Aptos Narrow (Body)"/>
    </font>
    <font>
      <b/>
      <vertAlign val="superscript"/>
      <sz val="14"/>
      <color theme="1"/>
      <name val="Aptos Narrow"/>
      <scheme val="minor"/>
    </font>
    <font>
      <b/>
      <vertAlign val="subscript"/>
      <sz val="14"/>
      <color theme="1"/>
      <name val="Aptos Narrow (Body)"/>
    </font>
    <font>
      <sz val="14"/>
      <color rgb="FF000000"/>
      <name val="Aptos Narrow"/>
      <scheme val="minor"/>
    </font>
    <font>
      <b/>
      <sz val="14"/>
      <color rgb="FF202122"/>
      <name val="Aptos Narrow"/>
      <scheme val="minor"/>
    </font>
    <font>
      <b/>
      <vertAlign val="subscript"/>
      <sz val="14"/>
      <color rgb="FF202122"/>
      <name val="Aptos Narrow"/>
      <scheme val="minor"/>
    </font>
    <font>
      <vertAlign val="subscript"/>
      <sz val="14"/>
      <color rgb="FF202122"/>
      <name val="Aptos Narrow"/>
      <scheme val="minor"/>
    </font>
    <font>
      <sz val="14"/>
      <color rgb="FF202122"/>
      <name val="Aptos Narrow (Corpo)"/>
    </font>
    <font>
      <vertAlign val="superscript"/>
      <sz val="14"/>
      <color rgb="FF202122"/>
      <name val="Aptos Narrow"/>
      <scheme val="minor"/>
    </font>
    <font>
      <sz val="14"/>
      <color rgb="FF202122"/>
      <name val="Arial"/>
      <family val="2"/>
    </font>
    <font>
      <b/>
      <vertAlign val="subscript"/>
      <sz val="14"/>
      <color theme="1"/>
      <name val="Aptos Narrow (Corpo)"/>
    </font>
    <font>
      <vertAlign val="superscript"/>
      <sz val="14"/>
      <color theme="1"/>
      <name val="Aptos Narrow (Body)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8"/>
      <color theme="1"/>
      <name val="Aptos Narrow"/>
      <scheme val="minor"/>
    </font>
    <font>
      <b/>
      <sz val="18"/>
      <color theme="1"/>
      <name val="Aptos Narrow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4D93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865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medium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6" fillId="0" borderId="0" xfId="0" applyFont="1"/>
    <xf numFmtId="0" fontId="7" fillId="0" borderId="0" xfId="0" applyFont="1"/>
    <xf numFmtId="0" fontId="2" fillId="2" borderId="1" xfId="0" applyFont="1" applyFill="1" applyBorder="1"/>
    <xf numFmtId="0" fontId="7" fillId="2" borderId="3" xfId="0" applyFont="1" applyFill="1" applyBorder="1"/>
    <xf numFmtId="0" fontId="2" fillId="3" borderId="4" xfId="0" applyFont="1" applyFill="1" applyBorder="1"/>
    <xf numFmtId="0" fontId="8" fillId="3" borderId="5" xfId="0" applyFont="1" applyFill="1" applyBorder="1"/>
    <xf numFmtId="0" fontId="6" fillId="3" borderId="6" xfId="0" applyFont="1" applyFill="1" applyBorder="1"/>
    <xf numFmtId="0" fontId="2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2" fillId="5" borderId="4" xfId="0" applyFont="1" applyFill="1" applyBorder="1"/>
    <xf numFmtId="0" fontId="1" fillId="5" borderId="5" xfId="0" applyFont="1" applyFill="1" applyBorder="1"/>
    <xf numFmtId="0" fontId="1" fillId="5" borderId="6" xfId="0" applyFont="1" applyFill="1" applyBorder="1"/>
    <xf numFmtId="0" fontId="7" fillId="2" borderId="7" xfId="0" applyFont="1" applyFill="1" applyBorder="1"/>
    <xf numFmtId="11" fontId="12" fillId="2" borderId="8" xfId="0" applyNumberFormat="1" applyFont="1" applyFill="1" applyBorder="1"/>
    <xf numFmtId="0" fontId="13" fillId="3" borderId="9" xfId="0" applyFont="1" applyFill="1" applyBorder="1" applyAlignment="1">
      <alignment wrapText="1"/>
    </xf>
    <xf numFmtId="0" fontId="8" fillId="3" borderId="10" xfId="0" applyFont="1" applyFill="1" applyBorder="1"/>
    <xf numFmtId="0" fontId="14" fillId="3" borderId="10" xfId="0" applyFont="1" applyFill="1" applyBorder="1"/>
    <xf numFmtId="0" fontId="8" fillId="3" borderId="11" xfId="0" applyFont="1" applyFill="1" applyBorder="1"/>
    <xf numFmtId="0" fontId="13" fillId="4" borderId="9" xfId="0" applyFont="1" applyFill="1" applyBorder="1" applyAlignment="1">
      <alignment wrapText="1"/>
    </xf>
    <xf numFmtId="0" fontId="8" fillId="4" borderId="10" xfId="0" applyFont="1" applyFill="1" applyBorder="1"/>
    <xf numFmtId="0" fontId="8" fillId="4" borderId="11" xfId="0" applyFont="1" applyFill="1" applyBorder="1"/>
    <xf numFmtId="0" fontId="13" fillId="5" borderId="9" xfId="0" applyFont="1" applyFill="1" applyBorder="1" applyAlignment="1">
      <alignment wrapText="1"/>
    </xf>
    <xf numFmtId="0" fontId="8" fillId="5" borderId="10" xfId="0" applyFont="1" applyFill="1" applyBorder="1"/>
    <xf numFmtId="0" fontId="8" fillId="5" borderId="11" xfId="0" applyFont="1" applyFill="1" applyBorder="1"/>
    <xf numFmtId="0" fontId="7" fillId="2" borderId="12" xfId="0" applyFont="1" applyFill="1" applyBorder="1"/>
    <xf numFmtId="164" fontId="12" fillId="2" borderId="13" xfId="0" applyNumberFormat="1" applyFont="1" applyFill="1" applyBorder="1"/>
    <xf numFmtId="0" fontId="8" fillId="3" borderId="14" xfId="0" applyFont="1" applyFill="1" applyBorder="1"/>
    <xf numFmtId="0" fontId="16" fillId="6" borderId="10" xfId="0" applyFont="1" applyFill="1" applyBorder="1"/>
    <xf numFmtId="0" fontId="16" fillId="6" borderId="15" xfId="0" applyFont="1" applyFill="1" applyBorder="1"/>
    <xf numFmtId="0" fontId="16" fillId="6" borderId="13" xfId="0" applyFont="1" applyFill="1" applyBorder="1"/>
    <xf numFmtId="0" fontId="8" fillId="4" borderId="14" xfId="0" applyFont="1" applyFill="1" applyBorder="1"/>
    <xf numFmtId="0" fontId="1" fillId="4" borderId="10" xfId="0" applyFont="1" applyFill="1" applyBorder="1"/>
    <xf numFmtId="11" fontId="1" fillId="4" borderId="11" xfId="0" applyNumberFormat="1" applyFont="1" applyFill="1" applyBorder="1"/>
    <xf numFmtId="0" fontId="8" fillId="5" borderId="14" xfId="0" applyFont="1" applyFill="1" applyBorder="1"/>
    <xf numFmtId="0" fontId="1" fillId="5" borderId="10" xfId="0" applyFont="1" applyFill="1" applyBorder="1"/>
    <xf numFmtId="11" fontId="1" fillId="5" borderId="10" xfId="0" applyNumberFormat="1" applyFont="1" applyFill="1" applyBorder="1"/>
    <xf numFmtId="11" fontId="1" fillId="5" borderId="11" xfId="0" applyNumberFormat="1" applyFont="1" applyFill="1" applyBorder="1"/>
    <xf numFmtId="0" fontId="12" fillId="2" borderId="16" xfId="0" applyFont="1" applyFill="1" applyBorder="1"/>
    <xf numFmtId="11" fontId="22" fillId="2" borderId="17" xfId="0" applyNumberFormat="1" applyFont="1" applyFill="1" applyBorder="1"/>
    <xf numFmtId="0" fontId="16" fillId="6" borderId="18" xfId="0" applyFont="1" applyFill="1" applyBorder="1"/>
    <xf numFmtId="0" fontId="16" fillId="6" borderId="19" xfId="0" applyFont="1" applyFill="1" applyBorder="1"/>
    <xf numFmtId="11" fontId="16" fillId="6" borderId="19" xfId="0" applyNumberFormat="1" applyFont="1" applyFill="1" applyBorder="1"/>
    <xf numFmtId="0" fontId="16" fillId="6" borderId="8" xfId="0" applyFont="1" applyFill="1" applyBorder="1"/>
    <xf numFmtId="165" fontId="1" fillId="4" borderId="10" xfId="0" applyNumberFormat="1" applyFont="1" applyFill="1" applyBorder="1"/>
    <xf numFmtId="11" fontId="22" fillId="2" borderId="13" xfId="0" applyNumberFormat="1" applyFont="1" applyFill="1" applyBorder="1"/>
    <xf numFmtId="0" fontId="8" fillId="4" borderId="20" xfId="0" applyFont="1" applyFill="1" applyBorder="1"/>
    <xf numFmtId="11" fontId="1" fillId="4" borderId="21" xfId="0" applyNumberFormat="1" applyFont="1" applyFill="1" applyBorder="1"/>
    <xf numFmtId="0" fontId="1" fillId="4" borderId="22" xfId="0" applyFont="1" applyFill="1" applyBorder="1"/>
    <xf numFmtId="0" fontId="8" fillId="5" borderId="20" xfId="0" applyFont="1" applyFill="1" applyBorder="1"/>
    <xf numFmtId="11" fontId="1" fillId="5" borderId="21" xfId="0" applyNumberFormat="1" applyFont="1" applyFill="1" applyBorder="1"/>
    <xf numFmtId="0" fontId="1" fillId="5" borderId="22" xfId="0" applyFont="1" applyFill="1" applyBorder="1"/>
    <xf numFmtId="0" fontId="7" fillId="2" borderId="16" xfId="0" applyFont="1" applyFill="1" applyBorder="1"/>
    <xf numFmtId="11" fontId="1" fillId="2" borderId="17" xfId="0" applyNumberFormat="1" applyFont="1" applyFill="1" applyBorder="1"/>
    <xf numFmtId="11" fontId="1" fillId="2" borderId="13" xfId="0" applyNumberFormat="1" applyFont="1" applyFill="1" applyBorder="1"/>
    <xf numFmtId="0" fontId="14" fillId="3" borderId="14" xfId="0" applyFont="1" applyFill="1" applyBorder="1"/>
    <xf numFmtId="0" fontId="1" fillId="2" borderId="13" xfId="0" applyFont="1" applyFill="1" applyBorder="1" applyAlignment="1">
      <alignment horizontal="right" vertical="center"/>
    </xf>
    <xf numFmtId="11" fontId="1" fillId="2" borderId="13" xfId="0" applyNumberFormat="1" applyFont="1" applyFill="1" applyBorder="1" applyAlignment="1">
      <alignment horizontal="right" vertical="center"/>
    </xf>
    <xf numFmtId="0" fontId="8" fillId="3" borderId="20" xfId="0" applyFont="1" applyFill="1" applyBorder="1"/>
    <xf numFmtId="0" fontId="16" fillId="6" borderId="23" xfId="0" applyFont="1" applyFill="1" applyBorder="1"/>
    <xf numFmtId="0" fontId="16" fillId="6" borderId="24" xfId="0" applyFont="1" applyFill="1" applyBorder="1"/>
    <xf numFmtId="0" fontId="16" fillId="6" borderId="25" xfId="0" applyFont="1" applyFill="1" applyBorder="1"/>
    <xf numFmtId="0" fontId="1" fillId="2" borderId="17" xfId="0" applyFont="1" applyFill="1" applyBorder="1" applyAlignment="1">
      <alignment horizontal="right" vertical="center"/>
    </xf>
    <xf numFmtId="11" fontId="1" fillId="2" borderId="8" xfId="0" applyNumberFormat="1" applyFont="1" applyFill="1" applyBorder="1" applyAlignment="1">
      <alignment horizontal="right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26" fillId="0" borderId="26" xfId="0" applyFont="1" applyBorder="1"/>
    <xf numFmtId="0" fontId="26" fillId="0" borderId="27" xfId="0" applyFont="1" applyBorder="1"/>
    <xf numFmtId="0" fontId="26" fillId="0" borderId="28" xfId="0" applyFont="1" applyBorder="1"/>
    <xf numFmtId="0" fontId="0" fillId="0" borderId="0" xfId="0" applyBorder="1"/>
    <xf numFmtId="0" fontId="0" fillId="9" borderId="30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0" borderId="29" xfId="0" applyBorder="1"/>
    <xf numFmtId="0" fontId="0" fillId="0" borderId="32" xfId="0" applyBorder="1"/>
    <xf numFmtId="0" fontId="0" fillId="0" borderId="33" xfId="0" applyBorder="1"/>
    <xf numFmtId="0" fontId="0" fillId="0" borderId="33" xfId="0" applyBorder="1" applyAlignment="1">
      <alignment horizontal="center"/>
    </xf>
    <xf numFmtId="0" fontId="0" fillId="11" borderId="33" xfId="0" applyFill="1" applyBorder="1"/>
    <xf numFmtId="0" fontId="0" fillId="0" borderId="34" xfId="0" applyBorder="1"/>
    <xf numFmtId="0" fontId="0" fillId="0" borderId="35" xfId="0" applyBorder="1"/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27" fillId="12" borderId="30" xfId="0" applyFont="1" applyFill="1" applyBorder="1" applyAlignment="1">
      <alignment horizontal="center"/>
    </xf>
    <xf numFmtId="0" fontId="27" fillId="12" borderId="39" xfId="0" applyFont="1" applyFill="1" applyBorder="1" applyAlignment="1">
      <alignment horizontal="center"/>
    </xf>
    <xf numFmtId="0" fontId="27" fillId="12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669139</xdr:colOff>
      <xdr:row>20</xdr:row>
      <xdr:rowOff>70559</xdr:rowOff>
    </xdr:from>
    <xdr:to>
      <xdr:col>3</xdr:col>
      <xdr:colOff>743171</xdr:colOff>
      <xdr:row>27</xdr:row>
      <xdr:rowOff>140337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3B0F4B-4922-4C37-F186-C73908C36C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574" b="20073"/>
        <a:stretch/>
      </xdr:blipFill>
      <xdr:spPr>
        <a:xfrm>
          <a:off x="1493046" y="830738"/>
          <a:ext cx="2469552" cy="1590911"/>
        </a:xfrm>
        <a:prstGeom prst="rect">
          <a:avLst/>
        </a:prstGeom>
      </xdr:spPr>
    </xdr:pic>
    <xdr:clientData/>
  </xdr:twoCellAnchor>
  <xdr:oneCellAnchor>
    <xdr:from>
      <xdr:col>6</xdr:col>
      <xdr:colOff>731736</xdr:colOff>
      <xdr:row>27</xdr:row>
      <xdr:rowOff>146275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9AD7FFC-5F29-0C98-6878-8B455796E9F8}"/>
            </a:ext>
          </a:extLst>
        </xdr:cNvPr>
        <xdr:cNvSpPr txBox="1"/>
      </xdr:nvSpPr>
      <xdr:spPr>
        <a:xfrm>
          <a:off x="5703651" y="2362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820797</xdr:colOff>
      <xdr:row>22</xdr:row>
      <xdr:rowOff>45042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22ABF33-384F-79D9-69F2-1F89F23A2288}"/>
            </a:ext>
          </a:extLst>
        </xdr:cNvPr>
        <xdr:cNvSpPr txBox="1"/>
      </xdr:nvSpPr>
      <xdr:spPr>
        <a:xfrm>
          <a:off x="4947497" y="121587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669139</xdr:colOff>
      <xdr:row>31</xdr:row>
      <xdr:rowOff>70559</xdr:rowOff>
    </xdr:from>
    <xdr:ext cx="2471792" cy="1585983"/>
    <xdr:pic>
      <xdr:nvPicPr>
        <xdr:cNvPr id="6" name="Picture 5">
          <a:extLst>
            <a:ext uri="{FF2B5EF4-FFF2-40B4-BE49-F238E27FC236}">
              <a16:creationId xmlns:a16="http://schemas.microsoft.com/office/drawing/2014/main" id="{2D61E1EB-9C81-4C47-8950-F86D27ECE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918" b="17918"/>
        <a:stretch/>
      </xdr:blipFill>
      <xdr:spPr>
        <a:xfrm>
          <a:off x="1492099" y="7781999"/>
          <a:ext cx="2471792" cy="1585983"/>
        </a:xfrm>
        <a:prstGeom prst="rect">
          <a:avLst/>
        </a:prstGeom>
      </xdr:spPr>
    </xdr:pic>
    <xdr:clientData/>
  </xdr:oneCellAnchor>
  <xdr:oneCellAnchor>
    <xdr:from>
      <xdr:col>6</xdr:col>
      <xdr:colOff>731736</xdr:colOff>
      <xdr:row>38</xdr:row>
      <xdr:rowOff>146275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850AE7A-B207-044B-A179-E0F44BE6C901}"/>
            </a:ext>
          </a:extLst>
        </xdr:cNvPr>
        <xdr:cNvSpPr txBox="1"/>
      </xdr:nvSpPr>
      <xdr:spPr>
        <a:xfrm>
          <a:off x="6787096" y="6892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820797</xdr:colOff>
      <xdr:row>33</xdr:row>
      <xdr:rowOff>45042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60F4E7B-901C-824C-852E-F14320EE8F39}"/>
            </a:ext>
          </a:extLst>
        </xdr:cNvPr>
        <xdr:cNvSpPr txBox="1"/>
      </xdr:nvSpPr>
      <xdr:spPr>
        <a:xfrm>
          <a:off x="5778877" y="571432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669139</xdr:colOff>
      <xdr:row>42</xdr:row>
      <xdr:rowOff>70559</xdr:rowOff>
    </xdr:from>
    <xdr:ext cx="2442474" cy="1839521"/>
    <xdr:pic>
      <xdr:nvPicPr>
        <xdr:cNvPr id="9" name="Picture 8">
          <a:extLst>
            <a:ext uri="{FF2B5EF4-FFF2-40B4-BE49-F238E27FC236}">
              <a16:creationId xmlns:a16="http://schemas.microsoft.com/office/drawing/2014/main" id="{886C4B03-3918-184C-9B87-75AE500697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918" r="8281" b="13005"/>
        <a:stretch/>
      </xdr:blipFill>
      <xdr:spPr>
        <a:xfrm>
          <a:off x="1492099" y="10230559"/>
          <a:ext cx="2442474" cy="1839521"/>
        </a:xfrm>
        <a:prstGeom prst="rect">
          <a:avLst/>
        </a:prstGeom>
      </xdr:spPr>
    </xdr:pic>
    <xdr:clientData/>
  </xdr:oneCellAnchor>
  <xdr:oneCellAnchor>
    <xdr:from>
      <xdr:col>6</xdr:col>
      <xdr:colOff>731736</xdr:colOff>
      <xdr:row>49</xdr:row>
      <xdr:rowOff>146275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F4FE8DF-D0F6-E44A-8A08-B4D7C698CC36}"/>
            </a:ext>
          </a:extLst>
        </xdr:cNvPr>
        <xdr:cNvSpPr txBox="1"/>
      </xdr:nvSpPr>
      <xdr:spPr>
        <a:xfrm>
          <a:off x="6787096" y="6892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820797</xdr:colOff>
      <xdr:row>44</xdr:row>
      <xdr:rowOff>45042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D0C4E06-1608-6745-81B3-C1080841F9D3}"/>
            </a:ext>
          </a:extLst>
        </xdr:cNvPr>
        <xdr:cNvSpPr txBox="1"/>
      </xdr:nvSpPr>
      <xdr:spPr>
        <a:xfrm>
          <a:off x="5778877" y="571432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13</xdr:col>
      <xdr:colOff>135467</xdr:colOff>
      <xdr:row>18</xdr:row>
      <xdr:rowOff>152400</xdr:rowOff>
    </xdr:from>
    <xdr:to>
      <xdr:col>14</xdr:col>
      <xdr:colOff>203201</xdr:colOff>
      <xdr:row>54</xdr:row>
      <xdr:rowOff>16934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07F3E147-17E7-D2C9-C887-CD640B9D0085}"/>
            </a:ext>
          </a:extLst>
        </xdr:cNvPr>
        <xdr:cNvSpPr/>
      </xdr:nvSpPr>
      <xdr:spPr>
        <a:xfrm flipH="1">
          <a:off x="13749867" y="4859867"/>
          <a:ext cx="897467" cy="7975600"/>
        </a:xfrm>
        <a:prstGeom prst="leftBrace">
          <a:avLst>
            <a:gd name="adj1" fmla="val 8333"/>
            <a:gd name="adj2" fmla="val 50212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237067</xdr:colOff>
      <xdr:row>33</xdr:row>
      <xdr:rowOff>149412</xdr:rowOff>
    </xdr:from>
    <xdr:to>
      <xdr:col>18</xdr:col>
      <xdr:colOff>567765</xdr:colOff>
      <xdr:row>38</xdr:row>
      <xdr:rowOff>44824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40329D6-930A-4C5C-BC6F-07A5821C36A4}"/>
            </a:ext>
          </a:extLst>
        </xdr:cNvPr>
        <xdr:cNvSpPr txBox="1"/>
      </xdr:nvSpPr>
      <xdr:spPr>
        <a:xfrm>
          <a:off x="14681200" y="8345145"/>
          <a:ext cx="3700432" cy="1013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BASIS SET</a:t>
          </a:r>
          <a:r>
            <a:rPr lang="en-US" sz="1800">
              <a:solidFill>
                <a:srgbClr val="FF0000"/>
              </a:solidFill>
            </a:rPr>
            <a:t>:</a:t>
          </a:r>
          <a:r>
            <a:rPr lang="en-US" sz="1800" baseline="0">
              <a:solidFill>
                <a:srgbClr val="FF0000"/>
              </a:solidFill>
            </a:rPr>
            <a:t> 6-31+g(d,p)</a:t>
          </a:r>
        </a:p>
        <a:p>
          <a:r>
            <a:rPr lang="en-US" sz="1800" b="1" baseline="0"/>
            <a:t>THEORY LEVEL</a:t>
          </a:r>
          <a:r>
            <a:rPr lang="en-US" sz="1800" baseline="0"/>
            <a:t>: </a:t>
          </a:r>
          <a:r>
            <a:rPr lang="en-US" sz="1800" baseline="0">
              <a:solidFill>
                <a:srgbClr val="FF0000"/>
              </a:solidFill>
            </a:rPr>
            <a:t>DFT (B3LYP)</a:t>
          </a:r>
        </a:p>
        <a:p>
          <a:r>
            <a:rPr lang="en-US" sz="1800" b="1"/>
            <a:t>SCRF method</a:t>
          </a:r>
          <a:r>
            <a:rPr lang="en-US" sz="1800"/>
            <a:t>: </a:t>
          </a:r>
          <a:r>
            <a:rPr lang="en-US" sz="1800">
              <a:solidFill>
                <a:srgbClr val="FF0000"/>
              </a:solidFill>
            </a:rPr>
            <a:t>SMD - water</a:t>
          </a:r>
        </a:p>
      </xdr:txBody>
    </xdr:sp>
    <xdr:clientData/>
  </xdr:twoCellAnchor>
  <xdr:twoCellAnchor>
    <xdr:from>
      <xdr:col>14</xdr:col>
      <xdr:colOff>79376</xdr:colOff>
      <xdr:row>23</xdr:row>
      <xdr:rowOff>141110</xdr:rowOff>
    </xdr:from>
    <xdr:to>
      <xdr:col>23</xdr:col>
      <xdr:colOff>776112</xdr:colOff>
      <xdr:row>27</xdr:row>
      <xdr:rowOff>52916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B03F5FA-D674-0AA8-C076-350A2C1C8939}"/>
            </a:ext>
          </a:extLst>
        </xdr:cNvPr>
        <xdr:cNvSpPr txBox="1"/>
      </xdr:nvSpPr>
      <xdr:spPr>
        <a:xfrm>
          <a:off x="14507987" y="6067777"/>
          <a:ext cx="8184444" cy="7320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NOTE</a:t>
          </a:r>
          <a:r>
            <a:rPr lang="en-US" sz="1800"/>
            <a:t>: The</a:t>
          </a:r>
          <a:r>
            <a:rPr lang="en-US" sz="1800" baseline="0"/>
            <a:t> way used to calculate the Gibbs free energies 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requires the approximation that the thermochemical energy correction (arising from the hessian diagonalization) is equal in both geometries, which can be used for most of the cases.</a:t>
          </a:r>
          <a:endParaRPr lang="en-US" sz="1800"/>
        </a:p>
        <a:p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103188</xdr:colOff>
      <xdr:row>26</xdr:row>
      <xdr:rowOff>47624</xdr:rowOff>
    </xdr:from>
    <xdr:to>
      <xdr:col>10</xdr:col>
      <xdr:colOff>547688</xdr:colOff>
      <xdr:row>29</xdr:row>
      <xdr:rowOff>103187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CF1D6-8ABF-EF8D-17F0-3958B9837480}"/>
            </a:ext>
          </a:extLst>
        </xdr:cNvPr>
        <xdr:cNvSpPr txBox="1"/>
      </xdr:nvSpPr>
      <xdr:spPr>
        <a:xfrm>
          <a:off x="8247063" y="6373812"/>
          <a:ext cx="2095500" cy="6746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estimated as</a:t>
          </a:r>
          <a:r>
            <a:rPr lang="en-US" sz="1100" baseline="0"/>
            <a:t> internal eletronic energy + thermal energy</a:t>
          </a:r>
          <a:endParaRPr lang="en-US" sz="1100"/>
        </a:p>
      </xdr:txBody>
    </xdr:sp>
    <xdr:clientData/>
  </xdr:twoCellAnchor>
  <xdr:twoCellAnchor>
    <xdr:from>
      <xdr:col>6</xdr:col>
      <xdr:colOff>555625</xdr:colOff>
      <xdr:row>30</xdr:row>
      <xdr:rowOff>15875</xdr:rowOff>
    </xdr:from>
    <xdr:to>
      <xdr:col>6</xdr:col>
      <xdr:colOff>555625</xdr:colOff>
      <xdr:row>32</xdr:row>
      <xdr:rowOff>79375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615D3F6-7E10-179D-4F4E-C2703493A404}"/>
            </a:ext>
          </a:extLst>
        </xdr:cNvPr>
        <xdr:cNvCxnSpPr/>
      </xdr:nvCxnSpPr>
      <xdr:spPr>
        <a:xfrm flipV="1">
          <a:off x="6945313" y="7350125"/>
          <a:ext cx="0" cy="4762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500062</xdr:colOff>
      <xdr:row>30</xdr:row>
      <xdr:rowOff>31750</xdr:rowOff>
    </xdr:from>
    <xdr:to>
      <xdr:col>7</xdr:col>
      <xdr:colOff>500062</xdr:colOff>
      <xdr:row>32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DF932CD-7BCA-4C40-8D53-899F79CCAA1E}"/>
            </a:ext>
          </a:extLst>
        </xdr:cNvPr>
        <xdr:cNvCxnSpPr/>
      </xdr:nvCxnSpPr>
      <xdr:spPr>
        <a:xfrm flipV="1">
          <a:off x="7818437" y="7366000"/>
          <a:ext cx="0" cy="4762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904874</xdr:colOff>
      <xdr:row>32</xdr:row>
      <xdr:rowOff>134937</xdr:rowOff>
    </xdr:from>
    <xdr:to>
      <xdr:col>7</xdr:col>
      <xdr:colOff>23812</xdr:colOff>
      <xdr:row>34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B93A37-0B62-2BDD-F321-1134FF36A340}"/>
            </a:ext>
          </a:extLst>
        </xdr:cNvPr>
        <xdr:cNvSpPr txBox="1"/>
      </xdr:nvSpPr>
      <xdr:spPr>
        <a:xfrm>
          <a:off x="6294437" y="7881937"/>
          <a:ext cx="1047750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over</a:t>
          </a:r>
          <a:r>
            <a:rPr lang="en-US" sz="1100"/>
            <a:t>estimated</a:t>
          </a:r>
        </a:p>
      </xdr:txBody>
    </xdr:sp>
    <xdr:clientData/>
  </xdr:twoCellAnchor>
  <xdr:twoCellAnchor>
    <xdr:from>
      <xdr:col>7</xdr:col>
      <xdr:colOff>168274</xdr:colOff>
      <xdr:row>32</xdr:row>
      <xdr:rowOff>128587</xdr:rowOff>
    </xdr:from>
    <xdr:to>
      <xdr:col>8</xdr:col>
      <xdr:colOff>420688</xdr:colOff>
      <xdr:row>34</xdr:row>
      <xdr:rowOff>7938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9CA4756-D5F0-E44D-BD18-6F648720A16F}"/>
            </a:ext>
          </a:extLst>
        </xdr:cNvPr>
        <xdr:cNvSpPr txBox="1"/>
      </xdr:nvSpPr>
      <xdr:spPr>
        <a:xfrm>
          <a:off x="7486649" y="7875587"/>
          <a:ext cx="1077914" cy="2921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6">
                  <a:lumMod val="60000"/>
                  <a:lumOff val="40000"/>
                </a:schemeClr>
              </a:solidFill>
            </a:rPr>
            <a:t>under</a:t>
          </a:r>
          <a:r>
            <a:rPr lang="en-US" sz="1100"/>
            <a:t>estimated</a:t>
          </a:r>
        </a:p>
      </xdr:txBody>
    </xdr:sp>
    <xdr:clientData/>
  </xdr:twoCellAnchor>
  <xdr:twoCellAnchor>
    <xdr:from>
      <xdr:col>6</xdr:col>
      <xdr:colOff>142876</xdr:colOff>
      <xdr:row>34</xdr:row>
      <xdr:rowOff>119063</xdr:rowOff>
    </xdr:from>
    <xdr:to>
      <xdr:col>8</xdr:col>
      <xdr:colOff>222251</xdr:colOff>
      <xdr:row>37</xdr:row>
      <xdr:rowOff>127000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4CCA864-F19A-5EF4-7A91-A13C8948B06C}"/>
            </a:ext>
          </a:extLst>
        </xdr:cNvPr>
        <xdr:cNvSpPr txBox="1"/>
      </xdr:nvSpPr>
      <xdr:spPr>
        <a:xfrm>
          <a:off x="6532564" y="8278813"/>
          <a:ext cx="1833562" cy="627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 will</a:t>
          </a:r>
          <a:r>
            <a:rPr lang="en-US" sz="1100" baseline="0"/>
            <a:t> be using these experimatal values from this point on</a:t>
          </a:r>
          <a:endParaRPr lang="en-US" sz="1100"/>
        </a:p>
      </xdr:txBody>
    </xdr:sp>
    <xdr:clientData/>
  </xdr:twoCellAnchor>
  <xdr:twoCellAnchor editAs="oneCell">
    <xdr:from>
      <xdr:col>1</xdr:col>
      <xdr:colOff>337889</xdr:colOff>
      <xdr:row>41</xdr:row>
      <xdr:rowOff>46605</xdr:rowOff>
    </xdr:from>
    <xdr:to>
      <xdr:col>8</xdr:col>
      <xdr:colOff>723317</xdr:colOff>
      <xdr:row>47</xdr:row>
      <xdr:rowOff>36168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3C7DB2-DDB6-B1CD-B564-425A074EA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137" y="9705596"/>
          <a:ext cx="7772400" cy="1178004"/>
        </a:xfrm>
        <a:prstGeom prst="rect">
          <a:avLst/>
        </a:prstGeom>
      </xdr:spPr>
    </xdr:pic>
    <xdr:clientData/>
  </xdr:twoCellAnchor>
  <xdr:twoCellAnchor>
    <xdr:from>
      <xdr:col>6</xdr:col>
      <xdr:colOff>20189</xdr:colOff>
      <xdr:row>16</xdr:row>
      <xdr:rowOff>197665</xdr:rowOff>
    </xdr:from>
    <xdr:to>
      <xdr:col>10</xdr:col>
      <xdr:colOff>74774</xdr:colOff>
      <xdr:row>21</xdr:row>
      <xdr:rowOff>123982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4EE1A79-909B-2F46-BC53-3D80EEFCD50B}"/>
            </a:ext>
          </a:extLst>
        </xdr:cNvPr>
        <xdr:cNvSpPr txBox="1"/>
      </xdr:nvSpPr>
      <xdr:spPr>
        <a:xfrm>
          <a:off x="6410894" y="4398434"/>
          <a:ext cx="3669201" cy="1009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BASIS SET</a:t>
          </a:r>
          <a:r>
            <a:rPr lang="en-US" sz="1800">
              <a:solidFill>
                <a:srgbClr val="FF0000"/>
              </a:solidFill>
            </a:rPr>
            <a:t>:</a:t>
          </a:r>
          <a:r>
            <a:rPr lang="en-US" sz="1800" baseline="0">
              <a:solidFill>
                <a:srgbClr val="FF0000"/>
              </a:solidFill>
            </a:rPr>
            <a:t> 6-31+g(d,p)</a:t>
          </a:r>
        </a:p>
        <a:p>
          <a:r>
            <a:rPr lang="en-US" sz="1800" b="1" baseline="0"/>
            <a:t>THEORY LEVEL</a:t>
          </a:r>
          <a:r>
            <a:rPr lang="en-US" sz="1800" baseline="0"/>
            <a:t>: </a:t>
          </a:r>
          <a:r>
            <a:rPr lang="en-US" sz="1800" baseline="0">
              <a:solidFill>
                <a:srgbClr val="FF0000"/>
              </a:solidFill>
            </a:rPr>
            <a:t>DFT (B3LYP)</a:t>
          </a:r>
        </a:p>
        <a:p>
          <a:r>
            <a:rPr lang="en-US" sz="1800" b="1"/>
            <a:t>SCRF method</a:t>
          </a:r>
          <a:r>
            <a:rPr lang="en-US" sz="1800"/>
            <a:t>: </a:t>
          </a:r>
          <a:r>
            <a:rPr lang="en-US" sz="1800">
              <a:solidFill>
                <a:srgbClr val="FF0000"/>
              </a:solidFill>
            </a:rPr>
            <a:t>SMD - water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9F39-B11C-7A4B-AEA4-4056C843DDDF}">
  <dimension ref="A3:V48"/>
  <sheetViews>
    <sheetView topLeftCell="D22" zoomScale="106" workbookViewId="0">
      <selection activeCell="J45" sqref="J45"/>
    </sheetView>
  </sheetViews>
  <sheetFormatPr baseColWidth="10" defaultRowHeight="16" x14ac:dyDescent="0.2"/>
  <cols>
    <col min="2" max="2" width="20.6640625" customWidth="1"/>
    <col min="5" max="5" width="12" bestFit="1" customWidth="1"/>
    <col min="6" max="6" width="14.33203125" bestFit="1" customWidth="1"/>
    <col min="7" max="7" width="16.1640625" customWidth="1"/>
    <col min="8" max="8" width="16.6640625" customWidth="1"/>
    <col min="9" max="9" width="13.33203125" customWidth="1"/>
    <col min="10" max="10" width="17.5" customWidth="1"/>
    <col min="11" max="11" width="11" bestFit="1" customWidth="1"/>
    <col min="12" max="12" width="13.1640625" bestFit="1" customWidth="1"/>
    <col min="15" max="17" width="11" bestFit="1" customWidth="1"/>
  </cols>
  <sheetData>
    <row r="3" spans="1:22" x14ac:dyDescent="0.2">
      <c r="A3" s="1"/>
      <c r="B3" s="1"/>
    </row>
    <row r="4" spans="1:22" ht="20" thickBot="1" x14ac:dyDescent="0.3">
      <c r="A4" s="2"/>
      <c r="B4" s="2"/>
    </row>
    <row r="5" spans="1:22" ht="23" thickBot="1" x14ac:dyDescent="0.35">
      <c r="A5" s="3" t="s">
        <v>2</v>
      </c>
      <c r="B5" s="4"/>
      <c r="D5" s="5" t="s">
        <v>3</v>
      </c>
      <c r="E5" s="6"/>
      <c r="F5" s="6"/>
      <c r="G5" s="6"/>
      <c r="H5" s="6"/>
      <c r="I5" s="6"/>
      <c r="J5" s="6"/>
      <c r="K5" s="6"/>
      <c r="L5" s="7"/>
      <c r="N5" s="8" t="s">
        <v>4</v>
      </c>
      <c r="O5" s="9"/>
      <c r="P5" s="9"/>
      <c r="Q5" s="10"/>
      <c r="S5" s="11" t="s">
        <v>5</v>
      </c>
      <c r="T5" s="12"/>
      <c r="U5" s="12"/>
      <c r="V5" s="13"/>
    </row>
    <row r="6" spans="1:22" ht="32" x14ac:dyDescent="0.3">
      <c r="A6" s="14" t="s">
        <v>6</v>
      </c>
      <c r="B6" s="15">
        <v>6.0221399999999997E+23</v>
      </c>
      <c r="D6" s="16" t="s">
        <v>7</v>
      </c>
      <c r="E6" s="17" t="s">
        <v>8</v>
      </c>
      <c r="F6" s="17" t="s">
        <v>9</v>
      </c>
      <c r="G6" s="17" t="s">
        <v>10</v>
      </c>
      <c r="H6" s="17" t="s">
        <v>11</v>
      </c>
      <c r="I6" s="17" t="s">
        <v>12</v>
      </c>
      <c r="J6" s="18" t="s">
        <v>13</v>
      </c>
      <c r="K6" s="17" t="s">
        <v>14</v>
      </c>
      <c r="L6" s="19" t="s">
        <v>15</v>
      </c>
      <c r="N6" s="20" t="s">
        <v>16</v>
      </c>
      <c r="O6" s="21" t="s">
        <v>17</v>
      </c>
      <c r="P6" s="21" t="s">
        <v>18</v>
      </c>
      <c r="Q6" s="22" t="s">
        <v>19</v>
      </c>
      <c r="S6" s="23" t="s">
        <v>16</v>
      </c>
      <c r="T6" s="24" t="s">
        <v>20</v>
      </c>
      <c r="U6" s="24" t="s">
        <v>21</v>
      </c>
      <c r="V6" s="25" t="s">
        <v>22</v>
      </c>
    </row>
    <row r="7" spans="1:22" ht="22" x14ac:dyDescent="0.3">
      <c r="A7" s="26" t="s">
        <v>23</v>
      </c>
      <c r="B7" s="27">
        <v>8.3143999999999991</v>
      </c>
      <c r="D7" s="28" t="s">
        <v>8</v>
      </c>
      <c r="E7" s="29">
        <v>1</v>
      </c>
      <c r="F7" s="30">
        <v>27.210699999999999</v>
      </c>
      <c r="G7" s="30">
        <v>219474.63</v>
      </c>
      <c r="H7" s="30">
        <v>627.50300000000004</v>
      </c>
      <c r="I7" s="30">
        <v>2625.5</v>
      </c>
      <c r="J7" s="30">
        <v>315777</v>
      </c>
      <c r="K7" s="30">
        <v>4.3599999999999999E-18</v>
      </c>
      <c r="L7" s="31">
        <v>6579660000000000</v>
      </c>
      <c r="N7" s="32" t="s">
        <v>17</v>
      </c>
      <c r="O7" s="33">
        <v>1</v>
      </c>
      <c r="P7" s="33">
        <v>0.52917999956390005</v>
      </c>
      <c r="Q7" s="34">
        <v>5.2917999999999999E-11</v>
      </c>
      <c r="S7" s="35" t="s">
        <v>20</v>
      </c>
      <c r="T7" s="36">
        <v>1</v>
      </c>
      <c r="U7" s="37">
        <v>9.1093800000000005E-31</v>
      </c>
      <c r="V7" s="38">
        <f>U7*V8</f>
        <v>5.4875783132530122E-4</v>
      </c>
    </row>
    <row r="8" spans="1:22" ht="22" x14ac:dyDescent="0.3">
      <c r="A8" s="39" t="s">
        <v>24</v>
      </c>
      <c r="B8" s="40">
        <v>1.38065E-23</v>
      </c>
      <c r="D8" s="28" t="s">
        <v>9</v>
      </c>
      <c r="E8" s="41">
        <v>3.6750199999999997E-2</v>
      </c>
      <c r="F8" s="42">
        <v>1</v>
      </c>
      <c r="G8" s="42">
        <v>8065.73</v>
      </c>
      <c r="H8" s="42">
        <v>23.0609</v>
      </c>
      <c r="I8" s="42">
        <v>96.486900000000006</v>
      </c>
      <c r="J8" s="42">
        <v>11604.9</v>
      </c>
      <c r="K8" s="43">
        <v>1.5999999999999999E-19</v>
      </c>
      <c r="L8" s="44">
        <v>241804000000000</v>
      </c>
      <c r="N8" s="32" t="s">
        <v>18</v>
      </c>
      <c r="O8" s="45">
        <v>1.8897299999999999</v>
      </c>
      <c r="P8" s="33">
        <v>1</v>
      </c>
      <c r="Q8" s="34">
        <v>1E-10</v>
      </c>
      <c r="S8" s="35" t="s">
        <v>21</v>
      </c>
      <c r="T8" s="37">
        <v>1.098E+30</v>
      </c>
      <c r="U8" s="36">
        <v>1</v>
      </c>
      <c r="V8" s="38">
        <f>1/U9</f>
        <v>6.0240963855421691E+26</v>
      </c>
    </row>
    <row r="9" spans="1:22" ht="22" thickBot="1" x14ac:dyDescent="0.3">
      <c r="A9" s="26" t="s">
        <v>25</v>
      </c>
      <c r="B9" s="46">
        <v>1.6021760000000001E-16</v>
      </c>
      <c r="D9" s="28" t="s">
        <v>10</v>
      </c>
      <c r="E9" s="41">
        <v>4.5563300000000003E-6</v>
      </c>
      <c r="F9" s="42">
        <v>1.23981E-4</v>
      </c>
      <c r="G9" s="42">
        <v>1</v>
      </c>
      <c r="H9" s="42">
        <v>2.8590999999999998E-3</v>
      </c>
      <c r="I9" s="42">
        <v>1.1963E-2</v>
      </c>
      <c r="J9" s="42">
        <v>1.42879</v>
      </c>
      <c r="K9" s="42">
        <v>1.9863000000000001E-23</v>
      </c>
      <c r="L9" s="44">
        <v>29979300000</v>
      </c>
      <c r="N9" s="47" t="s">
        <v>19</v>
      </c>
      <c r="O9" s="48">
        <v>18900000000</v>
      </c>
      <c r="P9" s="48">
        <v>10000000000</v>
      </c>
      <c r="Q9" s="49">
        <v>1</v>
      </c>
      <c r="S9" s="50" t="s">
        <v>22</v>
      </c>
      <c r="T9" s="51">
        <f>U9*T8</f>
        <v>1822.6799999999998</v>
      </c>
      <c r="U9" s="51">
        <v>1.6599999999999999E-27</v>
      </c>
      <c r="V9" s="52">
        <v>1</v>
      </c>
    </row>
    <row r="10" spans="1:22" ht="21" x14ac:dyDescent="0.3">
      <c r="A10" s="53" t="s">
        <v>26</v>
      </c>
      <c r="B10" s="54">
        <v>9.1092999999999998E-31</v>
      </c>
      <c r="D10" s="28" t="s">
        <v>11</v>
      </c>
      <c r="E10" s="41">
        <v>1.59362E-3</v>
      </c>
      <c r="F10" s="42">
        <v>4.3363400000000003E-2</v>
      </c>
      <c r="G10" s="42">
        <v>349.75700000000001</v>
      </c>
      <c r="H10" s="42">
        <v>1</v>
      </c>
      <c r="I10" s="42">
        <v>4.1840000000000002</v>
      </c>
      <c r="J10" s="42">
        <v>503.22800000000001</v>
      </c>
      <c r="K10" s="42">
        <v>6.9500000000000005E-21</v>
      </c>
      <c r="L10" s="44">
        <v>10485400000000</v>
      </c>
    </row>
    <row r="11" spans="1:22" ht="22" x14ac:dyDescent="0.3">
      <c r="A11" s="26" t="s">
        <v>27</v>
      </c>
      <c r="B11" s="55">
        <v>8.8541799999999997E-12</v>
      </c>
      <c r="D11" s="28" t="s">
        <v>12</v>
      </c>
      <c r="E11" s="41">
        <v>3.8088E-4</v>
      </c>
      <c r="F11" s="42">
        <v>1.0364099999999999E-2</v>
      </c>
      <c r="G11" s="42">
        <v>83.593000000000004</v>
      </c>
      <c r="H11" s="42">
        <v>0.23900099999999999</v>
      </c>
      <c r="I11" s="42">
        <v>1</v>
      </c>
      <c r="J11" s="42">
        <v>120.274</v>
      </c>
      <c r="K11" s="42">
        <v>1.6599999999999999E-21</v>
      </c>
      <c r="L11" s="44">
        <v>2506070000000</v>
      </c>
    </row>
    <row r="12" spans="1:22" ht="22" x14ac:dyDescent="0.3">
      <c r="A12" s="53" t="s">
        <v>28</v>
      </c>
      <c r="B12" s="54">
        <v>5.2917700000000002E-12</v>
      </c>
      <c r="D12" s="56" t="s">
        <v>13</v>
      </c>
      <c r="E12" s="41">
        <v>3.1667800000000002E-6</v>
      </c>
      <c r="F12" s="42">
        <v>8.6170500000000004E-5</v>
      </c>
      <c r="G12" s="42">
        <v>0.69502799999999998</v>
      </c>
      <c r="H12" s="42">
        <v>1.9872000000000002E-3</v>
      </c>
      <c r="I12" s="42">
        <v>8.3140000000000002E-3</v>
      </c>
      <c r="J12" s="42">
        <v>1</v>
      </c>
      <c r="K12" s="42">
        <v>1.38054E-23</v>
      </c>
      <c r="L12" s="44">
        <v>20836400000</v>
      </c>
    </row>
    <row r="13" spans="1:22" ht="19" x14ac:dyDescent="0.25">
      <c r="A13" s="26" t="s">
        <v>29</v>
      </c>
      <c r="B13" s="57">
        <f>298.15</f>
        <v>298.14999999999998</v>
      </c>
      <c r="D13" s="28" t="s">
        <v>14</v>
      </c>
      <c r="E13" s="41">
        <v>2.294E+17</v>
      </c>
      <c r="F13" s="42">
        <v>6.24181E+18</v>
      </c>
      <c r="G13" s="42">
        <v>5.0344500000000003E+22</v>
      </c>
      <c r="H13" s="42">
        <v>1.44E+20</v>
      </c>
      <c r="I13" s="42">
        <v>6.02E+20</v>
      </c>
      <c r="J13" s="42">
        <v>7.2435399999999999E+22</v>
      </c>
      <c r="K13" s="42">
        <v>1</v>
      </c>
      <c r="L13" s="44">
        <v>1.5093E+33</v>
      </c>
    </row>
    <row r="14" spans="1:22" ht="20" thickBot="1" x14ac:dyDescent="0.3">
      <c r="A14" s="26" t="s">
        <v>30</v>
      </c>
      <c r="B14" s="58">
        <v>6.626068E-34</v>
      </c>
      <c r="D14" s="59" t="s">
        <v>15</v>
      </c>
      <c r="E14" s="60">
        <v>1.5198300000000001E-16</v>
      </c>
      <c r="F14" s="61">
        <v>4.13558E-15</v>
      </c>
      <c r="G14" s="61">
        <v>3.3356499999999997E-11</v>
      </c>
      <c r="H14" s="61">
        <v>9.5370000000000002E-14</v>
      </c>
      <c r="I14" s="61"/>
      <c r="J14" s="61">
        <v>4.7993E-11</v>
      </c>
      <c r="K14" s="61">
        <v>6.62561E-34</v>
      </c>
      <c r="L14" s="62">
        <v>1</v>
      </c>
    </row>
    <row r="15" spans="1:22" ht="19" x14ac:dyDescent="0.25">
      <c r="A15" s="53" t="s">
        <v>31</v>
      </c>
      <c r="B15" s="63">
        <v>1</v>
      </c>
    </row>
    <row r="16" spans="1:22" ht="19" x14ac:dyDescent="0.25">
      <c r="A16" s="26" t="s">
        <v>32</v>
      </c>
      <c r="B16" s="57">
        <v>101325</v>
      </c>
    </row>
    <row r="17" spans="1:13" ht="21" x14ac:dyDescent="0.25">
      <c r="A17" s="14" t="s">
        <v>33</v>
      </c>
      <c r="B17" s="64">
        <v>299792459</v>
      </c>
    </row>
    <row r="19" spans="1:13" ht="17" thickBot="1" x14ac:dyDescent="0.25"/>
    <row r="20" spans="1:13" ht="27" thickBot="1" x14ac:dyDescent="0.4">
      <c r="B20" s="71" t="s">
        <v>0</v>
      </c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3"/>
    </row>
    <row r="22" spans="1:13" ht="17" thickBot="1" x14ac:dyDescent="0.25"/>
    <row r="23" spans="1:13" ht="22" thickBot="1" x14ac:dyDescent="0.35">
      <c r="G23" s="74" t="s">
        <v>39</v>
      </c>
      <c r="H23" s="75" t="s">
        <v>40</v>
      </c>
      <c r="I23" s="75" t="s">
        <v>58</v>
      </c>
      <c r="J23" s="75" t="s">
        <v>59</v>
      </c>
      <c r="K23" s="76" t="s">
        <v>1</v>
      </c>
    </row>
    <row r="24" spans="1:13" x14ac:dyDescent="0.2">
      <c r="F24" s="80" t="s">
        <v>34</v>
      </c>
      <c r="G24">
        <v>-150.952115397</v>
      </c>
      <c r="H24">
        <v>-151.09426110699999</v>
      </c>
      <c r="I24">
        <f>H24-G24</f>
        <v>-0.1421457099999941</v>
      </c>
    </row>
    <row r="25" spans="1:13" x14ac:dyDescent="0.2">
      <c r="F25" s="81" t="s">
        <v>35</v>
      </c>
      <c r="G25">
        <f>G24*$H$7</f>
        <v>-94722.905267963695</v>
      </c>
      <c r="H25">
        <f t="shared" ref="H25:I25" si="0">H24*$H$7</f>
        <v>-94812.102127425824</v>
      </c>
      <c r="I25">
        <f t="shared" si="0"/>
        <v>-89.196859462126298</v>
      </c>
    </row>
    <row r="26" spans="1:13" ht="17" thickBot="1" x14ac:dyDescent="0.25">
      <c r="F26" s="82" t="s">
        <v>38</v>
      </c>
      <c r="G26">
        <f>G24*$I$7</f>
        <v>-396324.77897482348</v>
      </c>
      <c r="H26">
        <f t="shared" ref="H26:I26" si="1">H24*$I$7</f>
        <v>-396697.98253642849</v>
      </c>
      <c r="I26">
        <f t="shared" si="1"/>
        <v>-373.20356160498449</v>
      </c>
    </row>
    <row r="30" spans="1:13" ht="17" thickBot="1" x14ac:dyDescent="0.25"/>
    <row r="31" spans="1:13" ht="27" thickBot="1" x14ac:dyDescent="0.4">
      <c r="B31" s="65" t="s">
        <v>36</v>
      </c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7"/>
    </row>
    <row r="33" spans="2:13" ht="17" thickBot="1" x14ac:dyDescent="0.25"/>
    <row r="34" spans="2:13" ht="22" thickBot="1" x14ac:dyDescent="0.35">
      <c r="G34" s="74" t="s">
        <v>39</v>
      </c>
      <c r="H34" s="75" t="s">
        <v>40</v>
      </c>
      <c r="I34" s="75" t="s">
        <v>58</v>
      </c>
      <c r="J34" s="75" t="s">
        <v>59</v>
      </c>
      <c r="K34" s="76" t="s">
        <v>1</v>
      </c>
    </row>
    <row r="35" spans="2:13" x14ac:dyDescent="0.2">
      <c r="F35" s="77" t="s">
        <v>34</v>
      </c>
      <c r="G35">
        <v>-55.909251517100003</v>
      </c>
      <c r="H35">
        <v>-56.0358232882</v>
      </c>
      <c r="I35">
        <f>H35-G35</f>
        <v>-0.12657177109999651</v>
      </c>
    </row>
    <row r="36" spans="2:13" x14ac:dyDescent="0.2">
      <c r="F36" s="78" t="s">
        <v>35</v>
      </c>
      <c r="G36">
        <f>G35*$H$7</f>
        <v>-35083.223054734808</v>
      </c>
      <c r="H36">
        <f>H35*$H$7</f>
        <v>-35162.647220815365</v>
      </c>
      <c r="I36">
        <f t="shared" ref="I36" si="2">I35*$H$7</f>
        <v>-79.424166080561122</v>
      </c>
    </row>
    <row r="37" spans="2:13" ht="17" thickBot="1" x14ac:dyDescent="0.25">
      <c r="F37" s="79" t="s">
        <v>38</v>
      </c>
      <c r="G37">
        <f>G35*$I$7</f>
        <v>-146789.73985814606</v>
      </c>
      <c r="H37">
        <f t="shared" ref="H37:I37" si="3">H35*$I$7</f>
        <v>-147122.0540431691</v>
      </c>
      <c r="I37">
        <f t="shared" si="3"/>
        <v>-332.31418502304086</v>
      </c>
    </row>
    <row r="41" spans="2:13" ht="17" thickBot="1" x14ac:dyDescent="0.25"/>
    <row r="42" spans="2:13" ht="27" thickBot="1" x14ac:dyDescent="0.4">
      <c r="B42" s="68" t="s">
        <v>37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70"/>
    </row>
    <row r="44" spans="2:13" ht="17" thickBot="1" x14ac:dyDescent="0.25"/>
    <row r="45" spans="2:13" ht="22" thickBot="1" x14ac:dyDescent="0.35">
      <c r="G45" s="74" t="s">
        <v>39</v>
      </c>
      <c r="H45" s="75" t="s">
        <v>40</v>
      </c>
      <c r="I45" s="75" t="s">
        <v>58</v>
      </c>
      <c r="J45" s="75" t="s">
        <v>59</v>
      </c>
      <c r="K45" s="76" t="s">
        <v>1</v>
      </c>
    </row>
    <row r="46" spans="2:13" x14ac:dyDescent="0.2">
      <c r="F46" s="77" t="s">
        <v>34</v>
      </c>
      <c r="G46">
        <v>-115.115520549</v>
      </c>
      <c r="H46">
        <v>-115.245517046</v>
      </c>
      <c r="I46">
        <f>H46-G46</f>
        <v>-0.12999649700000759</v>
      </c>
    </row>
    <row r="47" spans="2:13" x14ac:dyDescent="0.2">
      <c r="F47" s="78" t="s">
        <v>35</v>
      </c>
      <c r="G47">
        <f>G46*$H$7</f>
        <v>-72235.334491059155</v>
      </c>
      <c r="H47">
        <f t="shared" ref="H47" si="4">H46*$H$7</f>
        <v>-72316.907682916149</v>
      </c>
      <c r="I47">
        <f t="shared" ref="I47" si="5">I46*$H$7</f>
        <v>-81.573191856995777</v>
      </c>
    </row>
    <row r="48" spans="2:13" ht="17" thickBot="1" x14ac:dyDescent="0.25">
      <c r="F48" s="79" t="s">
        <v>38</v>
      </c>
      <c r="G48">
        <f>G46*$I$7</f>
        <v>-302235.7992013995</v>
      </c>
      <c r="H48">
        <f t="shared" ref="H48:I48" si="6">H46*$I$7</f>
        <v>-302577.10500427301</v>
      </c>
      <c r="I48">
        <f t="shared" si="6"/>
        <v>-341.30580287351995</v>
      </c>
    </row>
  </sheetData>
  <mergeCells count="3">
    <mergeCell ref="B20:M20"/>
    <mergeCell ref="B31:M31"/>
    <mergeCell ref="B42:M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1192-A836-A949-8E9C-35A7B609FA1C}">
  <dimension ref="A3:V56"/>
  <sheetViews>
    <sheetView tabSelected="1" topLeftCell="A40" zoomScale="156" workbookViewId="0">
      <selection activeCell="C56" sqref="C56"/>
    </sheetView>
  </sheetViews>
  <sheetFormatPr baseColWidth="10" defaultRowHeight="16" x14ac:dyDescent="0.2"/>
  <cols>
    <col min="2" max="2" width="21.33203125" customWidth="1"/>
    <col min="3" max="3" width="12.83203125" customWidth="1"/>
    <col min="4" max="4" width="13" customWidth="1"/>
    <col min="5" max="5" width="12.6640625" customWidth="1"/>
    <col min="6" max="6" width="13.1640625" customWidth="1"/>
    <col min="7" max="7" width="12.1640625" customWidth="1"/>
    <col min="8" max="8" width="11.6640625" bestFit="1" customWidth="1"/>
    <col min="10" max="10" width="12.83203125" bestFit="1" customWidth="1"/>
    <col min="11" max="11" width="14" bestFit="1" customWidth="1"/>
    <col min="12" max="12" width="11" bestFit="1" customWidth="1"/>
  </cols>
  <sheetData>
    <row r="3" spans="1:22" x14ac:dyDescent="0.2">
      <c r="A3" s="1"/>
      <c r="B3" s="1"/>
    </row>
    <row r="4" spans="1:22" ht="20" thickBot="1" x14ac:dyDescent="0.3">
      <c r="A4" s="2"/>
      <c r="B4" s="2"/>
    </row>
    <row r="5" spans="1:22" ht="23" thickBot="1" x14ac:dyDescent="0.35">
      <c r="A5" s="3" t="s">
        <v>2</v>
      </c>
      <c r="B5" s="4"/>
      <c r="D5" s="5" t="s">
        <v>3</v>
      </c>
      <c r="E5" s="6"/>
      <c r="F5" s="6"/>
      <c r="G5" s="6"/>
      <c r="H5" s="6"/>
      <c r="I5" s="6"/>
      <c r="J5" s="6"/>
      <c r="K5" s="6"/>
      <c r="L5" s="7"/>
      <c r="N5" s="8" t="s">
        <v>4</v>
      </c>
      <c r="O5" s="9"/>
      <c r="P5" s="9"/>
      <c r="Q5" s="10"/>
      <c r="S5" s="11" t="s">
        <v>5</v>
      </c>
      <c r="T5" s="12"/>
      <c r="U5" s="12"/>
      <c r="V5" s="13"/>
    </row>
    <row r="6" spans="1:22" ht="32" x14ac:dyDescent="0.3">
      <c r="A6" s="14" t="s">
        <v>6</v>
      </c>
      <c r="B6" s="15">
        <v>6.0221399999999997E+23</v>
      </c>
      <c r="D6" s="16" t="s">
        <v>7</v>
      </c>
      <c r="E6" s="17" t="s">
        <v>8</v>
      </c>
      <c r="F6" s="17" t="s">
        <v>9</v>
      </c>
      <c r="G6" s="17" t="s">
        <v>10</v>
      </c>
      <c r="H6" s="17" t="s">
        <v>11</v>
      </c>
      <c r="I6" s="17" t="s">
        <v>12</v>
      </c>
      <c r="J6" s="18" t="s">
        <v>13</v>
      </c>
      <c r="K6" s="17" t="s">
        <v>14</v>
      </c>
      <c r="L6" s="19" t="s">
        <v>15</v>
      </c>
      <c r="N6" s="20" t="s">
        <v>16</v>
      </c>
      <c r="O6" s="21" t="s">
        <v>17</v>
      </c>
      <c r="P6" s="21" t="s">
        <v>18</v>
      </c>
      <c r="Q6" s="22" t="s">
        <v>19</v>
      </c>
      <c r="S6" s="23" t="s">
        <v>16</v>
      </c>
      <c r="T6" s="24" t="s">
        <v>20</v>
      </c>
      <c r="U6" s="24" t="s">
        <v>21</v>
      </c>
      <c r="V6" s="25" t="s">
        <v>22</v>
      </c>
    </row>
    <row r="7" spans="1:22" ht="22" x14ac:dyDescent="0.3">
      <c r="A7" s="26" t="s">
        <v>23</v>
      </c>
      <c r="B7" s="27">
        <v>8.3143999999999991</v>
      </c>
      <c r="D7" s="28" t="s">
        <v>8</v>
      </c>
      <c r="E7" s="29">
        <v>1</v>
      </c>
      <c r="F7" s="30">
        <v>27.210699999999999</v>
      </c>
      <c r="G7" s="30">
        <v>219474.63</v>
      </c>
      <c r="H7" s="30">
        <v>627.50300000000004</v>
      </c>
      <c r="I7" s="30">
        <v>2625.5</v>
      </c>
      <c r="J7" s="30">
        <v>315777</v>
      </c>
      <c r="K7" s="30">
        <v>4.3599999999999999E-18</v>
      </c>
      <c r="L7" s="31">
        <v>6579660000000000</v>
      </c>
      <c r="N7" s="32" t="s">
        <v>17</v>
      </c>
      <c r="O7" s="33">
        <v>1</v>
      </c>
      <c r="P7" s="33">
        <v>0.52917999956390005</v>
      </c>
      <c r="Q7" s="34">
        <v>5.2917999999999999E-11</v>
      </c>
      <c r="S7" s="35" t="s">
        <v>20</v>
      </c>
      <c r="T7" s="36">
        <v>1</v>
      </c>
      <c r="U7" s="37">
        <v>9.1093800000000005E-31</v>
      </c>
      <c r="V7" s="38">
        <f>U7*V8</f>
        <v>5.4875783132530122E-4</v>
      </c>
    </row>
    <row r="8" spans="1:22" ht="22" x14ac:dyDescent="0.3">
      <c r="A8" s="39" t="s">
        <v>24</v>
      </c>
      <c r="B8" s="40">
        <v>1.38065E-23</v>
      </c>
      <c r="D8" s="28" t="s">
        <v>9</v>
      </c>
      <c r="E8" s="41">
        <v>3.6750199999999997E-2</v>
      </c>
      <c r="F8" s="42">
        <v>1</v>
      </c>
      <c r="G8" s="42">
        <v>8065.73</v>
      </c>
      <c r="H8" s="42">
        <v>23.0609</v>
      </c>
      <c r="I8" s="42">
        <v>96.486900000000006</v>
      </c>
      <c r="J8" s="42">
        <v>11604.9</v>
      </c>
      <c r="K8" s="43">
        <v>1.5999999999999999E-19</v>
      </c>
      <c r="L8" s="44">
        <v>241804000000000</v>
      </c>
      <c r="N8" s="32" t="s">
        <v>18</v>
      </c>
      <c r="O8" s="45">
        <v>1.8897299999999999</v>
      </c>
      <c r="P8" s="33">
        <v>1</v>
      </c>
      <c r="Q8" s="34">
        <v>1E-10</v>
      </c>
      <c r="S8" s="35" t="s">
        <v>21</v>
      </c>
      <c r="T8" s="37">
        <v>1.098E+30</v>
      </c>
      <c r="U8" s="36">
        <v>1</v>
      </c>
      <c r="V8" s="38">
        <f>1/U9</f>
        <v>6.0240963855421691E+26</v>
      </c>
    </row>
    <row r="9" spans="1:22" ht="22" thickBot="1" x14ac:dyDescent="0.3">
      <c r="A9" s="26" t="s">
        <v>25</v>
      </c>
      <c r="B9" s="46">
        <v>1.6021760000000001E-16</v>
      </c>
      <c r="D9" s="28" t="s">
        <v>10</v>
      </c>
      <c r="E9" s="41">
        <v>4.5563300000000003E-6</v>
      </c>
      <c r="F9" s="42">
        <v>1.23981E-4</v>
      </c>
      <c r="G9" s="42">
        <v>1</v>
      </c>
      <c r="H9" s="42">
        <v>2.8590999999999998E-3</v>
      </c>
      <c r="I9" s="42">
        <v>1.1963E-2</v>
      </c>
      <c r="J9" s="42">
        <v>1.42879</v>
      </c>
      <c r="K9" s="42">
        <v>1.9863000000000001E-23</v>
      </c>
      <c r="L9" s="44">
        <v>29979300000</v>
      </c>
      <c r="N9" s="47" t="s">
        <v>19</v>
      </c>
      <c r="O9" s="48">
        <v>18900000000</v>
      </c>
      <c r="P9" s="48">
        <v>10000000000</v>
      </c>
      <c r="Q9" s="49">
        <v>1</v>
      </c>
      <c r="S9" s="50" t="s">
        <v>22</v>
      </c>
      <c r="T9" s="51">
        <f>U9*T8</f>
        <v>1822.6799999999998</v>
      </c>
      <c r="U9" s="51">
        <v>1.6599999999999999E-27</v>
      </c>
      <c r="V9" s="52">
        <v>1</v>
      </c>
    </row>
    <row r="10" spans="1:22" ht="21" x14ac:dyDescent="0.3">
      <c r="A10" s="53" t="s">
        <v>26</v>
      </c>
      <c r="B10" s="54">
        <v>9.1092999999999998E-31</v>
      </c>
      <c r="D10" s="28" t="s">
        <v>11</v>
      </c>
      <c r="E10" s="41">
        <v>1.59362E-3</v>
      </c>
      <c r="F10" s="42">
        <v>4.3363400000000003E-2</v>
      </c>
      <c r="G10" s="42">
        <v>349.75700000000001</v>
      </c>
      <c r="H10" s="42">
        <v>1</v>
      </c>
      <c r="I10" s="42">
        <v>4.1840000000000002</v>
      </c>
      <c r="J10" s="42">
        <v>503.22800000000001</v>
      </c>
      <c r="K10" s="42">
        <v>6.9500000000000005E-21</v>
      </c>
      <c r="L10" s="44">
        <v>10485400000000</v>
      </c>
    </row>
    <row r="11" spans="1:22" ht="22" x14ac:dyDescent="0.3">
      <c r="A11" s="26" t="s">
        <v>27</v>
      </c>
      <c r="B11" s="55">
        <v>8.8541799999999997E-12</v>
      </c>
      <c r="D11" s="28" t="s">
        <v>12</v>
      </c>
      <c r="E11" s="41">
        <v>3.8088E-4</v>
      </c>
      <c r="F11" s="42">
        <v>1.0364099999999999E-2</v>
      </c>
      <c r="G11" s="42">
        <v>83.593000000000004</v>
      </c>
      <c r="H11" s="42">
        <v>0.23900099999999999</v>
      </c>
      <c r="I11" s="42">
        <v>1</v>
      </c>
      <c r="J11" s="42">
        <v>120.274</v>
      </c>
      <c r="K11" s="42">
        <v>1.6599999999999999E-21</v>
      </c>
      <c r="L11" s="44">
        <v>2506070000000</v>
      </c>
    </row>
    <row r="12" spans="1:22" ht="22" x14ac:dyDescent="0.3">
      <c r="A12" s="53" t="s">
        <v>28</v>
      </c>
      <c r="B12" s="54">
        <v>5.2917700000000002E-12</v>
      </c>
      <c r="D12" s="56" t="s">
        <v>13</v>
      </c>
      <c r="E12" s="41">
        <v>3.1667800000000002E-6</v>
      </c>
      <c r="F12" s="42">
        <v>8.6170500000000004E-5</v>
      </c>
      <c r="G12" s="42">
        <v>0.69502799999999998</v>
      </c>
      <c r="H12" s="42">
        <v>1.9872000000000002E-3</v>
      </c>
      <c r="I12" s="42">
        <v>8.3140000000000002E-3</v>
      </c>
      <c r="J12" s="42">
        <v>1</v>
      </c>
      <c r="K12" s="42">
        <v>1.38054E-23</v>
      </c>
      <c r="L12" s="44">
        <v>20836400000</v>
      </c>
    </row>
    <row r="13" spans="1:22" ht="19" x14ac:dyDescent="0.25">
      <c r="A13" s="26" t="s">
        <v>29</v>
      </c>
      <c r="B13" s="57">
        <f>298.15</f>
        <v>298.14999999999998</v>
      </c>
      <c r="D13" s="28" t="s">
        <v>14</v>
      </c>
      <c r="E13" s="41">
        <v>2.294E+17</v>
      </c>
      <c r="F13" s="42">
        <v>6.24181E+18</v>
      </c>
      <c r="G13" s="42">
        <v>5.0344500000000003E+22</v>
      </c>
      <c r="H13" s="42">
        <v>1.44E+20</v>
      </c>
      <c r="I13" s="42">
        <v>6.02E+20</v>
      </c>
      <c r="J13" s="42">
        <v>7.2435399999999999E+22</v>
      </c>
      <c r="K13" s="42">
        <v>1</v>
      </c>
      <c r="L13" s="44">
        <v>1.5093E+33</v>
      </c>
    </row>
    <row r="14" spans="1:22" ht="20" thickBot="1" x14ac:dyDescent="0.3">
      <c r="A14" s="26" t="s">
        <v>30</v>
      </c>
      <c r="B14" s="58">
        <v>6.626068E-34</v>
      </c>
      <c r="D14" s="59" t="s">
        <v>15</v>
      </c>
      <c r="E14" s="60">
        <v>1.5198300000000001E-16</v>
      </c>
      <c r="F14" s="61">
        <v>4.13558E-15</v>
      </c>
      <c r="G14" s="61">
        <v>3.3356499999999997E-11</v>
      </c>
      <c r="H14" s="61">
        <v>9.5370000000000002E-14</v>
      </c>
      <c r="I14" s="61"/>
      <c r="J14" s="61">
        <v>4.7993E-11</v>
      </c>
      <c r="K14" s="61">
        <v>6.62561E-34</v>
      </c>
      <c r="L14" s="62">
        <v>1</v>
      </c>
    </row>
    <row r="15" spans="1:22" ht="19" x14ac:dyDescent="0.25">
      <c r="A15" s="53" t="s">
        <v>31</v>
      </c>
      <c r="B15" s="63">
        <v>1</v>
      </c>
    </row>
    <row r="16" spans="1:22" ht="19" x14ac:dyDescent="0.25">
      <c r="A16" s="26" t="s">
        <v>32</v>
      </c>
      <c r="B16" s="57">
        <v>101325</v>
      </c>
    </row>
    <row r="17" spans="1:9" ht="21" x14ac:dyDescent="0.25">
      <c r="A17" s="14" t="s">
        <v>33</v>
      </c>
      <c r="B17" s="64">
        <v>299792459</v>
      </c>
    </row>
    <row r="22" spans="1:9" ht="17" thickBot="1" x14ac:dyDescent="0.25"/>
    <row r="23" spans="1:9" ht="17" thickBot="1" x14ac:dyDescent="0.25">
      <c r="C23" s="84" t="s">
        <v>47</v>
      </c>
      <c r="D23" s="85"/>
      <c r="E23" s="86" t="s">
        <v>48</v>
      </c>
      <c r="F23" s="87"/>
      <c r="G23" s="88" t="s">
        <v>49</v>
      </c>
      <c r="H23" s="89"/>
    </row>
    <row r="24" spans="1:9" ht="17" thickBot="1" x14ac:dyDescent="0.25">
      <c r="C24" s="90" t="s">
        <v>43</v>
      </c>
      <c r="D24" s="90" t="s">
        <v>44</v>
      </c>
      <c r="E24" s="90" t="s">
        <v>41</v>
      </c>
      <c r="F24" s="90" t="s">
        <v>42</v>
      </c>
      <c r="G24" s="90" t="s">
        <v>45</v>
      </c>
      <c r="H24" s="90" t="s">
        <v>46</v>
      </c>
    </row>
    <row r="25" spans="1:9" ht="18" x14ac:dyDescent="0.25">
      <c r="B25" s="98" t="s">
        <v>50</v>
      </c>
      <c r="C25" s="95">
        <v>-700.18973200000005</v>
      </c>
      <c r="D25" s="91">
        <v>-699.69903599999998</v>
      </c>
      <c r="E25" s="91">
        <v>-229.03990999999999</v>
      </c>
      <c r="F25" s="91">
        <v>-228.49106399999999</v>
      </c>
      <c r="G25" s="91">
        <v>-76.409916999999993</v>
      </c>
      <c r="H25" s="91">
        <v>-76.670537999999993</v>
      </c>
    </row>
    <row r="26" spans="1:9" ht="18" x14ac:dyDescent="0.25">
      <c r="B26" s="99" t="s">
        <v>57</v>
      </c>
      <c r="C26" s="96">
        <v>-700.21422299999995</v>
      </c>
      <c r="D26" s="92">
        <v>-699.80740900000001</v>
      </c>
      <c r="E26" s="92">
        <v>-229.051771</v>
      </c>
      <c r="F26" s="92">
        <v>-228.605279</v>
      </c>
      <c r="G26" s="92">
        <v>-76.424204000000003</v>
      </c>
      <c r="H26" s="92">
        <v>-76.824552999999995</v>
      </c>
    </row>
    <row r="27" spans="1:9" ht="18" x14ac:dyDescent="0.25">
      <c r="B27" s="99" t="s">
        <v>54</v>
      </c>
      <c r="C27" s="96">
        <f>C26-C25</f>
        <v>-2.4490999999898122E-2</v>
      </c>
      <c r="D27" s="92">
        <f t="shared" ref="D27:H27" si="0">D26-D25</f>
        <v>-0.1083730000000287</v>
      </c>
      <c r="E27" s="92">
        <f t="shared" si="0"/>
        <v>-1.1861000000010335E-2</v>
      </c>
      <c r="F27" s="92">
        <f t="shared" si="0"/>
        <v>-0.11421500000000151</v>
      </c>
      <c r="G27" s="92">
        <f t="shared" si="0"/>
        <v>-1.4287000000010153E-2</v>
      </c>
      <c r="H27" s="92">
        <f t="shared" si="0"/>
        <v>-0.15401500000000112</v>
      </c>
    </row>
    <row r="28" spans="1:9" ht="18" x14ac:dyDescent="0.25">
      <c r="B28" s="99" t="s">
        <v>55</v>
      </c>
      <c r="C28" s="96">
        <f>C27*$I$7</f>
        <v>-64.301120499732519</v>
      </c>
      <c r="D28" s="92">
        <f t="shared" ref="D28:H28" si="1">D27*$I$7</f>
        <v>-284.53331150007534</v>
      </c>
      <c r="E28" s="92">
        <f t="shared" si="1"/>
        <v>-31.141055500027136</v>
      </c>
      <c r="F28" s="92">
        <f t="shared" si="1"/>
        <v>-299.87148250000394</v>
      </c>
      <c r="G28" s="92">
        <f t="shared" si="1"/>
        <v>-37.510518500026656</v>
      </c>
      <c r="H28" s="92">
        <f t="shared" si="1"/>
        <v>-404.36638250000294</v>
      </c>
    </row>
    <row r="29" spans="1:9" ht="18" x14ac:dyDescent="0.25">
      <c r="B29" s="99" t="s">
        <v>56</v>
      </c>
      <c r="C29" s="96">
        <f>C27*$H$7</f>
        <v>-15.368175972936072</v>
      </c>
      <c r="D29" s="92">
        <f t="shared" ref="D29:H29" si="2">D27*$H$7</f>
        <v>-68.004382619018017</v>
      </c>
      <c r="E29" s="92">
        <f t="shared" si="2"/>
        <v>-7.4428130830064863</v>
      </c>
      <c r="F29" s="92">
        <f t="shared" si="2"/>
        <v>-71.670255145000951</v>
      </c>
      <c r="G29" s="92">
        <f t="shared" si="2"/>
        <v>-8.9651353610063715</v>
      </c>
      <c r="H29" s="92">
        <f t="shared" si="2"/>
        <v>-96.644874545000718</v>
      </c>
      <c r="I29" s="83"/>
    </row>
    <row r="30" spans="1:9" ht="17" thickBot="1" x14ac:dyDescent="0.25">
      <c r="B30" s="100" t="s">
        <v>60</v>
      </c>
      <c r="C30" s="97"/>
      <c r="D30" s="93"/>
      <c r="E30" s="93"/>
      <c r="F30" s="93"/>
      <c r="G30" s="94">
        <v>-6.32</v>
      </c>
      <c r="H30" s="94">
        <v>-110.4</v>
      </c>
    </row>
    <row r="39" spans="2:9" ht="17" thickBot="1" x14ac:dyDescent="0.25"/>
    <row r="40" spans="2:9" ht="25" thickBot="1" x14ac:dyDescent="0.35">
      <c r="B40" s="101" t="s">
        <v>51</v>
      </c>
      <c r="C40" s="102"/>
      <c r="D40" s="102"/>
      <c r="E40" s="102"/>
      <c r="F40" s="102"/>
      <c r="G40" s="102"/>
      <c r="H40" s="102"/>
      <c r="I40" s="103"/>
    </row>
    <row r="50" spans="2:4" x14ac:dyDescent="0.2">
      <c r="C50" t="s">
        <v>53</v>
      </c>
      <c r="D50" t="s">
        <v>11</v>
      </c>
    </row>
    <row r="51" spans="2:4" ht="18" x14ac:dyDescent="0.25">
      <c r="B51" t="s">
        <v>52</v>
      </c>
      <c r="C51">
        <f>$H$30*$E$10+F27-($G$30*$E$10+E27)</f>
        <v>-0.26821796959999117</v>
      </c>
      <c r="D51">
        <f>C51*H7</f>
        <v>-168.30758057790328</v>
      </c>
    </row>
    <row r="56" spans="2:4" x14ac:dyDescent="0.2">
      <c r="C56">
        <f>-110.3*E10+6.32*E10-306.833763+307.384162</f>
        <v>0.38469439240003567</v>
      </c>
    </row>
  </sheetData>
  <mergeCells count="4">
    <mergeCell ref="C23:D23"/>
    <mergeCell ref="E23:F23"/>
    <mergeCell ref="G23:H23"/>
    <mergeCell ref="B40:I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ions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Cabiati</dc:creator>
  <cp:lastModifiedBy>Edoardo Cabiati</cp:lastModifiedBy>
  <dcterms:created xsi:type="dcterms:W3CDTF">2024-09-16T22:34:33Z</dcterms:created>
  <dcterms:modified xsi:type="dcterms:W3CDTF">2024-09-17T18:51:36Z</dcterms:modified>
</cp:coreProperties>
</file>