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Olaye Pav 2020\Projects2021\Result_and_Transcript\"/>
    </mc:Choice>
  </mc:AlternateContent>
  <bookViews>
    <workbookView xWindow="240" yWindow="120" windowWidth="11415" windowHeight="4620" activeTab="3"/>
  </bookViews>
  <sheets>
    <sheet name="100" sheetId="1" r:id="rId1"/>
    <sheet name="200" sheetId="2" r:id="rId2"/>
    <sheet name="300" sheetId="3" r:id="rId3"/>
    <sheet name="400" sheetId="4" r:id="rId4"/>
    <sheet name="500" sheetId="5" r:id="rId5"/>
  </sheets>
  <calcPr calcId="162913"/>
</workbook>
</file>

<file path=xl/calcChain.xml><?xml version="1.0" encoding="utf-8"?>
<calcChain xmlns="http://schemas.openxmlformats.org/spreadsheetml/2006/main">
  <c r="D26" i="5" l="1"/>
  <c r="E26" i="5" s="1"/>
  <c r="D23" i="5"/>
  <c r="E23" i="5" s="1"/>
  <c r="Q26" i="5"/>
  <c r="Q25" i="5"/>
  <c r="Q24" i="5"/>
  <c r="Q23" i="5"/>
  <c r="P26" i="5"/>
  <c r="P25" i="5"/>
  <c r="P24" i="5"/>
  <c r="P23" i="5"/>
  <c r="P22" i="5"/>
  <c r="R23" i="2"/>
  <c r="G32" i="2"/>
  <c r="D6" i="4"/>
  <c r="E6" i="4" s="1"/>
  <c r="G26" i="5"/>
  <c r="D27" i="5"/>
  <c r="E27" i="5" s="1"/>
  <c r="D25" i="5"/>
  <c r="E25" i="5" s="1"/>
  <c r="D24" i="5"/>
  <c r="E24" i="5" s="1"/>
  <c r="D22" i="5"/>
  <c r="E22" i="5" s="1"/>
  <c r="E21" i="5"/>
  <c r="E20" i="5"/>
  <c r="E19" i="5"/>
  <c r="D18" i="5"/>
  <c r="E18" i="5" s="1"/>
  <c r="D17" i="5"/>
  <c r="D16" i="5"/>
  <c r="D15" i="5"/>
  <c r="E15" i="5" s="1"/>
  <c r="G14" i="5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H26" i="4"/>
  <c r="G26" i="4"/>
  <c r="E26" i="4"/>
  <c r="D26" i="4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D16" i="4"/>
  <c r="D15" i="4"/>
  <c r="E15" i="4" s="1"/>
  <c r="G14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G14" i="3"/>
  <c r="G26" i="3"/>
  <c r="E26" i="3"/>
  <c r="D26" i="3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D16" i="3"/>
  <c r="D15" i="3"/>
  <c r="E15" i="3" s="1"/>
  <c r="D14" i="3"/>
  <c r="E14" i="3" s="1"/>
  <c r="E13" i="3"/>
  <c r="D13" i="3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G26" i="2"/>
  <c r="G14" i="2"/>
  <c r="G26" i="1"/>
  <c r="G14" i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D15" i="1"/>
  <c r="D16" i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6" i="1"/>
  <c r="E6" i="1" s="1"/>
  <c r="D6" i="2"/>
  <c r="E6" i="2" s="1"/>
  <c r="E26" i="2"/>
  <c r="E28" i="2" l="1"/>
  <c r="E29" i="2" s="1"/>
  <c r="E30" i="2"/>
  <c r="P27" i="5"/>
  <c r="Q27" i="5"/>
  <c r="E28" i="5"/>
  <c r="T26" i="5" s="1"/>
  <c r="F26" i="5"/>
  <c r="H26" i="5" s="1"/>
  <c r="F14" i="5"/>
  <c r="H14" i="5" s="1"/>
  <c r="E28" i="4"/>
  <c r="E28" i="3"/>
  <c r="F14" i="3"/>
  <c r="H14" i="3" s="1"/>
  <c r="F26" i="1"/>
  <c r="H26" i="1" s="1"/>
  <c r="F14" i="1"/>
  <c r="H14" i="1" s="1"/>
  <c r="F14" i="4"/>
  <c r="H14" i="4" s="1"/>
  <c r="F26" i="4"/>
  <c r="F26" i="3"/>
  <c r="H26" i="3" s="1"/>
  <c r="F26" i="2"/>
  <c r="H26" i="2" s="1"/>
  <c r="F14" i="2"/>
  <c r="H14" i="2" s="1"/>
  <c r="E31" i="1"/>
  <c r="E29" i="3" l="1"/>
  <c r="T24" i="5"/>
  <c r="E30" i="3"/>
  <c r="E30" i="4"/>
  <c r="T25" i="5"/>
  <c r="E29" i="4"/>
  <c r="T23" i="5"/>
  <c r="T22" i="5"/>
  <c r="U22" i="5" s="1"/>
  <c r="E32" i="1"/>
  <c r="E33" i="1"/>
  <c r="E29" i="5"/>
  <c r="E30" i="5"/>
  <c r="K19" i="1"/>
  <c r="K19" i="4"/>
  <c r="K19" i="3"/>
  <c r="K19" i="2"/>
  <c r="V24" i="5" l="1"/>
  <c r="U24" i="5"/>
  <c r="U25" i="5"/>
  <c r="V25" i="5"/>
  <c r="U23" i="5"/>
  <c r="V23" i="5"/>
  <c r="F32" i="1"/>
  <c r="F29" i="2"/>
  <c r="F33" i="1"/>
  <c r="F30" i="2"/>
  <c r="U26" i="5"/>
  <c r="V26" i="5"/>
  <c r="V27" i="5" l="1"/>
  <c r="U27" i="5"/>
</calcChain>
</file>

<file path=xl/sharedStrings.xml><?xml version="1.0" encoding="utf-8"?>
<sst xmlns="http://schemas.openxmlformats.org/spreadsheetml/2006/main" count="233" uniqueCount="117">
  <si>
    <t>COURSE CODE</t>
  </si>
  <si>
    <t>CREDIT</t>
  </si>
  <si>
    <t>SCORE</t>
  </si>
  <si>
    <t>GRADE</t>
  </si>
  <si>
    <t>POINT</t>
  </si>
  <si>
    <t>CHEM 101/111</t>
  </si>
  <si>
    <t>CHEM 103/113</t>
  </si>
  <si>
    <t>SECOND SEMESTER</t>
  </si>
  <si>
    <t>CHEM 102/122</t>
  </si>
  <si>
    <t>CHEM 104/124</t>
  </si>
  <si>
    <t>GST 123</t>
  </si>
  <si>
    <t>GPA</t>
  </si>
  <si>
    <t>WGPA</t>
  </si>
  <si>
    <t>-</t>
  </si>
  <si>
    <t>Point</t>
  </si>
  <si>
    <t>Credit</t>
  </si>
  <si>
    <t>gpa</t>
  </si>
  <si>
    <t>Avr GPA</t>
  </si>
  <si>
    <t>MTH 101/112</t>
  </si>
  <si>
    <t>PHY 111</t>
  </si>
  <si>
    <t>PHY 113</t>
  </si>
  <si>
    <t>GST 111</t>
  </si>
  <si>
    <t>GST 112</t>
  </si>
  <si>
    <t>MTH 102/123</t>
  </si>
  <si>
    <t>MTH 102/125</t>
  </si>
  <si>
    <t>PHY 109</t>
  </si>
  <si>
    <t>PHY 124</t>
  </si>
  <si>
    <t>GST 121</t>
  </si>
  <si>
    <t>GST 122</t>
  </si>
  <si>
    <t>EMA 281</t>
  </si>
  <si>
    <t>ECP 281</t>
  </si>
  <si>
    <t>MEE 211</t>
  </si>
  <si>
    <t>MEE 221</t>
  </si>
  <si>
    <t>CVE 211</t>
  </si>
  <si>
    <t>EEE 211</t>
  </si>
  <si>
    <t>PRE 211</t>
  </si>
  <si>
    <t>ENS 211</t>
  </si>
  <si>
    <t>ELA 201</t>
  </si>
  <si>
    <t>EMA 282</t>
  </si>
  <si>
    <t>MEE 212</t>
  </si>
  <si>
    <t>MEE 222</t>
  </si>
  <si>
    <t>CHE 222</t>
  </si>
  <si>
    <t>EEE 212</t>
  </si>
  <si>
    <t>PRE 212</t>
  </si>
  <si>
    <t>ELA 202</t>
  </si>
  <si>
    <t>EMA 381</t>
  </si>
  <si>
    <t>MEE 351</t>
  </si>
  <si>
    <t>MEE 361</t>
  </si>
  <si>
    <t>PRE 311</t>
  </si>
  <si>
    <t>EEE311</t>
  </si>
  <si>
    <t>EEE313</t>
  </si>
  <si>
    <t>EEE331</t>
  </si>
  <si>
    <t>EEE 371</t>
  </si>
  <si>
    <t>EEE 375</t>
  </si>
  <si>
    <t>ELA 301</t>
  </si>
  <si>
    <t>CPE 481/EEE 481</t>
  </si>
  <si>
    <t>CPE 457/EEE 431</t>
  </si>
  <si>
    <t>CPE 457/EEE 433</t>
  </si>
  <si>
    <t>EEE 451</t>
  </si>
  <si>
    <t>EEE 453</t>
  </si>
  <si>
    <t>EEE 471</t>
  </si>
  <si>
    <t>EEE 473</t>
  </si>
  <si>
    <t>ELA 401</t>
  </si>
  <si>
    <t>CED 300</t>
  </si>
  <si>
    <t>CPE/EEE 272</t>
  </si>
  <si>
    <t>PRE 571</t>
  </si>
  <si>
    <t>EEE 573</t>
  </si>
  <si>
    <t>EEE 590</t>
  </si>
  <si>
    <t>EEE 591</t>
  </si>
  <si>
    <t>CPE 571/EEE 571</t>
  </si>
  <si>
    <t>CPE 553/ EEE 533</t>
  </si>
  <si>
    <t>CPE 575/EEE 531</t>
  </si>
  <si>
    <t>CPE 501/EEE 501</t>
  </si>
  <si>
    <t>PRE 572</t>
  </si>
  <si>
    <t>EEE 574/EEE 534</t>
  </si>
  <si>
    <t>EEE 552/EEE 516</t>
  </si>
  <si>
    <t>EEE 576/</t>
  </si>
  <si>
    <t>Name:</t>
  </si>
  <si>
    <t>PYHY 100</t>
  </si>
  <si>
    <t>EMA 382</t>
  </si>
  <si>
    <t>EEE 312</t>
  </si>
  <si>
    <t>EEE 314</t>
  </si>
  <si>
    <t>EEE 316</t>
  </si>
  <si>
    <t>EEE 332</t>
  </si>
  <si>
    <t>EEE 372</t>
  </si>
  <si>
    <t>EEE 376</t>
  </si>
  <si>
    <t>ELA 302</t>
  </si>
  <si>
    <t>MTH 100/110</t>
  </si>
  <si>
    <t>5 Yrs</t>
  </si>
  <si>
    <t>100 Level</t>
  </si>
  <si>
    <t>200 Level</t>
  </si>
  <si>
    <t>300 Level</t>
  </si>
  <si>
    <t>400 Level</t>
  </si>
  <si>
    <t>500 Level</t>
  </si>
  <si>
    <t>4 Yrs (D.E)</t>
  </si>
  <si>
    <t>N.B: points from GST are used for calculations</t>
  </si>
  <si>
    <t>D.E(%)</t>
  </si>
  <si>
    <t>Full(%)</t>
  </si>
  <si>
    <t>4 Yr (D.E)</t>
  </si>
  <si>
    <t>3 Yrs</t>
  </si>
  <si>
    <t>Cummulative</t>
  </si>
  <si>
    <t>.25*5=</t>
  </si>
  <si>
    <t>Cummulative (x/1.25)*5</t>
  </si>
  <si>
    <t>100L</t>
  </si>
  <si>
    <t>200L</t>
  </si>
  <si>
    <t>300L</t>
  </si>
  <si>
    <t>400L</t>
  </si>
  <si>
    <t>500L</t>
  </si>
  <si>
    <t>WGPA (DE)</t>
  </si>
  <si>
    <t>CPE522</t>
  </si>
  <si>
    <t>CPE556</t>
  </si>
  <si>
    <t>CPE502</t>
  </si>
  <si>
    <t>CPE512</t>
  </si>
  <si>
    <t>Automatic</t>
  </si>
  <si>
    <t>Manual</t>
  </si>
  <si>
    <t>N/A</t>
  </si>
  <si>
    <t>cpe544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</si>
</sst>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quotePrefix="1" applyBorder="1"/>
    <xf numFmtId="0" fontId="0" fillId="0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4" xfId="0" applyBorder="1"/>
    <xf numFmtId="0" fontId="0" fillId="0" borderId="20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6" zoomScale="90" zoomScaleNormal="90" workbookViewId="0">
      <selection activeCell="C27" sqref="C27"/>
    </sheetView>
  </sheetViews>
  <sheetFormatPr defaultRowHeight="15" x14ac:dyDescent="0.25"/>
  <cols>
    <col min="1" max="1" width="13.42578125" bestFit="1" customWidth="1"/>
  </cols>
  <sheetData>
    <row r="1" spans="1:11" x14ac:dyDescent="0.25">
      <c r="A1" t="s">
        <v>77</v>
      </c>
    </row>
    <row r="3" spans="1:11" ht="15.75" thickBot="1" x14ac:dyDescent="0.3"/>
    <row r="4" spans="1:11" ht="15.75" thickBo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11" ht="15.75" thickBot="1" x14ac:dyDescent="0.3">
      <c r="A5" s="3"/>
      <c r="B5" s="3"/>
      <c r="C5" s="3"/>
      <c r="D5" s="3"/>
      <c r="E5" s="3"/>
    </row>
    <row r="6" spans="1:11" x14ac:dyDescent="0.25">
      <c r="A6" s="2" t="s">
        <v>5</v>
      </c>
      <c r="B6" s="2">
        <v>3</v>
      </c>
      <c r="C6" s="2">
        <v>58</v>
      </c>
      <c r="D6" s="2" t="str">
        <f>IF(C6=0,"",IF(C6=-1,"NR",IF(C6&lt;40,"F",IF(C6&lt;45,"E",IF(C6&lt;50,"D",IF(C6&lt;60,"C",IF(C6&lt;70,"B","A")))))))</f>
        <v>C</v>
      </c>
      <c r="E6" s="2">
        <f>IF(D6="A",5*B6,IF(D6="B",4*B6,IF(D6="C",3*B6,IF(D6="D",2*B6,IF(D6="E",1*B6,0)))))</f>
        <v>9</v>
      </c>
    </row>
    <row r="7" spans="1:11" x14ac:dyDescent="0.25">
      <c r="A7" s="1" t="s">
        <v>6</v>
      </c>
      <c r="B7" s="1">
        <v>3</v>
      </c>
      <c r="C7" s="1">
        <v>48</v>
      </c>
      <c r="D7" s="2" t="str">
        <f t="shared" ref="D7:D26" si="0">IF(C7=0,"",IF(C7=-1,"NR",IF(C7&lt;40,"F",IF(C7&lt;45,"E",IF(C7&lt;50,"D",IF(C7&lt;60,"C",IF(C7&lt;70,"B","A")))))))</f>
        <v>D</v>
      </c>
      <c r="E7" s="1">
        <f t="shared" ref="E7:E26" si="1">IF(D7="A",5*B7,IF(D7="B",4*B7,IF(D7="C",3*B7,IF(D7="D",2*B7,IF(D7="E",1*B7,0)))))</f>
        <v>6</v>
      </c>
    </row>
    <row r="8" spans="1:11" x14ac:dyDescent="0.25">
      <c r="A8" s="1" t="s">
        <v>87</v>
      </c>
      <c r="B8" s="1">
        <v>3</v>
      </c>
      <c r="C8" s="1">
        <v>64</v>
      </c>
      <c r="D8" s="2" t="str">
        <f t="shared" si="0"/>
        <v>B</v>
      </c>
      <c r="E8" s="1">
        <f t="shared" si="1"/>
        <v>12</v>
      </c>
    </row>
    <row r="9" spans="1:11" x14ac:dyDescent="0.25">
      <c r="A9" s="1" t="s">
        <v>18</v>
      </c>
      <c r="B9" s="1">
        <v>3</v>
      </c>
      <c r="C9" s="1">
        <v>53</v>
      </c>
      <c r="D9" s="2" t="str">
        <f t="shared" si="0"/>
        <v>C</v>
      </c>
      <c r="E9" s="1">
        <f t="shared" si="1"/>
        <v>9</v>
      </c>
    </row>
    <row r="10" spans="1:11" x14ac:dyDescent="0.25">
      <c r="A10" s="1" t="s">
        <v>78</v>
      </c>
      <c r="B10" s="1">
        <v>0</v>
      </c>
      <c r="C10" s="1"/>
      <c r="D10" s="2" t="str">
        <f t="shared" si="0"/>
        <v/>
      </c>
      <c r="E10" s="1">
        <f t="shared" si="1"/>
        <v>0</v>
      </c>
    </row>
    <row r="11" spans="1:11" x14ac:dyDescent="0.25">
      <c r="A11" s="1" t="s">
        <v>19</v>
      </c>
      <c r="B11" s="1">
        <v>3</v>
      </c>
      <c r="C11" s="1">
        <v>40</v>
      </c>
      <c r="D11" s="2" t="str">
        <f t="shared" si="0"/>
        <v>E</v>
      </c>
      <c r="E11" s="1">
        <f t="shared" si="1"/>
        <v>3</v>
      </c>
    </row>
    <row r="12" spans="1:11" ht="15.75" thickBot="1" x14ac:dyDescent="0.3">
      <c r="A12" s="1" t="s">
        <v>20</v>
      </c>
      <c r="B12" s="1">
        <v>3</v>
      </c>
      <c r="C12" s="1">
        <v>44</v>
      </c>
      <c r="D12" s="2" t="str">
        <f t="shared" si="0"/>
        <v>E</v>
      </c>
      <c r="E12" s="1">
        <f t="shared" si="1"/>
        <v>3</v>
      </c>
    </row>
    <row r="13" spans="1:11" x14ac:dyDescent="0.25">
      <c r="A13" s="1" t="s">
        <v>21</v>
      </c>
      <c r="B13" s="1">
        <v>2</v>
      </c>
      <c r="C13" s="1">
        <v>84</v>
      </c>
      <c r="D13" s="2" t="str">
        <f t="shared" si="0"/>
        <v>A</v>
      </c>
      <c r="E13" s="18">
        <f t="shared" si="1"/>
        <v>10</v>
      </c>
      <c r="F13" s="19" t="s">
        <v>14</v>
      </c>
      <c r="G13" s="20" t="s">
        <v>15</v>
      </c>
      <c r="H13" s="21" t="s">
        <v>11</v>
      </c>
      <c r="I13" s="17"/>
      <c r="J13" s="17"/>
      <c r="K13" s="17"/>
    </row>
    <row r="14" spans="1:11" ht="15.75" thickBot="1" x14ac:dyDescent="0.3">
      <c r="A14" s="1" t="s">
        <v>22</v>
      </c>
      <c r="B14" s="1">
        <v>2</v>
      </c>
      <c r="C14" s="1">
        <v>72</v>
      </c>
      <c r="D14" s="2" t="str">
        <f t="shared" si="0"/>
        <v>A</v>
      </c>
      <c r="E14" s="18">
        <f t="shared" si="1"/>
        <v>10</v>
      </c>
      <c r="F14" s="22">
        <f>SUM(E6:E14)</f>
        <v>62</v>
      </c>
      <c r="G14" s="23">
        <f>SUM(B6:B14)</f>
        <v>22</v>
      </c>
      <c r="H14" s="24">
        <f>F14/G14</f>
        <v>2.8181818181818183</v>
      </c>
      <c r="I14" s="17"/>
      <c r="J14" s="17"/>
      <c r="K14" s="17"/>
    </row>
    <row r="15" spans="1:11" x14ac:dyDescent="0.25">
      <c r="D15" t="str">
        <f t="shared" si="0"/>
        <v/>
      </c>
      <c r="F15" s="17"/>
      <c r="G15" s="17"/>
      <c r="H15" s="17"/>
      <c r="I15" s="17"/>
      <c r="J15" s="17"/>
      <c r="K15" s="17"/>
    </row>
    <row r="16" spans="1:11" x14ac:dyDescent="0.25">
      <c r="A16" t="s">
        <v>7</v>
      </c>
      <c r="D16" t="str">
        <f t="shared" si="0"/>
        <v/>
      </c>
      <c r="F16" s="17"/>
      <c r="G16" s="17"/>
      <c r="H16" s="17"/>
      <c r="I16" s="17"/>
      <c r="J16" s="17"/>
      <c r="K16" s="17"/>
    </row>
    <row r="17" spans="1:14" x14ac:dyDescent="0.25">
      <c r="D17" t="str">
        <f t="shared" si="0"/>
        <v/>
      </c>
      <c r="F17" s="17"/>
      <c r="G17" s="17"/>
      <c r="H17" s="17"/>
      <c r="I17" s="17"/>
      <c r="J17" s="17"/>
      <c r="K17" s="17"/>
    </row>
    <row r="18" spans="1:14" ht="15.75" thickBot="1" x14ac:dyDescent="0.3">
      <c r="A18" s="1" t="s">
        <v>8</v>
      </c>
      <c r="B18" s="1">
        <v>3</v>
      </c>
      <c r="C18" s="1">
        <v>53</v>
      </c>
      <c r="D18" s="1" t="str">
        <f t="shared" si="0"/>
        <v>C</v>
      </c>
      <c r="E18" s="1">
        <f t="shared" si="1"/>
        <v>9</v>
      </c>
      <c r="F18" s="17"/>
      <c r="G18" s="17"/>
      <c r="H18" s="17"/>
      <c r="I18" s="17"/>
      <c r="J18" s="17"/>
      <c r="K18" s="17"/>
    </row>
    <row r="19" spans="1:14" ht="15.75" thickBot="1" x14ac:dyDescent="0.3">
      <c r="A19" s="1" t="s">
        <v>9</v>
      </c>
      <c r="B19" s="1">
        <v>3</v>
      </c>
      <c r="C19" s="1">
        <v>48</v>
      </c>
      <c r="D19" s="2" t="str">
        <f t="shared" si="0"/>
        <v>D</v>
      </c>
      <c r="E19" s="1">
        <f t="shared" si="1"/>
        <v>6</v>
      </c>
      <c r="F19" s="17"/>
      <c r="G19" s="17"/>
      <c r="H19" s="17"/>
      <c r="I19" s="17"/>
      <c r="J19" s="33" t="s">
        <v>17</v>
      </c>
      <c r="K19" s="34">
        <f>(H14+H26)/2</f>
        <v>2.8049242424242422</v>
      </c>
    </row>
    <row r="20" spans="1:14" x14ac:dyDescent="0.25">
      <c r="A20" s="1" t="s">
        <v>23</v>
      </c>
      <c r="B20" s="1">
        <v>3</v>
      </c>
      <c r="C20" s="1">
        <v>40</v>
      </c>
      <c r="D20" s="2" t="str">
        <f t="shared" si="0"/>
        <v>E</v>
      </c>
      <c r="E20" s="1">
        <f t="shared" si="1"/>
        <v>3</v>
      </c>
      <c r="F20" s="17"/>
      <c r="G20" s="17"/>
      <c r="H20" s="17"/>
      <c r="I20" s="17"/>
      <c r="J20" s="17"/>
      <c r="K20" s="17"/>
    </row>
    <row r="21" spans="1:14" ht="15.75" thickBot="1" x14ac:dyDescent="0.3">
      <c r="A21" s="1" t="s">
        <v>24</v>
      </c>
      <c r="B21" s="1">
        <v>3</v>
      </c>
      <c r="C21" s="1">
        <v>40</v>
      </c>
      <c r="D21" s="2" t="str">
        <f t="shared" si="0"/>
        <v>E</v>
      </c>
      <c r="E21" s="1">
        <f t="shared" si="1"/>
        <v>3</v>
      </c>
      <c r="F21" s="17"/>
      <c r="G21" s="17"/>
      <c r="H21" s="17"/>
      <c r="I21" s="17"/>
      <c r="J21" s="17"/>
      <c r="K21" s="17"/>
    </row>
    <row r="22" spans="1:14" x14ac:dyDescent="0.25">
      <c r="A22" s="1" t="s">
        <v>25</v>
      </c>
      <c r="B22" s="1">
        <v>2</v>
      </c>
      <c r="C22" s="1">
        <v>54</v>
      </c>
      <c r="D22" s="2" t="str">
        <f t="shared" si="0"/>
        <v>C</v>
      </c>
      <c r="E22" s="1">
        <f t="shared" si="1"/>
        <v>6</v>
      </c>
      <c r="F22" s="17"/>
      <c r="G22" s="17"/>
      <c r="H22" s="17"/>
      <c r="I22" s="17"/>
      <c r="J22" s="17"/>
      <c r="K22" s="17"/>
      <c r="L22" s="8"/>
      <c r="M22" s="9" t="s">
        <v>97</v>
      </c>
      <c r="N22" s="10" t="s">
        <v>96</v>
      </c>
    </row>
    <row r="23" spans="1:14" x14ac:dyDescent="0.25">
      <c r="A23" s="1" t="s">
        <v>26</v>
      </c>
      <c r="B23" s="1">
        <v>4</v>
      </c>
      <c r="C23" s="1">
        <v>54</v>
      </c>
      <c r="D23" s="2" t="str">
        <f t="shared" si="0"/>
        <v>C</v>
      </c>
      <c r="E23" s="1">
        <f t="shared" si="1"/>
        <v>12</v>
      </c>
      <c r="F23" s="17"/>
      <c r="G23" s="17"/>
      <c r="H23" s="17"/>
      <c r="I23" s="17"/>
      <c r="J23" s="17"/>
      <c r="K23" s="17"/>
      <c r="L23" s="11" t="s">
        <v>89</v>
      </c>
      <c r="M23" s="12">
        <v>10</v>
      </c>
      <c r="N23" s="13"/>
    </row>
    <row r="24" spans="1:14" ht="15.75" thickBot="1" x14ac:dyDescent="0.3">
      <c r="A24" s="1" t="s">
        <v>27</v>
      </c>
      <c r="B24" s="1">
        <v>2</v>
      </c>
      <c r="C24" s="1">
        <v>78</v>
      </c>
      <c r="D24" s="2" t="str">
        <f t="shared" si="0"/>
        <v>A</v>
      </c>
      <c r="E24" s="1">
        <f t="shared" si="1"/>
        <v>10</v>
      </c>
      <c r="F24" s="17"/>
      <c r="G24" s="17"/>
      <c r="H24" s="17"/>
      <c r="I24" s="17"/>
      <c r="J24" s="17"/>
      <c r="K24" s="17"/>
      <c r="L24" s="11" t="s">
        <v>90</v>
      </c>
      <c r="M24" s="12">
        <v>15</v>
      </c>
      <c r="N24" s="13">
        <v>10</v>
      </c>
    </row>
    <row r="25" spans="1:14" x14ac:dyDescent="0.25">
      <c r="A25" s="1" t="s">
        <v>28</v>
      </c>
      <c r="B25" s="1">
        <v>2</v>
      </c>
      <c r="C25" s="1">
        <v>80</v>
      </c>
      <c r="D25" s="2" t="str">
        <f t="shared" si="0"/>
        <v>A</v>
      </c>
      <c r="E25" s="18">
        <f t="shared" si="1"/>
        <v>10</v>
      </c>
      <c r="F25" s="19" t="s">
        <v>14</v>
      </c>
      <c r="G25" s="20" t="s">
        <v>15</v>
      </c>
      <c r="H25" s="21" t="s">
        <v>16</v>
      </c>
      <c r="I25" s="17"/>
      <c r="J25" s="17"/>
      <c r="K25" s="17"/>
      <c r="L25" s="11" t="s">
        <v>91</v>
      </c>
      <c r="M25" s="12">
        <v>20</v>
      </c>
      <c r="N25" s="13">
        <v>20</v>
      </c>
    </row>
    <row r="26" spans="1:14" ht="15.75" thickBot="1" x14ac:dyDescent="0.3">
      <c r="A26" s="1" t="s">
        <v>10</v>
      </c>
      <c r="B26" s="1">
        <v>2</v>
      </c>
      <c r="C26" s="1">
        <v>62</v>
      </c>
      <c r="D26" s="2" t="str">
        <f t="shared" si="0"/>
        <v>B</v>
      </c>
      <c r="E26" s="18">
        <f t="shared" si="1"/>
        <v>8</v>
      </c>
      <c r="F26" s="22">
        <f>SUM(E18:E26)</f>
        <v>67</v>
      </c>
      <c r="G26" s="23">
        <f>SUM(B18:B26)</f>
        <v>24</v>
      </c>
      <c r="H26" s="24">
        <f>F26/G26</f>
        <v>2.7916666666666665</v>
      </c>
      <c r="I26" s="17"/>
      <c r="J26" s="17"/>
      <c r="K26" s="17"/>
      <c r="L26" s="11" t="s">
        <v>92</v>
      </c>
      <c r="M26" s="12">
        <v>25</v>
      </c>
      <c r="N26" s="13">
        <v>30</v>
      </c>
    </row>
    <row r="27" spans="1:14" ht="15.75" thickBot="1" x14ac:dyDescent="0.3">
      <c r="F27" s="17"/>
      <c r="G27" s="17"/>
      <c r="H27" s="17"/>
      <c r="I27" s="17"/>
      <c r="J27" s="17"/>
      <c r="K27" s="17"/>
      <c r="L27" s="14" t="s">
        <v>93</v>
      </c>
      <c r="M27" s="15">
        <v>30</v>
      </c>
      <c r="N27" s="16">
        <v>40</v>
      </c>
    </row>
    <row r="30" spans="1:14" ht="15.75" thickBot="1" x14ac:dyDescent="0.3"/>
    <row r="31" spans="1:14" x14ac:dyDescent="0.25">
      <c r="C31" s="25" t="s">
        <v>88</v>
      </c>
      <c r="D31" s="26" t="s">
        <v>11</v>
      </c>
      <c r="E31" s="27">
        <f>(SUM(E6:E14)+SUM(E18:E26))/(SUM(B6:B14)+SUM(B18:B26))</f>
        <v>2.8043478260869565</v>
      </c>
      <c r="F31" s="1" t="s">
        <v>100</v>
      </c>
    </row>
    <row r="32" spans="1:14" x14ac:dyDescent="0.25">
      <c r="C32" s="28"/>
      <c r="D32" s="1" t="s">
        <v>12</v>
      </c>
      <c r="E32" s="29">
        <f>E31*0.1</f>
        <v>0.28043478260869564</v>
      </c>
      <c r="F32" s="1">
        <f>E32</f>
        <v>0.28043478260869564</v>
      </c>
    </row>
    <row r="33" spans="3:6" ht="15.75" thickBot="1" x14ac:dyDescent="0.3">
      <c r="C33" s="30" t="s">
        <v>94</v>
      </c>
      <c r="D33" s="31" t="s">
        <v>12</v>
      </c>
      <c r="E33" s="32">
        <f>E31*0.1</f>
        <v>0.28043478260869564</v>
      </c>
      <c r="F33" s="1">
        <f>E33</f>
        <v>0.28043478260869564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"/>
  <sheetViews>
    <sheetView topLeftCell="A7" workbookViewId="0">
      <selection activeCell="H13" sqref="H13"/>
    </sheetView>
  </sheetViews>
  <sheetFormatPr defaultRowHeight="15" x14ac:dyDescent="0.25"/>
  <cols>
    <col min="1" max="1" width="14.140625" customWidth="1"/>
  </cols>
  <sheetData>
    <row r="3" spans="1:11" ht="15.75" thickBot="1" x14ac:dyDescent="0.3"/>
    <row r="4" spans="1:11" ht="15.75" thickBo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11" ht="15.75" thickBot="1" x14ac:dyDescent="0.3">
      <c r="A5" s="3"/>
      <c r="B5" s="3"/>
      <c r="C5" s="3"/>
      <c r="D5" s="3"/>
      <c r="E5" s="3"/>
    </row>
    <row r="6" spans="1:11" x14ac:dyDescent="0.25">
      <c r="A6" s="2" t="s">
        <v>29</v>
      </c>
      <c r="B6" s="2">
        <v>2</v>
      </c>
      <c r="C6" s="2">
        <v>60</v>
      </c>
      <c r="D6" s="2" t="str">
        <f>IF(C6=0,"",IF(C6=-1,"NR",IF(C6&lt;40,"F",IF(C6&lt;45,"E",IF(C6&lt;50,"D",IF(C6&lt;60,"C",IF(C6&lt;70,"B","A")))))))</f>
        <v>B</v>
      </c>
      <c r="E6" s="2">
        <f>IF(D6="A",5*B6,IF(D6="B",4*B6,IF(D6="C",3*B6,IF(D6="D",2*B6,IF(D6="E",1*B6,0)))))</f>
        <v>8</v>
      </c>
    </row>
    <row r="7" spans="1:11" x14ac:dyDescent="0.25">
      <c r="A7" s="1" t="s">
        <v>30</v>
      </c>
      <c r="B7" s="1">
        <v>2</v>
      </c>
      <c r="C7" s="1">
        <v>47</v>
      </c>
      <c r="D7" s="2" t="str">
        <f t="shared" ref="D7:D26" si="0">IF(C7=0,"",IF(C7=-1,"NR",IF(C7&lt;40,"F",IF(C7&lt;45,"E",IF(C7&lt;50,"D",IF(C7&lt;60,"C",IF(C7&lt;70,"B","A")))))))</f>
        <v>D</v>
      </c>
      <c r="E7" s="1">
        <f t="shared" ref="E7:E26" si="1">IF(D7="A",5*B7,IF(D7="B",4*B7,IF(D7="C",3*B7,IF(D7="D",2*B7,IF(D7="E",1*B7,0)))))</f>
        <v>4</v>
      </c>
    </row>
    <row r="8" spans="1:11" x14ac:dyDescent="0.25">
      <c r="A8" s="1" t="s">
        <v>31</v>
      </c>
      <c r="B8" s="1">
        <v>3</v>
      </c>
      <c r="C8" s="1">
        <v>42</v>
      </c>
      <c r="D8" s="2" t="str">
        <f t="shared" si="0"/>
        <v>E</v>
      </c>
      <c r="E8" s="1">
        <f t="shared" si="1"/>
        <v>3</v>
      </c>
    </row>
    <row r="9" spans="1:11" x14ac:dyDescent="0.25">
      <c r="A9" s="1" t="s">
        <v>32</v>
      </c>
      <c r="B9" s="1">
        <v>3</v>
      </c>
      <c r="C9" s="1">
        <v>40</v>
      </c>
      <c r="D9" s="2" t="str">
        <f t="shared" si="0"/>
        <v>E</v>
      </c>
      <c r="E9" s="1">
        <f t="shared" si="1"/>
        <v>3</v>
      </c>
    </row>
    <row r="10" spans="1:11" x14ac:dyDescent="0.25">
      <c r="A10" s="1" t="s">
        <v>33</v>
      </c>
      <c r="B10" s="1">
        <v>3</v>
      </c>
      <c r="C10" s="1">
        <v>63</v>
      </c>
      <c r="D10" s="2" t="str">
        <f t="shared" si="0"/>
        <v>B</v>
      </c>
      <c r="E10" s="1">
        <f t="shared" si="1"/>
        <v>12</v>
      </c>
    </row>
    <row r="11" spans="1:11" x14ac:dyDescent="0.25">
      <c r="A11" s="1" t="s">
        <v>34</v>
      </c>
      <c r="B11" s="1">
        <v>3</v>
      </c>
      <c r="C11" s="1">
        <v>57</v>
      </c>
      <c r="D11" s="2" t="str">
        <f t="shared" si="0"/>
        <v>C</v>
      </c>
      <c r="E11" s="1">
        <f t="shared" si="1"/>
        <v>9</v>
      </c>
    </row>
    <row r="12" spans="1:11" x14ac:dyDescent="0.25">
      <c r="A12" s="1" t="s">
        <v>35</v>
      </c>
      <c r="B12" s="1">
        <v>2</v>
      </c>
      <c r="C12" s="1">
        <v>55</v>
      </c>
      <c r="D12" s="2" t="str">
        <f t="shared" si="0"/>
        <v>C</v>
      </c>
      <c r="E12" s="1">
        <f t="shared" si="1"/>
        <v>6</v>
      </c>
    </row>
    <row r="13" spans="1:11" x14ac:dyDescent="0.25">
      <c r="A13" s="1" t="s">
        <v>36</v>
      </c>
      <c r="B13" s="1">
        <v>2</v>
      </c>
      <c r="C13" s="1">
        <v>67</v>
      </c>
      <c r="D13" s="2" t="str">
        <f t="shared" si="0"/>
        <v>B</v>
      </c>
      <c r="E13" s="1">
        <f t="shared" si="1"/>
        <v>8</v>
      </c>
      <c r="F13" s="17" t="s">
        <v>14</v>
      </c>
      <c r="G13" s="17" t="s">
        <v>15</v>
      </c>
      <c r="H13" s="17" t="s">
        <v>16</v>
      </c>
      <c r="I13" s="17"/>
      <c r="J13" s="17"/>
      <c r="K13" s="17"/>
    </row>
    <row r="14" spans="1:11" x14ac:dyDescent="0.25">
      <c r="A14" s="1" t="s">
        <v>37</v>
      </c>
      <c r="B14" s="1">
        <v>2</v>
      </c>
      <c r="C14" s="1">
        <v>42</v>
      </c>
      <c r="D14" s="2" t="str">
        <f t="shared" si="0"/>
        <v>E</v>
      </c>
      <c r="E14" s="1">
        <f t="shared" si="1"/>
        <v>2</v>
      </c>
      <c r="F14" s="17">
        <f>SUM(E6:E14)</f>
        <v>55</v>
      </c>
      <c r="G14" s="17">
        <f>SUM(B6:B14)</f>
        <v>22</v>
      </c>
      <c r="H14" s="17">
        <f>F14/G14</f>
        <v>2.5</v>
      </c>
      <c r="I14" s="17"/>
      <c r="J14" s="17"/>
      <c r="K14" s="17"/>
    </row>
    <row r="15" spans="1:11" x14ac:dyDescent="0.25">
      <c r="C15" s="7"/>
      <c r="D15" t="str">
        <f t="shared" si="0"/>
        <v/>
      </c>
      <c r="E15" s="1">
        <f t="shared" si="1"/>
        <v>0</v>
      </c>
      <c r="F15" s="17"/>
      <c r="G15" s="17"/>
      <c r="H15" s="17"/>
      <c r="I15" s="17"/>
      <c r="J15" s="17"/>
      <c r="K15" s="17"/>
    </row>
    <row r="16" spans="1:11" x14ac:dyDescent="0.25">
      <c r="A16" t="s">
        <v>7</v>
      </c>
      <c r="D16" t="str">
        <f t="shared" si="0"/>
        <v/>
      </c>
      <c r="F16" s="17"/>
      <c r="G16" s="17"/>
      <c r="H16" s="17"/>
      <c r="I16" s="17"/>
      <c r="J16" s="17"/>
      <c r="K16" s="17"/>
    </row>
    <row r="17" spans="1:18" x14ac:dyDescent="0.25">
      <c r="D17" t="str">
        <f t="shared" si="0"/>
        <v/>
      </c>
      <c r="F17" s="17"/>
      <c r="G17" s="17"/>
      <c r="H17" s="17"/>
      <c r="I17" s="17"/>
      <c r="J17" s="17"/>
      <c r="K17" s="17"/>
    </row>
    <row r="18" spans="1:18" x14ac:dyDescent="0.25">
      <c r="A18" s="1" t="s">
        <v>38</v>
      </c>
      <c r="B18" s="1">
        <v>4</v>
      </c>
      <c r="C18" s="1">
        <v>50</v>
      </c>
      <c r="D18" s="1" t="str">
        <f t="shared" si="0"/>
        <v>C</v>
      </c>
      <c r="E18" s="1">
        <f t="shared" si="1"/>
        <v>12</v>
      </c>
      <c r="F18" s="17"/>
      <c r="G18" s="17"/>
      <c r="H18" s="17"/>
      <c r="I18" s="17"/>
      <c r="J18" s="17"/>
      <c r="K18" s="17"/>
    </row>
    <row r="19" spans="1:18" ht="15.75" thickBot="1" x14ac:dyDescent="0.3">
      <c r="A19" s="1" t="s">
        <v>39</v>
      </c>
      <c r="B19" s="1">
        <v>3</v>
      </c>
      <c r="C19" s="1">
        <v>40</v>
      </c>
      <c r="D19" s="2" t="str">
        <f t="shared" si="0"/>
        <v>E</v>
      </c>
      <c r="E19" s="1">
        <f t="shared" si="1"/>
        <v>3</v>
      </c>
      <c r="F19" s="17"/>
      <c r="G19" s="17"/>
      <c r="H19" s="17"/>
      <c r="I19" s="17"/>
      <c r="J19" s="17" t="s">
        <v>17</v>
      </c>
      <c r="K19" s="17">
        <f>(H14+H26)/2</f>
        <v>2.7045454545454546</v>
      </c>
    </row>
    <row r="20" spans="1:18" x14ac:dyDescent="0.25">
      <c r="A20" s="1" t="s">
        <v>40</v>
      </c>
      <c r="B20" s="1">
        <v>3</v>
      </c>
      <c r="C20" s="1">
        <v>75</v>
      </c>
      <c r="D20" s="2" t="str">
        <f t="shared" si="0"/>
        <v>A</v>
      </c>
      <c r="E20" s="1">
        <f t="shared" si="1"/>
        <v>15</v>
      </c>
      <c r="F20" s="17"/>
      <c r="G20" s="17"/>
      <c r="H20" s="17"/>
      <c r="I20" s="17"/>
      <c r="J20" s="17"/>
      <c r="K20" s="17"/>
      <c r="M20" s="8"/>
      <c r="N20" s="9" t="s">
        <v>97</v>
      </c>
      <c r="O20" s="10" t="s">
        <v>96</v>
      </c>
    </row>
    <row r="21" spans="1:18" x14ac:dyDescent="0.25">
      <c r="A21" s="1" t="s">
        <v>41</v>
      </c>
      <c r="B21" s="1">
        <v>3</v>
      </c>
      <c r="C21" s="1">
        <v>40</v>
      </c>
      <c r="D21" s="2" t="str">
        <f t="shared" si="0"/>
        <v>E</v>
      </c>
      <c r="E21" s="1">
        <f t="shared" si="1"/>
        <v>3</v>
      </c>
      <c r="F21" s="17"/>
      <c r="G21" s="17"/>
      <c r="H21" s="17"/>
      <c r="I21" s="17"/>
      <c r="J21" s="17"/>
      <c r="K21" s="17"/>
      <c r="M21" s="11" t="s">
        <v>89</v>
      </c>
      <c r="N21" s="12">
        <v>10</v>
      </c>
      <c r="O21" s="13"/>
    </row>
    <row r="22" spans="1:18" x14ac:dyDescent="0.25">
      <c r="A22" s="1" t="s">
        <v>42</v>
      </c>
      <c r="B22" s="1">
        <v>3</v>
      </c>
      <c r="C22" s="1">
        <v>71</v>
      </c>
      <c r="D22" s="2" t="str">
        <f t="shared" si="0"/>
        <v>A</v>
      </c>
      <c r="E22" s="1">
        <f t="shared" si="1"/>
        <v>15</v>
      </c>
      <c r="F22" s="17"/>
      <c r="G22" s="17"/>
      <c r="H22" s="17"/>
      <c r="I22" s="17"/>
      <c r="J22" s="17"/>
      <c r="K22" s="17"/>
      <c r="M22" s="11" t="s">
        <v>90</v>
      </c>
      <c r="N22" s="12">
        <v>15</v>
      </c>
      <c r="O22" s="13">
        <v>10</v>
      </c>
    </row>
    <row r="23" spans="1:18" x14ac:dyDescent="0.25">
      <c r="A23" s="1" t="s">
        <v>43</v>
      </c>
      <c r="B23" s="1">
        <v>2</v>
      </c>
      <c r="C23" s="1">
        <v>54</v>
      </c>
      <c r="D23" s="2" t="str">
        <f t="shared" si="0"/>
        <v>C</v>
      </c>
      <c r="E23" s="1">
        <f t="shared" si="1"/>
        <v>6</v>
      </c>
      <c r="F23" s="17"/>
      <c r="G23" s="17"/>
      <c r="H23" s="17"/>
      <c r="I23" s="17"/>
      <c r="J23" s="17"/>
      <c r="K23" s="17"/>
      <c r="M23" s="11" t="s">
        <v>91</v>
      </c>
      <c r="N23" s="12">
        <v>20</v>
      </c>
      <c r="O23" s="13">
        <v>20</v>
      </c>
      <c r="R23">
        <f>0.7*5</f>
        <v>3.5</v>
      </c>
    </row>
    <row r="24" spans="1:18" x14ac:dyDescent="0.25">
      <c r="A24" s="1" t="s">
        <v>64</v>
      </c>
      <c r="B24" s="1">
        <v>2</v>
      </c>
      <c r="C24" s="1">
        <v>52</v>
      </c>
      <c r="D24" s="2" t="str">
        <f t="shared" si="0"/>
        <v>C</v>
      </c>
      <c r="E24" s="1">
        <f t="shared" si="1"/>
        <v>6</v>
      </c>
      <c r="F24" s="17"/>
      <c r="G24" s="17"/>
      <c r="H24" s="17"/>
      <c r="I24" s="17"/>
      <c r="J24" s="17"/>
      <c r="K24" s="17"/>
      <c r="M24" s="11" t="s">
        <v>92</v>
      </c>
      <c r="N24" s="12">
        <v>25</v>
      </c>
      <c r="O24" s="13">
        <v>30</v>
      </c>
    </row>
    <row r="25" spans="1:18" ht="15.75" thickBot="1" x14ac:dyDescent="0.3">
      <c r="A25" s="1" t="s">
        <v>44</v>
      </c>
      <c r="B25" s="1">
        <v>2</v>
      </c>
      <c r="C25" s="1">
        <v>48</v>
      </c>
      <c r="D25" s="2" t="str">
        <f t="shared" si="0"/>
        <v>D</v>
      </c>
      <c r="E25" s="1">
        <f t="shared" si="1"/>
        <v>4</v>
      </c>
      <c r="F25" s="17" t="s">
        <v>14</v>
      </c>
      <c r="G25" s="17" t="s">
        <v>15</v>
      </c>
      <c r="H25" s="17" t="s">
        <v>16</v>
      </c>
      <c r="I25" s="17"/>
      <c r="J25" s="17"/>
      <c r="K25" s="17"/>
      <c r="M25" s="14" t="s">
        <v>93</v>
      </c>
      <c r="N25" s="15">
        <v>30</v>
      </c>
      <c r="O25" s="16">
        <v>40</v>
      </c>
    </row>
    <row r="26" spans="1:18" x14ac:dyDescent="0.25">
      <c r="A26" s="4" t="s">
        <v>13</v>
      </c>
      <c r="B26" s="1"/>
      <c r="C26" s="1"/>
      <c r="D26" s="2" t="str">
        <f t="shared" si="0"/>
        <v/>
      </c>
      <c r="E26" s="1">
        <f t="shared" si="1"/>
        <v>0</v>
      </c>
      <c r="F26" s="17">
        <f>SUM(E18:E26)</f>
        <v>64</v>
      </c>
      <c r="G26" s="17">
        <f>SUM(B18:B26)</f>
        <v>22</v>
      </c>
      <c r="H26" s="17">
        <f>F26/G26</f>
        <v>2.9090909090909092</v>
      </c>
      <c r="I26" s="17"/>
      <c r="J26" s="17"/>
      <c r="K26" s="17"/>
    </row>
    <row r="27" spans="1:18" ht="15.75" thickBot="1" x14ac:dyDescent="0.3">
      <c r="F27" s="17"/>
      <c r="G27" s="17"/>
      <c r="H27" s="17"/>
      <c r="I27" s="17"/>
      <c r="J27" s="17"/>
      <c r="K27" s="17"/>
    </row>
    <row r="28" spans="1:18" x14ac:dyDescent="0.25">
      <c r="C28" s="25"/>
      <c r="D28" s="26" t="s">
        <v>11</v>
      </c>
      <c r="E28" s="27">
        <f>(SUM(E6:E14)+SUM(E18:E26))/(SUM(B6:B14)+SUM(B18:B26))</f>
        <v>2.7045454545454546</v>
      </c>
      <c r="F28" s="1" t="s">
        <v>102</v>
      </c>
    </row>
    <row r="29" spans="1:18" x14ac:dyDescent="0.25">
      <c r="C29" s="28" t="s">
        <v>88</v>
      </c>
      <c r="D29" s="1" t="s">
        <v>12</v>
      </c>
      <c r="E29" s="29">
        <f>0.15*E28</f>
        <v>0.4056818181818182</v>
      </c>
      <c r="F29" s="1">
        <f>(('100'!E32+'200'!E29)/1.25)*5</f>
        <v>2.7444664031620554</v>
      </c>
    </row>
    <row r="30" spans="1:18" ht="15.75" thickBot="1" x14ac:dyDescent="0.3">
      <c r="C30" s="30" t="s">
        <v>94</v>
      </c>
      <c r="D30" s="31" t="s">
        <v>12</v>
      </c>
      <c r="E30" s="32">
        <f>0.1*((SUM('100'!E13:E14)+SUM('100'!E24:E26)+SUM(E6:E14)+SUM(E18:E26))/(SUM('100'!B13:B14)+SUM('100'!B24:B26)+SUM(B6:B14)+SUM(B18:B26)))</f>
        <v>0.30925925925925929</v>
      </c>
      <c r="F30" s="1">
        <f>'100'!E33+'200'!E30</f>
        <v>0.58969404186795493</v>
      </c>
      <c r="G30" t="s">
        <v>95</v>
      </c>
    </row>
    <row r="32" spans="1:18" x14ac:dyDescent="0.25">
      <c r="F32" t="s">
        <v>101</v>
      </c>
      <c r="G32">
        <f>0.25*5</f>
        <v>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opLeftCell="A8" workbookViewId="0">
      <selection activeCell="C31" sqref="C31"/>
    </sheetView>
  </sheetViews>
  <sheetFormatPr defaultRowHeight="15" x14ac:dyDescent="0.25"/>
  <sheetData>
    <row r="3" spans="1:8" ht="15.75" thickBot="1" x14ac:dyDescent="0.3"/>
    <row r="4" spans="1:8" ht="15.75" thickBo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8" ht="15.75" thickBot="1" x14ac:dyDescent="0.3">
      <c r="A5" s="3"/>
      <c r="B5" s="3"/>
      <c r="C5" s="3"/>
      <c r="D5" s="3"/>
      <c r="E5" s="3"/>
    </row>
    <row r="6" spans="1:8" x14ac:dyDescent="0.25">
      <c r="A6" s="2" t="s">
        <v>45</v>
      </c>
      <c r="B6" s="2">
        <v>3</v>
      </c>
      <c r="C6" s="2">
        <v>40</v>
      </c>
      <c r="D6" s="2" t="str">
        <f>IF(C6=0,"",IF(C6=-1,"NR",IF(C6&lt;40,"F",IF(C6&lt;45,"E",IF(C6&lt;50,"D",IF(C6&lt;60,"C",IF(C6&lt;70,"B","A")))))))</f>
        <v>E</v>
      </c>
      <c r="E6" s="2">
        <f>IF(D6="A",5*B6,IF(D6="B",4*B6,IF(D6="C",3*B6,IF(D6="D",2*B6,IF(D6="E",1*B6,0)))))</f>
        <v>3</v>
      </c>
    </row>
    <row r="7" spans="1:8" x14ac:dyDescent="0.25">
      <c r="A7" s="1" t="s">
        <v>46</v>
      </c>
      <c r="B7" s="1">
        <v>2</v>
      </c>
      <c r="C7" s="1">
        <v>40</v>
      </c>
      <c r="D7" s="2" t="str">
        <f t="shared" ref="D7:D26" si="0">IF(C7=0,"",IF(C7=-1,"NR",IF(C7&lt;40,"F",IF(C7&lt;45,"E",IF(C7&lt;50,"D",IF(C7&lt;60,"C",IF(C7&lt;70,"B","A")))))))</f>
        <v>E</v>
      </c>
      <c r="E7" s="1">
        <f t="shared" ref="E7:E26" si="1">IF(D7="A",5*B7,IF(D7="B",4*B7,IF(D7="C",3*B7,IF(D7="D",2*B7,IF(D7="E",1*B7,0)))))</f>
        <v>2</v>
      </c>
    </row>
    <row r="8" spans="1:8" x14ac:dyDescent="0.25">
      <c r="A8" s="1" t="s">
        <v>47</v>
      </c>
      <c r="B8" s="1">
        <v>2</v>
      </c>
      <c r="C8" s="1">
        <v>50</v>
      </c>
      <c r="D8" s="2" t="str">
        <f t="shared" si="0"/>
        <v>C</v>
      </c>
      <c r="E8" s="1">
        <f t="shared" si="1"/>
        <v>6</v>
      </c>
    </row>
    <row r="9" spans="1:8" x14ac:dyDescent="0.25">
      <c r="A9" s="1" t="s">
        <v>48</v>
      </c>
      <c r="B9" s="1">
        <v>2</v>
      </c>
      <c r="C9" s="1">
        <v>56</v>
      </c>
      <c r="D9" s="2" t="str">
        <f t="shared" si="0"/>
        <v>C</v>
      </c>
      <c r="E9" s="1">
        <f t="shared" si="1"/>
        <v>6</v>
      </c>
    </row>
    <row r="10" spans="1:8" x14ac:dyDescent="0.25">
      <c r="A10" s="1" t="s">
        <v>49</v>
      </c>
      <c r="B10" s="1">
        <v>3</v>
      </c>
      <c r="C10" s="1">
        <v>40</v>
      </c>
      <c r="D10" s="2" t="str">
        <f t="shared" si="0"/>
        <v>E</v>
      </c>
      <c r="E10" s="1">
        <f t="shared" si="1"/>
        <v>3</v>
      </c>
    </row>
    <row r="11" spans="1:8" x14ac:dyDescent="0.25">
      <c r="A11" s="1" t="s">
        <v>50</v>
      </c>
      <c r="B11" s="1">
        <v>2</v>
      </c>
      <c r="C11" s="1">
        <v>42</v>
      </c>
      <c r="D11" s="2" t="str">
        <f t="shared" si="0"/>
        <v>E</v>
      </c>
      <c r="E11" s="1">
        <f t="shared" si="1"/>
        <v>2</v>
      </c>
    </row>
    <row r="12" spans="1:8" x14ac:dyDescent="0.25">
      <c r="A12" s="1" t="s">
        <v>51</v>
      </c>
      <c r="B12" s="1">
        <v>2</v>
      </c>
      <c r="C12" s="1">
        <v>40</v>
      </c>
      <c r="D12" s="2" t="str">
        <f t="shared" si="0"/>
        <v>E</v>
      </c>
      <c r="E12" s="1">
        <f t="shared" si="1"/>
        <v>2</v>
      </c>
    </row>
    <row r="13" spans="1:8" x14ac:dyDescent="0.25">
      <c r="A13" s="1" t="s">
        <v>52</v>
      </c>
      <c r="B13" s="1">
        <v>3</v>
      </c>
      <c r="C13" s="1">
        <v>45</v>
      </c>
      <c r="D13" s="2" t="str">
        <f t="shared" si="0"/>
        <v>D</v>
      </c>
      <c r="E13" s="1">
        <f t="shared" si="1"/>
        <v>6</v>
      </c>
      <c r="F13" t="s">
        <v>14</v>
      </c>
      <c r="G13" t="s">
        <v>15</v>
      </c>
      <c r="H13" t="s">
        <v>16</v>
      </c>
    </row>
    <row r="14" spans="1:8" x14ac:dyDescent="0.25">
      <c r="A14" s="1" t="s">
        <v>53</v>
      </c>
      <c r="B14" s="1">
        <v>3</v>
      </c>
      <c r="C14" s="1">
        <v>53</v>
      </c>
      <c r="D14" s="2" t="str">
        <f t="shared" si="0"/>
        <v>C</v>
      </c>
      <c r="E14" s="1">
        <f t="shared" si="1"/>
        <v>9</v>
      </c>
      <c r="F14">
        <f>SUM(E6:E15)</f>
        <v>45</v>
      </c>
      <c r="G14">
        <f>SUM(B6:B15)</f>
        <v>24</v>
      </c>
      <c r="H14">
        <f>F14/G14</f>
        <v>1.875</v>
      </c>
    </row>
    <row r="15" spans="1:8" ht="15.75" thickBot="1" x14ac:dyDescent="0.3">
      <c r="A15" s="5" t="s">
        <v>54</v>
      </c>
      <c r="B15" s="5">
        <v>2</v>
      </c>
      <c r="C15" s="5">
        <v>52</v>
      </c>
      <c r="D15" s="5" t="str">
        <f t="shared" si="0"/>
        <v>C</v>
      </c>
      <c r="E15" s="5">
        <f t="shared" si="1"/>
        <v>6</v>
      </c>
    </row>
    <row r="16" spans="1:8" x14ac:dyDescent="0.25">
      <c r="A16" t="s">
        <v>7</v>
      </c>
      <c r="D16" t="str">
        <f t="shared" si="0"/>
        <v/>
      </c>
    </row>
    <row r="17" spans="1:15" x14ac:dyDescent="0.25">
      <c r="D17" t="str">
        <f t="shared" si="0"/>
        <v/>
      </c>
    </row>
    <row r="18" spans="1:15" x14ac:dyDescent="0.25">
      <c r="A18" s="1" t="s">
        <v>79</v>
      </c>
      <c r="B18" s="1">
        <v>4</v>
      </c>
      <c r="C18" s="1">
        <v>50</v>
      </c>
      <c r="D18" s="1" t="str">
        <f t="shared" si="0"/>
        <v>C</v>
      </c>
      <c r="E18" s="1">
        <f t="shared" si="1"/>
        <v>12</v>
      </c>
    </row>
    <row r="19" spans="1:15" ht="15.75" thickBot="1" x14ac:dyDescent="0.3">
      <c r="A19" s="1" t="s">
        <v>80</v>
      </c>
      <c r="B19" s="1">
        <v>3</v>
      </c>
      <c r="C19" s="1">
        <v>40</v>
      </c>
      <c r="D19" s="2" t="str">
        <f t="shared" si="0"/>
        <v>E</v>
      </c>
      <c r="E19" s="1">
        <f t="shared" si="1"/>
        <v>3</v>
      </c>
      <c r="J19" t="s">
        <v>17</v>
      </c>
      <c r="K19">
        <f>(H14+H26)/2</f>
        <v>1.9157608695652173</v>
      </c>
    </row>
    <row r="20" spans="1:15" x14ac:dyDescent="0.25">
      <c r="A20" s="1" t="s">
        <v>81</v>
      </c>
      <c r="B20" s="1">
        <v>3</v>
      </c>
      <c r="C20" s="1">
        <v>42</v>
      </c>
      <c r="D20" s="2" t="str">
        <f t="shared" si="0"/>
        <v>E</v>
      </c>
      <c r="E20" s="1">
        <f t="shared" si="1"/>
        <v>3</v>
      </c>
      <c r="M20" s="8"/>
      <c r="N20" s="9" t="s">
        <v>97</v>
      </c>
      <c r="O20" s="10" t="s">
        <v>96</v>
      </c>
    </row>
    <row r="21" spans="1:15" x14ac:dyDescent="0.25">
      <c r="A21" s="1" t="s">
        <v>82</v>
      </c>
      <c r="B21" s="1">
        <v>2</v>
      </c>
      <c r="C21" s="1">
        <v>56</v>
      </c>
      <c r="D21" s="2" t="str">
        <f t="shared" si="0"/>
        <v>C</v>
      </c>
      <c r="E21" s="1">
        <f t="shared" si="1"/>
        <v>6</v>
      </c>
      <c r="M21" s="11" t="s">
        <v>89</v>
      </c>
      <c r="N21" s="12">
        <v>10</v>
      </c>
      <c r="O21" s="13"/>
    </row>
    <row r="22" spans="1:15" x14ac:dyDescent="0.25">
      <c r="A22" s="1" t="s">
        <v>83</v>
      </c>
      <c r="B22" s="1">
        <v>3</v>
      </c>
      <c r="C22" s="1">
        <v>40</v>
      </c>
      <c r="D22" s="2" t="str">
        <f t="shared" si="0"/>
        <v>E</v>
      </c>
      <c r="E22" s="1">
        <f t="shared" si="1"/>
        <v>3</v>
      </c>
      <c r="M22" s="11" t="s">
        <v>90</v>
      </c>
      <c r="N22" s="12">
        <v>15</v>
      </c>
      <c r="O22" s="13">
        <v>10</v>
      </c>
    </row>
    <row r="23" spans="1:15" x14ac:dyDescent="0.25">
      <c r="A23" s="1" t="s">
        <v>84</v>
      </c>
      <c r="B23" s="1">
        <v>3</v>
      </c>
      <c r="C23" s="1">
        <v>47</v>
      </c>
      <c r="D23" s="2" t="str">
        <f t="shared" si="0"/>
        <v>D</v>
      </c>
      <c r="E23" s="1">
        <f t="shared" si="1"/>
        <v>6</v>
      </c>
      <c r="M23" s="11" t="s">
        <v>91</v>
      </c>
      <c r="N23" s="12">
        <v>20</v>
      </c>
      <c r="O23" s="13">
        <v>20</v>
      </c>
    </row>
    <row r="24" spans="1:15" x14ac:dyDescent="0.25">
      <c r="A24" s="1" t="s">
        <v>85</v>
      </c>
      <c r="B24" s="1">
        <v>3</v>
      </c>
      <c r="C24" s="1">
        <v>45</v>
      </c>
      <c r="D24" s="2" t="str">
        <f t="shared" si="0"/>
        <v>D</v>
      </c>
      <c r="E24" s="1">
        <f t="shared" si="1"/>
        <v>6</v>
      </c>
      <c r="M24" s="11" t="s">
        <v>92</v>
      </c>
      <c r="N24" s="12">
        <v>25</v>
      </c>
      <c r="O24" s="13">
        <v>30</v>
      </c>
    </row>
    <row r="25" spans="1:15" ht="15.75" thickBot="1" x14ac:dyDescent="0.3">
      <c r="A25" s="1" t="s">
        <v>86</v>
      </c>
      <c r="B25" s="1">
        <v>2</v>
      </c>
      <c r="C25" s="1">
        <v>50</v>
      </c>
      <c r="D25" s="2" t="str">
        <f t="shared" si="0"/>
        <v>C</v>
      </c>
      <c r="E25" s="1">
        <f t="shared" si="1"/>
        <v>6</v>
      </c>
      <c r="F25" t="s">
        <v>14</v>
      </c>
      <c r="G25" t="s">
        <v>15</v>
      </c>
      <c r="H25" t="s">
        <v>16</v>
      </c>
      <c r="M25" s="14" t="s">
        <v>93</v>
      </c>
      <c r="N25" s="15">
        <v>30</v>
      </c>
      <c r="O25" s="16">
        <v>40</v>
      </c>
    </row>
    <row r="26" spans="1:15" x14ac:dyDescent="0.25">
      <c r="A26" s="4" t="s">
        <v>13</v>
      </c>
      <c r="B26" s="1"/>
      <c r="C26" s="1"/>
      <c r="D26" s="2" t="str">
        <f t="shared" si="0"/>
        <v/>
      </c>
      <c r="E26" s="1">
        <f t="shared" si="1"/>
        <v>0</v>
      </c>
      <c r="F26">
        <f>SUM(E18:E26)</f>
        <v>45</v>
      </c>
      <c r="G26">
        <f>SUM(B18:B26)</f>
        <v>23</v>
      </c>
      <c r="H26">
        <f>F26/G26</f>
        <v>1.9565217391304348</v>
      </c>
    </row>
    <row r="27" spans="1:15" ht="15.75" thickBot="1" x14ac:dyDescent="0.3"/>
    <row r="28" spans="1:15" x14ac:dyDescent="0.25">
      <c r="C28" s="25"/>
      <c r="D28" s="26" t="s">
        <v>11</v>
      </c>
      <c r="E28" s="35">
        <f>(SUM(E6:E15)+SUM(E18:E26))/(SUM(B6:B15)+SUM(B18:B26))</f>
        <v>1.9148936170212767</v>
      </c>
      <c r="F28" s="1"/>
    </row>
    <row r="29" spans="1:15" x14ac:dyDescent="0.25">
      <c r="C29" s="28" t="s">
        <v>99</v>
      </c>
      <c r="D29" s="1" t="s">
        <v>12</v>
      </c>
      <c r="E29" s="18">
        <f>0.2*E28</f>
        <v>0.38297872340425537</v>
      </c>
      <c r="F29" s="1"/>
    </row>
    <row r="30" spans="1:15" ht="15.75" thickBot="1" x14ac:dyDescent="0.3">
      <c r="C30" s="30" t="s">
        <v>98</v>
      </c>
      <c r="D30" s="31" t="s">
        <v>12</v>
      </c>
      <c r="E30" s="36">
        <f>0.2*E28</f>
        <v>0.38297872340425537</v>
      </c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A3" workbookViewId="0">
      <selection activeCell="M12" sqref="M12"/>
    </sheetView>
  </sheetViews>
  <sheetFormatPr defaultRowHeight="15" x14ac:dyDescent="0.25"/>
  <cols>
    <col min="1" max="1" width="15.140625" customWidth="1"/>
  </cols>
  <sheetData>
    <row r="3" spans="1:8" ht="15.75" thickBot="1" x14ac:dyDescent="0.3"/>
    <row r="4" spans="1:8" ht="15.75" thickBo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8" ht="15.75" thickBot="1" x14ac:dyDescent="0.3">
      <c r="A5" s="3"/>
      <c r="B5" s="3"/>
      <c r="C5" s="3"/>
      <c r="D5" s="3"/>
      <c r="E5" s="3"/>
    </row>
    <row r="6" spans="1:8" x14ac:dyDescent="0.25">
      <c r="A6" s="2" t="s">
        <v>55</v>
      </c>
      <c r="B6" s="2">
        <v>3</v>
      </c>
      <c r="C6" s="2">
        <v>45</v>
      </c>
      <c r="D6" s="2" t="str">
        <f>IF(C6=0,"",IF(C6=-1,"NR",IF(C6&lt;40,"F",IF(C6&lt;45,"E",IF(C6&lt;50,"D",IF(C6&lt;60,"C",IF(C6&lt;70,"B","A")))))))</f>
        <v>D</v>
      </c>
      <c r="E6" s="1">
        <f t="shared" ref="E6:E26" si="0">IF(D6="A",5*B6,IF(D6="B",4*B6,IF(D6="C",3*B6,IF(D6="D",2*B6,IF(D6="E",1*B6,0)))))</f>
        <v>6</v>
      </c>
    </row>
    <row r="7" spans="1:8" x14ac:dyDescent="0.25">
      <c r="A7" s="1" t="s">
        <v>56</v>
      </c>
      <c r="B7" s="1">
        <v>3</v>
      </c>
      <c r="C7" s="1">
        <v>61</v>
      </c>
      <c r="D7" s="2" t="str">
        <f t="shared" ref="D7:D26" si="1">IF(C7=0,"",IF(C7=-1,"NR",IF(C7&lt;40,"F",IF(C7&lt;45,"E",IF(C7&lt;50,"D",IF(C7&lt;60,"C",IF(C7&lt;70,"B","A")))))))</f>
        <v>B</v>
      </c>
      <c r="E7" s="1">
        <f t="shared" si="0"/>
        <v>12</v>
      </c>
    </row>
    <row r="8" spans="1:8" x14ac:dyDescent="0.25">
      <c r="A8" s="1" t="s">
        <v>57</v>
      </c>
      <c r="B8" s="1">
        <v>3</v>
      </c>
      <c r="C8" s="1">
        <v>48</v>
      </c>
      <c r="D8" s="2" t="str">
        <f t="shared" si="1"/>
        <v>D</v>
      </c>
      <c r="E8" s="1">
        <f t="shared" si="0"/>
        <v>6</v>
      </c>
    </row>
    <row r="9" spans="1:8" x14ac:dyDescent="0.25">
      <c r="A9" s="1" t="s">
        <v>58</v>
      </c>
      <c r="B9" s="1">
        <v>3</v>
      </c>
      <c r="C9" s="1">
        <v>48</v>
      </c>
      <c r="D9" s="2" t="str">
        <f t="shared" si="1"/>
        <v>D</v>
      </c>
      <c r="E9" s="1">
        <f t="shared" si="0"/>
        <v>6</v>
      </c>
    </row>
    <row r="10" spans="1:8" x14ac:dyDescent="0.25">
      <c r="A10" s="1" t="s">
        <v>59</v>
      </c>
      <c r="B10" s="1">
        <v>3</v>
      </c>
      <c r="C10" s="1">
        <v>52</v>
      </c>
      <c r="D10" s="2" t="str">
        <f t="shared" si="1"/>
        <v>C</v>
      </c>
      <c r="E10" s="1">
        <f t="shared" si="0"/>
        <v>9</v>
      </c>
    </row>
    <row r="11" spans="1:8" x14ac:dyDescent="0.25">
      <c r="A11" s="1" t="s">
        <v>60</v>
      </c>
      <c r="B11" s="1">
        <v>3</v>
      </c>
      <c r="C11" s="1">
        <v>40</v>
      </c>
      <c r="D11" s="2" t="str">
        <f t="shared" si="1"/>
        <v>E</v>
      </c>
      <c r="E11" s="1">
        <f t="shared" si="0"/>
        <v>3</v>
      </c>
    </row>
    <row r="12" spans="1:8" x14ac:dyDescent="0.25">
      <c r="A12" s="1" t="s">
        <v>61</v>
      </c>
      <c r="B12" s="1">
        <v>3</v>
      </c>
      <c r="C12" s="1">
        <v>40</v>
      </c>
      <c r="D12" s="2" t="str">
        <f t="shared" si="1"/>
        <v>E</v>
      </c>
      <c r="E12" s="1">
        <f t="shared" si="0"/>
        <v>3</v>
      </c>
    </row>
    <row r="13" spans="1:8" x14ac:dyDescent="0.25">
      <c r="A13" s="1" t="s">
        <v>62</v>
      </c>
      <c r="B13" s="1">
        <v>2</v>
      </c>
      <c r="C13" s="1">
        <v>67</v>
      </c>
      <c r="D13" s="2" t="str">
        <f t="shared" si="1"/>
        <v>B</v>
      </c>
      <c r="E13" s="1">
        <f t="shared" si="0"/>
        <v>8</v>
      </c>
      <c r="F13" t="s">
        <v>14</v>
      </c>
      <c r="G13" t="s">
        <v>15</v>
      </c>
      <c r="H13" t="s">
        <v>16</v>
      </c>
    </row>
    <row r="14" spans="1:8" x14ac:dyDescent="0.25">
      <c r="A14" s="1" t="s">
        <v>63</v>
      </c>
      <c r="B14" s="1">
        <v>2</v>
      </c>
      <c r="C14" s="1">
        <v>47</v>
      </c>
      <c r="D14" s="2" t="str">
        <f t="shared" si="1"/>
        <v>D</v>
      </c>
      <c r="E14" s="1">
        <f t="shared" si="0"/>
        <v>4</v>
      </c>
      <c r="F14">
        <f>SUM(E6:E15)</f>
        <v>57</v>
      </c>
      <c r="G14">
        <f>SUM(B6:B15)</f>
        <v>25</v>
      </c>
      <c r="H14">
        <f>F14/G14</f>
        <v>2.2799999999999998</v>
      </c>
    </row>
    <row r="15" spans="1:8" ht="15.75" thickBot="1" x14ac:dyDescent="0.3">
      <c r="A15" s="5"/>
      <c r="B15" s="5"/>
      <c r="C15" s="6"/>
      <c r="D15" s="6" t="str">
        <f t="shared" si="1"/>
        <v/>
      </c>
      <c r="E15" s="6">
        <f t="shared" si="0"/>
        <v>0</v>
      </c>
    </row>
    <row r="16" spans="1:8" x14ac:dyDescent="0.25">
      <c r="A16" t="s">
        <v>7</v>
      </c>
      <c r="D16" t="str">
        <f t="shared" si="1"/>
        <v/>
      </c>
    </row>
    <row r="17" spans="1:15" x14ac:dyDescent="0.25">
      <c r="D17" t="str">
        <f t="shared" si="1"/>
        <v/>
      </c>
    </row>
    <row r="18" spans="1:15" x14ac:dyDescent="0.25">
      <c r="A18" s="1"/>
      <c r="B18" s="1"/>
      <c r="C18" s="1"/>
      <c r="D18" s="1" t="str">
        <f t="shared" si="1"/>
        <v/>
      </c>
      <c r="E18" s="1">
        <f t="shared" si="0"/>
        <v>0</v>
      </c>
    </row>
    <row r="19" spans="1:15" x14ac:dyDescent="0.25">
      <c r="A19" s="1"/>
      <c r="B19" s="1"/>
      <c r="C19" s="1"/>
      <c r="D19" s="2" t="str">
        <f t="shared" si="1"/>
        <v/>
      </c>
      <c r="E19" s="1">
        <f t="shared" si="0"/>
        <v>0</v>
      </c>
      <c r="J19" t="s">
        <v>17</v>
      </c>
      <c r="K19">
        <f>(H14+H26)/2</f>
        <v>1.1399999999999999</v>
      </c>
    </row>
    <row r="20" spans="1:15" ht="15.75" thickBot="1" x14ac:dyDescent="0.3">
      <c r="A20" s="1"/>
      <c r="B20" s="1"/>
      <c r="C20" s="1"/>
      <c r="D20" s="2" t="str">
        <f t="shared" si="1"/>
        <v/>
      </c>
      <c r="E20" s="1">
        <f t="shared" si="0"/>
        <v>0</v>
      </c>
    </row>
    <row r="21" spans="1:15" x14ac:dyDescent="0.25">
      <c r="A21" s="1"/>
      <c r="B21" s="1"/>
      <c r="C21" s="1"/>
      <c r="D21" s="2" t="str">
        <f t="shared" si="1"/>
        <v/>
      </c>
      <c r="E21" s="1">
        <f t="shared" si="0"/>
        <v>0</v>
      </c>
      <c r="M21" s="8"/>
      <c r="N21" s="9" t="s">
        <v>97</v>
      </c>
      <c r="O21" s="10" t="s">
        <v>96</v>
      </c>
    </row>
    <row r="22" spans="1:15" x14ac:dyDescent="0.25">
      <c r="A22" s="1"/>
      <c r="B22" s="1"/>
      <c r="C22" s="1"/>
      <c r="D22" s="2" t="str">
        <f t="shared" si="1"/>
        <v/>
      </c>
      <c r="E22" s="1">
        <f t="shared" si="0"/>
        <v>0</v>
      </c>
      <c r="M22" s="11" t="s">
        <v>89</v>
      </c>
      <c r="N22" s="12">
        <v>10</v>
      </c>
      <c r="O22" s="13"/>
    </row>
    <row r="23" spans="1:15" x14ac:dyDescent="0.25">
      <c r="A23" s="1"/>
      <c r="B23" s="1"/>
      <c r="C23" s="1"/>
      <c r="D23" s="2" t="str">
        <f t="shared" si="1"/>
        <v/>
      </c>
      <c r="E23" s="1">
        <f t="shared" si="0"/>
        <v>0</v>
      </c>
      <c r="M23" s="11" t="s">
        <v>90</v>
      </c>
      <c r="N23" s="12">
        <v>15</v>
      </c>
      <c r="O23" s="13">
        <v>10</v>
      </c>
    </row>
    <row r="24" spans="1:15" x14ac:dyDescent="0.25">
      <c r="A24" s="1"/>
      <c r="B24" s="1"/>
      <c r="C24" s="1"/>
      <c r="D24" s="2" t="str">
        <f t="shared" si="1"/>
        <v/>
      </c>
      <c r="E24" s="1">
        <f t="shared" si="0"/>
        <v>0</v>
      </c>
      <c r="M24" s="11" t="s">
        <v>91</v>
      </c>
      <c r="N24" s="12">
        <v>20</v>
      </c>
      <c r="O24" s="13">
        <v>20</v>
      </c>
    </row>
    <row r="25" spans="1:15" x14ac:dyDescent="0.25">
      <c r="A25" s="1"/>
      <c r="B25" s="1"/>
      <c r="C25" s="1"/>
      <c r="D25" s="2" t="str">
        <f t="shared" si="1"/>
        <v/>
      </c>
      <c r="E25" s="1">
        <f t="shared" si="0"/>
        <v>0</v>
      </c>
      <c r="F25" t="s">
        <v>14</v>
      </c>
      <c r="G25" t="s">
        <v>15</v>
      </c>
      <c r="H25" t="s">
        <v>16</v>
      </c>
      <c r="M25" s="11" t="s">
        <v>92</v>
      </c>
      <c r="N25" s="12">
        <v>25</v>
      </c>
      <c r="O25" s="13">
        <v>30</v>
      </c>
    </row>
    <row r="26" spans="1:15" ht="15.75" thickBot="1" x14ac:dyDescent="0.3">
      <c r="A26" s="4" t="s">
        <v>13</v>
      </c>
      <c r="B26" s="1"/>
      <c r="C26" s="1"/>
      <c r="D26" s="2" t="str">
        <f t="shared" si="1"/>
        <v/>
      </c>
      <c r="E26" s="1">
        <f t="shared" si="0"/>
        <v>0</v>
      </c>
      <c r="F26">
        <f>SUM(E18:E26)</f>
        <v>0</v>
      </c>
      <c r="G26">
        <f>SUM(B18:B26)</f>
        <v>0</v>
      </c>
      <c r="H26">
        <f>IF(G26&gt;0,F26/G26,0)</f>
        <v>0</v>
      </c>
      <c r="M26" s="14" t="s">
        <v>93</v>
      </c>
      <c r="N26" s="15">
        <v>30</v>
      </c>
      <c r="O26" s="16">
        <v>40</v>
      </c>
    </row>
    <row r="27" spans="1:15" ht="15.75" thickBot="1" x14ac:dyDescent="0.3"/>
    <row r="28" spans="1:15" x14ac:dyDescent="0.25">
      <c r="C28" s="25"/>
      <c r="D28" s="26" t="s">
        <v>11</v>
      </c>
      <c r="E28" s="27">
        <f>(SUM(E6:E15)+SUM(E18:E26))/(SUM(B6:B15)+SUM(B18:B26))</f>
        <v>2.2799999999999998</v>
      </c>
    </row>
    <row r="29" spans="1:15" x14ac:dyDescent="0.25">
      <c r="C29" s="28" t="s">
        <v>99</v>
      </c>
      <c r="D29" s="1" t="s">
        <v>12</v>
      </c>
      <c r="E29" s="29">
        <f>0.25*E28</f>
        <v>0.56999999999999995</v>
      </c>
    </row>
    <row r="30" spans="1:15" ht="15.75" thickBot="1" x14ac:dyDescent="0.3">
      <c r="C30" s="30" t="s">
        <v>98</v>
      </c>
      <c r="D30" s="31" t="s">
        <v>12</v>
      </c>
      <c r="E30" s="32">
        <f>0.3*E28</f>
        <v>0.68399999999999994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0"/>
  <sheetViews>
    <sheetView workbookViewId="0">
      <selection activeCell="D22" sqref="D22"/>
    </sheetView>
  </sheetViews>
  <sheetFormatPr defaultRowHeight="15" x14ac:dyDescent="0.25"/>
  <cols>
    <col min="1" max="1" width="15.140625" customWidth="1"/>
    <col min="17" max="17" width="9.85546875" customWidth="1"/>
  </cols>
  <sheetData>
    <row r="3" spans="1:8" ht="15.75" thickBot="1" x14ac:dyDescent="0.3"/>
    <row r="4" spans="1:8" ht="15.75" thickBot="1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8" ht="15.75" thickBot="1" x14ac:dyDescent="0.3">
      <c r="A5" s="3"/>
      <c r="B5" s="3"/>
      <c r="C5" s="3"/>
      <c r="D5" s="3"/>
      <c r="E5" s="3"/>
    </row>
    <row r="6" spans="1:8" x14ac:dyDescent="0.25">
      <c r="A6" s="2" t="s">
        <v>65</v>
      </c>
      <c r="B6" s="2">
        <v>3</v>
      </c>
      <c r="C6" s="2">
        <v>40</v>
      </c>
      <c r="D6" s="2" t="str">
        <f>IF(C6=0,"",IF(C6=-1,"NR",IF(C6&lt;40,"F",IF(C6&lt;45,"E",IF(C6&lt;50,"D",IF(C6&lt;60,"C",IF(C6&lt;70,"B","A")))))))</f>
        <v>E</v>
      </c>
      <c r="E6" s="2">
        <f>IF(D6="A",5*B6,IF(D6="B",4*B6,IF(D6="C",3*B6,IF(D6="D",2*B6,IF(D6="E",1*B6,0)))))</f>
        <v>3</v>
      </c>
    </row>
    <row r="7" spans="1:8" x14ac:dyDescent="0.25">
      <c r="A7" s="1" t="s">
        <v>66</v>
      </c>
      <c r="B7" s="1">
        <v>3</v>
      </c>
      <c r="C7" s="1">
        <v>40</v>
      </c>
      <c r="D7" s="2" t="str">
        <f t="shared" ref="D7:D23" si="0">IF(C7=0,"",IF(C7=-1,"NR",IF(C7&lt;40,"F",IF(C7&lt;45,"E",IF(C7&lt;50,"D",IF(C7&lt;60,"C",IF(C7&lt;70,"B","A")))))))</f>
        <v>E</v>
      </c>
      <c r="E7" s="1">
        <f t="shared" ref="E7:E23" si="1">IF(D7="A",5*B7,IF(D7="B",4*B7,IF(D7="C",3*B7,IF(D7="D",2*B7,IF(D7="E",1*B7,0)))))</f>
        <v>3</v>
      </c>
    </row>
    <row r="8" spans="1:8" x14ac:dyDescent="0.25">
      <c r="A8" s="1" t="s">
        <v>67</v>
      </c>
      <c r="B8" s="1">
        <v>0</v>
      </c>
      <c r="C8" s="1"/>
      <c r="D8" s="2" t="str">
        <f t="shared" si="0"/>
        <v/>
      </c>
      <c r="E8" s="1">
        <f t="shared" si="1"/>
        <v>0</v>
      </c>
    </row>
    <row r="9" spans="1:8" x14ac:dyDescent="0.25">
      <c r="A9" s="1" t="s">
        <v>68</v>
      </c>
      <c r="B9" s="1">
        <v>3</v>
      </c>
      <c r="C9" s="1">
        <v>51</v>
      </c>
      <c r="D9" s="2" t="str">
        <f t="shared" si="0"/>
        <v>C</v>
      </c>
      <c r="E9" s="1">
        <f t="shared" si="1"/>
        <v>9</v>
      </c>
    </row>
    <row r="10" spans="1:8" x14ac:dyDescent="0.25">
      <c r="A10" s="1" t="s">
        <v>69</v>
      </c>
      <c r="B10" s="1">
        <v>3</v>
      </c>
      <c r="C10" s="1">
        <v>66</v>
      </c>
      <c r="D10" s="2" t="str">
        <f t="shared" si="0"/>
        <v>B</v>
      </c>
      <c r="E10" s="1">
        <f t="shared" si="1"/>
        <v>12</v>
      </c>
    </row>
    <row r="11" spans="1:8" x14ac:dyDescent="0.25">
      <c r="A11" s="1" t="s">
        <v>70</v>
      </c>
      <c r="B11" s="1">
        <v>3</v>
      </c>
      <c r="C11" s="1">
        <v>60</v>
      </c>
      <c r="D11" s="2" t="str">
        <f t="shared" si="0"/>
        <v>B</v>
      </c>
      <c r="E11" s="1">
        <f t="shared" si="1"/>
        <v>12</v>
      </c>
    </row>
    <row r="12" spans="1:8" x14ac:dyDescent="0.25">
      <c r="A12" s="1" t="s">
        <v>71</v>
      </c>
      <c r="B12" s="1">
        <v>3</v>
      </c>
      <c r="C12" s="1">
        <v>66</v>
      </c>
      <c r="D12" s="2" t="str">
        <f t="shared" si="0"/>
        <v>B</v>
      </c>
      <c r="E12" s="1">
        <f t="shared" si="1"/>
        <v>12</v>
      </c>
    </row>
    <row r="13" spans="1:8" x14ac:dyDescent="0.25">
      <c r="A13" s="1" t="s">
        <v>72</v>
      </c>
      <c r="B13" s="1">
        <v>3</v>
      </c>
      <c r="C13" s="1">
        <v>70</v>
      </c>
      <c r="D13" s="2" t="str">
        <f t="shared" si="0"/>
        <v>A</v>
      </c>
      <c r="E13" s="1">
        <f t="shared" si="1"/>
        <v>15</v>
      </c>
      <c r="F13" t="s">
        <v>14</v>
      </c>
      <c r="G13" t="s">
        <v>15</v>
      </c>
      <c r="H13" t="s">
        <v>16</v>
      </c>
    </row>
    <row r="14" spans="1:8" x14ac:dyDescent="0.25">
      <c r="A14" s="1"/>
      <c r="B14" s="1"/>
      <c r="C14" s="1"/>
      <c r="D14" s="2" t="str">
        <f t="shared" si="0"/>
        <v/>
      </c>
      <c r="E14" s="1">
        <f t="shared" si="1"/>
        <v>0</v>
      </c>
      <c r="F14">
        <f>SUM(E6:E15)</f>
        <v>66</v>
      </c>
      <c r="G14">
        <f>SUM(B6:B15)</f>
        <v>21</v>
      </c>
      <c r="H14">
        <f>F14/G14</f>
        <v>3.1428571428571428</v>
      </c>
    </row>
    <row r="15" spans="1:8" ht="15.75" thickBot="1" x14ac:dyDescent="0.3">
      <c r="A15" s="5"/>
      <c r="B15" s="5"/>
      <c r="C15" s="6"/>
      <c r="D15" s="6" t="str">
        <f t="shared" si="0"/>
        <v/>
      </c>
      <c r="E15" s="5">
        <f t="shared" si="1"/>
        <v>0</v>
      </c>
    </row>
    <row r="16" spans="1:8" x14ac:dyDescent="0.25">
      <c r="A16" t="s">
        <v>7</v>
      </c>
      <c r="D16" t="str">
        <f t="shared" si="0"/>
        <v/>
      </c>
    </row>
    <row r="17" spans="1:22" x14ac:dyDescent="0.25">
      <c r="D17" t="str">
        <f t="shared" si="0"/>
        <v/>
      </c>
    </row>
    <row r="18" spans="1:22" x14ac:dyDescent="0.25">
      <c r="A18" s="1" t="s">
        <v>73</v>
      </c>
      <c r="B18" s="1">
        <v>3</v>
      </c>
      <c r="C18" s="1">
        <v>44</v>
      </c>
      <c r="D18" s="1" t="str">
        <f t="shared" si="0"/>
        <v>E</v>
      </c>
      <c r="E18" s="1">
        <f t="shared" si="1"/>
        <v>3</v>
      </c>
    </row>
    <row r="19" spans="1:22" x14ac:dyDescent="0.25">
      <c r="A19" s="1" t="s">
        <v>67</v>
      </c>
      <c r="B19" s="1">
        <v>0</v>
      </c>
      <c r="C19" s="1" t="s">
        <v>115</v>
      </c>
      <c r="D19" s="2">
        <v>0</v>
      </c>
      <c r="E19" s="1">
        <f t="shared" si="1"/>
        <v>0</v>
      </c>
    </row>
    <row r="20" spans="1:22" ht="15.75" thickBot="1" x14ac:dyDescent="0.3">
      <c r="A20" s="1" t="s">
        <v>74</v>
      </c>
      <c r="B20" s="1">
        <v>0</v>
      </c>
      <c r="C20" s="1" t="s">
        <v>115</v>
      </c>
      <c r="D20" s="2">
        <v>0</v>
      </c>
      <c r="E20" s="1">
        <f t="shared" si="1"/>
        <v>0</v>
      </c>
      <c r="O20" t="s">
        <v>114</v>
      </c>
      <c r="T20" t="s">
        <v>113</v>
      </c>
    </row>
    <row r="21" spans="1:22" x14ac:dyDescent="0.25">
      <c r="A21" s="1" t="s">
        <v>75</v>
      </c>
      <c r="B21" s="1">
        <v>0</v>
      </c>
      <c r="C21" s="1" t="s">
        <v>115</v>
      </c>
      <c r="D21" s="2">
        <v>0</v>
      </c>
      <c r="E21" s="1">
        <f t="shared" si="1"/>
        <v>0</v>
      </c>
      <c r="J21" s="8"/>
      <c r="K21" s="9" t="s">
        <v>97</v>
      </c>
      <c r="L21" s="10" t="s">
        <v>96</v>
      </c>
      <c r="N21" s="37"/>
      <c r="O21" s="38" t="s">
        <v>11</v>
      </c>
      <c r="P21" s="38" t="s">
        <v>12</v>
      </c>
      <c r="Q21" s="39" t="s">
        <v>108</v>
      </c>
      <c r="S21" s="37"/>
      <c r="T21" s="38" t="s">
        <v>11</v>
      </c>
      <c r="U21" s="38" t="s">
        <v>12</v>
      </c>
      <c r="V21" s="39" t="s">
        <v>108</v>
      </c>
    </row>
    <row r="22" spans="1:22" x14ac:dyDescent="0.25">
      <c r="A22" s="1" t="s">
        <v>76</v>
      </c>
      <c r="B22" s="1">
        <v>3</v>
      </c>
      <c r="C22" s="1">
        <v>42</v>
      </c>
      <c r="D22" s="2" t="str">
        <f t="shared" si="0"/>
        <v>E</v>
      </c>
      <c r="E22" s="1">
        <f t="shared" si="1"/>
        <v>3</v>
      </c>
      <c r="J22" s="11" t="s">
        <v>89</v>
      </c>
      <c r="K22" s="12">
        <v>10</v>
      </c>
      <c r="L22" s="13"/>
      <c r="N22" s="40" t="s">
        <v>103</v>
      </c>
      <c r="O22" s="12"/>
      <c r="P22" s="12">
        <f>O22*0.1</f>
        <v>0</v>
      </c>
      <c r="Q22" s="41"/>
      <c r="S22" s="40" t="s">
        <v>103</v>
      </c>
      <c r="T22" s="12">
        <f>'100'!E31</f>
        <v>2.8043478260869565</v>
      </c>
      <c r="U22" s="12">
        <f>T22*0.1</f>
        <v>0.28043478260869564</v>
      </c>
      <c r="V22" s="41"/>
    </row>
    <row r="23" spans="1:22" x14ac:dyDescent="0.25">
      <c r="A23" s="1" t="s">
        <v>112</v>
      </c>
      <c r="B23" s="1">
        <v>3</v>
      </c>
      <c r="C23" s="1">
        <v>45</v>
      </c>
      <c r="D23" s="2" t="str">
        <f t="shared" si="0"/>
        <v>D</v>
      </c>
      <c r="E23" s="1">
        <f t="shared" si="1"/>
        <v>6</v>
      </c>
      <c r="J23" s="11" t="s">
        <v>90</v>
      </c>
      <c r="K23" s="12">
        <v>15</v>
      </c>
      <c r="L23" s="13">
        <v>10</v>
      </c>
      <c r="N23" s="40" t="s">
        <v>104</v>
      </c>
      <c r="O23" s="12"/>
      <c r="P23" s="12">
        <f>O23*0.15</f>
        <v>0</v>
      </c>
      <c r="Q23" s="41">
        <f>O23*0.1</f>
        <v>0</v>
      </c>
      <c r="S23" s="40" t="s">
        <v>104</v>
      </c>
      <c r="T23" s="12">
        <f>'200'!E28</f>
        <v>2.7045454545454546</v>
      </c>
      <c r="U23" s="12">
        <f>T23*0.15</f>
        <v>0.4056818181818182</v>
      </c>
      <c r="V23" s="41">
        <f>T23*0.1</f>
        <v>0.27045454545454545</v>
      </c>
    </row>
    <row r="24" spans="1:22" x14ac:dyDescent="0.25">
      <c r="A24" s="1" t="s">
        <v>109</v>
      </c>
      <c r="B24" s="1">
        <v>3</v>
      </c>
      <c r="C24" s="1">
        <v>40</v>
      </c>
      <c r="D24" s="2" t="str">
        <f>IF(C24=0,"",IF(C24=-1,"NR",IF(C24&lt;40,"F",IF(C24&lt;45,"E",IF(C24&lt;50,"D",IF(C24&lt;60,"C",IF(C24&lt;70,"B","A")))))))</f>
        <v>E</v>
      </c>
      <c r="E24" s="1">
        <f>IF(D24="A",5*B24,IF(D24="B",4*B24,IF(D24="C",3*B24,IF(D24="D",2*B24,IF(D24="E",1*B24,0)))))</f>
        <v>3</v>
      </c>
      <c r="J24" s="11" t="s">
        <v>91</v>
      </c>
      <c r="K24" s="12">
        <v>20</v>
      </c>
      <c r="L24" s="13">
        <v>20</v>
      </c>
      <c r="N24" s="40" t="s">
        <v>105</v>
      </c>
      <c r="O24" s="12"/>
      <c r="P24" s="12">
        <f>O24*0.2</f>
        <v>0</v>
      </c>
      <c r="Q24" s="41">
        <f>O24*0.2</f>
        <v>0</v>
      </c>
      <c r="S24" s="40" t="s">
        <v>105</v>
      </c>
      <c r="T24" s="12">
        <f>'300'!E28</f>
        <v>1.9148936170212767</v>
      </c>
      <c r="U24" s="12">
        <f>T24*0.2</f>
        <v>0.38297872340425537</v>
      </c>
      <c r="V24" s="41">
        <f>T24*0.2</f>
        <v>0.38297872340425537</v>
      </c>
    </row>
    <row r="25" spans="1:22" x14ac:dyDescent="0.25">
      <c r="A25" s="1" t="s">
        <v>110</v>
      </c>
      <c r="B25" s="1">
        <v>3</v>
      </c>
      <c r="C25" s="1">
        <v>50</v>
      </c>
      <c r="D25" s="2" t="str">
        <f>IF(C25=0,"",IF(C25=-1,"NR",IF(C25&lt;40,"F",IF(C25&lt;45,"E",IF(C25&lt;50,"D",IF(C25&lt;60,"C",IF(C25&lt;70,"B","A")))))))</f>
        <v>C</v>
      </c>
      <c r="E25" s="1">
        <f>IF(D25="A",5*B25,IF(D25="B",4*B25,IF(D25="C",3*B25,IF(D25="D",2*B25,IF(D25="E",1*B25,0)))))</f>
        <v>9</v>
      </c>
      <c r="F25" t="s">
        <v>14</v>
      </c>
      <c r="G25" t="s">
        <v>15</v>
      </c>
      <c r="H25" t="s">
        <v>16</v>
      </c>
      <c r="J25" s="11" t="s">
        <v>92</v>
      </c>
      <c r="K25" s="12">
        <v>25</v>
      </c>
      <c r="L25" s="13">
        <v>30</v>
      </c>
      <c r="N25" s="40" t="s">
        <v>106</v>
      </c>
      <c r="O25" s="45"/>
      <c r="P25">
        <f>O25*0.25</f>
        <v>0</v>
      </c>
      <c r="Q25" s="41">
        <f>O25*0.3</f>
        <v>0</v>
      </c>
      <c r="S25" s="40" t="s">
        <v>106</v>
      </c>
      <c r="T25" s="45">
        <f>'400'!E28</f>
        <v>2.2799999999999998</v>
      </c>
      <c r="U25">
        <f>T25*0.25</f>
        <v>0.56999999999999995</v>
      </c>
      <c r="V25" s="41">
        <f>T25*0.3</f>
        <v>0.68399999999999994</v>
      </c>
    </row>
    <row r="26" spans="1:22" ht="15.75" thickBot="1" x14ac:dyDescent="0.3">
      <c r="A26" s="1" t="s">
        <v>116</v>
      </c>
      <c r="B26" s="1">
        <v>3</v>
      </c>
      <c r="C26" s="1">
        <v>43</v>
      </c>
      <c r="D26" s="2" t="str">
        <f>IF(C26=0,"",IF(C26=-1,"NR",IF(C26&lt;40,"F",IF(C26&lt;45,"E",IF(C26&lt;50,"D",IF(C26&lt;60,"C",IF(C26&lt;70,"B","A")))))))</f>
        <v>E</v>
      </c>
      <c r="E26" s="1">
        <f>IF(D26="A",5*B26,IF(D26="B",4*B26,IF(D26="C",3*B26,IF(D26="D",2*B26,IF(D26="E",1*B26,0)))))</f>
        <v>3</v>
      </c>
      <c r="F26">
        <f>SUM(E18:E27)</f>
        <v>42</v>
      </c>
      <c r="G26">
        <f>SUM(B18:B27)</f>
        <v>21</v>
      </c>
      <c r="H26">
        <f>IF(G26&gt;0,F26/G26,0)</f>
        <v>2</v>
      </c>
      <c r="J26" s="14" t="s">
        <v>93</v>
      </c>
      <c r="K26" s="15">
        <v>30</v>
      </c>
      <c r="L26" s="16">
        <v>40</v>
      </c>
      <c r="N26" s="42" t="s">
        <v>107</v>
      </c>
      <c r="O26" s="43"/>
      <c r="P26">
        <f>O26*0.3</f>
        <v>0</v>
      </c>
      <c r="Q26" s="41">
        <f>O26*0.4</f>
        <v>0</v>
      </c>
      <c r="S26" s="42" t="s">
        <v>107</v>
      </c>
      <c r="T26" s="43">
        <f>E28</f>
        <v>2.5714285714285716</v>
      </c>
      <c r="U26">
        <f>T26*0.3</f>
        <v>0.77142857142857146</v>
      </c>
      <c r="V26" s="41">
        <f>T26*0.4</f>
        <v>1.0285714285714287</v>
      </c>
    </row>
    <row r="27" spans="1:22" ht="15.75" thickBot="1" x14ac:dyDescent="0.3">
      <c r="A27" s="1" t="s">
        <v>111</v>
      </c>
      <c r="B27" s="1">
        <v>3</v>
      </c>
      <c r="C27" s="1">
        <v>70</v>
      </c>
      <c r="D27" s="2" t="str">
        <f>IF(C27=0,"",IF(C27=-1,"NR",IF(C27&lt;40,"F",IF(C27&lt;45,"E",IF(C27&lt;50,"D",IF(C27&lt;60,"C",IF(C27&lt;70,"B","A")))))))</f>
        <v>A</v>
      </c>
      <c r="E27" s="1">
        <f>IF(D27="A",5*B27,IF(D27="B",4*B27,IF(D27="C",3*B27,IF(D27="D",2*B27,IF(D27="E",1*B27,0)))))</f>
        <v>15</v>
      </c>
      <c r="P27" s="44">
        <f>SUM(P22:P26)</f>
        <v>0</v>
      </c>
      <c r="Q27" s="44">
        <f>SUM(Q23:Q26)</f>
        <v>0</v>
      </c>
      <c r="U27" s="44">
        <f>SUM(U22:U26)</f>
        <v>2.4105238956233404</v>
      </c>
      <c r="V27" s="44">
        <f>SUM(V23:V26)</f>
        <v>2.3660046974302293</v>
      </c>
    </row>
    <row r="28" spans="1:22" ht="15.75" thickTop="1" x14ac:dyDescent="0.25">
      <c r="C28" s="25"/>
      <c r="D28" s="26" t="s">
        <v>11</v>
      </c>
      <c r="E28" s="27">
        <f>(SUM(E6:E15)+SUM(E18:E27))/(SUM(B6:B15)+SUM(B18:B27))</f>
        <v>2.5714285714285716</v>
      </c>
    </row>
    <row r="29" spans="1:22" x14ac:dyDescent="0.25">
      <c r="C29" s="28" t="s">
        <v>99</v>
      </c>
      <c r="D29" s="1" t="s">
        <v>12</v>
      </c>
      <c r="E29" s="29">
        <f>0.3*E28</f>
        <v>0.77142857142857146</v>
      </c>
    </row>
    <row r="30" spans="1:22" ht="15.75" thickBot="1" x14ac:dyDescent="0.3">
      <c r="C30" s="30" t="s">
        <v>98</v>
      </c>
      <c r="D30" s="31" t="s">
        <v>12</v>
      </c>
      <c r="E30" s="32">
        <f>0.4*E28</f>
        <v>1.0285714285714287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200</vt:lpstr>
      <vt:lpstr>300</vt:lpstr>
      <vt:lpstr>400</vt:lpstr>
      <vt:lpstr>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2014-01-17T11:33:46Z</dcterms:created>
  <dcterms:modified xsi:type="dcterms:W3CDTF">2021-07-13T17:19:58Z</dcterms:modified>
</cp:coreProperties>
</file>