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7.4\htdocs\result_and_transcript_system\result_and_transcript_system\sample_input_data\"/>
    </mc:Choice>
  </mc:AlternateContent>
  <bookViews>
    <workbookView xWindow="10245" yWindow="-15" windowWidth="10290" windowHeight="8115"/>
  </bookViews>
  <sheets>
    <sheet name="FacultyVersion" sheetId="14" r:id="rId1"/>
    <sheet name="GRADES" sheetId="18" r:id="rId2"/>
    <sheet name="Amendments" sheetId="11" r:id="rId3"/>
    <sheet name="Unregistered" sheetId="17" r:id="rId4"/>
    <sheet name="GPA" sheetId="19" r:id="rId5"/>
    <sheet name="Sheet1" sheetId="20" r:id="rId6"/>
    <sheet name="SENATE" sheetId="21" r:id="rId7"/>
  </sheets>
  <definedNames>
    <definedName name="_xlnm.Print_Area" localSheetId="0">FacultyVersion!$A$1:$AM$44</definedName>
    <definedName name="_xlnm.Print_Area" localSheetId="1">GRADES!$A$1:$AM$126</definedName>
    <definedName name="_xlnm.Print_Area" localSheetId="6">SENATE!$A$9:$O$120</definedName>
    <definedName name="_xlnm.Print_Titles" localSheetId="0">FacultyVersion!$6:$8</definedName>
    <definedName name="_xlnm.Print_Titles" localSheetId="1">GRADES!$6:$8</definedName>
    <definedName name="_xlnm.Print_Titles" localSheetId="6">SENATE!#REF!</definedName>
    <definedName name="S_N" localSheetId="1">#REF!</definedName>
    <definedName name="S_N" localSheetId="6">#REF!</definedName>
    <definedName name="S_N" localSheetId="3">#REF!</definedName>
    <definedName name="S_N">#REF!</definedName>
  </definedNames>
  <calcPr calcId="162913"/>
</workbook>
</file>

<file path=xl/calcChain.xml><?xml version="1.0" encoding="utf-8"?>
<calcChain xmlns="http://schemas.openxmlformats.org/spreadsheetml/2006/main">
  <c r="C9" i="14" l="1"/>
  <c r="C10" i="14"/>
  <c r="C11" i="14"/>
  <c r="AM9" i="14"/>
  <c r="P44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10" i="14"/>
  <c r="P9" i="14"/>
  <c r="AM11" i="14"/>
  <c r="AM10" i="14"/>
  <c r="AZ9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10" i="14"/>
  <c r="BG9" i="14"/>
  <c r="BH9" i="14" s="1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10" i="14"/>
  <c r="AY9" i="14"/>
  <c r="AM44" i="14"/>
  <c r="AJ44" i="14" s="1"/>
  <c r="AK44" i="14" s="1"/>
  <c r="AM12" i="14"/>
  <c r="AM13" i="14"/>
  <c r="AM14" i="14"/>
  <c r="AM15" i="14"/>
  <c r="AM16" i="14"/>
  <c r="AM17" i="14"/>
  <c r="AM18" i="14"/>
  <c r="AM19" i="14"/>
  <c r="AM20" i="14"/>
  <c r="AM21" i="14"/>
  <c r="AM22" i="14"/>
  <c r="Q47" i="14" s="1"/>
  <c r="Q48" i="14" s="1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J40" i="14" s="1"/>
  <c r="AK40" i="14" s="1"/>
  <c r="AM41" i="14"/>
  <c r="AM42" i="14"/>
  <c r="AM43" i="14"/>
  <c r="C28" i="11"/>
  <c r="C27" i="11"/>
  <c r="C15" i="11"/>
  <c r="C17" i="11"/>
  <c r="AJ9" i="14" l="1"/>
  <c r="AK9" i="14" s="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72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9" i="21"/>
  <c r="K31" i="19"/>
  <c r="U106" i="21"/>
  <c r="U78" i="21"/>
  <c r="U19" i="21"/>
  <c r="U98" i="21"/>
  <c r="U94" i="21"/>
  <c r="U14" i="21"/>
  <c r="U36" i="21"/>
  <c r="U82" i="21"/>
  <c r="U77" i="21"/>
  <c r="U10" i="21"/>
  <c r="U61" i="21"/>
  <c r="U60" i="21"/>
  <c r="U59" i="21"/>
  <c r="U115" i="21"/>
  <c r="U42" i="21"/>
  <c r="U73" i="21"/>
  <c r="U89" i="21"/>
  <c r="U29" i="21"/>
  <c r="U116" i="21"/>
  <c r="U96" i="21" l="1"/>
  <c r="U114" i="21"/>
  <c r="U66" i="21"/>
  <c r="U39" i="21"/>
  <c r="U95" i="21"/>
  <c r="U23" i="21"/>
  <c r="U35" i="21"/>
  <c r="U28" i="21"/>
  <c r="U44" i="21"/>
  <c r="U34" i="21"/>
  <c r="U71" i="21"/>
  <c r="U17" i="21"/>
  <c r="U105" i="21"/>
  <c r="U31" i="21"/>
  <c r="U16" i="21"/>
  <c r="U107" i="21"/>
  <c r="U30" i="21"/>
  <c r="U62" i="21"/>
  <c r="U88" i="21"/>
  <c r="U33" i="21"/>
  <c r="U87" i="21"/>
  <c r="U111" i="21"/>
  <c r="U26" i="21"/>
  <c r="U86" i="21"/>
  <c r="U55" i="21"/>
  <c r="U103" i="21"/>
  <c r="U72" i="21"/>
  <c r="U100" i="21"/>
  <c r="U118" i="21"/>
  <c r="U101" i="21"/>
  <c r="U76" i="21"/>
  <c r="U63" i="21"/>
  <c r="U104" i="21"/>
  <c r="U110" i="21"/>
  <c r="U85" i="21"/>
  <c r="U93" i="21"/>
  <c r="U69" i="21"/>
  <c r="U90" i="21"/>
  <c r="U41" i="21"/>
  <c r="U27" i="21"/>
  <c r="U22" i="21"/>
  <c r="U67" i="21"/>
  <c r="U40" i="21"/>
  <c r="U24" i="21"/>
  <c r="U80" i="21"/>
  <c r="U18" i="21"/>
  <c r="U21" i="21"/>
  <c r="U119" i="21"/>
  <c r="U113" i="21"/>
  <c r="U99" i="21"/>
  <c r="U25" i="21"/>
  <c r="U102" i="21"/>
  <c r="U74" i="21"/>
  <c r="U112" i="21"/>
  <c r="U13" i="21"/>
  <c r="U43" i="21"/>
  <c r="U75" i="21"/>
  <c r="U58" i="21"/>
  <c r="U109" i="21"/>
  <c r="U91" i="21"/>
  <c r="U97" i="21"/>
  <c r="U12" i="21"/>
  <c r="U120" i="21"/>
  <c r="U49" i="21"/>
  <c r="U92" i="21"/>
  <c r="U81" i="21"/>
  <c r="U11" i="21"/>
  <c r="U9" i="21"/>
  <c r="U79" i="21"/>
  <c r="U65" i="21"/>
  <c r="U64" i="21"/>
  <c r="U38" i="21"/>
  <c r="U20" i="21"/>
  <c r="U32" i="21"/>
  <c r="U108" i="21"/>
  <c r="U84" i="21"/>
  <c r="U47" i="21"/>
  <c r="U117" i="21"/>
  <c r="U83" i="21"/>
  <c r="U70" i="21"/>
  <c r="U15" i="21" l="1"/>
  <c r="U37" i="21"/>
  <c r="U50" i="21"/>
  <c r="U46" i="21"/>
  <c r="U52" i="21"/>
  <c r="U68" i="21"/>
  <c r="U45" i="21"/>
  <c r="U57" i="21"/>
  <c r="U48" i="21"/>
  <c r="U56" i="21"/>
  <c r="U53" i="21"/>
  <c r="F19" i="14"/>
  <c r="U51" i="21" l="1"/>
  <c r="U54" i="21"/>
  <c r="AH19" i="14" l="1"/>
  <c r="AH20" i="14"/>
  <c r="AH21" i="14"/>
  <c r="AH22" i="14"/>
  <c r="AH23" i="14"/>
  <c r="AH24" i="14"/>
  <c r="AH25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18" i="14"/>
  <c r="AH9" i="14"/>
  <c r="AH11" i="14"/>
  <c r="AH12" i="14"/>
  <c r="AH13" i="14"/>
  <c r="AH14" i="14"/>
  <c r="AH15" i="14"/>
  <c r="AH16" i="14"/>
  <c r="AH17" i="14"/>
  <c r="AH26" i="14"/>
  <c r="AD19" i="14"/>
  <c r="AG19" i="14" s="1"/>
  <c r="AD20" i="14"/>
  <c r="AG20" i="14" s="1"/>
  <c r="AD21" i="14"/>
  <c r="AG21" i="14" s="1"/>
  <c r="AD22" i="14"/>
  <c r="AG22" i="14" s="1"/>
  <c r="AD23" i="14"/>
  <c r="AG23" i="14" s="1"/>
  <c r="AD24" i="14"/>
  <c r="AG24" i="14" s="1"/>
  <c r="AD25" i="14"/>
  <c r="AG25" i="14" s="1"/>
  <c r="AD27" i="14"/>
  <c r="AG27" i="14" s="1"/>
  <c r="AD28" i="14"/>
  <c r="AG28" i="14" s="1"/>
  <c r="AD29" i="14"/>
  <c r="AG29" i="14" s="1"/>
  <c r="AD30" i="14"/>
  <c r="AG30" i="14" s="1"/>
  <c r="AD31" i="14"/>
  <c r="AG31" i="14" s="1"/>
  <c r="AD32" i="14"/>
  <c r="AG32" i="14" s="1"/>
  <c r="AD33" i="14"/>
  <c r="AG33" i="14" s="1"/>
  <c r="AD34" i="14"/>
  <c r="AG34" i="14" s="1"/>
  <c r="AD35" i="14"/>
  <c r="AG35" i="14" s="1"/>
  <c r="AD36" i="14"/>
  <c r="AG36" i="14" s="1"/>
  <c r="AD37" i="14"/>
  <c r="AG37" i="14" s="1"/>
  <c r="AD38" i="14"/>
  <c r="AG38" i="14" s="1"/>
  <c r="AD39" i="14"/>
  <c r="AG39" i="14" s="1"/>
  <c r="AD40" i="14"/>
  <c r="AG40" i="14" s="1"/>
  <c r="AD41" i="14"/>
  <c r="AG41" i="14" s="1"/>
  <c r="AD42" i="14"/>
  <c r="AG42" i="14" s="1"/>
  <c r="AD43" i="14"/>
  <c r="AG43" i="14" s="1"/>
  <c r="AD44" i="14"/>
  <c r="AG44" i="14" s="1"/>
  <c r="AD18" i="14"/>
  <c r="AG18" i="14" s="1"/>
  <c r="AD9" i="14"/>
  <c r="AG9" i="14" s="1"/>
  <c r="AD10" i="14"/>
  <c r="AD11" i="14"/>
  <c r="AG11" i="14" s="1"/>
  <c r="AD12" i="14"/>
  <c r="AG12" i="14" s="1"/>
  <c r="AD13" i="14"/>
  <c r="AG13" i="14" s="1"/>
  <c r="AD14" i="14"/>
  <c r="AG14" i="14" s="1"/>
  <c r="AD15" i="14"/>
  <c r="AG15" i="14" s="1"/>
  <c r="AD16" i="14"/>
  <c r="AG16" i="14" s="1"/>
  <c r="AD17" i="14"/>
  <c r="AG17" i="14" s="1"/>
  <c r="F9" i="14"/>
  <c r="AD26" i="14"/>
  <c r="AG26" i="14" s="1"/>
  <c r="BG13" i="14" l="1"/>
  <c r="AJ13" i="14" s="1"/>
  <c r="BJ13" i="14" l="1"/>
  <c r="BH13" i="14"/>
  <c r="AK13" i="14" s="1"/>
  <c r="BJ44" i="14"/>
  <c r="BJ40" i="14"/>
  <c r="N7" i="19"/>
  <c r="N8" i="19"/>
  <c r="N6" i="19"/>
  <c r="AB44" i="14"/>
  <c r="AB43" i="14"/>
  <c r="AB31" i="14"/>
  <c r="AB32" i="14"/>
  <c r="AB33" i="14"/>
  <c r="AB34" i="14"/>
  <c r="AB35" i="14"/>
  <c r="AB36" i="14"/>
  <c r="AB37" i="14"/>
  <c r="AB38" i="14"/>
  <c r="AB39" i="14"/>
  <c r="AB40" i="14"/>
  <c r="AB41" i="14"/>
  <c r="AB24" i="14"/>
  <c r="AB25" i="14"/>
  <c r="AB27" i="14"/>
  <c r="AB28" i="14"/>
  <c r="AB29" i="14"/>
  <c r="AB30" i="14"/>
  <c r="AB23" i="14"/>
  <c r="AB22" i="14"/>
  <c r="AB19" i="14"/>
  <c r="AB20" i="14"/>
  <c r="AB21" i="14"/>
  <c r="AB18" i="14"/>
  <c r="AB15" i="14"/>
  <c r="F20" i="14" l="1"/>
  <c r="F21" i="14"/>
  <c r="F22" i="14"/>
  <c r="F23" i="14"/>
  <c r="F24" i="14"/>
  <c r="F25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18" i="14"/>
  <c r="F26" i="14"/>
  <c r="F10" i="14"/>
  <c r="F11" i="14"/>
  <c r="F12" i="14"/>
  <c r="F13" i="14"/>
  <c r="F14" i="14"/>
  <c r="F15" i="14"/>
  <c r="F16" i="14"/>
  <c r="F17" i="14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9" i="19"/>
  <c r="G10" i="19"/>
  <c r="H10" i="19"/>
  <c r="I10" i="19"/>
  <c r="J10" i="19"/>
  <c r="K10" i="19"/>
  <c r="L10" i="19"/>
  <c r="G11" i="19"/>
  <c r="H11" i="19"/>
  <c r="I11" i="19"/>
  <c r="J11" i="19"/>
  <c r="K11" i="19"/>
  <c r="L11" i="19"/>
  <c r="G12" i="19"/>
  <c r="H12" i="19"/>
  <c r="I12" i="19"/>
  <c r="J12" i="19"/>
  <c r="K12" i="19"/>
  <c r="L12" i="19"/>
  <c r="G13" i="19"/>
  <c r="H13" i="19"/>
  <c r="I13" i="19"/>
  <c r="J13" i="19"/>
  <c r="K13" i="19"/>
  <c r="L13" i="19"/>
  <c r="G14" i="19"/>
  <c r="H14" i="19"/>
  <c r="I14" i="19"/>
  <c r="J14" i="19"/>
  <c r="K14" i="19"/>
  <c r="L14" i="19"/>
  <c r="G15" i="19"/>
  <c r="H15" i="19"/>
  <c r="I15" i="19"/>
  <c r="J15" i="19"/>
  <c r="K15" i="19"/>
  <c r="L15" i="19"/>
  <c r="G16" i="19"/>
  <c r="H16" i="19"/>
  <c r="I16" i="19"/>
  <c r="J16" i="19"/>
  <c r="K16" i="19"/>
  <c r="L16" i="19"/>
  <c r="G17" i="19"/>
  <c r="H17" i="19"/>
  <c r="I17" i="19"/>
  <c r="J17" i="19"/>
  <c r="K17" i="19"/>
  <c r="L17" i="19"/>
  <c r="G18" i="19"/>
  <c r="H18" i="19"/>
  <c r="I18" i="19"/>
  <c r="J18" i="19"/>
  <c r="K18" i="19"/>
  <c r="L18" i="19"/>
  <c r="G19" i="19"/>
  <c r="H19" i="19"/>
  <c r="I19" i="19"/>
  <c r="J19" i="19"/>
  <c r="K19" i="19"/>
  <c r="L19" i="19"/>
  <c r="G20" i="19"/>
  <c r="H20" i="19"/>
  <c r="I20" i="19"/>
  <c r="J20" i="19"/>
  <c r="K20" i="19"/>
  <c r="L20" i="19"/>
  <c r="G21" i="19"/>
  <c r="H21" i="19"/>
  <c r="I21" i="19"/>
  <c r="J21" i="19"/>
  <c r="K21" i="19"/>
  <c r="L21" i="19"/>
  <c r="G22" i="19"/>
  <c r="H22" i="19"/>
  <c r="I22" i="19"/>
  <c r="J22" i="19"/>
  <c r="K22" i="19"/>
  <c r="L22" i="19"/>
  <c r="G23" i="19"/>
  <c r="H23" i="19"/>
  <c r="I23" i="19"/>
  <c r="J23" i="19"/>
  <c r="K23" i="19"/>
  <c r="L23" i="19"/>
  <c r="G24" i="19"/>
  <c r="H24" i="19"/>
  <c r="I24" i="19"/>
  <c r="J24" i="19"/>
  <c r="K24" i="19"/>
  <c r="L24" i="19"/>
  <c r="G25" i="19"/>
  <c r="H25" i="19"/>
  <c r="I25" i="19"/>
  <c r="J25" i="19"/>
  <c r="K25" i="19"/>
  <c r="L25" i="19"/>
  <c r="G26" i="19"/>
  <c r="H26" i="19"/>
  <c r="I26" i="19"/>
  <c r="J26" i="19"/>
  <c r="K26" i="19"/>
  <c r="L26" i="19"/>
  <c r="G27" i="19"/>
  <c r="H27" i="19"/>
  <c r="I27" i="19"/>
  <c r="J27" i="19"/>
  <c r="K27" i="19"/>
  <c r="L27" i="19"/>
  <c r="G28" i="19"/>
  <c r="H28" i="19"/>
  <c r="I28" i="19"/>
  <c r="J28" i="19"/>
  <c r="K28" i="19"/>
  <c r="L28" i="19"/>
  <c r="G29" i="19"/>
  <c r="H29" i="19"/>
  <c r="I29" i="19"/>
  <c r="J29" i="19"/>
  <c r="K29" i="19"/>
  <c r="L29" i="19"/>
  <c r="G30" i="19"/>
  <c r="H30" i="19"/>
  <c r="I30" i="19"/>
  <c r="J30" i="19"/>
  <c r="K30" i="19"/>
  <c r="L30" i="19"/>
  <c r="G31" i="19"/>
  <c r="H31" i="19"/>
  <c r="I31" i="19"/>
  <c r="J31" i="19"/>
  <c r="L31" i="19"/>
  <c r="G32" i="19"/>
  <c r="H32" i="19"/>
  <c r="I32" i="19"/>
  <c r="J32" i="19"/>
  <c r="K32" i="19"/>
  <c r="L32" i="19"/>
  <c r="G33" i="19"/>
  <c r="H33" i="19"/>
  <c r="I33" i="19"/>
  <c r="J33" i="19"/>
  <c r="K33" i="19"/>
  <c r="L33" i="19"/>
  <c r="G34" i="19"/>
  <c r="H34" i="19"/>
  <c r="I34" i="19"/>
  <c r="J34" i="19"/>
  <c r="K34" i="19"/>
  <c r="L34" i="19"/>
  <c r="G35" i="19"/>
  <c r="H35" i="19"/>
  <c r="I35" i="19"/>
  <c r="J35" i="19"/>
  <c r="K35" i="19"/>
  <c r="L35" i="19"/>
  <c r="G36" i="19"/>
  <c r="H36" i="19"/>
  <c r="I36" i="19"/>
  <c r="J36" i="19"/>
  <c r="K36" i="19"/>
  <c r="L36" i="19"/>
  <c r="G37" i="19"/>
  <c r="H37" i="19"/>
  <c r="I37" i="19"/>
  <c r="J37" i="19"/>
  <c r="K37" i="19"/>
  <c r="L37" i="19"/>
  <c r="G38" i="19"/>
  <c r="H38" i="19"/>
  <c r="I38" i="19"/>
  <c r="J38" i="19"/>
  <c r="K38" i="19"/>
  <c r="L38" i="19"/>
  <c r="G39" i="19"/>
  <c r="H39" i="19"/>
  <c r="I39" i="19"/>
  <c r="J39" i="19"/>
  <c r="K39" i="19"/>
  <c r="L39" i="19"/>
  <c r="G40" i="19"/>
  <c r="H40" i="19"/>
  <c r="I40" i="19"/>
  <c r="J40" i="19"/>
  <c r="K40" i="19"/>
  <c r="L40" i="19"/>
  <c r="G41" i="19"/>
  <c r="H41" i="19"/>
  <c r="I41" i="19"/>
  <c r="J41" i="19"/>
  <c r="K41" i="19"/>
  <c r="L41" i="19"/>
  <c r="G42" i="19"/>
  <c r="H42" i="19"/>
  <c r="I42" i="19"/>
  <c r="J42" i="19"/>
  <c r="K42" i="19"/>
  <c r="L42" i="19"/>
  <c r="G43" i="19"/>
  <c r="H43" i="19"/>
  <c r="I43" i="19"/>
  <c r="J43" i="19"/>
  <c r="K43" i="19"/>
  <c r="L43" i="19"/>
  <c r="G44" i="19"/>
  <c r="H44" i="19"/>
  <c r="I44" i="19"/>
  <c r="J44" i="19"/>
  <c r="K44" i="19"/>
  <c r="L44" i="19"/>
  <c r="G45" i="19"/>
  <c r="H45" i="19"/>
  <c r="I45" i="19"/>
  <c r="J45" i="19"/>
  <c r="K45" i="19"/>
  <c r="L45" i="19"/>
  <c r="G46" i="19"/>
  <c r="H46" i="19"/>
  <c r="I46" i="19"/>
  <c r="J46" i="19"/>
  <c r="K46" i="19"/>
  <c r="L46" i="19"/>
  <c r="G47" i="19"/>
  <c r="H47" i="19"/>
  <c r="I47" i="19"/>
  <c r="J47" i="19"/>
  <c r="K47" i="19"/>
  <c r="L47" i="19"/>
  <c r="G48" i="19"/>
  <c r="H48" i="19"/>
  <c r="I48" i="19"/>
  <c r="J48" i="19"/>
  <c r="K48" i="19"/>
  <c r="L48" i="19"/>
  <c r="G49" i="19"/>
  <c r="H49" i="19"/>
  <c r="I49" i="19"/>
  <c r="J49" i="19"/>
  <c r="K49" i="19"/>
  <c r="L49" i="19"/>
  <c r="G50" i="19"/>
  <c r="H50" i="19"/>
  <c r="I50" i="19"/>
  <c r="J50" i="19"/>
  <c r="K50" i="19"/>
  <c r="L50" i="19"/>
  <c r="G51" i="19"/>
  <c r="H51" i="19"/>
  <c r="I51" i="19"/>
  <c r="J51" i="19"/>
  <c r="K51" i="19"/>
  <c r="L51" i="19"/>
  <c r="G52" i="19"/>
  <c r="H52" i="19"/>
  <c r="I52" i="19"/>
  <c r="J52" i="19"/>
  <c r="K52" i="19"/>
  <c r="L52" i="19"/>
  <c r="G53" i="19"/>
  <c r="H53" i="19"/>
  <c r="I53" i="19"/>
  <c r="J53" i="19"/>
  <c r="K53" i="19"/>
  <c r="L53" i="19"/>
  <c r="G54" i="19"/>
  <c r="H54" i="19"/>
  <c r="I54" i="19"/>
  <c r="J54" i="19"/>
  <c r="K54" i="19"/>
  <c r="L54" i="19"/>
  <c r="G55" i="19"/>
  <c r="H55" i="19"/>
  <c r="I55" i="19"/>
  <c r="J55" i="19"/>
  <c r="K55" i="19"/>
  <c r="L55" i="19"/>
  <c r="G56" i="19"/>
  <c r="H56" i="19"/>
  <c r="I56" i="19"/>
  <c r="J56" i="19"/>
  <c r="K56" i="19"/>
  <c r="L56" i="19"/>
  <c r="G57" i="19"/>
  <c r="H57" i="19"/>
  <c r="I57" i="19"/>
  <c r="J57" i="19"/>
  <c r="K57" i="19"/>
  <c r="L57" i="19"/>
  <c r="G58" i="19"/>
  <c r="H58" i="19"/>
  <c r="I58" i="19"/>
  <c r="J58" i="19"/>
  <c r="K58" i="19"/>
  <c r="L58" i="19"/>
  <c r="G59" i="19"/>
  <c r="H59" i="19"/>
  <c r="I59" i="19"/>
  <c r="J59" i="19"/>
  <c r="K59" i="19"/>
  <c r="L59" i="19"/>
  <c r="G60" i="19"/>
  <c r="H60" i="19"/>
  <c r="I60" i="19"/>
  <c r="J60" i="19"/>
  <c r="K60" i="19"/>
  <c r="L60" i="19"/>
  <c r="G61" i="19"/>
  <c r="H61" i="19"/>
  <c r="I61" i="19"/>
  <c r="J61" i="19"/>
  <c r="K61" i="19"/>
  <c r="L61" i="19"/>
  <c r="G62" i="19"/>
  <c r="H62" i="19"/>
  <c r="I62" i="19"/>
  <c r="J62" i="19"/>
  <c r="K62" i="19"/>
  <c r="L62" i="19"/>
  <c r="G63" i="19"/>
  <c r="H63" i="19"/>
  <c r="I63" i="19"/>
  <c r="J63" i="19"/>
  <c r="K63" i="19"/>
  <c r="L63" i="19"/>
  <c r="G64" i="19"/>
  <c r="H64" i="19"/>
  <c r="I64" i="19"/>
  <c r="J64" i="19"/>
  <c r="K64" i="19"/>
  <c r="L64" i="19"/>
  <c r="G65" i="19"/>
  <c r="H65" i="19"/>
  <c r="I65" i="19"/>
  <c r="J65" i="19"/>
  <c r="K65" i="19"/>
  <c r="L65" i="19"/>
  <c r="G66" i="19"/>
  <c r="H66" i="19"/>
  <c r="I66" i="19"/>
  <c r="J66" i="19"/>
  <c r="K66" i="19"/>
  <c r="L66" i="19"/>
  <c r="G67" i="19"/>
  <c r="H67" i="19"/>
  <c r="I67" i="19"/>
  <c r="J67" i="19"/>
  <c r="K67" i="19"/>
  <c r="L67" i="19"/>
  <c r="G68" i="19"/>
  <c r="H68" i="19"/>
  <c r="I68" i="19"/>
  <c r="J68" i="19"/>
  <c r="K68" i="19"/>
  <c r="L68" i="19"/>
  <c r="G69" i="19"/>
  <c r="H69" i="19"/>
  <c r="I69" i="19"/>
  <c r="J69" i="19"/>
  <c r="K69" i="19"/>
  <c r="L69" i="19"/>
  <c r="G70" i="19"/>
  <c r="H70" i="19"/>
  <c r="I70" i="19"/>
  <c r="J70" i="19"/>
  <c r="K70" i="19"/>
  <c r="L70" i="19"/>
  <c r="G71" i="19"/>
  <c r="H71" i="19"/>
  <c r="I71" i="19"/>
  <c r="J71" i="19"/>
  <c r="K71" i="19"/>
  <c r="L71" i="19"/>
  <c r="G72" i="19"/>
  <c r="H72" i="19"/>
  <c r="I72" i="19"/>
  <c r="J72" i="19"/>
  <c r="K72" i="19"/>
  <c r="L72" i="19"/>
  <c r="G73" i="19"/>
  <c r="H73" i="19"/>
  <c r="I73" i="19"/>
  <c r="J73" i="19"/>
  <c r="K73" i="19"/>
  <c r="L73" i="19"/>
  <c r="G74" i="19"/>
  <c r="H74" i="19"/>
  <c r="I74" i="19"/>
  <c r="J74" i="19"/>
  <c r="K74" i="19"/>
  <c r="L74" i="19"/>
  <c r="G75" i="19"/>
  <c r="H75" i="19"/>
  <c r="I75" i="19"/>
  <c r="J75" i="19"/>
  <c r="K75" i="19"/>
  <c r="L75" i="19"/>
  <c r="G76" i="19"/>
  <c r="H76" i="19"/>
  <c r="I76" i="19"/>
  <c r="J76" i="19"/>
  <c r="K76" i="19"/>
  <c r="L76" i="19"/>
  <c r="G77" i="19"/>
  <c r="H77" i="19"/>
  <c r="I77" i="19"/>
  <c r="J77" i="19"/>
  <c r="K77" i="19"/>
  <c r="L77" i="19"/>
  <c r="G78" i="19"/>
  <c r="H78" i="19"/>
  <c r="I78" i="19"/>
  <c r="J78" i="19"/>
  <c r="K78" i="19"/>
  <c r="L78" i="19"/>
  <c r="G79" i="19"/>
  <c r="H79" i="19"/>
  <c r="I79" i="19"/>
  <c r="J79" i="19"/>
  <c r="K79" i="19"/>
  <c r="L79" i="19"/>
  <c r="G80" i="19"/>
  <c r="H80" i="19"/>
  <c r="I80" i="19"/>
  <c r="J80" i="19"/>
  <c r="K80" i="19"/>
  <c r="L80" i="19"/>
  <c r="G81" i="19"/>
  <c r="H81" i="19"/>
  <c r="I81" i="19"/>
  <c r="J81" i="19"/>
  <c r="K81" i="19"/>
  <c r="L81" i="19"/>
  <c r="G82" i="19"/>
  <c r="H82" i="19"/>
  <c r="I82" i="19"/>
  <c r="J82" i="19"/>
  <c r="K82" i="19"/>
  <c r="L82" i="19"/>
  <c r="G83" i="19"/>
  <c r="H83" i="19"/>
  <c r="I83" i="19"/>
  <c r="J83" i="19"/>
  <c r="K83" i="19"/>
  <c r="L83" i="19"/>
  <c r="G84" i="19"/>
  <c r="H84" i="19"/>
  <c r="I84" i="19"/>
  <c r="J84" i="19"/>
  <c r="K84" i="19"/>
  <c r="L84" i="19"/>
  <c r="G85" i="19"/>
  <c r="H85" i="19"/>
  <c r="I85" i="19"/>
  <c r="J85" i="19"/>
  <c r="K85" i="19"/>
  <c r="L85" i="19"/>
  <c r="G86" i="19"/>
  <c r="H86" i="19"/>
  <c r="I86" i="19"/>
  <c r="J86" i="19"/>
  <c r="K86" i="19"/>
  <c r="L86" i="19"/>
  <c r="G87" i="19"/>
  <c r="H87" i="19"/>
  <c r="I87" i="19"/>
  <c r="J87" i="19"/>
  <c r="K87" i="19"/>
  <c r="L87" i="19"/>
  <c r="G88" i="19"/>
  <c r="H88" i="19"/>
  <c r="I88" i="19"/>
  <c r="J88" i="19"/>
  <c r="K88" i="19"/>
  <c r="L88" i="19"/>
  <c r="G89" i="19"/>
  <c r="H89" i="19"/>
  <c r="I89" i="19"/>
  <c r="J89" i="19"/>
  <c r="K89" i="19"/>
  <c r="L89" i="19"/>
  <c r="G90" i="19"/>
  <c r="H90" i="19"/>
  <c r="I90" i="19"/>
  <c r="J90" i="19"/>
  <c r="K90" i="19"/>
  <c r="L90" i="19"/>
  <c r="G91" i="19"/>
  <c r="H91" i="19"/>
  <c r="I91" i="19"/>
  <c r="J91" i="19"/>
  <c r="K91" i="19"/>
  <c r="L91" i="19"/>
  <c r="G92" i="19"/>
  <c r="H92" i="19"/>
  <c r="I92" i="19"/>
  <c r="J92" i="19"/>
  <c r="K92" i="19"/>
  <c r="L92" i="19"/>
  <c r="G93" i="19"/>
  <c r="H93" i="19"/>
  <c r="I93" i="19"/>
  <c r="J93" i="19"/>
  <c r="K93" i="19"/>
  <c r="L93" i="19"/>
  <c r="G94" i="19"/>
  <c r="H94" i="19"/>
  <c r="I94" i="19"/>
  <c r="J94" i="19"/>
  <c r="K94" i="19"/>
  <c r="L94" i="19"/>
  <c r="G95" i="19"/>
  <c r="H95" i="19"/>
  <c r="I95" i="19"/>
  <c r="J95" i="19"/>
  <c r="K95" i="19"/>
  <c r="L95" i="19"/>
  <c r="G96" i="19"/>
  <c r="H96" i="19"/>
  <c r="I96" i="19"/>
  <c r="J96" i="19"/>
  <c r="K96" i="19"/>
  <c r="L96" i="19"/>
  <c r="G97" i="19"/>
  <c r="H97" i="19"/>
  <c r="I97" i="19"/>
  <c r="J97" i="19"/>
  <c r="K97" i="19"/>
  <c r="L97" i="19"/>
  <c r="G98" i="19"/>
  <c r="H98" i="19"/>
  <c r="I98" i="19"/>
  <c r="J98" i="19"/>
  <c r="K98" i="19"/>
  <c r="L98" i="19"/>
  <c r="G99" i="19"/>
  <c r="H99" i="19"/>
  <c r="I99" i="19"/>
  <c r="J99" i="19"/>
  <c r="K99" i="19"/>
  <c r="L99" i="19"/>
  <c r="G100" i="19"/>
  <c r="H100" i="19"/>
  <c r="I100" i="19"/>
  <c r="J100" i="19"/>
  <c r="K100" i="19"/>
  <c r="L100" i="19"/>
  <c r="G101" i="19"/>
  <c r="H101" i="19"/>
  <c r="I101" i="19"/>
  <c r="J101" i="19"/>
  <c r="K101" i="19"/>
  <c r="L101" i="19"/>
  <c r="G102" i="19"/>
  <c r="H102" i="19"/>
  <c r="I102" i="19"/>
  <c r="J102" i="19"/>
  <c r="K102" i="19"/>
  <c r="L102" i="19"/>
  <c r="G103" i="19"/>
  <c r="H103" i="19"/>
  <c r="I103" i="19"/>
  <c r="J103" i="19"/>
  <c r="K103" i="19"/>
  <c r="L103" i="19"/>
  <c r="G104" i="19"/>
  <c r="H104" i="19"/>
  <c r="I104" i="19"/>
  <c r="J104" i="19"/>
  <c r="K104" i="19"/>
  <c r="L104" i="19"/>
  <c r="G105" i="19"/>
  <c r="H105" i="19"/>
  <c r="I105" i="19"/>
  <c r="J105" i="19"/>
  <c r="K105" i="19"/>
  <c r="L105" i="19"/>
  <c r="G106" i="19"/>
  <c r="H106" i="19"/>
  <c r="I106" i="19"/>
  <c r="J106" i="19"/>
  <c r="K106" i="19"/>
  <c r="L106" i="19"/>
  <c r="G107" i="19"/>
  <c r="H107" i="19"/>
  <c r="I107" i="19"/>
  <c r="J107" i="19"/>
  <c r="K107" i="19"/>
  <c r="L107" i="19"/>
  <c r="G108" i="19"/>
  <c r="H108" i="19"/>
  <c r="I108" i="19"/>
  <c r="J108" i="19"/>
  <c r="K108" i="19"/>
  <c r="L108" i="19"/>
  <c r="G109" i="19"/>
  <c r="H109" i="19"/>
  <c r="I109" i="19"/>
  <c r="J109" i="19"/>
  <c r="K109" i="19"/>
  <c r="L109" i="19"/>
  <c r="G110" i="19"/>
  <c r="H110" i="19"/>
  <c r="I110" i="19"/>
  <c r="J110" i="19"/>
  <c r="K110" i="19"/>
  <c r="L110" i="19"/>
  <c r="G111" i="19"/>
  <c r="H111" i="19"/>
  <c r="I111" i="19"/>
  <c r="J111" i="19"/>
  <c r="K111" i="19"/>
  <c r="L111" i="19"/>
  <c r="G112" i="19"/>
  <c r="H112" i="19"/>
  <c r="I112" i="19"/>
  <c r="J112" i="19"/>
  <c r="K112" i="19"/>
  <c r="L112" i="19"/>
  <c r="G113" i="19"/>
  <c r="H113" i="19"/>
  <c r="I113" i="19"/>
  <c r="J113" i="19"/>
  <c r="K113" i="19"/>
  <c r="L113" i="19"/>
  <c r="G114" i="19"/>
  <c r="H114" i="19"/>
  <c r="I114" i="19"/>
  <c r="J114" i="19"/>
  <c r="K114" i="19"/>
  <c r="L114" i="19"/>
  <c r="G115" i="19"/>
  <c r="H115" i="19"/>
  <c r="I115" i="19"/>
  <c r="J115" i="19"/>
  <c r="K115" i="19"/>
  <c r="L115" i="19"/>
  <c r="G116" i="19"/>
  <c r="H116" i="19"/>
  <c r="I116" i="19"/>
  <c r="J116" i="19"/>
  <c r="K116" i="19"/>
  <c r="L116" i="19"/>
  <c r="G117" i="19"/>
  <c r="H117" i="19"/>
  <c r="I117" i="19"/>
  <c r="J117" i="19"/>
  <c r="K117" i="19"/>
  <c r="L117" i="19"/>
  <c r="G118" i="19"/>
  <c r="H118" i="19"/>
  <c r="I118" i="19"/>
  <c r="J118" i="19"/>
  <c r="K118" i="19"/>
  <c r="L118" i="19"/>
  <c r="G119" i="19"/>
  <c r="H119" i="19"/>
  <c r="I119" i="19"/>
  <c r="J119" i="19"/>
  <c r="K119" i="19"/>
  <c r="L119" i="19"/>
  <c r="G120" i="19"/>
  <c r="H120" i="19"/>
  <c r="I120" i="19"/>
  <c r="J120" i="19"/>
  <c r="K120" i="19"/>
  <c r="L120" i="19"/>
  <c r="G121" i="19"/>
  <c r="H121" i="19"/>
  <c r="I121" i="19"/>
  <c r="J121" i="19"/>
  <c r="K121" i="19"/>
  <c r="L121" i="19"/>
  <c r="A6" i="19"/>
  <c r="B6" i="19"/>
  <c r="C6" i="19"/>
  <c r="F6" i="19"/>
  <c r="G6" i="19"/>
  <c r="H6" i="19"/>
  <c r="I6" i="19"/>
  <c r="J6" i="19"/>
  <c r="K6" i="19"/>
  <c r="L6" i="19"/>
  <c r="M6" i="19"/>
  <c r="H9" i="19"/>
  <c r="I9" i="19"/>
  <c r="J9" i="19"/>
  <c r="L9" i="19"/>
  <c r="G9" i="19"/>
  <c r="A97" i="19"/>
  <c r="B97" i="19"/>
  <c r="A98" i="19"/>
  <c r="B98" i="19"/>
  <c r="A99" i="19"/>
  <c r="B99" i="19"/>
  <c r="A100" i="19"/>
  <c r="B100" i="19"/>
  <c r="A101" i="19"/>
  <c r="B101" i="19"/>
  <c r="A102" i="19"/>
  <c r="B102" i="19"/>
  <c r="A103" i="19"/>
  <c r="B103" i="19"/>
  <c r="A104" i="19"/>
  <c r="B104" i="19"/>
  <c r="A105" i="19"/>
  <c r="B105" i="19"/>
  <c r="A106" i="19"/>
  <c r="B106" i="19"/>
  <c r="A107" i="19"/>
  <c r="B107" i="19"/>
  <c r="A108" i="19"/>
  <c r="B108" i="19"/>
  <c r="A109" i="19"/>
  <c r="B109" i="19"/>
  <c r="A110" i="19"/>
  <c r="B110" i="19"/>
  <c r="A111" i="19"/>
  <c r="B111" i="19"/>
  <c r="A112" i="19"/>
  <c r="B112" i="19"/>
  <c r="A113" i="19"/>
  <c r="B113" i="19"/>
  <c r="A114" i="19"/>
  <c r="B114" i="19"/>
  <c r="A115" i="19"/>
  <c r="B115" i="19"/>
  <c r="A116" i="19"/>
  <c r="B116" i="19"/>
  <c r="A117" i="19"/>
  <c r="B117" i="19"/>
  <c r="A118" i="19"/>
  <c r="B118" i="19"/>
  <c r="A119" i="19"/>
  <c r="B119" i="19"/>
  <c r="A120" i="19"/>
  <c r="B120" i="19"/>
  <c r="A121" i="19"/>
  <c r="B121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C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C59" i="19"/>
  <c r="A60" i="19"/>
  <c r="B60" i="19"/>
  <c r="C60" i="19"/>
  <c r="A61" i="19"/>
  <c r="B61" i="19"/>
  <c r="C61" i="19"/>
  <c r="A62" i="19"/>
  <c r="B62" i="19"/>
  <c r="C62" i="19"/>
  <c r="A63" i="19"/>
  <c r="B63" i="19"/>
  <c r="A64" i="19"/>
  <c r="B64" i="19"/>
  <c r="A65" i="19"/>
  <c r="B65" i="19"/>
  <c r="A66" i="19"/>
  <c r="B66" i="19"/>
  <c r="A67" i="19"/>
  <c r="B67" i="19"/>
  <c r="A68" i="19"/>
  <c r="B68" i="19"/>
  <c r="A69" i="19"/>
  <c r="B69" i="19"/>
  <c r="A70" i="19"/>
  <c r="B70" i="19"/>
  <c r="A71" i="19"/>
  <c r="B71" i="19"/>
  <c r="A72" i="19"/>
  <c r="B72" i="19"/>
  <c r="A73" i="19"/>
  <c r="B73" i="19"/>
  <c r="A74" i="19"/>
  <c r="B74" i="19"/>
  <c r="A75" i="19"/>
  <c r="B75" i="19"/>
  <c r="A76" i="19"/>
  <c r="B76" i="19"/>
  <c r="A77" i="19"/>
  <c r="B77" i="19"/>
  <c r="A78" i="19"/>
  <c r="B78" i="19"/>
  <c r="A79" i="19"/>
  <c r="B79" i="19"/>
  <c r="A80" i="19"/>
  <c r="B80" i="19"/>
  <c r="A81" i="19"/>
  <c r="B81" i="19"/>
  <c r="A82" i="19"/>
  <c r="B82" i="19"/>
  <c r="A83" i="19"/>
  <c r="B83" i="19"/>
  <c r="A84" i="19"/>
  <c r="B84" i="19"/>
  <c r="A85" i="19"/>
  <c r="B85" i="19"/>
  <c r="A86" i="19"/>
  <c r="B86" i="19"/>
  <c r="A87" i="19"/>
  <c r="B87" i="19"/>
  <c r="A88" i="19"/>
  <c r="B88" i="19"/>
  <c r="A89" i="19"/>
  <c r="B89" i="19"/>
  <c r="A90" i="19"/>
  <c r="B90" i="19"/>
  <c r="A91" i="19"/>
  <c r="B91" i="19"/>
  <c r="A92" i="19"/>
  <c r="B92" i="19"/>
  <c r="A93" i="19"/>
  <c r="B93" i="19"/>
  <c r="A94" i="19"/>
  <c r="B94" i="19"/>
  <c r="A95" i="19"/>
  <c r="B95" i="19"/>
  <c r="A96" i="19"/>
  <c r="B96" i="19"/>
  <c r="B9" i="19"/>
  <c r="A9" i="19"/>
  <c r="C79" i="19"/>
  <c r="BG10" i="14"/>
  <c r="AJ10" i="14" s="1"/>
  <c r="BG11" i="14"/>
  <c r="AJ11" i="14" s="1"/>
  <c r="BG12" i="14"/>
  <c r="M30" i="19"/>
  <c r="N31" i="19"/>
  <c r="M33" i="19"/>
  <c r="BG14" i="14"/>
  <c r="AJ14" i="14" s="1"/>
  <c r="BG15" i="14"/>
  <c r="AJ15" i="14" s="1"/>
  <c r="BG16" i="14"/>
  <c r="BG17" i="14"/>
  <c r="AJ17" i="14" s="1"/>
  <c r="BG26" i="14"/>
  <c r="M63" i="19"/>
  <c r="BG18" i="14"/>
  <c r="AJ18" i="14" s="1"/>
  <c r="M65" i="19"/>
  <c r="BG19" i="14"/>
  <c r="AJ19" i="14" s="1"/>
  <c r="BG20" i="14"/>
  <c r="BG21" i="14"/>
  <c r="AJ21" i="14" s="1"/>
  <c r="BG22" i="14"/>
  <c r="M73" i="19"/>
  <c r="BG23" i="14"/>
  <c r="AJ23" i="14" s="1"/>
  <c r="BG24" i="14"/>
  <c r="AJ24" i="14" s="1"/>
  <c r="BG25" i="14"/>
  <c r="AJ25" i="14" s="1"/>
  <c r="BG27" i="14"/>
  <c r="BG28" i="14"/>
  <c r="AJ28" i="14" s="1"/>
  <c r="M84" i="19"/>
  <c r="BG29" i="14"/>
  <c r="AJ29" i="14" s="1"/>
  <c r="M86" i="19"/>
  <c r="BG30" i="14"/>
  <c r="AJ30" i="14" s="1"/>
  <c r="M88" i="19"/>
  <c r="BG31" i="14"/>
  <c r="AJ31" i="14" s="1"/>
  <c r="BG32" i="14"/>
  <c r="AJ32" i="14" s="1"/>
  <c r="BG33" i="14"/>
  <c r="AJ33" i="14" s="1"/>
  <c r="M101" i="19"/>
  <c r="BG34" i="14"/>
  <c r="BG35" i="14"/>
  <c r="BG36" i="14"/>
  <c r="AJ36" i="14" s="1"/>
  <c r="BG37" i="14"/>
  <c r="BG38" i="14"/>
  <c r="AJ38" i="14" s="1"/>
  <c r="M111" i="19"/>
  <c r="M112" i="19"/>
  <c r="BG39" i="14"/>
  <c r="BG40" i="14"/>
  <c r="M116" i="19"/>
  <c r="BG41" i="14"/>
  <c r="AJ41" i="14" s="1"/>
  <c r="BG42" i="14"/>
  <c r="BG43" i="14"/>
  <c r="BG44" i="14"/>
  <c r="M120" i="19" l="1"/>
  <c r="AJ43" i="14"/>
  <c r="BJ32" i="14"/>
  <c r="BJ19" i="14"/>
  <c r="BJ33" i="14"/>
  <c r="BJ21" i="14"/>
  <c r="AJ20" i="14"/>
  <c r="BJ15" i="14"/>
  <c r="M113" i="19"/>
  <c r="AJ39" i="14"/>
  <c r="BJ17" i="14"/>
  <c r="AJ16" i="14"/>
  <c r="BJ28" i="14"/>
  <c r="AJ27" i="14"/>
  <c r="BJ29" i="14"/>
  <c r="M72" i="19"/>
  <c r="AJ22" i="14"/>
  <c r="BJ11" i="14"/>
  <c r="BJ36" i="14"/>
  <c r="AJ35" i="14"/>
  <c r="BJ35" i="14" s="1"/>
  <c r="M58" i="19"/>
  <c r="AJ26" i="14"/>
  <c r="M29" i="19"/>
  <c r="AJ12" i="14"/>
  <c r="BJ14" i="14"/>
  <c r="M102" i="19"/>
  <c r="AJ34" i="14"/>
  <c r="BJ23" i="14"/>
  <c r="BJ18" i="14"/>
  <c r="BJ41" i="14"/>
  <c r="BJ30" i="14"/>
  <c r="M119" i="19"/>
  <c r="AJ42" i="14"/>
  <c r="BJ42" i="14" s="1"/>
  <c r="BJ38" i="14"/>
  <c r="AJ37" i="14"/>
  <c r="BJ31" i="14"/>
  <c r="BJ10" i="14"/>
  <c r="BJ9" i="14"/>
  <c r="M75" i="19"/>
  <c r="BJ25" i="14"/>
  <c r="M118" i="19"/>
  <c r="M74" i="19"/>
  <c r="BJ24" i="14"/>
  <c r="M42" i="19"/>
  <c r="N11" i="19"/>
  <c r="N99" i="19"/>
  <c r="N59" i="19"/>
  <c r="N92" i="19"/>
  <c r="BH20" i="14"/>
  <c r="N68" i="19" s="1"/>
  <c r="N36" i="19"/>
  <c r="N93" i="19"/>
  <c r="BH21" i="14"/>
  <c r="N69" i="19" s="1"/>
  <c r="BH41" i="14"/>
  <c r="N118" i="19" s="1"/>
  <c r="N110" i="19"/>
  <c r="BH34" i="14"/>
  <c r="N102" i="19" s="1"/>
  <c r="BH32" i="14"/>
  <c r="N94" i="19" s="1"/>
  <c r="N86" i="19"/>
  <c r="N78" i="19"/>
  <c r="N70" i="19"/>
  <c r="N62" i="19"/>
  <c r="N54" i="19"/>
  <c r="N46" i="19"/>
  <c r="N15" i="19"/>
  <c r="M110" i="19"/>
  <c r="N10" i="19"/>
  <c r="N90" i="19"/>
  <c r="BH23" i="14"/>
  <c r="N74" i="19" s="1"/>
  <c r="N50" i="19"/>
  <c r="N34" i="19"/>
  <c r="N107" i="19"/>
  <c r="BH28" i="14"/>
  <c r="N83" i="19" s="1"/>
  <c r="M51" i="19"/>
  <c r="M35" i="19"/>
  <c r="N100" i="19"/>
  <c r="M21" i="19"/>
  <c r="N117" i="19"/>
  <c r="N22" i="19"/>
  <c r="N111" i="19"/>
  <c r="BH35" i="14"/>
  <c r="N103" i="19" s="1"/>
  <c r="N95" i="19"/>
  <c r="BH30" i="14"/>
  <c r="N87" i="19" s="1"/>
  <c r="N79" i="19"/>
  <c r="N71" i="19"/>
  <c r="N63" i="19"/>
  <c r="N55" i="19"/>
  <c r="BH16" i="14"/>
  <c r="N47" i="19" s="1"/>
  <c r="N32" i="19"/>
  <c r="N24" i="19"/>
  <c r="M117" i="19"/>
  <c r="M62" i="19"/>
  <c r="N106" i="19"/>
  <c r="BH27" i="14"/>
  <c r="N82" i="19" s="1"/>
  <c r="N67" i="19"/>
  <c r="N43" i="19"/>
  <c r="N28" i="19"/>
  <c r="BH37" i="14"/>
  <c r="N108" i="19" s="1"/>
  <c r="BH25" i="14"/>
  <c r="N76" i="19" s="1"/>
  <c r="BH15" i="14"/>
  <c r="N44" i="19" s="1"/>
  <c r="M13" i="19"/>
  <c r="BH38" i="14"/>
  <c r="N109" i="19" s="1"/>
  <c r="N77" i="19"/>
  <c r="N53" i="19"/>
  <c r="N30" i="19"/>
  <c r="BH43" i="14"/>
  <c r="N120" i="19" s="1"/>
  <c r="N96" i="19"/>
  <c r="N80" i="19"/>
  <c r="BH22" i="14"/>
  <c r="N72" i="19" s="1"/>
  <c r="N17" i="19"/>
  <c r="M93" i="19"/>
  <c r="M82" i="19"/>
  <c r="M77" i="19"/>
  <c r="BH33" i="14"/>
  <c r="N98" i="19" s="1"/>
  <c r="BH26" i="14"/>
  <c r="N58" i="19" s="1"/>
  <c r="N115" i="19"/>
  <c r="BH24" i="14"/>
  <c r="N75" i="19" s="1"/>
  <c r="N116" i="19"/>
  <c r="N84" i="19"/>
  <c r="N60" i="19"/>
  <c r="BH12" i="14"/>
  <c r="N29" i="19" s="1"/>
  <c r="N101" i="19"/>
  <c r="BH29" i="14"/>
  <c r="N85" i="19" s="1"/>
  <c r="N61" i="19"/>
  <c r="N37" i="19"/>
  <c r="BH42" i="14"/>
  <c r="N119" i="19" s="1"/>
  <c r="N112" i="19"/>
  <c r="BH36" i="14"/>
  <c r="N104" i="19" s="1"/>
  <c r="N88" i="19"/>
  <c r="N56" i="19"/>
  <c r="N40" i="19"/>
  <c r="BH44" i="14"/>
  <c r="N121" i="19" s="1"/>
  <c r="BH39" i="14"/>
  <c r="N113" i="19" s="1"/>
  <c r="N105" i="19"/>
  <c r="N97" i="19"/>
  <c r="BH31" i="14"/>
  <c r="N89" i="19" s="1"/>
  <c r="N81" i="19"/>
  <c r="N73" i="19"/>
  <c r="N65" i="19"/>
  <c r="N57" i="19"/>
  <c r="M49" i="19"/>
  <c r="N41" i="19"/>
  <c r="M26" i="19"/>
  <c r="N18" i="19"/>
  <c r="M106" i="19"/>
  <c r="M100" i="19"/>
  <c r="M90" i="19"/>
  <c r="M121" i="19"/>
  <c r="M108" i="19"/>
  <c r="M103" i="19"/>
  <c r="M97" i="19"/>
  <c r="M87" i="19"/>
  <c r="M81" i="19"/>
  <c r="M98" i="19"/>
  <c r="N52" i="19"/>
  <c r="M39" i="19"/>
  <c r="N38" i="19"/>
  <c r="M36" i="19"/>
  <c r="BH11" i="14"/>
  <c r="N25" i="19" s="1"/>
  <c r="M23" i="19"/>
  <c r="M22" i="19"/>
  <c r="N20" i="19"/>
  <c r="BH40" i="14"/>
  <c r="N114" i="19" s="1"/>
  <c r="N91" i="19"/>
  <c r="M55" i="19"/>
  <c r="M54" i="19"/>
  <c r="M50" i="19"/>
  <c r="M47" i="19"/>
  <c r="M46" i="19"/>
  <c r="N14" i="19"/>
  <c r="N45" i="19"/>
  <c r="N39" i="19"/>
  <c r="N26" i="19"/>
  <c r="M57" i="19"/>
  <c r="M41" i="19"/>
  <c r="M71" i="19"/>
  <c r="M59" i="19"/>
  <c r="M43" i="19"/>
  <c r="M37" i="19"/>
  <c r="BH18" i="14"/>
  <c r="N64" i="19" s="1"/>
  <c r="BH17" i="14"/>
  <c r="N48" i="19" s="1"/>
  <c r="N27" i="19"/>
  <c r="N49" i="19"/>
  <c r="N42" i="19"/>
  <c r="N51" i="19"/>
  <c r="N23" i="19"/>
  <c r="N16" i="19"/>
  <c r="M56" i="19"/>
  <c r="M48" i="19"/>
  <c r="M40" i="19"/>
  <c r="M34" i="19"/>
  <c r="M67" i="19"/>
  <c r="M61" i="19"/>
  <c r="M53" i="19"/>
  <c r="M45" i="19"/>
  <c r="M32" i="19"/>
  <c r="M25" i="19"/>
  <c r="BH10" i="14"/>
  <c r="N19" i="19" s="1"/>
  <c r="BH14" i="14"/>
  <c r="N35" i="19" s="1"/>
  <c r="N12" i="19"/>
  <c r="BH19" i="14"/>
  <c r="N66" i="19" s="1"/>
  <c r="N13" i="19"/>
  <c r="N33" i="19"/>
  <c r="M28" i="19"/>
  <c r="M27" i="19"/>
  <c r="M20" i="19"/>
  <c r="M68" i="19"/>
  <c r="M60" i="19"/>
  <c r="M52" i="19"/>
  <c r="M44" i="19"/>
  <c r="M38" i="19"/>
  <c r="M24" i="19"/>
  <c r="M18" i="19"/>
  <c r="M31" i="19"/>
  <c r="N21" i="19"/>
  <c r="M115" i="19"/>
  <c r="M114" i="19"/>
  <c r="M109" i="19"/>
  <c r="M107" i="19"/>
  <c r="M105" i="19"/>
  <c r="M104" i="19"/>
  <c r="M99" i="19"/>
  <c r="M96" i="19"/>
  <c r="M95" i="19"/>
  <c r="M94" i="19"/>
  <c r="M92" i="19"/>
  <c r="M91" i="19"/>
  <c r="M89" i="19"/>
  <c r="M85" i="19"/>
  <c r="M83" i="19"/>
  <c r="M80" i="19"/>
  <c r="M79" i="19"/>
  <c r="M78" i="19"/>
  <c r="M76" i="19"/>
  <c r="M70" i="19"/>
  <c r="M69" i="19"/>
  <c r="M66" i="19"/>
  <c r="M64" i="19"/>
  <c r="M15" i="19"/>
  <c r="M19" i="19"/>
  <c r="M17" i="19"/>
  <c r="M16" i="19"/>
  <c r="M14" i="19"/>
  <c r="M11" i="19"/>
  <c r="M10" i="19"/>
  <c r="M9" i="19"/>
  <c r="K9" i="19"/>
  <c r="M12" i="19"/>
  <c r="AK43" i="14" l="1"/>
  <c r="BJ43" i="14"/>
  <c r="AK30" i="14"/>
  <c r="AK10" i="14"/>
  <c r="AK32" i="14"/>
  <c r="AK35" i="14"/>
  <c r="AK24" i="14"/>
  <c r="AK29" i="14"/>
  <c r="AK15" i="14"/>
  <c r="AK34" i="14"/>
  <c r="BJ34" i="14"/>
  <c r="AK26" i="14"/>
  <c r="BJ26" i="14"/>
  <c r="BJ39" i="14"/>
  <c r="AK39" i="14"/>
  <c r="AK14" i="14"/>
  <c r="AK41" i="14"/>
  <c r="AK38" i="14"/>
  <c r="AK19" i="14"/>
  <c r="AK25" i="14"/>
  <c r="AK23" i="14"/>
  <c r="AK33" i="14"/>
  <c r="BJ12" i="14"/>
  <c r="AK12" i="14"/>
  <c r="BJ22" i="14"/>
  <c r="AK22" i="14"/>
  <c r="AK16" i="14"/>
  <c r="BJ16" i="14"/>
  <c r="AK42" i="14"/>
  <c r="AK18" i="14"/>
  <c r="AK17" i="14"/>
  <c r="AK28" i="14"/>
  <c r="BJ27" i="14"/>
  <c r="AK27" i="14"/>
  <c r="BJ37" i="14"/>
  <c r="AK37" i="14"/>
  <c r="BJ20" i="14"/>
  <c r="AK20" i="14"/>
  <c r="AK31" i="14"/>
  <c r="AK36" i="14"/>
  <c r="AK11" i="14"/>
  <c r="AK21" i="14"/>
  <c r="N9" i="19"/>
  <c r="AI16" i="11"/>
  <c r="C16" i="11"/>
  <c r="G68" i="18"/>
  <c r="G71" i="18"/>
  <c r="H71" i="18"/>
  <c r="I71" i="18"/>
  <c r="J71" i="18"/>
  <c r="K71" i="18"/>
  <c r="L71" i="18"/>
  <c r="G72" i="18"/>
  <c r="H72" i="18"/>
  <c r="I72" i="18"/>
  <c r="J72" i="18"/>
  <c r="K72" i="18"/>
  <c r="L72" i="18"/>
  <c r="G73" i="18"/>
  <c r="H73" i="18"/>
  <c r="I73" i="18"/>
  <c r="J73" i="18"/>
  <c r="K73" i="18"/>
  <c r="L73" i="18"/>
  <c r="G74" i="18"/>
  <c r="H74" i="18"/>
  <c r="I74" i="18"/>
  <c r="J74" i="18"/>
  <c r="K74" i="18"/>
  <c r="L74" i="18"/>
  <c r="G75" i="18"/>
  <c r="H75" i="18"/>
  <c r="I75" i="18"/>
  <c r="J75" i="18"/>
  <c r="K75" i="18"/>
  <c r="L75" i="18"/>
  <c r="G76" i="18"/>
  <c r="H76" i="18"/>
  <c r="I76" i="18"/>
  <c r="J76" i="18"/>
  <c r="K76" i="18"/>
  <c r="L76" i="18"/>
  <c r="G77" i="18"/>
  <c r="H77" i="18"/>
  <c r="I77" i="18"/>
  <c r="J77" i="18"/>
  <c r="K77" i="18"/>
  <c r="L77" i="18"/>
  <c r="G78" i="18"/>
  <c r="H78" i="18"/>
  <c r="I78" i="18"/>
  <c r="J78" i="18"/>
  <c r="K78" i="18"/>
  <c r="L78" i="18"/>
  <c r="G79" i="18"/>
  <c r="H79" i="18"/>
  <c r="I79" i="18"/>
  <c r="J79" i="18"/>
  <c r="K79" i="18"/>
  <c r="L79" i="18"/>
  <c r="G80" i="18"/>
  <c r="H80" i="18"/>
  <c r="I80" i="18"/>
  <c r="J80" i="18"/>
  <c r="K80" i="18"/>
  <c r="L80" i="18"/>
  <c r="G81" i="18"/>
  <c r="H81" i="18"/>
  <c r="I81" i="18"/>
  <c r="J81" i="18"/>
  <c r="K81" i="18"/>
  <c r="L81" i="18"/>
  <c r="G82" i="18"/>
  <c r="H82" i="18"/>
  <c r="I82" i="18"/>
  <c r="J82" i="18"/>
  <c r="K82" i="18"/>
  <c r="L82" i="18"/>
  <c r="G83" i="18"/>
  <c r="H83" i="18"/>
  <c r="I83" i="18"/>
  <c r="J83" i="18"/>
  <c r="K83" i="18"/>
  <c r="L83" i="18"/>
  <c r="G84" i="18"/>
  <c r="H84" i="18"/>
  <c r="I84" i="18"/>
  <c r="J84" i="18"/>
  <c r="K84" i="18"/>
  <c r="L84" i="18"/>
  <c r="G85" i="18"/>
  <c r="H85" i="18"/>
  <c r="I85" i="18"/>
  <c r="J85" i="18"/>
  <c r="K85" i="18"/>
  <c r="L85" i="18"/>
  <c r="G86" i="18"/>
  <c r="H86" i="18"/>
  <c r="I86" i="18"/>
  <c r="J86" i="18"/>
  <c r="K86" i="18"/>
  <c r="L86" i="18"/>
  <c r="G87" i="18"/>
  <c r="H87" i="18"/>
  <c r="I87" i="18"/>
  <c r="J87" i="18"/>
  <c r="K87" i="18"/>
  <c r="L87" i="18"/>
  <c r="G88" i="18"/>
  <c r="H88" i="18"/>
  <c r="I88" i="18"/>
  <c r="J88" i="18"/>
  <c r="K88" i="18"/>
  <c r="L88" i="18"/>
  <c r="G89" i="18"/>
  <c r="H89" i="18"/>
  <c r="I89" i="18"/>
  <c r="J89" i="18"/>
  <c r="K89" i="18"/>
  <c r="L89" i="18"/>
  <c r="G90" i="18"/>
  <c r="H90" i="18"/>
  <c r="I90" i="18"/>
  <c r="J90" i="18"/>
  <c r="K90" i="18"/>
  <c r="L90" i="18"/>
  <c r="G91" i="18"/>
  <c r="H91" i="18"/>
  <c r="I91" i="18"/>
  <c r="J91" i="18"/>
  <c r="K91" i="18"/>
  <c r="L91" i="18"/>
  <c r="G92" i="18"/>
  <c r="H92" i="18"/>
  <c r="I92" i="18"/>
  <c r="J92" i="18"/>
  <c r="K92" i="18"/>
  <c r="L92" i="18"/>
  <c r="G93" i="18"/>
  <c r="H93" i="18"/>
  <c r="I93" i="18"/>
  <c r="J93" i="18"/>
  <c r="K93" i="18"/>
  <c r="L93" i="18"/>
  <c r="G94" i="18"/>
  <c r="H94" i="18"/>
  <c r="I94" i="18"/>
  <c r="J94" i="18"/>
  <c r="K94" i="18"/>
  <c r="L94" i="18"/>
  <c r="G95" i="18"/>
  <c r="H95" i="18"/>
  <c r="I95" i="18"/>
  <c r="J95" i="18"/>
  <c r="K95" i="18"/>
  <c r="L95" i="18"/>
  <c r="G96" i="18"/>
  <c r="H96" i="18"/>
  <c r="I96" i="18"/>
  <c r="J96" i="18"/>
  <c r="K96" i="18"/>
  <c r="L96" i="18"/>
  <c r="G97" i="18"/>
  <c r="H97" i="18"/>
  <c r="I97" i="18"/>
  <c r="J97" i="18"/>
  <c r="K97" i="18"/>
  <c r="L97" i="18"/>
  <c r="G98" i="18"/>
  <c r="H98" i="18"/>
  <c r="I98" i="18"/>
  <c r="J98" i="18"/>
  <c r="K98" i="18"/>
  <c r="L98" i="18"/>
  <c r="G99" i="18"/>
  <c r="H99" i="18"/>
  <c r="I99" i="18"/>
  <c r="J99" i="18"/>
  <c r="K99" i="18"/>
  <c r="L99" i="18"/>
  <c r="G100" i="18"/>
  <c r="H100" i="18"/>
  <c r="I100" i="18"/>
  <c r="J100" i="18"/>
  <c r="K100" i="18"/>
  <c r="L100" i="18"/>
  <c r="G101" i="18"/>
  <c r="H101" i="18"/>
  <c r="I101" i="18"/>
  <c r="J101" i="18"/>
  <c r="K101" i="18"/>
  <c r="L101" i="18"/>
  <c r="G102" i="18"/>
  <c r="H102" i="18"/>
  <c r="I102" i="18"/>
  <c r="J102" i="18"/>
  <c r="K102" i="18"/>
  <c r="L102" i="18"/>
  <c r="G103" i="18"/>
  <c r="H103" i="18"/>
  <c r="I103" i="18"/>
  <c r="J103" i="18"/>
  <c r="K103" i="18"/>
  <c r="L103" i="18"/>
  <c r="G104" i="18"/>
  <c r="H104" i="18"/>
  <c r="I104" i="18"/>
  <c r="J104" i="18"/>
  <c r="K104" i="18"/>
  <c r="L104" i="18"/>
  <c r="G105" i="18"/>
  <c r="H105" i="18"/>
  <c r="I105" i="18"/>
  <c r="J105" i="18"/>
  <c r="K105" i="18"/>
  <c r="L105" i="18"/>
  <c r="G106" i="18"/>
  <c r="H106" i="18"/>
  <c r="I106" i="18"/>
  <c r="J106" i="18"/>
  <c r="K106" i="18"/>
  <c r="L106" i="18"/>
  <c r="G107" i="18"/>
  <c r="H107" i="18"/>
  <c r="I107" i="18"/>
  <c r="J107" i="18"/>
  <c r="K107" i="18"/>
  <c r="L107" i="18"/>
  <c r="G108" i="18"/>
  <c r="H108" i="18"/>
  <c r="I108" i="18"/>
  <c r="J108" i="18"/>
  <c r="K108" i="18"/>
  <c r="L108" i="18"/>
  <c r="G109" i="18"/>
  <c r="H109" i="18"/>
  <c r="I109" i="18"/>
  <c r="J109" i="18"/>
  <c r="K109" i="18"/>
  <c r="L109" i="18"/>
  <c r="G110" i="18"/>
  <c r="H110" i="18"/>
  <c r="I110" i="18"/>
  <c r="J110" i="18"/>
  <c r="K110" i="18"/>
  <c r="L110" i="18"/>
  <c r="G111" i="18"/>
  <c r="H111" i="18"/>
  <c r="I111" i="18"/>
  <c r="J111" i="18"/>
  <c r="K111" i="18"/>
  <c r="L111" i="18"/>
  <c r="G112" i="18"/>
  <c r="H112" i="18"/>
  <c r="I112" i="18"/>
  <c r="J112" i="18"/>
  <c r="K112" i="18"/>
  <c r="L112" i="18"/>
  <c r="G113" i="18"/>
  <c r="H113" i="18"/>
  <c r="I113" i="18"/>
  <c r="J113" i="18"/>
  <c r="K113" i="18"/>
  <c r="L113" i="18"/>
  <c r="G114" i="18"/>
  <c r="H114" i="18"/>
  <c r="I114" i="18"/>
  <c r="J114" i="18"/>
  <c r="K114" i="18"/>
  <c r="L114" i="18"/>
  <c r="G115" i="18"/>
  <c r="H115" i="18"/>
  <c r="I115" i="18"/>
  <c r="J115" i="18"/>
  <c r="K115" i="18"/>
  <c r="L115" i="18"/>
  <c r="G116" i="18"/>
  <c r="H116" i="18"/>
  <c r="I116" i="18"/>
  <c r="J116" i="18"/>
  <c r="K116" i="18"/>
  <c r="L116" i="18"/>
  <c r="G117" i="18"/>
  <c r="H117" i="18"/>
  <c r="I117" i="18"/>
  <c r="J117" i="18"/>
  <c r="K117" i="18"/>
  <c r="L117" i="18"/>
  <c r="G118" i="18"/>
  <c r="H118" i="18"/>
  <c r="I118" i="18"/>
  <c r="J118" i="18"/>
  <c r="K118" i="18"/>
  <c r="L118" i="18"/>
  <c r="G119" i="18"/>
  <c r="H119" i="18"/>
  <c r="I119" i="18"/>
  <c r="J119" i="18"/>
  <c r="K119" i="18"/>
  <c r="L119" i="18"/>
  <c r="G120" i="18"/>
  <c r="H120" i="18"/>
  <c r="I120" i="18"/>
  <c r="J120" i="18"/>
  <c r="K120" i="18"/>
  <c r="L120" i="18"/>
  <c r="G121" i="18"/>
  <c r="H121" i="18"/>
  <c r="I121" i="18"/>
  <c r="J121" i="18"/>
  <c r="K121" i="18"/>
  <c r="L121" i="18"/>
  <c r="G122" i="18"/>
  <c r="H122" i="18"/>
  <c r="I122" i="18"/>
  <c r="J122" i="18"/>
  <c r="K122" i="18"/>
  <c r="L122" i="18"/>
  <c r="G123" i="18"/>
  <c r="H123" i="18"/>
  <c r="I123" i="18"/>
  <c r="J123" i="18"/>
  <c r="K123" i="18"/>
  <c r="L123" i="18"/>
  <c r="G124" i="18"/>
  <c r="H124" i="18"/>
  <c r="I124" i="18"/>
  <c r="J124" i="18"/>
  <c r="K124" i="18"/>
  <c r="L124" i="18"/>
  <c r="G125" i="18"/>
  <c r="H125" i="18"/>
  <c r="I125" i="18"/>
  <c r="J125" i="18"/>
  <c r="K125" i="18"/>
  <c r="L125" i="18"/>
  <c r="G126" i="18"/>
  <c r="H126" i="18"/>
  <c r="I126" i="18"/>
  <c r="J126" i="18"/>
  <c r="K126" i="18"/>
  <c r="L126" i="18"/>
  <c r="G70" i="18"/>
  <c r="H70" i="18"/>
  <c r="I70" i="18"/>
  <c r="J70" i="18"/>
  <c r="K70" i="18"/>
  <c r="L70" i="18"/>
  <c r="H69" i="18"/>
  <c r="I69" i="18"/>
  <c r="J69" i="18"/>
  <c r="K69" i="18"/>
  <c r="L69" i="18"/>
  <c r="G69" i="18"/>
  <c r="H68" i="18"/>
  <c r="I68" i="18"/>
  <c r="J68" i="18"/>
  <c r="K68" i="18"/>
  <c r="L68" i="18"/>
  <c r="U131" i="18"/>
  <c r="U130" i="18"/>
  <c r="U129" i="18"/>
  <c r="U138" i="18" s="1"/>
  <c r="AI126" i="18"/>
  <c r="C126" i="18"/>
  <c r="AI125" i="18"/>
  <c r="C125" i="18"/>
  <c r="AI124" i="18"/>
  <c r="C124" i="18"/>
  <c r="AI123" i="18"/>
  <c r="C123" i="18"/>
  <c r="AI122" i="18"/>
  <c r="C122" i="18"/>
  <c r="AI121" i="18"/>
  <c r="C121" i="18"/>
  <c r="AI120" i="18"/>
  <c r="C120" i="18"/>
  <c r="AI119" i="18"/>
  <c r="C119" i="18"/>
  <c r="AI118" i="18"/>
  <c r="C118" i="18"/>
  <c r="AI117" i="18"/>
  <c r="C117" i="18"/>
  <c r="AI116" i="18"/>
  <c r="C116" i="18"/>
  <c r="AI115" i="18"/>
  <c r="C115" i="18"/>
  <c r="AI114" i="18"/>
  <c r="C114" i="18"/>
  <c r="AI113" i="18"/>
  <c r="C113" i="18"/>
  <c r="AI112" i="18"/>
  <c r="C112" i="18"/>
  <c r="AI111" i="18"/>
  <c r="C111" i="18"/>
  <c r="AI110" i="18"/>
  <c r="C110" i="18"/>
  <c r="AI109" i="18"/>
  <c r="C109" i="18"/>
  <c r="AI108" i="18"/>
  <c r="C108" i="18"/>
  <c r="AI107" i="18"/>
  <c r="C107" i="18"/>
  <c r="AI106" i="18"/>
  <c r="C106" i="18"/>
  <c r="AI105" i="18"/>
  <c r="C105" i="18"/>
  <c r="AI104" i="18"/>
  <c r="C104" i="18"/>
  <c r="AI103" i="18"/>
  <c r="C103" i="18"/>
  <c r="AI102" i="18"/>
  <c r="C102" i="18"/>
  <c r="AI101" i="18"/>
  <c r="C101" i="18"/>
  <c r="AI100" i="18"/>
  <c r="C100" i="18"/>
  <c r="AI99" i="18"/>
  <c r="C99" i="18"/>
  <c r="AI98" i="18"/>
  <c r="C98" i="18"/>
  <c r="AI97" i="18"/>
  <c r="C97" i="18"/>
  <c r="AI96" i="18"/>
  <c r="C96" i="18"/>
  <c r="AI95" i="18"/>
  <c r="C95" i="18"/>
  <c r="AI94" i="18"/>
  <c r="C94" i="18"/>
  <c r="AI93" i="18"/>
  <c r="C93" i="18"/>
  <c r="AI92" i="18"/>
  <c r="C92" i="18"/>
  <c r="AI91" i="18"/>
  <c r="C91" i="18"/>
  <c r="AI90" i="18"/>
  <c r="C90" i="18"/>
  <c r="AI89" i="18"/>
  <c r="C89" i="18"/>
  <c r="AI88" i="18"/>
  <c r="C88" i="18"/>
  <c r="AI87" i="18"/>
  <c r="C87" i="18"/>
  <c r="AI86" i="18"/>
  <c r="C86" i="18"/>
  <c r="AI85" i="18"/>
  <c r="C85" i="18"/>
  <c r="AI84" i="18"/>
  <c r="AI83" i="18"/>
  <c r="C83" i="18"/>
  <c r="AI82" i="18"/>
  <c r="C82" i="18"/>
  <c r="AI81" i="18"/>
  <c r="C81" i="18"/>
  <c r="AI80" i="18"/>
  <c r="C80" i="18"/>
  <c r="AI79" i="18"/>
  <c r="C79" i="18"/>
  <c r="AI78" i="18"/>
  <c r="C78" i="18"/>
  <c r="AI77" i="18"/>
  <c r="C77" i="18"/>
  <c r="AI76" i="18"/>
  <c r="C76" i="18"/>
  <c r="AI75" i="18"/>
  <c r="C75" i="18"/>
  <c r="AI74" i="18"/>
  <c r="C74" i="18"/>
  <c r="AI73" i="18"/>
  <c r="C73" i="18"/>
  <c r="AI72" i="18"/>
  <c r="C72" i="18"/>
  <c r="AI71" i="18"/>
  <c r="C71" i="18"/>
  <c r="AI70" i="18"/>
  <c r="C70" i="18"/>
  <c r="AI69" i="18"/>
  <c r="C69" i="18"/>
  <c r="AI68" i="18"/>
  <c r="C68" i="18"/>
  <c r="AI63" i="18"/>
  <c r="C63" i="18"/>
  <c r="AI62" i="18"/>
  <c r="C62" i="18"/>
  <c r="AI61" i="18"/>
  <c r="C61" i="18"/>
  <c r="AI60" i="18"/>
  <c r="C60" i="18"/>
  <c r="AI59" i="18"/>
  <c r="C59" i="18"/>
  <c r="AI58" i="18"/>
  <c r="C58" i="18"/>
  <c r="AI57" i="18"/>
  <c r="C57" i="18"/>
  <c r="AI56" i="18"/>
  <c r="C56" i="18"/>
  <c r="AI55" i="18"/>
  <c r="C55" i="18"/>
  <c r="AI54" i="18"/>
  <c r="C54" i="18"/>
  <c r="AI53" i="18"/>
  <c r="C53" i="18"/>
  <c r="AI52" i="18"/>
  <c r="C52" i="18"/>
  <c r="AI51" i="18"/>
  <c r="C51" i="18"/>
  <c r="AI50" i="18"/>
  <c r="C50" i="18"/>
  <c r="AI49" i="18"/>
  <c r="C49" i="18"/>
  <c r="AI48" i="18"/>
  <c r="C48" i="18"/>
  <c r="AI47" i="18"/>
  <c r="C47" i="18"/>
  <c r="AI46" i="18"/>
  <c r="C46" i="18"/>
  <c r="AI45" i="18"/>
  <c r="C45" i="18"/>
  <c r="AI44" i="18"/>
  <c r="C44" i="18"/>
  <c r="AI43" i="18"/>
  <c r="C43" i="18"/>
  <c r="AI42" i="18"/>
  <c r="C42" i="18"/>
  <c r="AI41" i="18"/>
  <c r="C41" i="18"/>
  <c r="AI40" i="18"/>
  <c r="C40" i="18"/>
  <c r="AI39" i="18"/>
  <c r="C39" i="18"/>
  <c r="AI38" i="18"/>
  <c r="C38" i="18"/>
  <c r="AI37" i="18"/>
  <c r="C37" i="18"/>
  <c r="AI36" i="18"/>
  <c r="C36" i="18"/>
  <c r="AI35" i="18"/>
  <c r="C35" i="18"/>
  <c r="AI34" i="18"/>
  <c r="C34" i="18"/>
  <c r="AI33" i="18"/>
  <c r="C33" i="18"/>
  <c r="AI32" i="18"/>
  <c r="C32" i="18"/>
  <c r="AI31" i="18"/>
  <c r="C31" i="18"/>
  <c r="AI30" i="18"/>
  <c r="C30" i="18"/>
  <c r="AI29" i="18"/>
  <c r="C29" i="18"/>
  <c r="AI28" i="18"/>
  <c r="C28" i="18"/>
  <c r="AI27" i="18"/>
  <c r="C27" i="18"/>
  <c r="AI26" i="18"/>
  <c r="C26" i="18"/>
  <c r="AI25" i="18"/>
  <c r="C25" i="18"/>
  <c r="AI24" i="18"/>
  <c r="C24" i="18"/>
  <c r="AI23" i="18"/>
  <c r="C23" i="18"/>
  <c r="AI22" i="18"/>
  <c r="C22" i="18"/>
  <c r="AI21" i="18"/>
  <c r="C21" i="18"/>
  <c r="AI20" i="18"/>
  <c r="C20" i="18"/>
  <c r="AI19" i="18"/>
  <c r="C19" i="18"/>
  <c r="AI18" i="18"/>
  <c r="C18" i="18"/>
  <c r="AI17" i="18"/>
  <c r="C17" i="18"/>
  <c r="AI16" i="18"/>
  <c r="C16" i="18"/>
  <c r="AI15" i="18"/>
  <c r="C15" i="18"/>
  <c r="AI14" i="18"/>
  <c r="C14" i="18"/>
  <c r="AI13" i="18"/>
  <c r="C13" i="18"/>
  <c r="AI12" i="18"/>
  <c r="C12" i="18"/>
  <c r="AI11" i="18"/>
  <c r="C11" i="18"/>
  <c r="AI10" i="18"/>
  <c r="C10" i="18"/>
  <c r="AI9" i="18"/>
  <c r="N9" i="18"/>
  <c r="C9" i="18"/>
  <c r="AI26" i="17" l="1"/>
  <c r="C26" i="17"/>
  <c r="AI20" i="17"/>
  <c r="C20" i="17"/>
  <c r="AI19" i="17"/>
  <c r="C19" i="17"/>
  <c r="AI18" i="17"/>
  <c r="C18" i="17"/>
  <c r="AI17" i="17"/>
  <c r="C17" i="17"/>
  <c r="AI16" i="17"/>
  <c r="C16" i="17"/>
  <c r="AI15" i="17"/>
  <c r="C15" i="17"/>
  <c r="AI14" i="17"/>
  <c r="C14" i="17"/>
  <c r="AI13" i="17"/>
  <c r="C13" i="17"/>
  <c r="U32" i="17"/>
  <c r="U31" i="17"/>
  <c r="U30" i="17"/>
  <c r="U39" i="17" s="1"/>
  <c r="AI13" i="14"/>
  <c r="AI10" i="14"/>
  <c r="AI11" i="14"/>
  <c r="AI12" i="14"/>
  <c r="AI14" i="14"/>
  <c r="AI16" i="14"/>
  <c r="AI17" i="14"/>
  <c r="AI15" i="14"/>
  <c r="AI18" i="14"/>
  <c r="AI19" i="14"/>
  <c r="AI20" i="14"/>
  <c r="AI21" i="14"/>
  <c r="AI22" i="14"/>
  <c r="AI23" i="14"/>
  <c r="AI24" i="14"/>
  <c r="AI25" i="14"/>
  <c r="AI27" i="14"/>
  <c r="AI28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4" i="14"/>
  <c r="C121" i="19"/>
  <c r="C44" i="14"/>
  <c r="C120" i="19" s="1"/>
  <c r="C43" i="14"/>
  <c r="C119" i="19" s="1"/>
  <c r="C42" i="14"/>
  <c r="C118" i="19" s="1"/>
  <c r="C41" i="14"/>
  <c r="C117" i="19" s="1"/>
  <c r="C116" i="19"/>
  <c r="C115" i="19"/>
  <c r="C114" i="19"/>
  <c r="C40" i="14"/>
  <c r="C113" i="19" s="1"/>
  <c r="C39" i="14"/>
  <c r="C112" i="19" s="1"/>
  <c r="C111" i="19"/>
  <c r="C110" i="19"/>
  <c r="C109" i="19"/>
  <c r="C38" i="14"/>
  <c r="C108" i="19" s="1"/>
  <c r="C37" i="14"/>
  <c r="C107" i="19" s="1"/>
  <c r="C106" i="19"/>
  <c r="C105" i="19"/>
  <c r="C104" i="19"/>
  <c r="C36" i="14"/>
  <c r="C103" i="19" s="1"/>
  <c r="C35" i="14"/>
  <c r="C102" i="19" s="1"/>
  <c r="C34" i="14"/>
  <c r="C101" i="19" s="1"/>
  <c r="C100" i="19"/>
  <c r="C99" i="19"/>
  <c r="C98" i="19"/>
  <c r="C33" i="14"/>
  <c r="C97" i="19" s="1"/>
  <c r="C96" i="19"/>
  <c r="C95" i="19"/>
  <c r="C94" i="19"/>
  <c r="C32" i="14"/>
  <c r="C93" i="19" s="1"/>
  <c r="C92" i="19"/>
  <c r="C91" i="19"/>
  <c r="C90" i="19"/>
  <c r="C89" i="19"/>
  <c r="C31" i="14"/>
  <c r="C88" i="19" s="1"/>
  <c r="C87" i="19"/>
  <c r="C30" i="14"/>
  <c r="C86" i="19" s="1"/>
  <c r="C85" i="19"/>
  <c r="C29" i="14"/>
  <c r="C84" i="19" s="1"/>
  <c r="C83" i="19"/>
  <c r="C28" i="14"/>
  <c r="C82" i="19" s="1"/>
  <c r="C27" i="14"/>
  <c r="C81" i="19" s="1"/>
  <c r="C80" i="19"/>
  <c r="C78" i="19"/>
  <c r="C77" i="19"/>
  <c r="C76" i="19"/>
  <c r="C25" i="14"/>
  <c r="C75" i="19" s="1"/>
  <c r="C24" i="14"/>
  <c r="C74" i="19" s="1"/>
  <c r="C23" i="14"/>
  <c r="C73" i="19" s="1"/>
  <c r="C72" i="19"/>
  <c r="C22" i="14"/>
  <c r="C71" i="19" s="1"/>
  <c r="C70" i="19"/>
  <c r="C69" i="19"/>
  <c r="C21" i="14"/>
  <c r="C68" i="19" s="1"/>
  <c r="C20" i="14"/>
  <c r="C67" i="19" s="1"/>
  <c r="C66" i="19"/>
  <c r="C19" i="14"/>
  <c r="C65" i="19" s="1"/>
  <c r="C64" i="19"/>
  <c r="C18" i="14"/>
  <c r="C63" i="19" s="1"/>
  <c r="C58" i="19"/>
  <c r="AI26" i="14"/>
  <c r="C26" i="14"/>
  <c r="C57" i="19" s="1"/>
  <c r="C56" i="19"/>
  <c r="C55" i="19"/>
  <c r="C53" i="19"/>
  <c r="C52" i="19"/>
  <c r="C51" i="19"/>
  <c r="C50" i="19"/>
  <c r="C49" i="19"/>
  <c r="C48" i="19"/>
  <c r="C45" i="19"/>
  <c r="C38" i="19"/>
  <c r="C26" i="19"/>
  <c r="C20" i="19"/>
  <c r="AI9" i="14"/>
  <c r="C15" i="19"/>
  <c r="C15" i="14"/>
  <c r="C43" i="19" s="1"/>
  <c r="C19" i="19"/>
  <c r="C41" i="19"/>
  <c r="C13" i="14"/>
  <c r="C30" i="19" s="1"/>
  <c r="C54" i="19"/>
  <c r="C17" i="14"/>
  <c r="C47" i="19" s="1"/>
  <c r="C16" i="14"/>
  <c r="C46" i="19" s="1"/>
  <c r="C44" i="19"/>
  <c r="C42" i="19"/>
  <c r="C40" i="19"/>
  <c r="C39" i="19"/>
  <c r="C37" i="19"/>
  <c r="C36" i="19"/>
  <c r="C14" i="14"/>
  <c r="C34" i="19" s="1"/>
  <c r="C33" i="19"/>
  <c r="C32" i="19"/>
  <c r="C31" i="19"/>
  <c r="C29" i="19"/>
  <c r="C12" i="14"/>
  <c r="C28" i="19" s="1"/>
  <c r="C27" i="19"/>
  <c r="C25" i="19"/>
  <c r="C24" i="19"/>
  <c r="C23" i="19"/>
  <c r="C22" i="19"/>
  <c r="C21" i="19"/>
  <c r="C18" i="19"/>
  <c r="C17" i="19"/>
  <c r="C16" i="19"/>
  <c r="C14" i="19"/>
  <c r="C13" i="19"/>
  <c r="C12" i="19"/>
  <c r="C11" i="19"/>
  <c r="C10" i="19"/>
  <c r="C9" i="19"/>
  <c r="Q49" i="14" l="1"/>
  <c r="Q50" i="14"/>
  <c r="Q51" i="14"/>
  <c r="Q52" i="14"/>
  <c r="V47" i="14" l="1"/>
  <c r="V48" i="14" s="1"/>
  <c r="V53" i="14" s="1"/>
  <c r="AH10" i="14"/>
  <c r="AG10" i="14"/>
</calcChain>
</file>

<file path=xl/sharedStrings.xml><?xml version="1.0" encoding="utf-8"?>
<sst xmlns="http://schemas.openxmlformats.org/spreadsheetml/2006/main" count="4276" uniqueCount="1188">
  <si>
    <t>S/N</t>
  </si>
  <si>
    <t>1st SEMESTER COURSES</t>
  </si>
  <si>
    <t xml:space="preserve">Charles Temitope </t>
  </si>
  <si>
    <t>ADEYELE</t>
  </si>
  <si>
    <t>EIKHIENA</t>
  </si>
  <si>
    <t>ABIEBA</t>
  </si>
  <si>
    <t>ABUMERE</t>
  </si>
  <si>
    <t>ADEDAPO</t>
  </si>
  <si>
    <t>AGBABUNE</t>
  </si>
  <si>
    <t>AGUONYE</t>
  </si>
  <si>
    <t>AKOGWU</t>
  </si>
  <si>
    <t>ALAREZOMO</t>
  </si>
  <si>
    <t>AMAECHI</t>
  </si>
  <si>
    <t>ATIBAKA</t>
  </si>
  <si>
    <t>BRAIDE</t>
  </si>
  <si>
    <t>CHIBUOGWU</t>
  </si>
  <si>
    <t>EDEMAYIBO</t>
  </si>
  <si>
    <t>Isaac Ejikeme</t>
  </si>
  <si>
    <t>EZUGWORIE</t>
  </si>
  <si>
    <t>IMASUEN</t>
  </si>
  <si>
    <t>IMONIVWERHA</t>
  </si>
  <si>
    <t>ITAMAN</t>
  </si>
  <si>
    <t>JIMOH</t>
  </si>
  <si>
    <t>MAFURU (Miss)</t>
  </si>
  <si>
    <t>MALEDO</t>
  </si>
  <si>
    <t>MOGBUK</t>
  </si>
  <si>
    <t>NWOSU</t>
  </si>
  <si>
    <t>OGUNDIPE</t>
  </si>
  <si>
    <t>OHOMINA</t>
  </si>
  <si>
    <t>OKOH</t>
  </si>
  <si>
    <t>OKPARA</t>
  </si>
  <si>
    <t>OSAGIE</t>
  </si>
  <si>
    <t>OSAWAYE</t>
  </si>
  <si>
    <t>OSUNDE</t>
  </si>
  <si>
    <t>OTABOR</t>
  </si>
  <si>
    <t>OTAGBA</t>
  </si>
  <si>
    <t xml:space="preserve">Uruemuesiri Superior </t>
  </si>
  <si>
    <t>OTEME</t>
  </si>
  <si>
    <t xml:space="preserve">Wilfred Oseremen </t>
  </si>
  <si>
    <t>OWOBU</t>
  </si>
  <si>
    <t xml:space="preserve">Godspower Excellent </t>
  </si>
  <si>
    <t>UFUOMA</t>
  </si>
  <si>
    <t>UKPOKOLO</t>
  </si>
  <si>
    <t>MUKORO</t>
  </si>
  <si>
    <t>AIRELOBHEGBE</t>
  </si>
  <si>
    <t>AZEKE</t>
  </si>
  <si>
    <t>OGBEMUDIA</t>
  </si>
  <si>
    <t>Daniel Onome</t>
  </si>
  <si>
    <t xml:space="preserve">Martins Ohimai </t>
  </si>
  <si>
    <t>OHIKHUARE</t>
  </si>
  <si>
    <t>MAT.NO (ENG...)</t>
  </si>
  <si>
    <t>NAME OF CANDIDATE                                                            (SURNAME LAST IN CAPITAL LETTER)</t>
  </si>
  <si>
    <t>REPEAT COURSES (IN CODES AND MARKS)</t>
  </si>
  <si>
    <t>EXAMINATION RECORD SHEET</t>
  </si>
  <si>
    <t xml:space="preserve">     DEPARTMENT OF COMPUTER ENGINEERING</t>
  </si>
  <si>
    <t>FACULTY OF ENGINEERING</t>
  </si>
  <si>
    <t>UNIVERSITY OF BENIN</t>
  </si>
  <si>
    <t>SUMMARY</t>
  </si>
  <si>
    <t>(A)             SUCCESSFUL STUDENTS</t>
  </si>
  <si>
    <t>(B)             STUDENTS WITH CARRY-OVER COURSES</t>
  </si>
  <si>
    <t xml:space="preserve">(E)              ABSENCE FROM EXAMINATIONS: </t>
  </si>
  <si>
    <r>
      <t xml:space="preserve">(F)             WITHHELD RESULTS: </t>
    </r>
    <r>
      <rPr>
        <sz val="12"/>
        <color theme="1"/>
        <rFont val="Times New Roman"/>
        <family val="1"/>
      </rPr>
      <t>Nil</t>
    </r>
  </si>
  <si>
    <r>
      <t xml:space="preserve">(G)             EXPELLED/RUSTICATED/SUSPENDED STUDENTS: </t>
    </r>
    <r>
      <rPr>
        <sz val="12"/>
        <color theme="1"/>
        <rFont val="Times New Roman"/>
        <family val="1"/>
      </rPr>
      <t>Nil</t>
    </r>
  </si>
  <si>
    <r>
      <t xml:space="preserve">(H)              TEMPORARY WITHDRAWAL FROM THE UNIVERSITY: </t>
    </r>
    <r>
      <rPr>
        <sz val="12"/>
        <color theme="1"/>
        <rFont val="Times New Roman"/>
        <family val="1"/>
      </rPr>
      <t>Nil</t>
    </r>
  </si>
  <si>
    <r>
      <t xml:space="preserve">(I)              UNREGISTERED STUDENTS: </t>
    </r>
    <r>
      <rPr>
        <sz val="12"/>
        <color theme="1"/>
        <rFont val="Times New Roman"/>
        <family val="1"/>
      </rPr>
      <t>Nil</t>
    </r>
  </si>
  <si>
    <t>(D)             MEDICAL CASES:</t>
  </si>
  <si>
    <t>(C)             STUDENTS WITH PROBATE/TRANSFER</t>
  </si>
  <si>
    <t>Surname</t>
  </si>
  <si>
    <t>IYEKEKPOLOR</t>
  </si>
  <si>
    <t>EBUNKAMADO</t>
  </si>
  <si>
    <t>AMHANDIN</t>
  </si>
  <si>
    <t>EZEH</t>
  </si>
  <si>
    <t>LAWANI</t>
  </si>
  <si>
    <t>OHAEMENYI</t>
  </si>
  <si>
    <t>ALADE</t>
  </si>
  <si>
    <t>AIGIBE</t>
  </si>
  <si>
    <t>IGBINOVIA</t>
  </si>
  <si>
    <t>OKIH</t>
  </si>
  <si>
    <t>Edikan</t>
  </si>
  <si>
    <t>Precious Osakpolor</t>
  </si>
  <si>
    <t>Anthony Olumese</t>
  </si>
  <si>
    <t>Emmanuel Paul</t>
  </si>
  <si>
    <t>Samson Abayomi</t>
  </si>
  <si>
    <t>Efeoghene Calvin</t>
  </si>
  <si>
    <t>Joshua Chinonso</t>
  </si>
  <si>
    <t>Okoh Isaac</t>
  </si>
  <si>
    <t xml:space="preserve">Osayonmo Godswill </t>
  </si>
  <si>
    <t>Benjamin Chidozie</t>
  </si>
  <si>
    <t>Osas Innocent</t>
  </si>
  <si>
    <t>Ogheneovo Alex</t>
  </si>
  <si>
    <t xml:space="preserve">Ibrim Mercy </t>
  </si>
  <si>
    <t>Ogochukwu</t>
  </si>
  <si>
    <t>Joseph Esimaje</t>
  </si>
  <si>
    <t>Esivwekpe</t>
  </si>
  <si>
    <t>Hyginus Chukwka</t>
  </si>
  <si>
    <t>Osahon</t>
  </si>
  <si>
    <t>Isaac</t>
  </si>
  <si>
    <t>Pamela Osemudiame</t>
  </si>
  <si>
    <t>Edoghamen Julius</t>
  </si>
  <si>
    <t>Ozaveshe Sunday</t>
  </si>
  <si>
    <t xml:space="preserve">Samson Ade </t>
  </si>
  <si>
    <t>Oghenerukevwe Sarah</t>
  </si>
  <si>
    <t>Onyeka Collins</t>
  </si>
  <si>
    <t>Frank Takim</t>
  </si>
  <si>
    <t>Noble Chidozie</t>
  </si>
  <si>
    <t>Olabode David</t>
  </si>
  <si>
    <t>Chukwuemeka</t>
  </si>
  <si>
    <t>Osahon Francis</t>
  </si>
  <si>
    <t>Sekinat Ochuwa</t>
  </si>
  <si>
    <t>Blessing</t>
  </si>
  <si>
    <t>Eustace Ehikioya</t>
  </si>
  <si>
    <t>Shedrack</t>
  </si>
  <si>
    <t>Janice Oyenmwosa</t>
  </si>
  <si>
    <t>Aghogho</t>
  </si>
  <si>
    <t>Praise Steve</t>
  </si>
  <si>
    <t>Anthony Orhue</t>
  </si>
  <si>
    <t>Bernard Wonders</t>
  </si>
  <si>
    <t xml:space="preserve">Wilfred Iyobor </t>
  </si>
  <si>
    <t>Kelvin Oromena</t>
  </si>
  <si>
    <t>Eboselulu O.</t>
  </si>
  <si>
    <t>Ejiro Merab</t>
  </si>
  <si>
    <t>Blessed Josiah</t>
  </si>
  <si>
    <t xml:space="preserve">Urhe-Efe </t>
  </si>
  <si>
    <t>Jide Dayo</t>
  </si>
  <si>
    <t>Oroupade Ann</t>
  </si>
  <si>
    <t xml:space="preserve">Osagbemwonrue W. </t>
  </si>
  <si>
    <t xml:space="preserve">Osaihieora A. </t>
  </si>
  <si>
    <t>Osakioya</t>
  </si>
  <si>
    <t>Patricia</t>
  </si>
  <si>
    <t xml:space="preserve">Ehi Jonah </t>
  </si>
  <si>
    <t>Osayomore W</t>
  </si>
  <si>
    <t>PRE571</t>
  </si>
  <si>
    <t>CPE571</t>
  </si>
  <si>
    <t>CPE553</t>
  </si>
  <si>
    <t>CPE575</t>
  </si>
  <si>
    <t>CPE501</t>
  </si>
  <si>
    <t>TCF/1ST</t>
  </si>
  <si>
    <t>TCP/1ST</t>
  </si>
  <si>
    <t>TCR/1ST</t>
  </si>
  <si>
    <t>PRE572</t>
  </si>
  <si>
    <t>CPE534</t>
  </si>
  <si>
    <t>CPE512</t>
  </si>
  <si>
    <t>CPE522</t>
  </si>
  <si>
    <t>CPE556</t>
  </si>
  <si>
    <t>CPE574</t>
  </si>
  <si>
    <t>CPE578</t>
  </si>
  <si>
    <t>CPE502</t>
  </si>
  <si>
    <t>TCF/2ND</t>
  </si>
  <si>
    <t>TCP/2ND</t>
  </si>
  <si>
    <t>TCR/2ND</t>
  </si>
  <si>
    <t>CPE573</t>
  </si>
  <si>
    <t>CPE591</t>
  </si>
  <si>
    <t>CPE552</t>
  </si>
  <si>
    <t>CPE576</t>
  </si>
  <si>
    <t>2nd SEMESTER COURSES</t>
  </si>
  <si>
    <t>EMA282/4/  CHE222/3/  CPE322/3/</t>
  </si>
  <si>
    <t>N.R</t>
  </si>
  <si>
    <t>EEE573</t>
  </si>
  <si>
    <t>EEE591</t>
  </si>
  <si>
    <t>TRAILED COURSES</t>
  </si>
  <si>
    <t>0402269</t>
  </si>
  <si>
    <t>JONAH</t>
  </si>
  <si>
    <t>*57</t>
  </si>
  <si>
    <t>*40</t>
  </si>
  <si>
    <t>12</t>
  </si>
  <si>
    <t>*50</t>
  </si>
  <si>
    <t>NR</t>
  </si>
  <si>
    <t>MEE221/3/,EEE331/2/,EEE316/2/,EEE591/3/,CPE556/3/CPE501,502,/3/</t>
  </si>
  <si>
    <t>cleared</t>
  </si>
  <si>
    <t>9</t>
  </si>
  <si>
    <t>*70</t>
  </si>
  <si>
    <t>0</t>
  </si>
  <si>
    <t>0601138</t>
  </si>
  <si>
    <t>2012/2013</t>
  </si>
  <si>
    <t>40*</t>
  </si>
  <si>
    <t>0601144</t>
  </si>
  <si>
    <t>41*</t>
  </si>
  <si>
    <t>80*</t>
  </si>
  <si>
    <t>ABS</t>
  </si>
  <si>
    <t>0601145</t>
  </si>
  <si>
    <t>2012/2012</t>
  </si>
  <si>
    <t>72*</t>
  </si>
  <si>
    <t>60*</t>
  </si>
  <si>
    <t>0601155</t>
  </si>
  <si>
    <t>75*</t>
  </si>
  <si>
    <t>42*</t>
  </si>
  <si>
    <t>45*</t>
  </si>
  <si>
    <t>61*</t>
  </si>
  <si>
    <t>70*</t>
  </si>
  <si>
    <t>50*</t>
  </si>
  <si>
    <t>0601177</t>
  </si>
  <si>
    <t>78*</t>
  </si>
  <si>
    <t>32*</t>
  </si>
  <si>
    <t>0601184</t>
  </si>
  <si>
    <t>47*</t>
  </si>
  <si>
    <t>43*</t>
  </si>
  <si>
    <t>79*</t>
  </si>
  <si>
    <t>0601208</t>
  </si>
  <si>
    <t>82*</t>
  </si>
  <si>
    <t>0601212</t>
  </si>
  <si>
    <t>71*</t>
  </si>
  <si>
    <t>R</t>
  </si>
  <si>
    <t>0604223</t>
  </si>
  <si>
    <t>40</t>
  </si>
  <si>
    <t>EEE312/3(18), EEE331/3(21), EEE332/3(16), CPE375/3(16), EEE376/3(ABS), CPE475/3(22), CPE481/3(20), EEE451/3(30), EEE471/3(15), EEE473/3(ABS), CED300/2(ABS)</t>
  </si>
  <si>
    <t>23</t>
  </si>
  <si>
    <t>0701934</t>
  </si>
  <si>
    <t>58*</t>
  </si>
  <si>
    <t>56*</t>
  </si>
  <si>
    <t>55*</t>
  </si>
  <si>
    <t>0701936</t>
  </si>
  <si>
    <t>53*</t>
  </si>
  <si>
    <t>0701941</t>
  </si>
  <si>
    <t>33</t>
  </si>
  <si>
    <t>77*</t>
  </si>
  <si>
    <t>74*</t>
  </si>
  <si>
    <t>64*</t>
  </si>
  <si>
    <t>0701954</t>
  </si>
  <si>
    <t>0701955</t>
  </si>
  <si>
    <t>2012/2011</t>
  </si>
  <si>
    <t>52*</t>
  </si>
  <si>
    <t>62*</t>
  </si>
  <si>
    <t>54*</t>
  </si>
  <si>
    <t>0701964</t>
  </si>
  <si>
    <t>2012/2014</t>
  </si>
  <si>
    <t>0701975</t>
  </si>
  <si>
    <t>ELA201/2/(48), CPE457/3/(16), EEE471/3/(16),EEE451/3/(17) CPE481/3/ABS,ELA202/2/(33),EEE314/3/(40),EEE332/3/(ABS),</t>
  </si>
  <si>
    <t>25</t>
  </si>
  <si>
    <t>38</t>
  </si>
  <si>
    <t>0701979</t>
  </si>
  <si>
    <t>48*</t>
  </si>
  <si>
    <t>81*</t>
  </si>
  <si>
    <t>63*</t>
  </si>
  <si>
    <t>0702003</t>
  </si>
  <si>
    <t>49*</t>
  </si>
  <si>
    <t>57*</t>
  </si>
  <si>
    <t>51*</t>
  </si>
  <si>
    <t>0702006</t>
  </si>
  <si>
    <t>EEE316/2(52)</t>
  </si>
  <si>
    <t>69</t>
  </si>
  <si>
    <t>68*</t>
  </si>
  <si>
    <t>0702030</t>
  </si>
  <si>
    <t>0702031</t>
  </si>
  <si>
    <t>0702032</t>
  </si>
  <si>
    <t>46*</t>
  </si>
  <si>
    <t>0702043</t>
  </si>
  <si>
    <t>ELA302/2/40, CPE457/3(40), CPE481/3(40)</t>
  </si>
  <si>
    <t>0702044</t>
  </si>
  <si>
    <t>ELA202/2(55), EEE453/3(27), EEE473/3(34)</t>
  </si>
  <si>
    <t>28</t>
  </si>
  <si>
    <t>56</t>
  </si>
  <si>
    <t>0702046</t>
  </si>
  <si>
    <t>0702047</t>
  </si>
  <si>
    <t>0702059</t>
  </si>
  <si>
    <t>GST111/2(52), CHE222/3(40), CPE272/2(25), MEE351/2(70), PRE311/2(46), EEE312/3(15), EEE331/3(40), EEE332/3(23), EEE371/3(ABS), EEE376/3(18), ELA302/2(20), CPE475/3(18), EEE451/3(28), EEE453/3(20), EEE471/3(43), EEE473/3(25)</t>
  </si>
  <si>
    <t>0705200</t>
  </si>
  <si>
    <t>0705405</t>
  </si>
  <si>
    <t>0801712</t>
  </si>
  <si>
    <t>0801726</t>
  </si>
  <si>
    <t>0801730</t>
  </si>
  <si>
    <t>0801744</t>
  </si>
  <si>
    <t>0801781</t>
  </si>
  <si>
    <t>0702024</t>
  </si>
  <si>
    <t>0601172</t>
  </si>
  <si>
    <t>CPE 481/3/56, CPE 457/3/50,CPE 475/3/ABS, EEE451/3/11,ELA401/2/60/,CED300/2/40,EEE376/3/ABS,ELA302/2/ABS</t>
  </si>
  <si>
    <t>0705201</t>
  </si>
  <si>
    <t>Osigwe Imonike</t>
  </si>
  <si>
    <t>MEE211/2/ABS,EEE313/2/27,</t>
  </si>
  <si>
    <t>CPE481/3/56,CPE457/3/50,CPE475/3/ABS,EEE473/3/31,ELA401/2/60, CED 300/2/40,EEE376/3/ABS,ELA302/2/ABS</t>
  </si>
  <si>
    <t>0804538</t>
  </si>
  <si>
    <t>Abologba Sunday</t>
  </si>
  <si>
    <t>*51</t>
  </si>
  <si>
    <t>*42</t>
  </si>
  <si>
    <t>*71</t>
  </si>
  <si>
    <t>0702010</t>
  </si>
  <si>
    <t>*66</t>
  </si>
  <si>
    <t>*81</t>
  </si>
  <si>
    <t>*20</t>
  </si>
  <si>
    <t xml:space="preserve">TCF/1st Sem </t>
  </si>
  <si>
    <t xml:space="preserve">TCP/1st Sem </t>
  </si>
  <si>
    <t xml:space="preserve">TCR/1st Sem </t>
  </si>
  <si>
    <t xml:space="preserve">TCF/2nd Sem </t>
  </si>
  <si>
    <t xml:space="preserve">TC P/2ND Sem </t>
  </si>
  <si>
    <t xml:space="preserve">TCR/2nd Sem </t>
  </si>
  <si>
    <t xml:space="preserve">TCR Session </t>
  </si>
  <si>
    <t>GPA</t>
  </si>
  <si>
    <t>STATUS</t>
  </si>
  <si>
    <t>NAME OF CANDIDATE   (SURNAME IN CAPITAL)</t>
  </si>
  <si>
    <t>REPEAT COURSES IN CODES AND MARKS</t>
  </si>
  <si>
    <t>EEE314/3/, PRE571/3/,EEE591/3/,</t>
  </si>
  <si>
    <t>ELA302/2/</t>
  </si>
  <si>
    <t>CPE590</t>
  </si>
  <si>
    <t>CPE554</t>
  </si>
  <si>
    <t xml:space="preserve">EEE212/3/  ELA302/2/  EEE312/3/  EEE/372/3/  EMA382/4/  </t>
  </si>
  <si>
    <t xml:space="preserve">MEE222/3/  </t>
  </si>
  <si>
    <t xml:space="preserve">GST121/2/  MEE222/3/  EEE272/2/  EMA382/3/  ELA302/2/  </t>
  </si>
  <si>
    <t xml:space="preserve">CPE272/2/  EEE316/3/ EEE314/3/ </t>
  </si>
  <si>
    <t xml:space="preserve">CHM122/3  CHM124/3/  EMA282/4/  </t>
  </si>
  <si>
    <t xml:space="preserve">MEE 222/3/  CHE222/3/ CPE314/3/  EMA382/4/  PRE572/3  CPE590/0/   CPE500/3/  CPE556/3/ CPE576/3/         </t>
  </si>
  <si>
    <t xml:space="preserve">CPE382/3/  CPE312/3/  </t>
  </si>
  <si>
    <t>EZEH Isaac Ejiekeme</t>
  </si>
  <si>
    <t>CPE591/3/</t>
  </si>
  <si>
    <t xml:space="preserve">CPE314/3/   </t>
  </si>
  <si>
    <t xml:space="preserve">CHM124/3/  CHE222/3/  EEE272/2/   MEE222/3/  EMA382/3/   EEE314/3/   </t>
  </si>
  <si>
    <t xml:space="preserve">MEE212/3/  ELA302/2/   </t>
  </si>
  <si>
    <t>EMA382</t>
  </si>
  <si>
    <t xml:space="preserve">CPE222/3/ EEE212/3/  EMA 282/4/  EMA/382/4  </t>
  </si>
  <si>
    <t>EMA282/4/  EMA382/4  CPE316/3</t>
  </si>
  <si>
    <t xml:space="preserve">MEE212/3/  </t>
  </si>
  <si>
    <t xml:space="preserve">EEE272/2/  EEE/316/3   </t>
  </si>
  <si>
    <t xml:space="preserve">MTH125/3/  EMA/282/4/  EMA382/4/  CPE314/3/  CPE316/3/  CPE376/3/  </t>
  </si>
  <si>
    <t xml:space="preserve">CHM122/3/  CHE222/3/  EMA282/3/  EMA382/3/  CPE316/3/  CPE314/3/  CPE378/3/  CPE372/3/  </t>
  </si>
  <si>
    <t xml:space="preserve">CHE222/2/  </t>
  </si>
  <si>
    <t xml:space="preserve">CHE222/3/  MEE222/3/  CPE316/3/   </t>
  </si>
  <si>
    <t xml:space="preserve">EEE272/2  </t>
  </si>
  <si>
    <t xml:space="preserve">CHE222/3/  PRE212/2/  CPE376/3/   </t>
  </si>
  <si>
    <t xml:space="preserve">CPE312/3/  CPE/314/  CPE316/2/  ELA302/2/  CPE376/3/    </t>
  </si>
  <si>
    <t xml:space="preserve">CPE272/2/  CPE312/3/   CPE316/2/  CPE372/3/  CPE376/3/  EMA382/4/  </t>
  </si>
  <si>
    <t xml:space="preserve">EMA282/4/  EMA382/4/  </t>
  </si>
  <si>
    <t xml:space="preserve">GST122/2/  CHE222/3/  EEE272/2/   EMA282/4/   EEE312/3/  EEE314/3/   EMA382/4/        </t>
  </si>
  <si>
    <t>CHE222/3/</t>
  </si>
  <si>
    <t xml:space="preserve">EEE212/3/  CPE312/3/ CPE314/3/   EMA382/4/     </t>
  </si>
  <si>
    <t xml:space="preserve">PRE212/2/  CHE222/3/   CPE272/2/  </t>
  </si>
  <si>
    <t>TCP Session</t>
  </si>
  <si>
    <t>TCF Session</t>
  </si>
  <si>
    <t>SAMUEL</t>
  </si>
  <si>
    <t>AHANA</t>
  </si>
  <si>
    <t>ENOFE</t>
  </si>
  <si>
    <t>OKUNDIA</t>
  </si>
  <si>
    <t>UMUKORO</t>
  </si>
  <si>
    <t>DAVID</t>
  </si>
  <si>
    <t>EDIGBE</t>
  </si>
  <si>
    <t>ISEDE</t>
  </si>
  <si>
    <t>NWACHI</t>
  </si>
  <si>
    <t>OKPEGWA</t>
  </si>
  <si>
    <t>UMAKHIHE</t>
  </si>
  <si>
    <t>EGBERUARE</t>
  </si>
  <si>
    <t>AROHIA</t>
  </si>
  <si>
    <t>IGHARIEMU</t>
  </si>
  <si>
    <t>SALISU</t>
  </si>
  <si>
    <t xml:space="preserve">Bayo  </t>
  </si>
  <si>
    <t xml:space="preserve">Nnaemeka Christopher </t>
  </si>
  <si>
    <t xml:space="preserve">Uhunoma Ephraim </t>
  </si>
  <si>
    <t xml:space="preserve">Osamudiamen Shedrach </t>
  </si>
  <si>
    <t xml:space="preserve">Kingsley  </t>
  </si>
  <si>
    <t xml:space="preserve">Samuel Friday </t>
  </si>
  <si>
    <t xml:space="preserve">Efemena Daniel </t>
  </si>
  <si>
    <t xml:space="preserve">Onyekachukwu Japheth </t>
  </si>
  <si>
    <t xml:space="preserve">Odiakachukwu Uzodiunor </t>
  </si>
  <si>
    <t xml:space="preserve">Victor Akpo </t>
  </si>
  <si>
    <t xml:space="preserve">Victor  </t>
  </si>
  <si>
    <t xml:space="preserve">Odion Alouysius </t>
  </si>
  <si>
    <t xml:space="preserve">Nmadu Douglas </t>
  </si>
  <si>
    <t xml:space="preserve">Emmanuel Temitope </t>
  </si>
  <si>
    <r>
      <t>MAT N</t>
    </r>
    <r>
      <rPr>
        <b/>
        <u/>
        <sz val="12"/>
        <rFont val="Times New Roman"/>
        <family val="1"/>
      </rPr>
      <t>O</t>
    </r>
    <r>
      <rPr>
        <b/>
        <sz val="12"/>
        <rFont val="Times New Roman"/>
        <family val="1"/>
      </rPr>
      <t>.   ENG:</t>
    </r>
  </si>
  <si>
    <t>Class of Degree</t>
  </si>
  <si>
    <t>Registered?</t>
  </si>
  <si>
    <t>31*/R</t>
  </si>
  <si>
    <t>CPE591/EEE591</t>
  </si>
  <si>
    <t>CPE573/EEE573</t>
  </si>
  <si>
    <t>32*/R</t>
  </si>
  <si>
    <t>CPE372/3/</t>
  </si>
  <si>
    <t>30*/R</t>
  </si>
  <si>
    <t>66*</t>
  </si>
  <si>
    <t>29*/R</t>
  </si>
  <si>
    <t>23*/R</t>
  </si>
  <si>
    <t>23/R</t>
  </si>
  <si>
    <t>40*/R</t>
  </si>
  <si>
    <t>65*</t>
  </si>
  <si>
    <t>76*</t>
  </si>
  <si>
    <t xml:space="preserve">CPE312/3/   CPE314/3/  CPE316/3/  CPE332/3/   CPE372/3/  </t>
  </si>
  <si>
    <t>10*/R</t>
  </si>
  <si>
    <t>44*</t>
  </si>
  <si>
    <t>73*</t>
  </si>
  <si>
    <t>MEE212/3/</t>
  </si>
  <si>
    <t>25*/R</t>
  </si>
  <si>
    <t>37*/R</t>
  </si>
  <si>
    <t>20*/R</t>
  </si>
  <si>
    <t>27*/R</t>
  </si>
  <si>
    <t>59*</t>
  </si>
  <si>
    <t>EMA382/4/  CPE316/2/  PRE212/2/</t>
  </si>
  <si>
    <t>47*/R</t>
  </si>
  <si>
    <t>CPE376/3/</t>
  </si>
  <si>
    <t>24*/R</t>
  </si>
  <si>
    <t>13*/R</t>
  </si>
  <si>
    <t>22*/R</t>
  </si>
  <si>
    <t>12*/R</t>
  </si>
  <si>
    <t>8*/R</t>
  </si>
  <si>
    <t>CPE322/3/</t>
  </si>
  <si>
    <t xml:space="preserve">MEE222/3/  CPE322/3/      </t>
  </si>
  <si>
    <t>ABS/R</t>
  </si>
  <si>
    <t>28*/R</t>
  </si>
  <si>
    <t xml:space="preserve">MEE222/3/  CPE312/3/   </t>
  </si>
  <si>
    <t>EEE316/2</t>
  </si>
  <si>
    <t>34*/R</t>
  </si>
  <si>
    <t>EMA382/4/</t>
  </si>
  <si>
    <t>19*/F</t>
  </si>
  <si>
    <t>CHM124/3/</t>
  </si>
  <si>
    <t>21*/R</t>
  </si>
  <si>
    <t xml:space="preserve">CPE372/3/  CPE376/3/   </t>
  </si>
  <si>
    <t>MEE222/3/</t>
  </si>
  <si>
    <t>67*</t>
  </si>
  <si>
    <t xml:space="preserve">MEE222/3/   CPE378/3/   </t>
  </si>
  <si>
    <t xml:space="preserve">CPE312/3/   CPE314/3/   CPE316/3/   CPE3222/3/    </t>
  </si>
  <si>
    <t>Registe r575 and put 522 in second semester</t>
  </si>
  <si>
    <t xml:space="preserve">CPE332/2/   </t>
  </si>
  <si>
    <t>registered for courses already passed. While in second semester has courses pending</t>
  </si>
  <si>
    <t xml:space="preserve">MEE222/3/   CPE316/3/   </t>
  </si>
  <si>
    <t>EEE332/3/</t>
  </si>
  <si>
    <t xml:space="preserve">CPE376/3/   CPE322/3/  </t>
  </si>
  <si>
    <t>43*/R</t>
  </si>
  <si>
    <t xml:space="preserve">CHM124/3/   CHE212/3/   CPE316/3/   CPE332/3/   </t>
  </si>
  <si>
    <t xml:space="preserve">MEE222/3/   EEE212/3/   CPE322/3/   CPE372/3/   </t>
  </si>
  <si>
    <t xml:space="preserve">CPE377/2/51   </t>
  </si>
  <si>
    <t>26</t>
  </si>
  <si>
    <t>CPE471/3/50</t>
  </si>
  <si>
    <t xml:space="preserve">CPE451/3/53   </t>
  </si>
  <si>
    <t>CPE321/3/45</t>
  </si>
  <si>
    <t xml:space="preserve">CPE321/2/84  </t>
  </si>
  <si>
    <t>ELA301/2/60, CPE471/3/37, CPE451/3/40  CPE481/3/52</t>
  </si>
  <si>
    <t>CPE321/2/46, CPE481/3/32, CPE473/2/,</t>
  </si>
  <si>
    <t>Rusticated 1 session</t>
  </si>
  <si>
    <t>?</t>
  </si>
  <si>
    <t>ADELOKIKI</t>
  </si>
  <si>
    <t>AKANBI</t>
  </si>
  <si>
    <t>AKINOLA</t>
  </si>
  <si>
    <t>CHIBUEZE</t>
  </si>
  <si>
    <t>MURITALA</t>
  </si>
  <si>
    <t>Oroghenetare</t>
  </si>
  <si>
    <t>OGBEVIRE</t>
  </si>
  <si>
    <t>UMOLE</t>
  </si>
  <si>
    <t>UYIOGHOSA</t>
  </si>
  <si>
    <t>ITODO</t>
  </si>
  <si>
    <t>OLUTAYO</t>
  </si>
  <si>
    <t>AKPOVONA</t>
  </si>
  <si>
    <t>AMUBIOYA</t>
  </si>
  <si>
    <t>ARONMWAN</t>
  </si>
  <si>
    <t>EFAM</t>
  </si>
  <si>
    <t>EFANGU</t>
  </si>
  <si>
    <t>ERHIAGUNA</t>
  </si>
  <si>
    <t>IBOK</t>
  </si>
  <si>
    <t>IDEHEN</t>
  </si>
  <si>
    <t>NTUK</t>
  </si>
  <si>
    <t>NWOKEOCHA</t>
  </si>
  <si>
    <t>OKOVIDO</t>
  </si>
  <si>
    <t>OKOYE</t>
  </si>
  <si>
    <t>OKPOMO</t>
  </si>
  <si>
    <t>ORMANE</t>
  </si>
  <si>
    <t>OSEME</t>
  </si>
  <si>
    <t>OSUNHON</t>
  </si>
  <si>
    <t>OTIEDE</t>
  </si>
  <si>
    <t>WAKA-OTENUDA</t>
  </si>
  <si>
    <t>MOWAH</t>
  </si>
  <si>
    <t>OSEAFIANA</t>
  </si>
  <si>
    <t>ADOLOR</t>
  </si>
  <si>
    <t>ADEDIPE</t>
  </si>
  <si>
    <t>ASAIJE</t>
  </si>
  <si>
    <t>EBIZUGBE</t>
  </si>
  <si>
    <t>ILEDIA</t>
  </si>
  <si>
    <t>OYANOGHAFO</t>
  </si>
  <si>
    <t>Inigbenoise</t>
  </si>
  <si>
    <t>ODEH</t>
  </si>
  <si>
    <t>OCHONOGOR</t>
  </si>
  <si>
    <t>Bright Olukunmi</t>
  </si>
  <si>
    <t>Ibrahim Alabi</t>
  </si>
  <si>
    <t>Moyo Bankole</t>
  </si>
  <si>
    <t>Chidozie Valentine</t>
  </si>
  <si>
    <t>Haruna Idrisu</t>
  </si>
  <si>
    <t>Fidelis Azegbeobo</t>
  </si>
  <si>
    <t xml:space="preserve">Joshua </t>
  </si>
  <si>
    <t>Jacob Olalekan</t>
  </si>
  <si>
    <t>Olusesan Olusola</t>
  </si>
  <si>
    <t>Tegogo Karo</t>
  </si>
  <si>
    <t>Oluwakamisi Joseph</t>
  </si>
  <si>
    <t>Emmanuel Osaro</t>
  </si>
  <si>
    <t>Chukwuka Meshark</t>
  </si>
  <si>
    <t>Smart Peter</t>
  </si>
  <si>
    <t>Oghenevwogaga Theophilus</t>
  </si>
  <si>
    <t>Kegbokokim Missang</t>
  </si>
  <si>
    <t>Samuel Isioma</t>
  </si>
  <si>
    <t>Imo Emmanuel</t>
  </si>
  <si>
    <t>Obinna Eziubochi</t>
  </si>
  <si>
    <t>Victor Onyeka</t>
  </si>
  <si>
    <t>Nicholas Onero</t>
  </si>
  <si>
    <t>Ekenemchim Chineme</t>
  </si>
  <si>
    <t>Oke-oghene Friday</t>
  </si>
  <si>
    <t>Nelson Ugo-ozo</t>
  </si>
  <si>
    <t>Kelvin Chukwuka</t>
  </si>
  <si>
    <t>Efosa John</t>
  </si>
  <si>
    <t xml:space="preserve">Orevaoghene </t>
  </si>
  <si>
    <t xml:space="preserve">Eloho </t>
  </si>
  <si>
    <t>Melvin Ifeanyichukwu</t>
  </si>
  <si>
    <t>Godspower Ikechukwu</t>
  </si>
  <si>
    <t xml:space="preserve">Osatohawmen </t>
  </si>
  <si>
    <t>Oluwaseun Adeniran</t>
  </si>
  <si>
    <t>Elozino Lopez</t>
  </si>
  <si>
    <t>Clarence Osahon</t>
  </si>
  <si>
    <t>Samson Omoro</t>
  </si>
  <si>
    <t xml:space="preserve">Felix </t>
  </si>
  <si>
    <t>Francis Onyekachukwu</t>
  </si>
  <si>
    <t>Itua Ebholoaye</t>
  </si>
  <si>
    <t>Itua Inigbenoise</t>
  </si>
  <si>
    <t xml:space="preserve">Imuwahen </t>
  </si>
  <si>
    <t>David Chukwuka</t>
  </si>
  <si>
    <t>Adeniran Oluwaseun</t>
  </si>
  <si>
    <t>Other Names</t>
  </si>
  <si>
    <t>CO</t>
  </si>
  <si>
    <t>ABOLOGBA</t>
  </si>
  <si>
    <t>Sunday</t>
  </si>
  <si>
    <t>EFEMINI (Miss)</t>
  </si>
  <si>
    <t>INOJIE (Miss)</t>
  </si>
  <si>
    <t>*Medical Case</t>
  </si>
  <si>
    <t>CHE222/2/  PRE/212/  EMA382/4/  CPE477/3/</t>
  </si>
  <si>
    <t>OKHAMENA (Miss)</t>
  </si>
  <si>
    <t>OKOEGUALE (Miss)</t>
  </si>
  <si>
    <t>ONI (Miss)</t>
  </si>
  <si>
    <t>ONOHWOSAFE (Miss)</t>
  </si>
  <si>
    <t>WARIRI (Miss)</t>
  </si>
  <si>
    <t>ADIPERE (Miss)</t>
  </si>
  <si>
    <t>BARTHOLOMEW (Miss)</t>
  </si>
  <si>
    <r>
      <rPr>
        <sz val="12"/>
        <color rgb="FFFF0000"/>
        <rFont val="Times New Roman"/>
        <family val="1"/>
      </rPr>
      <t xml:space="preserve">* </t>
    </r>
    <r>
      <rPr>
        <sz val="12"/>
        <rFont val="Times New Roman"/>
        <family val="1"/>
      </rPr>
      <t>0604228</t>
    </r>
  </si>
  <si>
    <r>
      <rPr>
        <sz val="12"/>
        <color rgb="FFFF0000"/>
        <rFont val="Times New Roman"/>
        <family val="1"/>
      </rPr>
      <t xml:space="preserve">p </t>
    </r>
    <r>
      <rPr>
        <sz val="12"/>
        <rFont val="Times New Roman"/>
        <family val="1"/>
      </rPr>
      <t>0705198</t>
    </r>
  </si>
  <si>
    <t xml:space="preserve">Abieyuwa  </t>
  </si>
  <si>
    <t>IMA-EDOMWONYYI (Miss)</t>
  </si>
  <si>
    <t>Evelyn Iriagbonse</t>
  </si>
  <si>
    <t xml:space="preserve">MICHAEL (Miss) </t>
  </si>
  <si>
    <t>Efevero Catherine</t>
  </si>
  <si>
    <t xml:space="preserve">ODUDU (Miss) </t>
  </si>
  <si>
    <t>35*</t>
  </si>
  <si>
    <t>24*</t>
  </si>
  <si>
    <t>Grad Year</t>
  </si>
  <si>
    <t>LEVEL: 500(2nd Spill)</t>
  </si>
  <si>
    <t>LEVEL: 500 (Regular)</t>
  </si>
  <si>
    <t>CLASS OF DEGREE</t>
  </si>
  <si>
    <t>TCP SESSION</t>
  </si>
  <si>
    <t>TCF SESSION</t>
  </si>
  <si>
    <t>TCR/2ND SEM.</t>
  </si>
  <si>
    <t>TCF/2ND SEM.</t>
  </si>
  <si>
    <t>TCP/2ND SEM.</t>
  </si>
  <si>
    <t>Remarks</t>
  </si>
  <si>
    <t>C_S/N</t>
  </si>
  <si>
    <t>2013/14</t>
  </si>
  <si>
    <t>Spill</t>
  </si>
  <si>
    <t>2nd Spill</t>
  </si>
  <si>
    <t>1st Spill</t>
  </si>
  <si>
    <t>Regular</t>
  </si>
  <si>
    <t>EEE372/3/,  EEE316/3/, , EEE312/3/, EEE332/3/,</t>
  </si>
  <si>
    <t>Transfer?</t>
  </si>
  <si>
    <t>Medical</t>
  </si>
  <si>
    <t>11*</t>
  </si>
  <si>
    <t xml:space="preserve">EEE471/3/31, </t>
  </si>
  <si>
    <t>Henry Elohor</t>
  </si>
  <si>
    <t>CPE378/3/</t>
  </si>
  <si>
    <t xml:space="preserve">CPE376/3/   CPE378/2/   </t>
  </si>
  <si>
    <t>Imonike Marcel</t>
  </si>
  <si>
    <t>EEE311/3/45</t>
  </si>
  <si>
    <t>0702025</t>
  </si>
  <si>
    <t>33*</t>
  </si>
  <si>
    <t xml:space="preserve">GST 123/2/  EMA382/3/ </t>
  </si>
  <si>
    <t>PASSED PRE571 BEFORE, FAILED NOW</t>
  </si>
  <si>
    <t>WILL SPILL AGAIN PRE571/30*</t>
  </si>
  <si>
    <t>14</t>
  </si>
  <si>
    <t>32</t>
  </si>
  <si>
    <t xml:space="preserve">CED300/2/ABS   CPE321/2/74   </t>
  </si>
  <si>
    <t>85*</t>
  </si>
  <si>
    <t>EBHOLOAYE</t>
  </si>
  <si>
    <t>OSIGWE</t>
  </si>
  <si>
    <t>CPE377/2/73</t>
  </si>
  <si>
    <t>CPE457/3/40</t>
  </si>
  <si>
    <t>0604225</t>
  </si>
  <si>
    <t xml:space="preserve">CPE377/3/43  CPE321/2/61  </t>
  </si>
  <si>
    <t>CPE377/2/65</t>
  </si>
  <si>
    <t>OKAFOR</t>
  </si>
  <si>
    <t>LEVEL: 500 (SPILL OVER CATEGORY)</t>
  </si>
  <si>
    <t>LEVEL: 500 (REGULAR STUDENTS CATEGORY)</t>
  </si>
  <si>
    <t>0701928</t>
  </si>
  <si>
    <t>0701963</t>
  </si>
  <si>
    <t>0702035</t>
  </si>
  <si>
    <t>0801729</t>
  </si>
  <si>
    <t>0801747</t>
  </si>
  <si>
    <t>0801754</t>
  </si>
  <si>
    <t>0801758</t>
  </si>
  <si>
    <t>0801764</t>
  </si>
  <si>
    <t>0801774</t>
  </si>
  <si>
    <t>0801783</t>
  </si>
  <si>
    <t>0902302</t>
  </si>
  <si>
    <t>0902321</t>
  </si>
  <si>
    <t>0902366</t>
  </si>
  <si>
    <t>CPE573/
EEE573</t>
  </si>
  <si>
    <t>CPE591/
EEE591</t>
  </si>
  <si>
    <t>CPE473</t>
  </si>
  <si>
    <t>CPE471</t>
  </si>
  <si>
    <t>CPE423/3/40</t>
  </si>
  <si>
    <t xml:space="preserve">CPE481/3/40 </t>
  </si>
  <si>
    <t>CPE371</t>
  </si>
  <si>
    <t xml:space="preserve"> </t>
  </si>
  <si>
    <t>CPE401</t>
  </si>
  <si>
    <t>CPE471/3/50  CPE451/3/57  CPE401/2/ABS</t>
  </si>
  <si>
    <t>CPE451,CPE471,CPE473</t>
  </si>
  <si>
    <t xml:space="preserve">CPE457/3/64  </t>
  </si>
  <si>
    <t>0601205</t>
  </si>
  <si>
    <t>PRE 571</t>
  </si>
  <si>
    <t>PRE 571, CPE 471</t>
  </si>
  <si>
    <t>MEE221</t>
  </si>
  <si>
    <t>CPE 573</t>
  </si>
  <si>
    <t>CPE481,CPE473, PRE571, CPE 573</t>
  </si>
  <si>
    <t>MEE221,EMA381, CPE473,CPE 573, CPE 591</t>
  </si>
  <si>
    <t>CPE 573, PRE 571</t>
  </si>
  <si>
    <t>CPE321/2/45   CPE473/3/32</t>
  </si>
  <si>
    <t>CPE473/3/24</t>
  </si>
  <si>
    <t>CPE473/3/56</t>
  </si>
  <si>
    <t>CPE3777/2/68   CPE473/3/40</t>
  </si>
  <si>
    <t>CPE473/3/ 45     CPE477/3/20</t>
  </si>
  <si>
    <t>CPE473/3/40  ,</t>
  </si>
  <si>
    <t>CPE451/3/ABS   CPE471/3/47   CPE473/3/ABS   CPE481/4/69</t>
  </si>
  <si>
    <t>EMA381/3/27   CPE481/2/40   CPE473/3/68</t>
  </si>
  <si>
    <t>CPE321/2/60   CPE473/2/46</t>
  </si>
  <si>
    <t>EMA381, PRE571, CPE 591</t>
  </si>
  <si>
    <t xml:space="preserve">CPE321/2/50  CPE451/3/40  CPE473/3/40 </t>
  </si>
  <si>
    <t>CPE321/2/43   CPE314/3/    CPE473/3/ 27</t>
  </si>
  <si>
    <t xml:space="preserve">CPE321/2/34   CPE473/3/ 56  </t>
  </si>
  <si>
    <t>CPE321, PRE571</t>
  </si>
  <si>
    <t>CPE311/3/ABS CPE473/3/ 22</t>
  </si>
  <si>
    <t xml:space="preserve">CPE473/3/ 26  </t>
  </si>
  <si>
    <t xml:space="preserve"> MEE221</t>
  </si>
  <si>
    <t>CPE473/3/ 48</t>
  </si>
  <si>
    <t>CPE473/3/ABS</t>
  </si>
  <si>
    <t>CPE377/2/75  CPE473/3 /45</t>
  </si>
  <si>
    <t>CPE423</t>
  </si>
  <si>
    <t xml:space="preserve">CPE371/3/45, CPE377/2/56   CPE457/3/61  CPE473/3/40,  CPE423/3/ABS,  CPE451/3/48 CPE471/3/29  CPE500/3/   </t>
  </si>
  <si>
    <t>CPE371/3/  57</t>
  </si>
  <si>
    <t>EEE211,CVE211, CPE372,EMA381,CPE451,CPE473,</t>
  </si>
  <si>
    <t>CPE321/2/37 CPE451/3/31 CPE473/3/ 24</t>
  </si>
  <si>
    <t>CPE371/3/ABS, CPE473/3/ 21</t>
  </si>
  <si>
    <t xml:space="preserve">CPE377/2/54 CPE313/2/25 CPE321/2/67  CPE451/3/33   CPE471/3/34   CPE473/3/ABS   </t>
  </si>
  <si>
    <t xml:space="preserve">CPE321,CPE377,  CPE313, CPE471, CPE475 </t>
  </si>
  <si>
    <t xml:space="preserve">CPE473/3/27 </t>
  </si>
  <si>
    <t>CPE 473</t>
  </si>
  <si>
    <t xml:space="preserve">CPE321/2/15  CPE457/3/  CPE401/2/  CPE473/3/41,  CPE475/3/  CED300/2/ABS  </t>
  </si>
  <si>
    <t xml:space="preserve">GST111/2/ABS  CPE473/3/54,  CPE481/3/55  CED300/2/47  </t>
  </si>
  <si>
    <t>MEE211/3/ABS</t>
  </si>
  <si>
    <t>MEE221/3/42</t>
  </si>
  <si>
    <t xml:space="preserve">MEE221/3/28,    MTH112/3/56   </t>
  </si>
  <si>
    <t>MEE221/3/37,   EMA381/3/22    CPE473/3/44</t>
  </si>
  <si>
    <t xml:space="preserve"> PRE571, CPE 573</t>
  </si>
  <si>
    <t>MEE211,CPE473, PRE 571, CPE 575, CPE 571</t>
  </si>
  <si>
    <t>MEE221/3/ABS</t>
  </si>
  <si>
    <t>MEE221//3/57  CPE473/3/ 56</t>
  </si>
  <si>
    <t>CPE377, CPE371,    CPE473,  CPE475</t>
  </si>
  <si>
    <t xml:space="preserve">CED300/2/56 CPE473/3/47,  MEE221/3/ ABS </t>
  </si>
  <si>
    <t xml:space="preserve">MEE221/3/43,  CPE321/2/29 CPE371/3/64,  CPE/471/3/53  CPE475/3/63  CPE477/3/  </t>
  </si>
  <si>
    <t>CPE321, CPE477</t>
  </si>
  <si>
    <t>CPE371/3/ ABS</t>
  </si>
  <si>
    <t xml:space="preserve">CPE377/2/34  CPE321/2/27   CPE451/3/33  CPE477/2/43,   CPE481/3/43  CPE473/2/ 40  </t>
  </si>
  <si>
    <t>EEE473/3/44,  CPE457/3/60</t>
  </si>
  <si>
    <t xml:space="preserve">CPE371/3/41,  CPE457/3/61,  CPE473/3/43  </t>
  </si>
  <si>
    <t>CPE321/2/37 EMA381/3/ CPE401/2/ CPE451/3/40   CPE471/3/46 ELA401/2/52 CPE473/3/ CPE457/3/ 50</t>
  </si>
  <si>
    <t>MEE211/3/72,  EMA381/3/36   CPE371/3/50,   CPE375/3/54   CPE457/3/41   CPE475/3/ 40  CPE321/3/9</t>
  </si>
  <si>
    <t>CPE371/3/52, CPE451/3/40, CPE457/3/26, CPE471/3/35  CPE473/3/40 , CPE477/3/27</t>
  </si>
  <si>
    <t xml:space="preserve">MEE221/3/41  CPE377/2/35 CPE371/3/40,  CPE481/3/46  CPE457/3/56  CPE473/ 3/23,  CPE475/3/  </t>
  </si>
  <si>
    <t>EEE211/3/  CVE211/3/   CPE371/3/40,  CPE377/3/35 EMA381/3/   CPE451/3/ ABS CPE471/3/47   CPE473/3/48,  CPE475/3/86   CPE481/3/50</t>
  </si>
  <si>
    <t>3</t>
  </si>
  <si>
    <t>6</t>
  </si>
  <si>
    <t>15</t>
  </si>
  <si>
    <t>2</t>
  </si>
  <si>
    <t>5</t>
  </si>
  <si>
    <t>8</t>
  </si>
  <si>
    <t>18</t>
  </si>
  <si>
    <t>10</t>
  </si>
  <si>
    <t>21</t>
  </si>
  <si>
    <t>17</t>
  </si>
  <si>
    <t>16</t>
  </si>
  <si>
    <t xml:space="preserve">MEE221/3/45 ,EMA381/3/19, CPE321/2/ABS  , CPE473/3/33, </t>
  </si>
  <si>
    <t xml:space="preserve">CPE321/2/50, CPE471/3/49, CPE481/3/40, CPE423/3/50 </t>
  </si>
  <si>
    <t>CPE321/2/33  CPE371/3/33,  CPE375/3/26  EEE451/3/31   CPE457/3/43,  CPE471/3/19,   CPE473/2/26 CPE481/3/ 41</t>
  </si>
  <si>
    <t>CPE473, CVE 211</t>
  </si>
  <si>
    <t>CPE471/3/36</t>
  </si>
  <si>
    <t>CPE457/3/70   CPE475/3/57</t>
  </si>
  <si>
    <t xml:space="preserve">CED300/2/ABS   CPE457/3/54    CPE451/3/ABS   CPE477/3/24    CPE471/3/ABS    </t>
  </si>
  <si>
    <t>CHE113, PRE 571</t>
  </si>
  <si>
    <t>MEE211</t>
  </si>
  <si>
    <t>CED300,CPE451, CPE477, CPE471, CPE 575,CPE 591, PRE 571</t>
  </si>
  <si>
    <t>CPE451,CPE473</t>
  </si>
  <si>
    <t>CPE313</t>
  </si>
  <si>
    <t>CPE311,CPE473</t>
  </si>
  <si>
    <t>PRE571,CPE473</t>
  </si>
  <si>
    <t>CPE 591</t>
  </si>
  <si>
    <t>MEE221,EMA381, CPE321,CPE473</t>
  </si>
  <si>
    <t>19</t>
  </si>
  <si>
    <t xml:space="preserve">CHE113/3/ABS,   CPE473/3/40  </t>
  </si>
  <si>
    <t>CPE 477</t>
  </si>
  <si>
    <t xml:space="preserve"> CPE475/3/24 , CPE481/3/32 ,  CPE457/3/31, CPE471/3/ABS</t>
  </si>
  <si>
    <t>CPE457/3/17  CPE451/3/40   CPE481/3/14   CPE473/3/40    CPE311/3/34 (up to 40)</t>
  </si>
  <si>
    <t>CPE457,  CPE481</t>
  </si>
  <si>
    <t xml:space="preserve">ELA201/2/45    EMA381/3/73  </t>
  </si>
  <si>
    <t>MEE221/3/54   CPE371/3/40</t>
  </si>
  <si>
    <t>MEE211/2/ABS   , CPE473/3/ 40</t>
  </si>
  <si>
    <t>PRE 571, CPE 377, CPE 321</t>
  </si>
  <si>
    <t>ELA401/2/ABS</t>
  </si>
  <si>
    <t>CHM113/33, EEE211/3/60, CPE371/3/ABS, EMA381/41, CPE473/32, CPE481/ABS</t>
  </si>
  <si>
    <t>CPE471, CPE573</t>
  </si>
  <si>
    <t>CPE 321, CPE 473, CPE 451, PRE571, CPE591</t>
  </si>
  <si>
    <t xml:space="preserve">CPE313/2/40 CPE371/3/40,  CPE377/3/57  CPE451/3/40  CPE471/3/28  CPE473/3/22    CPE321/3/47 </t>
  </si>
  <si>
    <t xml:space="preserve">CED300/2/ABS  EEE473/3/22  </t>
  </si>
  <si>
    <t>CED300,CPE473, CPE591</t>
  </si>
  <si>
    <t>CPE371, CPE473, PRE571, CPE591</t>
  </si>
  <si>
    <t>MEE211, CPE473</t>
  </si>
  <si>
    <t>CPE473/3/40,  CPE475/3/ABS</t>
  </si>
  <si>
    <t>CPE473,CPE477, CPE475</t>
  </si>
  <si>
    <t>CPE321/2/34  CPE377/2/ 31  CPE313/2/ABS, CPE471/3/29 CPE473/3/50  CPE475/3/31</t>
  </si>
  <si>
    <t>CPE371, CPE473, CPE481, PRE571</t>
  </si>
  <si>
    <t>CPE313, CPE471, EMA381</t>
  </si>
  <si>
    <t>CED300/2/53  EMA381/3/26   CPE313/3/25  CPE481/3/35  CPE471/3/   CPE473/3/20   CPE475/3/  CPE451/3/42</t>
  </si>
  <si>
    <t xml:space="preserve">EMA381/3/31  CPE473/3/48,  CED300/2/60 </t>
  </si>
  <si>
    <t>EMA381, CPE573</t>
  </si>
  <si>
    <t>GST111, PRE 571</t>
  </si>
  <si>
    <t xml:space="preserve">EMA381/3/62 CPE371/3/64   CVE211/3/ABS  ELA401/3/48 CPE457/3/55,  EEE471/3/61,  EEE473/3/ABS  CPE481/3/38  </t>
  </si>
  <si>
    <t>CPE471, CPE321, CPE371, CPE375, CPE451, CPE471, CPE473</t>
  </si>
  <si>
    <t>CPE377/2/ABS EMA381/3/ABS  CPE457/3/ABS  CPE451/3/ABS  CPE471/3/ABS   CPE473/3/  ABS</t>
  </si>
  <si>
    <t>CPE377, EMA381,  CPE457,  CPE451,  CPE471,   CPE473</t>
  </si>
  <si>
    <t>MEE211/3/31,  CPE321/2/89 CED300/2/62   CPE/471/3/52 CPE473/2/34,  CPE477/3/53,  ELA401/2/45 CPE423/2/67</t>
  </si>
  <si>
    <t>E*</t>
  </si>
  <si>
    <t>B*</t>
  </si>
  <si>
    <t>E</t>
  </si>
  <si>
    <t>A*</t>
  </si>
  <si>
    <t>F</t>
  </si>
  <si>
    <t>C*</t>
  </si>
  <si>
    <t>D*</t>
  </si>
  <si>
    <t>F*</t>
  </si>
  <si>
    <t>A</t>
  </si>
  <si>
    <t>C</t>
  </si>
  <si>
    <t>B</t>
  </si>
  <si>
    <t>D</t>
  </si>
  <si>
    <t>F*/ABS</t>
  </si>
  <si>
    <t>EMA381,PRE 571, CPE321</t>
  </si>
  <si>
    <t>E*/ F</t>
  </si>
  <si>
    <t>CPE473, CPE591</t>
  </si>
  <si>
    <t>MEE221,PRE571, CPE591</t>
  </si>
  <si>
    <t>CPE471, CPE591</t>
  </si>
  <si>
    <t>CPE457,CPE471,CPE477, CPE 571, PRE 571, CPE591</t>
  </si>
  <si>
    <t>MATNO</t>
  </si>
  <si>
    <t>100L</t>
  </si>
  <si>
    <t>200L</t>
  </si>
  <si>
    <t>300L</t>
  </si>
  <si>
    <t>400L</t>
  </si>
  <si>
    <t>500L</t>
  </si>
  <si>
    <t>MODE</t>
  </si>
  <si>
    <t>CGPA</t>
  </si>
  <si>
    <t>UME</t>
  </si>
  <si>
    <t>TRAILED COURSES NOT REGISTERED</t>
  </si>
  <si>
    <t>CPE471/3/50  CPE451/3/57  CPE401/2/42</t>
  </si>
  <si>
    <t xml:space="preserve">CPE377/2/34  CPE321/2/27   CPE451/3/33  CPE477/2/43,   CPE481/3/43  CPE473/2/40  </t>
  </si>
  <si>
    <t>Eboselulu</t>
  </si>
  <si>
    <t xml:space="preserve">Festus Urhe-Efe </t>
  </si>
  <si>
    <t xml:space="preserve">Osagbemwonrue William </t>
  </si>
  <si>
    <t xml:space="preserve">Osaihieora Andrew </t>
  </si>
  <si>
    <t>Osayomore Wellington</t>
  </si>
  <si>
    <t>Isaac EjiEkeme</t>
  </si>
  <si>
    <t>COMPUTER ENGINEERING</t>
  </si>
  <si>
    <t>REPEAT COURSES IN CODES AND MARKS (FIRST SEMESTER)</t>
  </si>
  <si>
    <t>REPEAT COURSES IN CODES AND MARKS (SECOND SEMESTER)</t>
  </si>
  <si>
    <t>TCF/1ST SEM.</t>
  </si>
  <si>
    <t>TCP/1ST SEM.</t>
  </si>
  <si>
    <t>TCR/1ST SEM.</t>
  </si>
  <si>
    <t>CARRY OVER COURSES</t>
  </si>
  <si>
    <t>0702054</t>
  </si>
  <si>
    <t>0801745</t>
  </si>
  <si>
    <t>NAME OF CANDIDATE (SURNAME IN CAPITAL)</t>
  </si>
  <si>
    <t>LEVEL: 500(Amendments)</t>
  </si>
  <si>
    <t xml:space="preserve"> CPE473/2/40  </t>
  </si>
  <si>
    <t>CPE473/2/40</t>
  </si>
  <si>
    <t>EMA381/3/27   CPE481/2/40   CPE473/2/68</t>
  </si>
  <si>
    <t>MEE221/3/37,   EMA381/3/22    CPE473/2/44</t>
  </si>
  <si>
    <t xml:space="preserve">CPE321/2/50  CPE451/3/40  CPE473/2/40 </t>
  </si>
  <si>
    <t>CPE321/2/43   CPE314/3/    CPE473/2/ 27</t>
  </si>
  <si>
    <t>CPE473/2/24</t>
  </si>
  <si>
    <t>CPE473/2/56</t>
  </si>
  <si>
    <t xml:space="preserve">MEE221/3/45 ,EMA381/3/19, CPE321/2/ABS  , CPE473/2/33, </t>
  </si>
  <si>
    <t>MEE221//3/57  CPE473/2/ 56</t>
  </si>
  <si>
    <t xml:space="preserve">CED300/2/56 CPE473/2/47,  MEE221/3/ ABS </t>
  </si>
  <si>
    <t>CPE473/2/ABS</t>
  </si>
  <si>
    <t>CPE473/2/ 48</t>
  </si>
  <si>
    <t>CPE377/2/75  CPE473/2 /45</t>
  </si>
  <si>
    <t>CPE371/3/45, CPE377/2/56   CPE457/3/61  CPE473/2/40,  CPE451/3/48 CPE471/3/29  CPE477/2/52</t>
  </si>
  <si>
    <t>EEE211/3/62  CVE211/3/37   CPE371/3/40,  CPE377/3/35 EMA381/3/43, CPE471/3/47   CPE473/2/48,  CPE475/3/86   CPE481/3/50</t>
  </si>
  <si>
    <t>CPE321/2/37 CPE451/3/31 CPE473/2/ 24</t>
  </si>
  <si>
    <t>CPE371/3/ABS, CPE473/2/ 21</t>
  </si>
  <si>
    <t xml:space="preserve">CPE377/2/54 CPE313/2/25 CPE321/2/67  CPE451/3/33   CPE471/3/34   CPE473/2/ABS   </t>
  </si>
  <si>
    <t>CPE473/2/45</t>
  </si>
  <si>
    <t>CPE321/2/34  CPE377/2/ 31  CPE313/2/ABS, CPE471/3/29 CPE473/2/50  CPE475/3/31</t>
  </si>
  <si>
    <t xml:space="preserve">CPE473/2/27 </t>
  </si>
  <si>
    <t xml:space="preserve">CPE371/3/41,  CPE457/3/61,  CPE473/2/43  </t>
  </si>
  <si>
    <t>CHM113/33, EEE211/3/60, CPE371/3/ABS, EMA381/41, CPE473/22, CPE475/3/56</t>
  </si>
  <si>
    <t xml:space="preserve">CPE321/2/15  CPE457/3/23  CPE401/2/ABS CPE473/2/41,  CPE475/3/19 </t>
  </si>
  <si>
    <t>CPE321/2/37 EMA381/3/ABS CPE451/3/40   CPE471/3/46 ELA401/2/52 CPE473/2/ABS CPE457/3/ 50</t>
  </si>
  <si>
    <t>CED300/2/53  EMA381/3/26   CPE313/3/25  CPE481/3/40  CPE471/3/   CPE473/2/20   CPE475/3/  CPE451/3/42</t>
  </si>
  <si>
    <t xml:space="preserve">EMA381/3/31  CPE473/2/48,  CED300/2/60 </t>
  </si>
  <si>
    <t xml:space="preserve">GST111/2/ABS  CPE473/2/54,  CPE481/3/55  CED300/2/47  </t>
  </si>
  <si>
    <t>CPE377/2/ABS EMA381/3/ABS  CPE457/3/ABS  CPE451/3/ABS  CPE471/3/ABS   CPE473/2/  ABS</t>
  </si>
  <si>
    <t xml:space="preserve"> CPE475/3/40, CPE481/3/40 ,  CPE457/3/40, CPE471/3/ABS</t>
  </si>
  <si>
    <t>CPE473/3/44,  CPE457/3/60</t>
  </si>
  <si>
    <t xml:space="preserve">EMA381/3/62 CPE371/3/64   CVE211/3/40, ELA401/3/48 CPE457/3/55,  CPE471/3/61,  CPE473/3/56  CPE481/3/40 </t>
  </si>
  <si>
    <t>CPE321/2/33  CPE371/3/33,  CPE375/3/26  CPE451/3/31   CPE457/3/43,  CPE471/3/19,   CPE473/2/26 CPE481/3/ 41</t>
  </si>
  <si>
    <t>CPE423/2/40</t>
  </si>
  <si>
    <t xml:space="preserve">CPE321/2/50, CPE471/3/49, CPE481/3/40, CPE423/2/50 </t>
  </si>
  <si>
    <t>CPE457/3/40  CPE451/3/40   CPE481/3/40   CPE473/2/40    CPE311/3/40</t>
  </si>
  <si>
    <t>CPE321/2/46, CPE481/3/40, CPE473/2/60,</t>
  </si>
  <si>
    <t>CPE311/3/ABS CPE473/2/22</t>
  </si>
  <si>
    <t>MEE211/2/ABS, CPE473/2/40</t>
  </si>
  <si>
    <t>CPE371/3/ABS</t>
  </si>
  <si>
    <t>N/A</t>
  </si>
  <si>
    <t>CPE377/2/68,   CPE473/2/40</t>
  </si>
  <si>
    <t>CPE473/2/ 45,     CPE477/2/40</t>
  </si>
  <si>
    <t xml:space="preserve">CED300/2/ABS   CPE457/3/54    CPE451/3/ABS   CPE477/2/40    CPE471/3/ABS    </t>
  </si>
  <si>
    <t>CPE313/2/40 CPE371/3/40,  CPE377/3/57  CPE451/3/40  CPE471/3/28  CPE473/2/22    CPE321/3/47,, CPE477/2/46</t>
  </si>
  <si>
    <t>MEE211/3/31,  CPE321/2/89 CED300/2/62   CPE/471/3/52 CPE473/2/34,  CPE477/2/53,  CPE423/2/67</t>
  </si>
  <si>
    <t xml:space="preserve">MEE221/3/43,  CPE321/2/29 CPE371/3/64,  CPE/471/3/53  CPE475/3/63  CPE477/2/33 </t>
  </si>
  <si>
    <t>34</t>
  </si>
  <si>
    <t>30</t>
  </si>
  <si>
    <t>20</t>
  </si>
  <si>
    <t>COURSES FAILED/TRAILED</t>
  </si>
  <si>
    <t>DE</t>
  </si>
  <si>
    <t>N/R</t>
  </si>
  <si>
    <t>WAIVED</t>
  </si>
  <si>
    <t>WAIVED?</t>
  </si>
  <si>
    <t>CPE471/3/40</t>
  </si>
  <si>
    <t>CED300/2/56  CPE473/3/40</t>
  </si>
  <si>
    <t>R(NO FEES)</t>
  </si>
  <si>
    <t>AIGBE</t>
  </si>
  <si>
    <t>CPE321/2/45   CPE473/2/40</t>
  </si>
  <si>
    <t>CPE471/3/47   CPE481/4/69</t>
  </si>
  <si>
    <t xml:space="preserve">CPE321/2/40   CPE473/2/56  </t>
  </si>
  <si>
    <t>CPE371/3/52, CPE451/3/40, CPE457/3/26, CPE471/3/40  CPE473/2/40 , CPE477/2/27</t>
  </si>
  <si>
    <t>ELA301/2/60, CPE471/3/40, CPE451/3/40  CPE481/3/52, CPE473/2/43</t>
  </si>
  <si>
    <t>500L=4.6429(WITHOUT 591</t>
  </si>
  <si>
    <t>(C)             FIRST CLASS</t>
  </si>
  <si>
    <t>(D)             SECOND CLASS (UPPER DIVISION)</t>
  </si>
  <si>
    <t>(E)              SECOND CLASS (LOWER DIVISION)</t>
  </si>
  <si>
    <t>(F)             THIRD CLASS</t>
  </si>
  <si>
    <t>Bright Olukunmi ADELOKIKI</t>
  </si>
  <si>
    <t>3.0</t>
  </si>
  <si>
    <t>Ibrahim Alabi AKANBI</t>
  </si>
  <si>
    <t>2.2</t>
  </si>
  <si>
    <t>Moyo Bankole AKINOLA</t>
  </si>
  <si>
    <t xml:space="preserve">PRE 571, PRE572 </t>
  </si>
  <si>
    <t>Chidozie Valentine CHIBUEZE</t>
  </si>
  <si>
    <t>Haruna Idrisu MURITALA</t>
  </si>
  <si>
    <t>Oroghenetare OGBEVIRE</t>
  </si>
  <si>
    <t>Bayo   SAMUEL</t>
  </si>
  <si>
    <t/>
  </si>
  <si>
    <t>PRE 571, CPE 471, CPE316, CPE378 /CPE573,CPE553,PRE572,CPE576,CPE512,CPE522,CPE556</t>
  </si>
  <si>
    <t>Fidelis Azegbeobo UMOLE</t>
  </si>
  <si>
    <t xml:space="preserve">PRE572(WAIVED) </t>
  </si>
  <si>
    <t>Joshua  UYIOGHOSA</t>
  </si>
  <si>
    <t xml:space="preserve">MEE211 </t>
  </si>
  <si>
    <t>Jacob Olalekan ITODO</t>
  </si>
  <si>
    <t xml:space="preserve">CPE378, CED300,CPE451, CPE457 CPE477, CPE471, CPE 575,CPE 591, PRE 571 </t>
  </si>
  <si>
    <t>David Chukwuka OCHONOGOR</t>
  </si>
  <si>
    <t>Nnaemeka Christopher  AHANA</t>
  </si>
  <si>
    <t xml:space="preserve">PRE571(WAIVED) </t>
  </si>
  <si>
    <t>Tegogo Karo AKPOVONA</t>
  </si>
  <si>
    <t>Oluwakamisi Joseph AMUBIOYA</t>
  </si>
  <si>
    <t>Emmanuel Osaro ARONMWAN</t>
  </si>
  <si>
    <t>Chukwuka Meshark EFAM</t>
  </si>
  <si>
    <t xml:space="preserve">EMA381, PRE571, CPE 591, CPE501, CPE502, PRE572 </t>
  </si>
  <si>
    <t>Smart Peter EFANGU</t>
  </si>
  <si>
    <t xml:space="preserve">MEE222 </t>
  </si>
  <si>
    <t>Uhunoma Ephraim  ENOFE</t>
  </si>
  <si>
    <t>Oghenevwogaga Theophilus ERHIAGUNA</t>
  </si>
  <si>
    <t>Samuel Isioma IDEHEN</t>
  </si>
  <si>
    <t xml:space="preserve">MEE221,CPE316 </t>
  </si>
  <si>
    <t>Imo Emmanuel NTUK</t>
  </si>
  <si>
    <t xml:space="preserve">MEE221,EMA381,CPE 591, CPE501,CPE502 </t>
  </si>
  <si>
    <t>Francis Onyekachukwu OKAFOR</t>
  </si>
  <si>
    <t>EMA381,PRE 571,CPE 573, CPE321, EEE212, CPE312,CPE372 /CPE501,CPE502,CPE576,CPE522,CPE556</t>
  </si>
  <si>
    <t>Victor Onyeka OKOH</t>
  </si>
  <si>
    <t>Nicholas Onero OKOVIDO</t>
  </si>
  <si>
    <t xml:space="preserve">PRE 571(WAIVED) </t>
  </si>
  <si>
    <t>Ekenemchim Chineme OKOYE</t>
  </si>
  <si>
    <t>Oke-oghene Friday OKPOMO</t>
  </si>
  <si>
    <t xml:space="preserve">PRE571,CPE473, CPE591, CPE376, PRE572,CPE574 </t>
  </si>
  <si>
    <t>Osamudiamen Shedrach  OKUNDIA</t>
  </si>
  <si>
    <t>Efosa John OSUNHON</t>
  </si>
  <si>
    <t>Orevaoghene  OTIEDE</t>
  </si>
  <si>
    <t xml:space="preserve">CPE473,CPE591,CHE222 </t>
  </si>
  <si>
    <t>Kingsley   UMUKORO</t>
  </si>
  <si>
    <t>Eloho  WAKA-OTENUDA</t>
  </si>
  <si>
    <t>Godspower Ikechukwu OSEAFIANA</t>
  </si>
  <si>
    <t xml:space="preserve"> PRE571(WAIVED) </t>
  </si>
  <si>
    <t>Imonike Marcel OSIGWE</t>
  </si>
  <si>
    <t xml:space="preserve">MEE211,CPE473, PRE 571, CPE 575, CPE 571, CPE522, CPE574, CPE512, CPE378 </t>
  </si>
  <si>
    <t>Osatohawmen  ADOLOR</t>
  </si>
  <si>
    <t>Adeniran Oluwaseun ADEDIPE</t>
  </si>
  <si>
    <t>GST123, CPE522 /CPE321/377</t>
  </si>
  <si>
    <t>Elozino Lopez ASAIJE</t>
  </si>
  <si>
    <t>Samuel Friday  DAVID</t>
  </si>
  <si>
    <t>2.1</t>
  </si>
  <si>
    <t>Clarence Osahon EBIZUGBE</t>
  </si>
  <si>
    <t>Samson Omoro ILEDIA</t>
  </si>
  <si>
    <t xml:space="preserve">PRE571,CPE473, CPE512, CPE574 </t>
  </si>
  <si>
    <t>Abieyuwa   IMA-EDOMWONYYI (Miss)</t>
  </si>
  <si>
    <t>Onyekachukwu Japheth  ISEDE</t>
  </si>
  <si>
    <t xml:space="preserve">Evelyn Iriagbonse MICHAEL (Miss) </t>
  </si>
  <si>
    <t>Odiakachukwu Uzodiunor  NWACHI</t>
  </si>
  <si>
    <t xml:space="preserve">Efevero Catherine ODUDU (Miss) </t>
  </si>
  <si>
    <t>Victor Akpo  OKPEGWA</t>
  </si>
  <si>
    <t xml:space="preserve">CPE 591, CPE501, CPE502 </t>
  </si>
  <si>
    <t>Felix  OYANOGHAFO</t>
  </si>
  <si>
    <t xml:space="preserve">CPE591(WAIVED) </t>
  </si>
  <si>
    <t>Victor   UMAKHIHE</t>
  </si>
  <si>
    <t>Nmadu Douglas  AROHIA</t>
  </si>
  <si>
    <t xml:space="preserve">MEE221,EMA381, CPE321,CPE473, CPE578, CPE522 </t>
  </si>
  <si>
    <t>Henry Elohor IGHARIEMU</t>
  </si>
  <si>
    <t>CPE457,CPE477, CPE 571, PRE 571, CPE591, CPE378, CPE316, CPE312 /CPE573,CPE512, CPE522</t>
  </si>
  <si>
    <t>Emmanuel Temitope  SALISU</t>
  </si>
  <si>
    <t xml:space="preserve">CPE501, CPE502 </t>
  </si>
  <si>
    <t>Precious Osakpolor IYEKEKPOLOR</t>
  </si>
  <si>
    <t>CPE377, CPE473,  CPE475, EEE212, PRE572,CPE312 /PRE571,CPE573,CPE591,CPE571, CPE578/576, CPE574/554, CPE512,CPE522,CPE556</t>
  </si>
  <si>
    <t>Anthony Olumese ABIEBA</t>
  </si>
  <si>
    <t>Emmanuel Paul ABUMERE</t>
  </si>
  <si>
    <t xml:space="preserve">CPE371 </t>
  </si>
  <si>
    <t>Samson Abayomi ADEDAPO</t>
  </si>
  <si>
    <t>Charles Temitope  ADEYELE</t>
  </si>
  <si>
    <t>PRE572,CPE591,CPE553 /CPE573, PRE211, PRE212, PRE571,CPE573,CPE571,CPE575</t>
  </si>
  <si>
    <t>Efeoghene Calvin AGBABUNE</t>
  </si>
  <si>
    <t xml:space="preserve"> MEE221, GST121 /CPE578,CPE576, CPE512,CPE556,CPE554</t>
  </si>
  <si>
    <t>Joshua Chinonso AGUONYE</t>
  </si>
  <si>
    <t>Okoh Isaac AKOGWU</t>
  </si>
  <si>
    <t xml:space="preserve">CPE473, CPE522,PRE572 </t>
  </si>
  <si>
    <t>Osayonmo Godswill  ALAREZOMO</t>
  </si>
  <si>
    <t>CPE591, CPE316, CPE512 CPE578/576, CPE574/554, CPE522</t>
  </si>
  <si>
    <t>Benjamin Chidozie AMAECHI</t>
  </si>
  <si>
    <t>Osas Innocent AMHANDIN</t>
  </si>
  <si>
    <t xml:space="preserve"> /CPE573,CPE553</t>
  </si>
  <si>
    <t>Ogheneovo Alex ATIBAKA</t>
  </si>
  <si>
    <t>EMA282 /PRE571,CPE553,PRE572,CPE512,CPE522</t>
  </si>
  <si>
    <t>Ibrim Mercy  BRAIDE</t>
  </si>
  <si>
    <t>CPE471 /PRE571,CPE573,CPE591,CPE571,CPE553,CPE575</t>
  </si>
  <si>
    <t>Ogochukwu CHIBUOGWU</t>
  </si>
  <si>
    <t>Joseph Esimaje EDEMAYIBO</t>
  </si>
  <si>
    <t>Esivwekpe EFEMINI (Miss)</t>
  </si>
  <si>
    <t>Isaac EjiEkeme EZEH</t>
  </si>
  <si>
    <t>Hyginus Chukwka EZUGWORIE</t>
  </si>
  <si>
    <t>Osahon IMASUEN</t>
  </si>
  <si>
    <t>CVE211, CPE372,CPE451,CPE473, /PRE571,CPE573,CPE591,CPE571,CPE553,CPE575, CPE578/576, CPE574/554, CPE512,CPE522,CPE556</t>
  </si>
  <si>
    <t>Isaac IMONIVWERHA</t>
  </si>
  <si>
    <t xml:space="preserve">CPE573, PRE571,PRE572,ELA302 </t>
  </si>
  <si>
    <t>Pamela Osemudiame INOJIE (Miss)</t>
  </si>
  <si>
    <t>Edoghamen Julius ITAMAN</t>
  </si>
  <si>
    <t xml:space="preserve">CPE 321, CPE 473, CPE 451, PRE571, CPE591, CPE522,PRE572,CPE522 </t>
  </si>
  <si>
    <t>Ozaveshe Sunday JIMOH</t>
  </si>
  <si>
    <t>Samson Ade  LAWANI</t>
  </si>
  <si>
    <t>CPE371, CPE473, PRE571, CPE591, CPE522 /CPE573</t>
  </si>
  <si>
    <t>Oghenerukevwe Sarah MAFURU (Miss)</t>
  </si>
  <si>
    <t xml:space="preserve">*Medical Case </t>
  </si>
  <si>
    <t>Onyeka Collins MALEDO</t>
  </si>
  <si>
    <t>CPE473, CPE471,PRE572,MEE212 /PRE571,CPE573,CPE591,CPE571,CPE553,CPE575, CPE512,CPE522,CPE574</t>
  </si>
  <si>
    <t>Frank Takim MOGBUK</t>
  </si>
  <si>
    <t>Noble Chidozie NWOSU</t>
  </si>
  <si>
    <t>Olabode David OGUNDIPE</t>
  </si>
  <si>
    <t>Chukwuemeka OHAEMENYI</t>
  </si>
  <si>
    <t>Osahon Francis OHOMINA</t>
  </si>
  <si>
    <t>CPE451,CPE471,CPE473, CPE/EMA382 /CPE573,CPE591,CPE571,CPE553,CPE575</t>
  </si>
  <si>
    <t>Sekinat Ochuwa OKHAMENA (Miss)</t>
  </si>
  <si>
    <t>Blessing OKOEGUALE (Miss)</t>
  </si>
  <si>
    <t>Eustace Ehikioya OKOH</t>
  </si>
  <si>
    <t>Shedrack OKPARA</t>
  </si>
  <si>
    <t>MEE211, CPE473 /CPE573,CPE591,CPE571,CPE553</t>
  </si>
  <si>
    <t>Janice Oyenmwosa ONI (Miss)</t>
  </si>
  <si>
    <t>Aghogho ONOHWOSAFE (Miss)</t>
  </si>
  <si>
    <t>Praise Steve OSAGIE</t>
  </si>
  <si>
    <t>Anthony Orhue OSAWAYE</t>
  </si>
  <si>
    <t>CPE321,CPE377,  CPE313, CPE471, CPE475  /CPE573,CPE571,CPE553,CPE575, CPE578/576, CPE574/554, CPE512,CPE522,CPE556</t>
  </si>
  <si>
    <t>Bernard Wonders OSUNDE</t>
  </si>
  <si>
    <t>CPE321, CPE477 /PRE571,CPE573,CPE591,CPE571,CPE553,CPE575, PRE572,CPE578/576, CPE574/554, CPE512,CPE522,CPE556</t>
  </si>
  <si>
    <t>Wilfred Iyobor  OTABOR</t>
  </si>
  <si>
    <t>PRE 571, CPE 377, CPE 321, PRE572,CPE522,CPE378 /CPE573,CPE591,CPE571,CPE553,CPE575,  CPE512,CPE522,CPE556</t>
  </si>
  <si>
    <t>Kelvin Oromena OTAGBA</t>
  </si>
  <si>
    <t>Uruemuesiri Superior  OTEME</t>
  </si>
  <si>
    <t>Wilfred Oseremen  OWOBU</t>
  </si>
  <si>
    <t>Godspower Excellent  UFUOMA</t>
  </si>
  <si>
    <t xml:space="preserve"> /CPE534,CPE522, CPE556</t>
  </si>
  <si>
    <t>Eboselulu UKPOKOLO</t>
  </si>
  <si>
    <t>CPE371, CPE473, CPE481, PRE571 /PRE571,CPE/EEE573,CPE591,CPE571,CPE553,CPE575</t>
  </si>
  <si>
    <t>Ejiro Merab WARIRI (Miss)</t>
  </si>
  <si>
    <t>Blessed Josiah EIKHIENA</t>
  </si>
  <si>
    <t xml:space="preserve">-YET TO TRANSFER 100L RESULT- </t>
  </si>
  <si>
    <t>Festus Urhe-Efe  MUKORO</t>
  </si>
  <si>
    <t>CPE321,CPE457,CPE481, CPE475,PRE 571,CPE591 /CPE591,CPE578,CPE512,CPE574,CPE501,CPE502</t>
  </si>
  <si>
    <t>Jide Dayo ALADE</t>
  </si>
  <si>
    <t>CPE591 /PRE571,CPE573,CPE553,CPE575,PRE572,CPE576/552,CPE512,CPE522</t>
  </si>
  <si>
    <t>Oroupade Ann ADIPERE (Miss)</t>
  </si>
  <si>
    <t>CPE313, CPE471, EMA381, CPE/EMA382,CPE312,CPE272 /PRE571,CPE573,CPE591,CPE571,CPE553,CPE575, PRE572,CPE576/534, CPE574/554, CPE512,CPE522,CPE556</t>
  </si>
  <si>
    <t>Osagbemwonrue William  AIGBE</t>
  </si>
  <si>
    <t>1</t>
  </si>
  <si>
    <t>Osaihieora Andrew  AIRELOBHEGBE</t>
  </si>
  <si>
    <t>Osakioya AZEKE</t>
  </si>
  <si>
    <t>Patricia BARTHOLOMEW (Miss)</t>
  </si>
  <si>
    <t>GST111, PRE 571, CPE/EMA382, EMA282 /CPE573,CPE571,CPE553,CPE575</t>
  </si>
  <si>
    <t>Ehi Jonah  IGBINOVIA</t>
  </si>
  <si>
    <t xml:space="preserve"> /PRE571,CPE573,CPE591,CPE571,CPE553,CPE575, CPE576/534, CPE574/554, CPE512,CPE556</t>
  </si>
  <si>
    <t>Osayomore Wellington OGBEMUDIA</t>
  </si>
  <si>
    <t xml:space="preserve">CED300,CHE222,PRE572,CPE522 </t>
  </si>
  <si>
    <t>Daniel Onome OKIH</t>
  </si>
  <si>
    <t>CPE471, CPE321, CPE371, CPE375, CPE451, CPE471, CPE473, PRE572,CPE534,CPE522 /PRE571,CPE573,CPE591,CPE571,CPE553,CPE575,  CPE574, CPE512,CPE556</t>
  </si>
  <si>
    <t>Martins Ohimai  OHIKHUARE</t>
  </si>
  <si>
    <t>CPE377, EMA381,  CPE457,  CPE451,  CPE471,  CPE473,  PRE212, CHE222, CPE272,PRE572,CPE501,CPE501 /PRE571,CPE573,CPE591,CPE571,CPE553,CPE575</t>
  </si>
  <si>
    <t>OTHER NAMES</t>
  </si>
  <si>
    <t>SURNAME</t>
  </si>
  <si>
    <t>REPEAT COURSES</t>
  </si>
  <si>
    <t>SUCESSFUL?</t>
  </si>
  <si>
    <t>SPILL</t>
  </si>
  <si>
    <t>SUPPOSE YOG</t>
  </si>
  <si>
    <t>REGISTERED?</t>
  </si>
  <si>
    <t>S/N(REF)</t>
  </si>
  <si>
    <t>PRE571, MEE221,CPE591,PRE572</t>
  </si>
  <si>
    <t>MEE361/2/48,CED300/2/40,CPE457/3/40,CPE475/3/45,EE471/3/57</t>
  </si>
  <si>
    <r>
      <t>MEE221/3/(</t>
    </r>
    <r>
      <rPr>
        <b/>
        <sz val="12"/>
        <color rgb="FFFF0000"/>
        <rFont val="Times New Roman"/>
        <family val="1"/>
      </rPr>
      <t>16</t>
    </r>
    <r>
      <rPr>
        <b/>
        <sz val="12"/>
        <rFont val="Times New Roman"/>
        <family val="1"/>
      </rPr>
      <t>),EEE331/2/(40),EEE316/2/(40),CPE481/3/(40),</t>
    </r>
  </si>
  <si>
    <t>Anthony Ozaveshe</t>
  </si>
  <si>
    <t>Victor Friday</t>
  </si>
  <si>
    <t>KOLADE</t>
  </si>
  <si>
    <t>CHE222</t>
  </si>
  <si>
    <t>LEVEL: 500(2011/2012 Amendments)</t>
  </si>
  <si>
    <t>0303089</t>
  </si>
  <si>
    <t>Patrick Dennis EWARAWON</t>
  </si>
  <si>
    <t>0402199</t>
  </si>
  <si>
    <t>Flavius Emeka</t>
  </si>
  <si>
    <t>ENEANYA</t>
  </si>
  <si>
    <t>EXAMINATION RECORD SHEET (2014/2015 SESSION)</t>
  </si>
  <si>
    <t>CPE316/3/   CPE312/3 , CPE378/3/ , CPE314/3/ ,</t>
  </si>
  <si>
    <t xml:space="preserve">CPE378/3/ </t>
  </si>
  <si>
    <t xml:space="preserve">ELA302/2/    ,   CPE316/3/ABS  </t>
  </si>
  <si>
    <t>CPE312/3/</t>
  </si>
  <si>
    <t xml:space="preserve">EEE212/3/      CPE312/3/    CPE372/3/   CPE382/4/  </t>
  </si>
  <si>
    <t>PRE212/2/   , EEE212/3/   , CPE272/2/   , CPE376/3/   ,  CPE316/2/</t>
  </si>
  <si>
    <t xml:space="preserve">GST121/2/  MEE222/3/  </t>
  </si>
  <si>
    <t xml:space="preserve">CPE316/3/ABS </t>
  </si>
  <si>
    <t xml:space="preserve">EMA378/3/    CHE222/3/40  </t>
  </si>
  <si>
    <t>272    316</t>
  </si>
  <si>
    <t>EEE212/3/</t>
  </si>
  <si>
    <t xml:space="preserve"> PRE/212/27  </t>
  </si>
  <si>
    <t>CPE282/4/    ,CPE382/4/</t>
  </si>
  <si>
    <r>
      <t xml:space="preserve">MTH125/3/ </t>
    </r>
    <r>
      <rPr>
        <sz val="12"/>
        <color rgb="FFFF0000"/>
        <rFont val="Times New Roman"/>
        <family val="1"/>
      </rPr>
      <t xml:space="preserve"> EMA/282/4/</t>
    </r>
    <r>
      <rPr>
        <sz val="12"/>
        <rFont val="Times New Roman"/>
        <family val="1"/>
      </rPr>
      <t xml:space="preserve">  </t>
    </r>
  </si>
  <si>
    <t xml:space="preserve">CPE314/3/  </t>
  </si>
  <si>
    <t xml:space="preserve">      CPE378/3/   </t>
  </si>
  <si>
    <t>MEE222/3/  CPE316/3/</t>
  </si>
  <si>
    <t>PRE212/2/   , CPE372/3/   , ELA202/2/    , CPE/3/314/</t>
  </si>
  <si>
    <t xml:space="preserve">CPE272/2/37  CPE312/3/32   CPE316/2/21  CPE/EMA382/4/33  </t>
  </si>
  <si>
    <t xml:space="preserve">EMA282/4/     EMA382/4/  </t>
  </si>
  <si>
    <t xml:space="preserve">EEE212/3/      CPE314/3/     </t>
  </si>
  <si>
    <t>05</t>
  </si>
  <si>
    <t>24</t>
  </si>
  <si>
    <t>*45</t>
  </si>
  <si>
    <t>*64</t>
  </si>
  <si>
    <t>*75</t>
  </si>
  <si>
    <t>*61</t>
  </si>
  <si>
    <t>*79</t>
  </si>
  <si>
    <t>*55</t>
  </si>
  <si>
    <t>*41</t>
  </si>
  <si>
    <t>*52</t>
  </si>
  <si>
    <t>*74</t>
  </si>
  <si>
    <t>*48</t>
  </si>
  <si>
    <t>*80</t>
  </si>
  <si>
    <t>*62</t>
  </si>
  <si>
    <t>*69</t>
  </si>
  <si>
    <t>*44</t>
  </si>
  <si>
    <t>*43</t>
  </si>
  <si>
    <t>*73</t>
  </si>
  <si>
    <t>*60</t>
  </si>
  <si>
    <t>*76</t>
  </si>
  <si>
    <t>*78</t>
  </si>
  <si>
    <t>*58</t>
  </si>
  <si>
    <t>*72</t>
  </si>
  <si>
    <t>*85</t>
  </si>
  <si>
    <t>*46</t>
  </si>
  <si>
    <t xml:space="preserve">CHM122/    CHM124/   EMA282/     CHE222/3/      EEE212/3/    EEE316/2/     CPE382/3/    CPE312/3/   </t>
  </si>
  <si>
    <t>CPE471/3/15</t>
  </si>
  <si>
    <t>PRE211/2/46</t>
  </si>
  <si>
    <t>CPE473/3/67    CPE477/3/61</t>
  </si>
  <si>
    <t xml:space="preserve">CPE321/2/40 CPE451/3/40   CPE473/2/50 </t>
  </si>
  <si>
    <t>CPE321/2/27     CPE477/2/40</t>
  </si>
  <si>
    <t>GST111/2/66</t>
  </si>
  <si>
    <t>0801750</t>
  </si>
  <si>
    <t>OLD S/N</t>
  </si>
  <si>
    <t>*65</t>
  </si>
  <si>
    <t>/CPE591</t>
  </si>
  <si>
    <t>CPE321</t>
  </si>
  <si>
    <t>/CPE573</t>
  </si>
  <si>
    <t>CPE321/3/40</t>
  </si>
  <si>
    <t>CPE473/2/55</t>
  </si>
  <si>
    <t xml:space="preserve"> MEE221/3/47</t>
  </si>
  <si>
    <t xml:space="preserve"> CPE471/3/40     CPE473/2/51 </t>
  </si>
  <si>
    <t xml:space="preserve">CPE313/2/60  CPE451/3/40   CPE471/3/40   CPE473/2/75  </t>
  </si>
  <si>
    <t>CPE321/2/50     CPE377/2/40      CPE313/2/70 , CPE471/3/40   CPE475/3/40</t>
  </si>
  <si>
    <t xml:space="preserve">CPE321/2/40 EMA381/3/ABS  CPE473/2/09,  CPE423/3/41 ,   CPE371/3/ABS ,   CPE375/3/54, </t>
  </si>
  <si>
    <t>*54</t>
  </si>
  <si>
    <t>*68</t>
  </si>
  <si>
    <t>06</t>
  </si>
  <si>
    <t>TOTAL</t>
  </si>
  <si>
    <t xml:space="preserve">MEE211/3/56   ,  CPE477/3/45,   CPE313/2/66   ,  EMA381/3/40, CED300/2/72   CPE451/3/40    CPE471/3/40    </t>
  </si>
  <si>
    <t>MEE221/3/ABS   , EMA381/3/56</t>
  </si>
  <si>
    <t xml:space="preserve">CPE377/2/46   CPE473/3/40  ,  CPE475/3/240 </t>
  </si>
  <si>
    <t>CPE457/3/19,      CPE477/2/40,   CPE471/3/40</t>
  </si>
  <si>
    <t>CVE211/3/78     CPE377/3/45        CPE451/3/40        CPE477/3/40        CPE457/3/40</t>
  </si>
  <si>
    <t xml:space="preserve"> CPE473/2/58</t>
  </si>
  <si>
    <t>MEE211/3/ABS     CPE473/3/76</t>
  </si>
  <si>
    <t xml:space="preserve">CPE377/3/48    CPE321/2/40   CPE451/3/47         CPE457/3/40 ,  CPE471/3/50    </t>
  </si>
  <si>
    <t>CHM113/3/54     CPE371/3/ABS ,   CPE473/3/73,     CPE471/3/52 ,  CPE477/3/49, CPE451/3/40</t>
  </si>
  <si>
    <t xml:space="preserve">EMA381/3/10  CPE313/3/23  CPE471/3/40   CPE473/2/49  CPE475/3/40    CPE457/3/40 </t>
  </si>
  <si>
    <t>CPE321/2/40  CPE371/3/21,  CPE375/3/ABS  CPE451/3/40   CPE471/3/28,   CPE473/2/46, CPE477/3/21</t>
  </si>
  <si>
    <t>PRE571,  CPE575</t>
  </si>
  <si>
    <t>CPE457,  PRE571,  CPE591</t>
  </si>
  <si>
    <t xml:space="preserve"> CPE573, CPE591</t>
  </si>
  <si>
    <t>/CPE371</t>
  </si>
  <si>
    <t>/CPE573, CPE591, CPE575</t>
  </si>
  <si>
    <t>MEE211, CPE571</t>
  </si>
  <si>
    <t>EMA381, CPE371, CPE575, CPE473</t>
  </si>
  <si>
    <t>EMA381, CPE313,   PRE571</t>
  </si>
  <si>
    <t>CPE371, CPE375, CPE471, CPE571</t>
  </si>
  <si>
    <t>Adam</t>
  </si>
  <si>
    <t>Amayo</t>
  </si>
  <si>
    <t>Abiodun</t>
  </si>
  <si>
    <t>Amaka1</t>
  </si>
  <si>
    <t>BAmaka2</t>
  </si>
  <si>
    <t xml:space="preserve">Collins1 </t>
  </si>
  <si>
    <t>Collins2</t>
  </si>
  <si>
    <t>Collins3</t>
  </si>
  <si>
    <t>Collins4</t>
  </si>
  <si>
    <t>Collins5</t>
  </si>
  <si>
    <t>Collins6</t>
  </si>
  <si>
    <t>Collins7</t>
  </si>
  <si>
    <t>Collins8</t>
  </si>
  <si>
    <t>Collins9</t>
  </si>
  <si>
    <t>Collins10</t>
  </si>
  <si>
    <t>Collins11</t>
  </si>
  <si>
    <t>Collins12</t>
  </si>
  <si>
    <t>Collins13</t>
  </si>
  <si>
    <t>Collins14</t>
  </si>
  <si>
    <t>Collins15</t>
  </si>
  <si>
    <t>Collins16</t>
  </si>
  <si>
    <t>Collins17</t>
  </si>
  <si>
    <t>Collins18</t>
  </si>
  <si>
    <t>Collins19</t>
  </si>
  <si>
    <t>Collins20</t>
  </si>
  <si>
    <t>Collins21</t>
  </si>
  <si>
    <t>Collins22</t>
  </si>
  <si>
    <t>Collins23</t>
  </si>
  <si>
    <t>Collins24</t>
  </si>
  <si>
    <t>Collins25</t>
  </si>
  <si>
    <t>Collins26</t>
  </si>
  <si>
    <t>Collins27</t>
  </si>
  <si>
    <t>Collins28</t>
  </si>
  <si>
    <t>Collins29</t>
  </si>
  <si>
    <t>Collins30</t>
  </si>
  <si>
    <t>Bimbo</t>
  </si>
  <si>
    <t>IGBADO</t>
  </si>
  <si>
    <t>OGBEIDE (Miss)</t>
  </si>
  <si>
    <t>ADA (Miss)</t>
  </si>
  <si>
    <t>YETUNDE</t>
  </si>
  <si>
    <t>OBAKPOLOR1</t>
  </si>
  <si>
    <t>BAKPOLOR2</t>
  </si>
  <si>
    <t>OBAKPOLOR12</t>
  </si>
  <si>
    <t>BAKPOLOR10</t>
  </si>
  <si>
    <t>OBAKPOLOR11</t>
  </si>
  <si>
    <t>BAKPOLOR9</t>
  </si>
  <si>
    <t>OBAKPOLOR10</t>
  </si>
  <si>
    <t>BAKPOLOR8</t>
  </si>
  <si>
    <t>OBAKPOLOR9</t>
  </si>
  <si>
    <t>BAKPOLOR7</t>
  </si>
  <si>
    <t>OBAKPOLOR8</t>
  </si>
  <si>
    <t>BAKPOLOR6</t>
  </si>
  <si>
    <t>OBAKPOLOR7</t>
  </si>
  <si>
    <t>BAKPOLOR5</t>
  </si>
  <si>
    <t>OBAKPOLOR6</t>
  </si>
  <si>
    <t>BAKPOLOR4</t>
  </si>
  <si>
    <t>OBAKPOLOR5</t>
  </si>
  <si>
    <t>BAKPOLOR3</t>
  </si>
  <si>
    <t>OBAKPOLOR4</t>
  </si>
  <si>
    <t>OBAKPOLOR3</t>
  </si>
  <si>
    <t>BAKPOLOR1</t>
  </si>
  <si>
    <t>OBAKPOLOR2</t>
  </si>
  <si>
    <t>BAKPOLOR0</t>
  </si>
  <si>
    <t>OBAKPOLOR0</t>
  </si>
  <si>
    <t>NATHANIEL</t>
  </si>
  <si>
    <t>OSAZUWA</t>
  </si>
  <si>
    <t>FACULTY OF FACULTY</t>
  </si>
  <si>
    <t>UNIVERSITY OF THE CONTINENT</t>
  </si>
  <si>
    <t>LEVEL: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</si>
</sst>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"/>
    <numFmt numFmtId="165" formatCode="0.0000"/>
  </numFmts>
  <fonts count="4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4"/>
      <color rgb="FFC00000"/>
      <name val="Calibri"/>
      <family val="2"/>
    </font>
    <font>
      <b/>
      <sz val="14"/>
      <color rgb="FF00B050"/>
      <name val="Calibri"/>
      <family val="2"/>
    </font>
    <font>
      <b/>
      <sz val="14"/>
      <color rgb="FF0070C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theme="3" tint="0.39997558519241921"/>
      <name val="Times New Roman"/>
      <family val="1"/>
    </font>
    <font>
      <b/>
      <sz val="12"/>
      <color indexed="60"/>
      <name val="Times New Roman"/>
      <family val="1"/>
    </font>
    <font>
      <b/>
      <sz val="12"/>
      <color indexed="12"/>
      <name val="Times New Roman"/>
      <family val="1"/>
    </font>
    <font>
      <b/>
      <sz val="12"/>
      <color rgb="FFFF0000"/>
      <name val="Times New Roman"/>
      <family val="1"/>
    </font>
    <font>
      <b/>
      <u/>
      <sz val="12"/>
      <name val="Times New Roman"/>
      <family val="1"/>
    </font>
    <font>
      <b/>
      <i/>
      <sz val="12"/>
      <color theme="3" tint="0.39997558519241921"/>
      <name val="Times New Roman"/>
      <family val="1"/>
    </font>
    <font>
      <b/>
      <i/>
      <sz val="12"/>
      <color indexed="12"/>
      <name val="Times New Roman"/>
      <family val="1"/>
    </font>
    <font>
      <b/>
      <i/>
      <sz val="12"/>
      <color indexed="60"/>
      <name val="Times New Roman"/>
      <family val="1"/>
    </font>
    <font>
      <b/>
      <i/>
      <sz val="12"/>
      <color rgb="FFFF0000"/>
      <name val="Times New Roman"/>
      <family val="1"/>
    </font>
    <font>
      <i/>
      <sz val="12"/>
      <color indexed="10"/>
      <name val="Times New Roman"/>
      <family val="1"/>
    </font>
    <font>
      <i/>
      <sz val="12"/>
      <color indexed="12"/>
      <name val="Times New Roman"/>
      <family val="1"/>
    </font>
    <font>
      <i/>
      <sz val="12"/>
      <color indexed="60"/>
      <name val="Times New Roman"/>
      <family val="1"/>
    </font>
    <font>
      <b/>
      <sz val="12"/>
      <color indexed="17"/>
      <name val="Times New Roman"/>
      <family val="1"/>
    </font>
    <font>
      <sz val="12"/>
      <color rgb="FFC00000"/>
      <name val="Times New Roman"/>
      <family val="1"/>
    </font>
    <font>
      <b/>
      <sz val="12"/>
      <color rgb="FF00B050"/>
      <name val="Times New Roman"/>
      <family val="1"/>
    </font>
    <font>
      <sz val="12"/>
      <color rgb="FF0070C0"/>
      <name val="Times New Roman"/>
      <family val="1"/>
    </font>
    <font>
      <sz val="12"/>
      <color rgb="FF00B0F0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0070C0"/>
      <name val="Times New Roman"/>
      <family val="1"/>
    </font>
    <font>
      <sz val="12"/>
      <color theme="9" tint="-0.249977111117893"/>
      <name val="Times New Roman"/>
      <family val="1"/>
    </font>
    <font>
      <i/>
      <sz val="12"/>
      <color theme="3" tint="0.39997558519241921"/>
      <name val="Times New Roman"/>
      <family val="1"/>
    </font>
    <font>
      <i/>
      <sz val="12"/>
      <color rgb="FFFF0000"/>
      <name val="Times New Roman"/>
      <family val="1"/>
    </font>
    <font>
      <sz val="12"/>
      <color indexed="17"/>
      <name val="Times New Roman"/>
      <family val="1"/>
    </font>
    <font>
      <sz val="12"/>
      <color theme="3" tint="0.39997558519241921"/>
      <name val="Times New Roman"/>
      <family val="1"/>
    </font>
    <font>
      <sz val="12"/>
      <color indexed="12"/>
      <name val="Times New Roman"/>
      <family val="1"/>
    </font>
    <font>
      <i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773">
    <xf numFmtId="0" fontId="0" fillId="0" borderId="0" xfId="0"/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0" fontId="1" fillId="0" borderId="11" xfId="0" applyFont="1" applyBorder="1" applyAlignment="1">
      <alignment horizontal="left" wrapText="1"/>
    </xf>
    <xf numFmtId="0" fontId="1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4" fillId="0" borderId="1" xfId="0" applyFont="1" applyBorder="1" applyAlignment="1"/>
    <xf numFmtId="0" fontId="1" fillId="0" borderId="1" xfId="0" applyFont="1" applyBorder="1"/>
    <xf numFmtId="0" fontId="1" fillId="0" borderId="0" xfId="0" applyFont="1"/>
    <xf numFmtId="0" fontId="6" fillId="0" borderId="1" xfId="0" applyFont="1" applyBorder="1" applyAlignment="1">
      <alignment horizontal="center" textRotation="255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/>
    <xf numFmtId="0" fontId="3" fillId="0" borderId="6" xfId="0" applyFont="1" applyBorder="1" applyAlignment="1">
      <alignment horizontal="center" wrapText="1"/>
    </xf>
    <xf numFmtId="0" fontId="6" fillId="0" borderId="4" xfId="0" applyFont="1" applyBorder="1" applyAlignment="1">
      <alignment horizontal="center" textRotation="255"/>
    </xf>
    <xf numFmtId="0" fontId="1" fillId="0" borderId="4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" fillId="0" borderId="29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4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textRotation="255"/>
    </xf>
    <xf numFmtId="0" fontId="15" fillId="0" borderId="0" xfId="0" applyFont="1"/>
    <xf numFmtId="0" fontId="16" fillId="0" borderId="1" xfId="0" applyFont="1" applyBorder="1"/>
    <xf numFmtId="0" fontId="16" fillId="0" borderId="1" xfId="0" applyNumberFormat="1" applyFont="1" applyBorder="1"/>
    <xf numFmtId="0" fontId="7" fillId="0" borderId="1" xfId="0" applyFont="1" applyBorder="1" applyAlignment="1">
      <alignment textRotation="90"/>
    </xf>
    <xf numFmtId="0" fontId="7" fillId="0" borderId="4" xfId="0" applyFont="1" applyBorder="1" applyAlignment="1">
      <alignment textRotation="90"/>
    </xf>
    <xf numFmtId="0" fontId="7" fillId="0" borderId="2" xfId="0" applyFont="1" applyBorder="1" applyAlignment="1">
      <alignment textRotation="90"/>
    </xf>
    <xf numFmtId="0" fontId="18" fillId="0" borderId="7" xfId="0" applyFont="1" applyBorder="1" applyAlignment="1">
      <alignment textRotation="90"/>
    </xf>
    <xf numFmtId="0" fontId="19" fillId="0" borderId="7" xfId="0" applyFont="1" applyBorder="1" applyAlignment="1">
      <alignment textRotation="90"/>
    </xf>
    <xf numFmtId="0" fontId="20" fillId="0" borderId="1" xfId="0" applyFont="1" applyBorder="1" applyAlignment="1">
      <alignment textRotation="90"/>
    </xf>
    <xf numFmtId="0" fontId="20" fillId="0" borderId="4" xfId="0" applyFont="1" applyBorder="1" applyAlignment="1">
      <alignment textRotation="90"/>
    </xf>
    <xf numFmtId="0" fontId="7" fillId="0" borderId="1" xfId="0" applyFont="1" applyBorder="1"/>
    <xf numFmtId="0" fontId="7" fillId="0" borderId="1" xfId="0" applyNumberFormat="1" applyFont="1" applyBorder="1" applyAlignment="1">
      <alignment wrapText="1"/>
    </xf>
    <xf numFmtId="0" fontId="7" fillId="0" borderId="1" xfId="0" applyNumberFormat="1" applyFont="1" applyBorder="1" applyAlignment="1">
      <alignment vertical="top" wrapText="1"/>
    </xf>
    <xf numFmtId="0" fontId="3" fillId="0" borderId="1" xfId="1" applyFont="1" applyFill="1" applyBorder="1"/>
    <xf numFmtId="0" fontId="3" fillId="0" borderId="1" xfId="1" applyFont="1" applyFill="1" applyBorder="1" applyAlignment="1">
      <alignment wrapText="1"/>
    </xf>
    <xf numFmtId="0" fontId="7" fillId="0" borderId="1" xfId="0" applyNumberFormat="1" applyFont="1" applyFill="1" applyBorder="1"/>
    <xf numFmtId="0" fontId="7" fillId="0" borderId="2" xfId="0" applyNumberFormat="1" applyFont="1" applyFill="1" applyBorder="1"/>
    <xf numFmtId="0" fontId="22" fillId="0" borderId="1" xfId="0" applyFont="1" applyFill="1" applyBorder="1"/>
    <xf numFmtId="0" fontId="18" fillId="0" borderId="1" xfId="0" applyFont="1" applyFill="1" applyBorder="1"/>
    <xf numFmtId="0" fontId="23" fillId="0" borderId="1" xfId="0" applyFont="1" applyFill="1" applyBorder="1"/>
    <xf numFmtId="0" fontId="7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26" fillId="0" borderId="1" xfId="0" applyFont="1" applyFill="1" applyBorder="1"/>
    <xf numFmtId="0" fontId="27" fillId="0" borderId="1" xfId="0" applyFont="1" applyFill="1" applyBorder="1"/>
    <xf numFmtId="165" fontId="28" fillId="0" borderId="1" xfId="0" applyNumberFormat="1" applyFont="1" applyFill="1" applyBorder="1"/>
    <xf numFmtId="0" fontId="29" fillId="0" borderId="1" xfId="0" applyFont="1" applyFill="1" applyBorder="1"/>
    <xf numFmtId="0" fontId="20" fillId="0" borderId="1" xfId="0" applyNumberFormat="1" applyFont="1" applyFill="1" applyBorder="1"/>
    <xf numFmtId="0" fontId="7" fillId="0" borderId="1" xfId="0" applyFont="1" applyFill="1" applyBorder="1" applyAlignment="1">
      <alignment wrapText="1"/>
    </xf>
    <xf numFmtId="0" fontId="20" fillId="0" borderId="1" xfId="0" applyFont="1" applyFill="1" applyBorder="1"/>
    <xf numFmtId="0" fontId="20" fillId="0" borderId="4" xfId="0" applyNumberFormat="1" applyFont="1" applyFill="1" applyBorder="1"/>
    <xf numFmtId="0" fontId="7" fillId="0" borderId="1" xfId="0" applyFont="1" applyFill="1" applyBorder="1" applyAlignment="1"/>
    <xf numFmtId="0" fontId="1" fillId="0" borderId="1" xfId="1" applyFont="1" applyFill="1" applyBorder="1"/>
    <xf numFmtId="0" fontId="12" fillId="5" borderId="0" xfId="0" applyFont="1" applyFill="1" applyBorder="1"/>
    <xf numFmtId="0" fontId="0" fillId="5" borderId="0" xfId="0" applyFill="1"/>
    <xf numFmtId="0" fontId="15" fillId="0" borderId="1" xfId="0" applyFont="1" applyBorder="1"/>
    <xf numFmtId="0" fontId="0" fillId="0" borderId="1" xfId="0" applyBorder="1"/>
    <xf numFmtId="0" fontId="0" fillId="5" borderId="1" xfId="0" applyFill="1" applyBorder="1"/>
    <xf numFmtId="0" fontId="14" fillId="0" borderId="1" xfId="0" applyFont="1" applyBorder="1"/>
    <xf numFmtId="0" fontId="17" fillId="0" borderId="1" xfId="0" applyFont="1" applyBorder="1" applyAlignment="1">
      <alignment textRotation="90"/>
    </xf>
    <xf numFmtId="0" fontId="18" fillId="0" borderId="1" xfId="0" applyFont="1" applyBorder="1" applyAlignment="1">
      <alignment textRotation="90"/>
    </xf>
    <xf numFmtId="0" fontId="19" fillId="0" borderId="1" xfId="0" applyFont="1" applyBorder="1" applyAlignment="1">
      <alignment textRotation="90"/>
    </xf>
    <xf numFmtId="0" fontId="14" fillId="5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7" fillId="2" borderId="1" xfId="0" applyFont="1" applyFill="1" applyBorder="1" applyAlignment="1"/>
    <xf numFmtId="0" fontId="6" fillId="2" borderId="1" xfId="0" applyFont="1" applyFill="1" applyBorder="1" applyAlignment="1"/>
    <xf numFmtId="0" fontId="7" fillId="0" borderId="1" xfId="0" applyNumberFormat="1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/>
    <xf numFmtId="164" fontId="4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/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/>
    <xf numFmtId="0" fontId="5" fillId="0" borderId="6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6" fillId="0" borderId="0" xfId="0" applyFont="1" applyBorder="1"/>
    <xf numFmtId="0" fontId="16" fillId="5" borderId="0" xfId="0" applyFont="1" applyFill="1" applyBorder="1"/>
    <xf numFmtId="0" fontId="1" fillId="5" borderId="0" xfId="0" applyFont="1" applyFill="1"/>
    <xf numFmtId="0" fontId="16" fillId="0" borderId="1" xfId="0" applyFont="1" applyFill="1" applyBorder="1"/>
    <xf numFmtId="49" fontId="16" fillId="0" borderId="1" xfId="0" applyNumberFormat="1" applyFont="1" applyFill="1" applyBorder="1" applyAlignment="1">
      <alignment horizontal="center" wrapText="1"/>
    </xf>
    <xf numFmtId="0" fontId="16" fillId="0" borderId="4" xfId="0" applyFont="1" applyFill="1" applyBorder="1" applyAlignment="1">
      <alignment wrapText="1"/>
    </xf>
    <xf numFmtId="49" fontId="7" fillId="0" borderId="6" xfId="0" applyNumberFormat="1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31" fillId="0" borderId="9" xfId="0" applyNumberFormat="1" applyFont="1" applyFill="1" applyBorder="1" applyAlignment="1">
      <alignment horizontal="center" wrapText="1"/>
    </xf>
    <xf numFmtId="0" fontId="32" fillId="0" borderId="22" xfId="0" applyFont="1" applyFill="1" applyBorder="1" applyAlignment="1">
      <alignment horizontal="center" wrapText="1"/>
    </xf>
    <xf numFmtId="0" fontId="32" fillId="0" borderId="6" xfId="0" applyFont="1" applyFill="1" applyBorder="1" applyAlignment="1">
      <alignment horizontal="center" wrapText="1"/>
    </xf>
    <xf numFmtId="1" fontId="16" fillId="0" borderId="1" xfId="0" applyNumberFormat="1" applyFont="1" applyFill="1" applyBorder="1" applyAlignment="1">
      <alignment horizontal="center" wrapText="1"/>
    </xf>
    <xf numFmtId="1" fontId="16" fillId="0" borderId="9" xfId="0" applyNumberFormat="1" applyFont="1" applyFill="1" applyBorder="1" applyAlignment="1">
      <alignment horizontal="center" wrapText="1"/>
    </xf>
    <xf numFmtId="1" fontId="30" fillId="0" borderId="9" xfId="0" applyNumberFormat="1" applyFont="1" applyFill="1" applyBorder="1" applyAlignment="1">
      <alignment horizontal="center" wrapText="1"/>
    </xf>
    <xf numFmtId="1" fontId="31" fillId="0" borderId="9" xfId="0" applyNumberFormat="1" applyFont="1" applyFill="1" applyBorder="1" applyAlignment="1">
      <alignment horizontal="center" wrapText="1"/>
    </xf>
    <xf numFmtId="1" fontId="33" fillId="0" borderId="5" xfId="0" applyNumberFormat="1" applyFont="1" applyFill="1" applyBorder="1" applyAlignment="1">
      <alignment horizontal="center" wrapText="1"/>
    </xf>
    <xf numFmtId="0" fontId="30" fillId="0" borderId="31" xfId="0" applyFont="1" applyFill="1" applyBorder="1" applyAlignment="1">
      <alignment horizontal="center" wrapText="1"/>
    </xf>
    <xf numFmtId="0" fontId="34" fillId="0" borderId="9" xfId="0" applyFont="1" applyFill="1" applyBorder="1" applyAlignment="1">
      <alignment horizontal="center" wrapText="1"/>
    </xf>
    <xf numFmtId="49" fontId="7" fillId="0" borderId="1" xfId="0" applyNumberFormat="1" applyFont="1" applyFill="1" applyBorder="1" applyAlignment="1">
      <alignment horizontal="left" wrapText="1"/>
    </xf>
    <xf numFmtId="0" fontId="16" fillId="5" borderId="1" xfId="0" applyFont="1" applyFill="1" applyBorder="1"/>
    <xf numFmtId="0" fontId="16" fillId="0" borderId="0" xfId="0" applyFont="1" applyFill="1" applyBorder="1"/>
    <xf numFmtId="0" fontId="16" fillId="0" borderId="0" xfId="0" applyFont="1" applyFill="1"/>
    <xf numFmtId="0" fontId="16" fillId="0" borderId="1" xfId="0" applyNumberFormat="1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49" fontId="16" fillId="0" borderId="3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0" fontId="1" fillId="5" borderId="1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0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left" wrapText="1"/>
    </xf>
    <xf numFmtId="0" fontId="33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6" fillId="4" borderId="1" xfId="0" applyFont="1" applyFill="1" applyBorder="1" applyAlignment="1">
      <alignment horizontal="center"/>
    </xf>
    <xf numFmtId="49" fontId="30" fillId="4" borderId="1" xfId="0" applyNumberFormat="1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left" wrapText="1"/>
    </xf>
    <xf numFmtId="0" fontId="33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wrapText="1"/>
    </xf>
    <xf numFmtId="0" fontId="16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49" fontId="30" fillId="0" borderId="9" xfId="0" applyNumberFormat="1" applyFont="1" applyFill="1" applyBorder="1" applyAlignment="1">
      <alignment horizontal="center"/>
    </xf>
    <xf numFmtId="0" fontId="34" fillId="0" borderId="9" xfId="0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30" fillId="0" borderId="9" xfId="0" applyFont="1" applyFill="1" applyBorder="1" applyAlignment="1">
      <alignment horizontal="center"/>
    </xf>
    <xf numFmtId="0" fontId="31" fillId="0" borderId="9" xfId="0" applyFont="1" applyFill="1" applyBorder="1" applyAlignment="1">
      <alignment horizontal="left" wrapText="1"/>
    </xf>
    <xf numFmtId="0" fontId="33" fillId="0" borderId="9" xfId="0" applyFont="1" applyFill="1" applyBorder="1" applyAlignment="1">
      <alignment horizontal="center"/>
    </xf>
    <xf numFmtId="0" fontId="6" fillId="0" borderId="3" xfId="0" applyFont="1" applyBorder="1" applyAlignment="1">
      <alignment wrapText="1"/>
    </xf>
    <xf numFmtId="0" fontId="16" fillId="0" borderId="7" xfId="0" applyNumberFormat="1" applyFont="1" applyBorder="1" applyAlignment="1">
      <alignment vertical="top" wrapText="1"/>
    </xf>
    <xf numFmtId="0" fontId="7" fillId="0" borderId="7" xfId="0" applyNumberFormat="1" applyFont="1" applyBorder="1" applyAlignment="1">
      <alignment vertical="top" wrapText="1"/>
    </xf>
    <xf numFmtId="0" fontId="7" fillId="0" borderId="7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8" fillId="0" borderId="8" xfId="0" applyFont="1" applyBorder="1" applyAlignment="1">
      <alignment textRotation="90"/>
    </xf>
    <xf numFmtId="0" fontId="19" fillId="0" borderId="8" xfId="0" applyFont="1" applyBorder="1" applyAlignment="1">
      <alignment textRotation="90"/>
    </xf>
    <xf numFmtId="0" fontId="22" fillId="0" borderId="9" xfId="0" applyFont="1" applyFill="1" applyBorder="1"/>
    <xf numFmtId="0" fontId="7" fillId="0" borderId="9" xfId="0" applyFont="1" applyFill="1" applyBorder="1"/>
    <xf numFmtId="0" fontId="24" fillId="0" borderId="9" xfId="0" applyFont="1" applyFill="1" applyBorder="1"/>
    <xf numFmtId="0" fontId="26" fillId="0" borderId="9" xfId="0" applyFont="1" applyFill="1" applyBorder="1"/>
    <xf numFmtId="0" fontId="27" fillId="0" borderId="9" xfId="0" applyFont="1" applyFill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wrapText="1"/>
    </xf>
    <xf numFmtId="0" fontId="16" fillId="5" borderId="2" xfId="0" applyFont="1" applyFill="1" applyBorder="1"/>
    <xf numFmtId="49" fontId="31" fillId="0" borderId="1" xfId="0" applyNumberFormat="1" applyFont="1" applyFill="1" applyBorder="1" applyAlignment="1">
      <alignment horizontal="center" wrapText="1"/>
    </xf>
    <xf numFmtId="1" fontId="30" fillId="0" borderId="1" xfId="0" applyNumberFormat="1" applyFont="1" applyFill="1" applyBorder="1" applyAlignment="1">
      <alignment horizontal="center" wrapText="1"/>
    </xf>
    <xf numFmtId="1" fontId="31" fillId="0" borderId="1" xfId="0" applyNumberFormat="1" applyFont="1" applyFill="1" applyBorder="1" applyAlignment="1">
      <alignment horizontal="center" wrapText="1"/>
    </xf>
    <xf numFmtId="1" fontId="33" fillId="0" borderId="1" xfId="0" applyNumberFormat="1" applyFont="1" applyFill="1" applyBorder="1" applyAlignment="1">
      <alignment horizontal="center" wrapText="1"/>
    </xf>
    <xf numFmtId="0" fontId="30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wrapText="1"/>
    </xf>
    <xf numFmtId="2" fontId="16" fillId="0" borderId="4" xfId="0" applyNumberFormat="1" applyFont="1" applyFill="1" applyBorder="1" applyAlignment="1">
      <alignment horizontal="center" wrapText="1"/>
    </xf>
    <xf numFmtId="0" fontId="16" fillId="0" borderId="4" xfId="0" applyNumberFormat="1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2" fillId="0" borderId="2" xfId="0" applyFont="1" applyFill="1" applyBorder="1" applyAlignment="1">
      <alignment horizontal="center" wrapText="1"/>
    </xf>
    <xf numFmtId="0" fontId="32" fillId="0" borderId="2" xfId="0" applyFont="1" applyFill="1" applyBorder="1" applyAlignment="1">
      <alignment horizontal="center"/>
    </xf>
    <xf numFmtId="0" fontId="32" fillId="4" borderId="2" xfId="0" applyFont="1" applyFill="1" applyBorder="1" applyAlignment="1">
      <alignment horizontal="center"/>
    </xf>
    <xf numFmtId="0" fontId="32" fillId="0" borderId="3" xfId="0" applyFont="1" applyFill="1" applyBorder="1" applyAlignment="1">
      <alignment horizontal="center"/>
    </xf>
    <xf numFmtId="49" fontId="30" fillId="0" borderId="31" xfId="0" applyNumberFormat="1" applyFont="1" applyFill="1" applyBorder="1" applyAlignment="1">
      <alignment horizontal="center" wrapText="1"/>
    </xf>
    <xf numFmtId="49" fontId="30" fillId="0" borderId="31" xfId="0" applyNumberFormat="1" applyFont="1" applyFill="1" applyBorder="1" applyAlignment="1">
      <alignment horizontal="center"/>
    </xf>
    <xf numFmtId="0" fontId="32" fillId="0" borderId="22" xfId="0" applyFont="1" applyFill="1" applyBorder="1" applyAlignment="1">
      <alignment horizontal="center"/>
    </xf>
    <xf numFmtId="49" fontId="30" fillId="4" borderId="31" xfId="0" applyNumberFormat="1" applyFont="1" applyFill="1" applyBorder="1" applyAlignment="1">
      <alignment horizontal="center"/>
    </xf>
    <xf numFmtId="0" fontId="32" fillId="4" borderId="22" xfId="0" applyFont="1" applyFill="1" applyBorder="1" applyAlignment="1">
      <alignment horizontal="center"/>
    </xf>
    <xf numFmtId="49" fontId="30" fillId="0" borderId="25" xfId="0" applyNumberFormat="1" applyFont="1" applyFill="1" applyBorder="1" applyAlignment="1">
      <alignment horizontal="center"/>
    </xf>
    <xf numFmtId="0" fontId="32" fillId="0" borderId="26" xfId="0" applyFont="1" applyFill="1" applyBorder="1" applyAlignment="1">
      <alignment horizontal="center"/>
    </xf>
    <xf numFmtId="0" fontId="7" fillId="0" borderId="1" xfId="0" applyFont="1" applyBorder="1" applyAlignment="1">
      <alignment horizontal="center" textRotation="90" wrapText="1"/>
    </xf>
    <xf numFmtId="0" fontId="3" fillId="0" borderId="1" xfId="0" applyFont="1" applyBorder="1" applyAlignment="1">
      <alignment horizontal="center" textRotation="90" wrapText="1"/>
    </xf>
    <xf numFmtId="0" fontId="7" fillId="0" borderId="9" xfId="0" applyFont="1" applyBorder="1" applyAlignment="1">
      <alignment horizontal="center" textRotation="90" wrapText="1"/>
    </xf>
    <xf numFmtId="0" fontId="7" fillId="0" borderId="8" xfId="0" applyFont="1" applyBorder="1" applyAlignment="1">
      <alignment horizontal="center" textRotation="90" wrapText="1"/>
    </xf>
    <xf numFmtId="0" fontId="16" fillId="0" borderId="9" xfId="0" applyFont="1" applyFill="1" applyBorder="1"/>
    <xf numFmtId="0" fontId="16" fillId="0" borderId="5" xfId="0" applyFont="1" applyFill="1" applyBorder="1" applyAlignment="1">
      <alignment wrapText="1"/>
    </xf>
    <xf numFmtId="0" fontId="1" fillId="0" borderId="9" xfId="0" applyFont="1" applyBorder="1"/>
    <xf numFmtId="0" fontId="16" fillId="0" borderId="9" xfId="0" applyFont="1" applyFill="1" applyBorder="1" applyAlignment="1">
      <alignment horizontal="center" wrapText="1"/>
    </xf>
    <xf numFmtId="2" fontId="16" fillId="0" borderId="5" xfId="0" applyNumberFormat="1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wrapText="1"/>
    </xf>
    <xf numFmtId="1" fontId="33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 applyAlignment="1">
      <alignment horizontal="center" wrapText="1"/>
    </xf>
    <xf numFmtId="0" fontId="7" fillId="0" borderId="44" xfId="0" applyNumberFormat="1" applyFont="1" applyBorder="1" applyAlignment="1">
      <alignment vertical="top" wrapText="1"/>
    </xf>
    <xf numFmtId="0" fontId="7" fillId="0" borderId="44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7" fillId="0" borderId="1" xfId="0" applyNumberFormat="1" applyFont="1" applyBorder="1" applyAlignment="1">
      <alignment horizontal="center" wrapText="1"/>
    </xf>
    <xf numFmtId="0" fontId="17" fillId="0" borderId="7" xfId="0" applyFont="1" applyBorder="1" applyAlignment="1">
      <alignment textRotation="90"/>
    </xf>
    <xf numFmtId="0" fontId="17" fillId="0" borderId="8" xfId="0" applyFont="1" applyBorder="1" applyAlignment="1">
      <alignment textRotation="90"/>
    </xf>
    <xf numFmtId="0" fontId="7" fillId="6" borderId="1" xfId="0" applyFont="1" applyFill="1" applyBorder="1"/>
    <xf numFmtId="164" fontId="7" fillId="6" borderId="1" xfId="1" applyNumberFormat="1" applyFont="1" applyFill="1" applyBorder="1"/>
    <xf numFmtId="0" fontId="3" fillId="6" borderId="1" xfId="1" applyFont="1" applyFill="1" applyBorder="1"/>
    <xf numFmtId="0" fontId="1" fillId="6" borderId="1" xfId="1" applyFont="1" applyFill="1" applyBorder="1"/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49" fontId="30" fillId="0" borderId="1" xfId="0" applyNumberFormat="1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center" wrapText="1"/>
    </xf>
    <xf numFmtId="0" fontId="33" fillId="0" borderId="1" xfId="0" applyFont="1" applyFill="1" applyBorder="1" applyAlignment="1">
      <alignment horizontal="center" wrapText="1"/>
    </xf>
    <xf numFmtId="0" fontId="16" fillId="3" borderId="23" xfId="0" applyFont="1" applyFill="1" applyBorder="1" applyAlignment="1">
      <alignment horizontal="center" vertical="center"/>
    </xf>
    <xf numFmtId="49" fontId="16" fillId="6" borderId="1" xfId="0" applyNumberFormat="1" applyFont="1" applyFill="1" applyBorder="1" applyAlignment="1">
      <alignment horizontal="center" wrapText="1"/>
    </xf>
    <xf numFmtId="0" fontId="16" fillId="6" borderId="4" xfId="0" applyFont="1" applyFill="1" applyBorder="1" applyAlignment="1">
      <alignment wrapText="1"/>
    </xf>
    <xf numFmtId="0" fontId="1" fillId="6" borderId="1" xfId="0" applyFont="1" applyFill="1" applyBorder="1"/>
    <xf numFmtId="0" fontId="16" fillId="6" borderId="1" xfId="0" applyFont="1" applyFill="1" applyBorder="1"/>
    <xf numFmtId="49" fontId="7" fillId="6" borderId="6" xfId="0" applyNumberFormat="1" applyFont="1" applyFill="1" applyBorder="1" applyAlignment="1">
      <alignment horizontal="left" wrapText="1"/>
    </xf>
    <xf numFmtId="49" fontId="16" fillId="6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 applyAlignment="1"/>
    <xf numFmtId="0" fontId="6" fillId="6" borderId="1" xfId="0" applyFont="1" applyFill="1" applyBorder="1" applyAlignment="1">
      <alignment horizontal="left"/>
    </xf>
    <xf numFmtId="49" fontId="16" fillId="6" borderId="0" xfId="0" applyNumberFormat="1" applyFont="1" applyFill="1" applyBorder="1" applyAlignment="1">
      <alignment horizontal="center" wrapText="1"/>
    </xf>
    <xf numFmtId="0" fontId="16" fillId="6" borderId="0" xfId="0" applyFont="1" applyFill="1" applyBorder="1" applyAlignment="1">
      <alignment wrapText="1"/>
    </xf>
    <xf numFmtId="0" fontId="1" fillId="6" borderId="0" xfId="0" applyFont="1" applyFill="1" applyBorder="1"/>
    <xf numFmtId="0" fontId="16" fillId="6" borderId="0" xfId="0" applyFont="1" applyFill="1" applyBorder="1"/>
    <xf numFmtId="0" fontId="16" fillId="0" borderId="0" xfId="0" applyFont="1" applyFill="1" applyBorder="1" applyAlignment="1">
      <alignment horizontal="center" wrapText="1"/>
    </xf>
    <xf numFmtId="49" fontId="30" fillId="0" borderId="0" xfId="0" applyNumberFormat="1" applyFont="1" applyFill="1" applyBorder="1" applyAlignment="1">
      <alignment horizontal="center" wrapText="1"/>
    </xf>
    <xf numFmtId="49" fontId="31" fillId="0" borderId="0" xfId="0" applyNumberFormat="1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1" fontId="16" fillId="0" borderId="0" xfId="0" applyNumberFormat="1" applyFont="1" applyFill="1" applyBorder="1" applyAlignment="1">
      <alignment horizontal="center" wrapText="1"/>
    </xf>
    <xf numFmtId="1" fontId="30" fillId="0" borderId="0" xfId="0" applyNumberFormat="1" applyFont="1" applyFill="1" applyBorder="1" applyAlignment="1">
      <alignment horizontal="center" wrapText="1"/>
    </xf>
    <xf numFmtId="1" fontId="31" fillId="0" borderId="0" xfId="0" applyNumberFormat="1" applyFont="1" applyFill="1" applyBorder="1" applyAlignment="1">
      <alignment horizontal="center" wrapText="1"/>
    </xf>
    <xf numFmtId="1" fontId="33" fillId="0" borderId="0" xfId="0" applyNumberFormat="1" applyFont="1" applyFill="1" applyBorder="1" applyAlignment="1">
      <alignment horizontal="center" wrapText="1"/>
    </xf>
    <xf numFmtId="0" fontId="30" fillId="0" borderId="0" xfId="0" applyFont="1" applyFill="1" applyBorder="1" applyAlignment="1">
      <alignment horizontal="center" wrapText="1"/>
    </xf>
    <xf numFmtId="0" fontId="34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left" wrapText="1"/>
    </xf>
    <xf numFmtId="49" fontId="16" fillId="0" borderId="0" xfId="0" applyNumberFormat="1" applyFont="1" applyFill="1" applyBorder="1" applyAlignment="1">
      <alignment horizontal="center" wrapText="1"/>
    </xf>
    <xf numFmtId="2" fontId="16" fillId="0" borderId="0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6" fillId="6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25" fillId="0" borderId="0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165" fontId="28" fillId="0" borderId="0" xfId="0" applyNumberFormat="1" applyFont="1" applyFill="1" applyBorder="1"/>
    <xf numFmtId="0" fontId="29" fillId="0" borderId="0" xfId="0" applyFont="1" applyFill="1" applyBorder="1"/>
    <xf numFmtId="0" fontId="3" fillId="0" borderId="0" xfId="1" applyFont="1" applyFill="1" applyBorder="1" applyAlignment="1">
      <alignment wrapText="1"/>
    </xf>
    <xf numFmtId="0" fontId="1" fillId="0" borderId="0" xfId="0" applyFont="1" applyBorder="1"/>
    <xf numFmtId="0" fontId="16" fillId="0" borderId="31" xfId="0" applyFont="1" applyFill="1" applyBorder="1" applyAlignment="1">
      <alignment horizontal="center"/>
    </xf>
    <xf numFmtId="49" fontId="30" fillId="0" borderId="46" xfId="0" applyNumberFormat="1" applyFont="1" applyFill="1" applyBorder="1" applyAlignment="1">
      <alignment horizontal="center" wrapText="1"/>
    </xf>
    <xf numFmtId="0" fontId="22" fillId="0" borderId="31" xfId="0" applyFont="1" applyFill="1" applyBorder="1"/>
    <xf numFmtId="49" fontId="31" fillId="0" borderId="24" xfId="0" applyNumberFormat="1" applyFont="1" applyFill="1" applyBorder="1" applyAlignment="1">
      <alignment horizontal="center" wrapText="1"/>
    </xf>
    <xf numFmtId="0" fontId="32" fillId="0" borderId="47" xfId="0" applyFont="1" applyFill="1" applyBorder="1" applyAlignment="1">
      <alignment horizontal="center" wrapText="1"/>
    </xf>
    <xf numFmtId="0" fontId="32" fillId="0" borderId="9" xfId="0" applyFont="1" applyFill="1" applyBorder="1" applyAlignment="1">
      <alignment horizontal="center"/>
    </xf>
    <xf numFmtId="0" fontId="23" fillId="0" borderId="22" xfId="0" applyFont="1" applyFill="1" applyBorder="1"/>
    <xf numFmtId="0" fontId="32" fillId="0" borderId="6" xfId="0" applyFont="1" applyFill="1" applyBorder="1" applyAlignment="1">
      <alignment horizontal="center"/>
    </xf>
    <xf numFmtId="0" fontId="23" fillId="0" borderId="6" xfId="0" applyFont="1" applyFill="1" applyBorder="1"/>
    <xf numFmtId="0" fontId="23" fillId="0" borderId="2" xfId="0" applyFont="1" applyFill="1" applyBorder="1"/>
    <xf numFmtId="0" fontId="7" fillId="0" borderId="31" xfId="0" applyFont="1" applyFill="1" applyBorder="1"/>
    <xf numFmtId="0" fontId="33" fillId="0" borderId="5" xfId="0" applyFont="1" applyFill="1" applyBorder="1" applyAlignment="1">
      <alignment horizontal="center"/>
    </xf>
    <xf numFmtId="0" fontId="23" fillId="0" borderId="5" xfId="0" applyFont="1" applyFill="1" applyBorder="1"/>
    <xf numFmtId="0" fontId="25" fillId="0" borderId="31" xfId="0" applyFont="1" applyFill="1" applyBorder="1"/>
    <xf numFmtId="0" fontId="30" fillId="0" borderId="31" xfId="0" applyFont="1" applyFill="1" applyBorder="1" applyAlignment="1">
      <alignment horizontal="center"/>
    </xf>
    <xf numFmtId="0" fontId="1" fillId="5" borderId="0" xfId="0" applyFont="1" applyFill="1" applyBorder="1"/>
    <xf numFmtId="0" fontId="12" fillId="5" borderId="2" xfId="0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wrapText="1"/>
    </xf>
    <xf numFmtId="0" fontId="16" fillId="0" borderId="25" xfId="0" applyFont="1" applyFill="1" applyBorder="1"/>
    <xf numFmtId="49" fontId="7" fillId="0" borderId="26" xfId="0" applyNumberFormat="1" applyFont="1" applyFill="1" applyBorder="1" applyAlignment="1">
      <alignment horizontal="left" wrapText="1"/>
    </xf>
    <xf numFmtId="0" fontId="16" fillId="0" borderId="31" xfId="0" applyFont="1" applyFill="1" applyBorder="1"/>
    <xf numFmtId="0" fontId="7" fillId="0" borderId="22" xfId="0" applyFont="1" applyFill="1" applyBorder="1" applyAlignment="1">
      <alignment wrapText="1"/>
    </xf>
    <xf numFmtId="0" fontId="16" fillId="0" borderId="31" xfId="0" applyFont="1" applyBorder="1"/>
    <xf numFmtId="49" fontId="16" fillId="0" borderId="24" xfId="0" applyNumberFormat="1" applyFont="1" applyFill="1" applyBorder="1" applyAlignment="1">
      <alignment horizontal="center" wrapText="1"/>
    </xf>
    <xf numFmtId="0" fontId="16" fillId="0" borderId="21" xfId="0" applyFont="1" applyFill="1" applyBorder="1" applyAlignment="1">
      <alignment wrapText="1"/>
    </xf>
    <xf numFmtId="0" fontId="1" fillId="0" borderId="24" xfId="1" applyFont="1" applyFill="1" applyBorder="1"/>
    <xf numFmtId="0" fontId="3" fillId="0" borderId="24" xfId="1" applyFont="1" applyFill="1" applyBorder="1"/>
    <xf numFmtId="0" fontId="23" fillId="0" borderId="24" xfId="0" applyFont="1" applyFill="1" applyBorder="1"/>
    <xf numFmtId="0" fontId="7" fillId="0" borderId="24" xfId="0" applyFont="1" applyFill="1" applyBorder="1"/>
    <xf numFmtId="0" fontId="22" fillId="0" borderId="24" xfId="0" applyFont="1" applyFill="1" applyBorder="1"/>
    <xf numFmtId="0" fontId="24" fillId="0" borderId="24" xfId="0" applyFont="1" applyFill="1" applyBorder="1"/>
    <xf numFmtId="0" fontId="25" fillId="0" borderId="24" xfId="0" applyFont="1" applyFill="1" applyBorder="1"/>
    <xf numFmtId="0" fontId="26" fillId="0" borderId="24" xfId="0" applyFont="1" applyFill="1" applyBorder="1"/>
    <xf numFmtId="0" fontId="27" fillId="0" borderId="24" xfId="0" applyFont="1" applyFill="1" applyBorder="1"/>
    <xf numFmtId="165" fontId="28" fillId="0" borderId="24" xfId="0" applyNumberFormat="1" applyFont="1" applyFill="1" applyBorder="1"/>
    <xf numFmtId="0" fontId="29" fillId="0" borderId="24" xfId="0" applyFont="1" applyFill="1" applyBorder="1"/>
    <xf numFmtId="0" fontId="16" fillId="0" borderId="1" xfId="0" applyFont="1" applyFill="1" applyBorder="1" applyAlignment="1">
      <alignment horizontal="left" wrapText="1"/>
    </xf>
    <xf numFmtId="0" fontId="16" fillId="0" borderId="9" xfId="0" applyFont="1" applyFill="1" applyBorder="1" applyAlignment="1">
      <alignment horizontal="left" wrapText="1"/>
    </xf>
    <xf numFmtId="0" fontId="1" fillId="0" borderId="1" xfId="1" applyFont="1" applyFill="1" applyBorder="1" applyAlignment="1">
      <alignment wrapText="1"/>
    </xf>
    <xf numFmtId="0" fontId="1" fillId="0" borderId="24" xfId="1" applyFont="1" applyFill="1" applyBorder="1" applyAlignment="1">
      <alignment wrapText="1"/>
    </xf>
    <xf numFmtId="0" fontId="16" fillId="0" borderId="31" xfId="0" applyNumberFormat="1" applyFont="1" applyFill="1" applyBorder="1"/>
    <xf numFmtId="0" fontId="16" fillId="0" borderId="1" xfId="0" applyNumberFormat="1" applyFont="1" applyFill="1" applyBorder="1"/>
    <xf numFmtId="0" fontId="16" fillId="0" borderId="4" xfId="0" applyNumberFormat="1" applyFont="1" applyFill="1" applyBorder="1"/>
    <xf numFmtId="0" fontId="16" fillId="0" borderId="24" xfId="0" applyNumberFormat="1" applyFont="1" applyFill="1" applyBorder="1"/>
    <xf numFmtId="0" fontId="4" fillId="0" borderId="1" xfId="0" applyFont="1" applyBorder="1" applyAlignment="1">
      <alignment wrapText="1"/>
    </xf>
    <xf numFmtId="164" fontId="16" fillId="2" borderId="1" xfId="0" quotePrefix="1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center" textRotation="255"/>
    </xf>
    <xf numFmtId="0" fontId="6" fillId="0" borderId="13" xfId="0" applyFont="1" applyBorder="1" applyAlignment="1">
      <alignment horizontal="center" textRotation="255"/>
    </xf>
    <xf numFmtId="0" fontId="6" fillId="0" borderId="15" xfId="0" applyFont="1" applyBorder="1" applyAlignment="1">
      <alignment horizontal="center" textRotation="255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/>
    <xf numFmtId="0" fontId="4" fillId="0" borderId="43" xfId="0" applyFont="1" applyBorder="1" applyAlignment="1">
      <alignment horizontal="center"/>
    </xf>
    <xf numFmtId="164" fontId="16" fillId="0" borderId="44" xfId="0" quotePrefix="1" applyNumberFormat="1" applyFont="1" applyBorder="1" applyAlignment="1">
      <alignment horizontal="center"/>
    </xf>
    <xf numFmtId="0" fontId="4" fillId="0" borderId="44" xfId="0" applyFont="1" applyBorder="1" applyAlignment="1">
      <alignment wrapText="1"/>
    </xf>
    <xf numFmtId="0" fontId="7" fillId="2" borderId="44" xfId="0" applyFont="1" applyFill="1" applyBorder="1" applyAlignment="1"/>
    <xf numFmtId="0" fontId="6" fillId="0" borderId="44" xfId="0" applyFont="1" applyBorder="1" applyAlignment="1">
      <alignment horizontal="left"/>
    </xf>
    <xf numFmtId="0" fontId="4" fillId="0" borderId="44" xfId="0" applyFont="1" applyBorder="1" applyAlignment="1">
      <alignment horizontal="left" wrapText="1"/>
    </xf>
    <xf numFmtId="0" fontId="4" fillId="0" borderId="44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1" fillId="0" borderId="20" xfId="0" applyFont="1" applyFill="1" applyBorder="1" applyAlignment="1">
      <alignment wrapText="1"/>
    </xf>
    <xf numFmtId="0" fontId="1" fillId="0" borderId="44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25" fillId="0" borderId="44" xfId="0" applyFont="1" applyFill="1" applyBorder="1"/>
    <xf numFmtId="0" fontId="26" fillId="0" borderId="44" xfId="0" applyFont="1" applyFill="1" applyBorder="1"/>
    <xf numFmtId="0" fontId="27" fillId="0" borderId="44" xfId="0" applyFont="1" applyFill="1" applyBorder="1"/>
    <xf numFmtId="165" fontId="28" fillId="0" borderId="44" xfId="0" applyNumberFormat="1" applyFont="1" applyFill="1" applyBorder="1"/>
    <xf numFmtId="0" fontId="29" fillId="0" borderId="44" xfId="0" applyFont="1" applyFill="1" applyBorder="1"/>
    <xf numFmtId="0" fontId="4" fillId="0" borderId="31" xfId="0" applyFont="1" applyBorder="1" applyAlignment="1">
      <alignment horizontal="center"/>
    </xf>
    <xf numFmtId="164" fontId="4" fillId="0" borderId="24" xfId="0" applyNumberFormat="1" applyFont="1" applyBorder="1" applyAlignment="1">
      <alignment horizontal="center" wrapText="1"/>
    </xf>
    <xf numFmtId="0" fontId="4" fillId="0" borderId="24" xfId="0" applyFont="1" applyBorder="1" applyAlignment="1">
      <alignment wrapText="1"/>
    </xf>
    <xf numFmtId="0" fontId="6" fillId="0" borderId="24" xfId="0" applyFont="1" applyBorder="1" applyAlignment="1"/>
    <xf numFmtId="0" fontId="1" fillId="0" borderId="24" xfId="0" applyFont="1" applyBorder="1" applyAlignment="1"/>
    <xf numFmtId="0" fontId="1" fillId="0" borderId="24" xfId="0" applyFont="1" applyBorder="1" applyAlignment="1">
      <alignment horizontal="left" wrapText="1"/>
    </xf>
    <xf numFmtId="0" fontId="1" fillId="0" borderId="24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1" fillId="0" borderId="24" xfId="0" applyFont="1" applyFill="1" applyBorder="1" applyAlignment="1">
      <alignment wrapText="1"/>
    </xf>
    <xf numFmtId="0" fontId="15" fillId="0" borderId="24" xfId="0" applyFont="1" applyBorder="1"/>
    <xf numFmtId="0" fontId="0" fillId="0" borderId="24" xfId="0" applyBorder="1"/>
    <xf numFmtId="0" fontId="7" fillId="0" borderId="4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43" xfId="0" applyFont="1" applyBorder="1" applyAlignment="1">
      <alignment horizontal="center" wrapText="1"/>
    </xf>
    <xf numFmtId="0" fontId="4" fillId="0" borderId="45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1" fillId="0" borderId="46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16" fillId="5" borderId="39" xfId="0" applyFont="1" applyFill="1" applyBorder="1" applyAlignment="1">
      <alignment textRotation="90"/>
    </xf>
    <xf numFmtId="0" fontId="16" fillId="5" borderId="40" xfId="0" applyFont="1" applyFill="1" applyBorder="1" applyAlignment="1">
      <alignment textRotation="90"/>
    </xf>
    <xf numFmtId="0" fontId="16" fillId="0" borderId="43" xfId="0" applyFont="1" applyFill="1" applyBorder="1" applyAlignment="1">
      <alignment horizontal="center" wrapText="1"/>
    </xf>
    <xf numFmtId="49" fontId="16" fillId="0" borderId="30" xfId="0" applyNumberFormat="1" applyFont="1" applyFill="1" applyBorder="1" applyAlignment="1">
      <alignment horizontal="left" wrapText="1"/>
    </xf>
    <xf numFmtId="49" fontId="16" fillId="0" borderId="4" xfId="0" applyNumberFormat="1" applyFont="1" applyFill="1" applyBorder="1" applyAlignment="1">
      <alignment horizontal="left" wrapText="1"/>
    </xf>
    <xf numFmtId="0" fontId="1" fillId="0" borderId="4" xfId="1" applyFont="1" applyFill="1" applyBorder="1" applyAlignment="1">
      <alignment wrapText="1"/>
    </xf>
    <xf numFmtId="0" fontId="16" fillId="0" borderId="4" xfId="0" applyFont="1" applyFill="1" applyBorder="1" applyAlignment="1">
      <alignment horizontal="left" wrapText="1"/>
    </xf>
    <xf numFmtId="0" fontId="16" fillId="4" borderId="1" xfId="0" applyFont="1" applyFill="1" applyBorder="1" applyAlignment="1">
      <alignment horizontal="left" wrapText="1"/>
    </xf>
    <xf numFmtId="49" fontId="16" fillId="0" borderId="1" xfId="0" applyNumberFormat="1" applyFont="1" applyFill="1" applyBorder="1" applyAlignment="1">
      <alignment horizontal="left" wrapText="1"/>
    </xf>
    <xf numFmtId="0" fontId="32" fillId="0" borderId="45" xfId="0" applyFont="1" applyFill="1" applyBorder="1" applyAlignment="1">
      <alignment horizontal="center" wrapText="1"/>
    </xf>
    <xf numFmtId="49" fontId="16" fillId="7" borderId="31" xfId="0" applyNumberFormat="1" applyFont="1" applyFill="1" applyBorder="1" applyAlignment="1">
      <alignment horizontal="center" wrapText="1"/>
    </xf>
    <xf numFmtId="49" fontId="16" fillId="0" borderId="1" xfId="0" quotePrefix="1" applyNumberFormat="1" applyFont="1" applyFill="1" applyBorder="1" applyAlignment="1">
      <alignment horizontal="center" wrapText="1"/>
    </xf>
    <xf numFmtId="0" fontId="16" fillId="7" borderId="31" xfId="0" applyNumberFormat="1" applyFont="1" applyFill="1" applyBorder="1"/>
    <xf numFmtId="0" fontId="35" fillId="7" borderId="31" xfId="0" applyNumberFormat="1" applyFont="1" applyFill="1" applyBorder="1"/>
    <xf numFmtId="0" fontId="16" fillId="0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wrapText="1"/>
    </xf>
    <xf numFmtId="0" fontId="16" fillId="7" borderId="31" xfId="0" applyFont="1" applyFill="1" applyBorder="1" applyAlignment="1">
      <alignment horizontal="center"/>
    </xf>
    <xf numFmtId="0" fontId="38" fillId="7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1" fontId="31" fillId="0" borderId="44" xfId="0" applyNumberFormat="1" applyFont="1" applyFill="1" applyBorder="1" applyAlignment="1">
      <alignment horizontal="center" wrapText="1"/>
    </xf>
    <xf numFmtId="1" fontId="30" fillId="0" borderId="4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 textRotation="90" wrapText="1"/>
    </xf>
    <xf numFmtId="0" fontId="6" fillId="0" borderId="12" xfId="0" applyFont="1" applyBorder="1" applyAlignment="1">
      <alignment horizontal="center"/>
    </xf>
    <xf numFmtId="0" fontId="22" fillId="0" borderId="3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3" fillId="0" borderId="22" xfId="0" applyFont="1" applyFill="1" applyBorder="1" applyAlignment="1">
      <alignment horizontal="center"/>
    </xf>
    <xf numFmtId="49" fontId="16" fillId="0" borderId="1" xfId="0" applyNumberFormat="1" applyFont="1" applyFill="1" applyBorder="1" applyAlignment="1">
      <alignment wrapText="1"/>
    </xf>
    <xf numFmtId="0" fontId="1" fillId="0" borderId="0" xfId="0" applyNumberFormat="1" applyFont="1"/>
    <xf numFmtId="0" fontId="16" fillId="0" borderId="9" xfId="0" applyNumberFormat="1" applyFont="1" applyFill="1" applyBorder="1" applyAlignment="1">
      <alignment wrapText="1"/>
    </xf>
    <xf numFmtId="165" fontId="1" fillId="0" borderId="0" xfId="0" applyNumberFormat="1" applyFont="1"/>
    <xf numFmtId="165" fontId="16" fillId="0" borderId="9" xfId="0" applyNumberFormat="1" applyFont="1" applyFill="1" applyBorder="1"/>
    <xf numFmtId="165" fontId="16" fillId="0" borderId="1" xfId="0" applyNumberFormat="1" applyFont="1" applyFill="1" applyBorder="1"/>
    <xf numFmtId="165" fontId="16" fillId="0" borderId="1" xfId="0" applyNumberFormat="1" applyFont="1" applyFill="1" applyBorder="1" applyAlignment="1">
      <alignment wrapText="1"/>
    </xf>
    <xf numFmtId="165" fontId="16" fillId="0" borderId="1" xfId="0" applyNumberFormat="1" applyFont="1" applyBorder="1"/>
    <xf numFmtId="165" fontId="1" fillId="0" borderId="1" xfId="0" applyNumberFormat="1" applyFont="1" applyBorder="1"/>
    <xf numFmtId="165" fontId="1" fillId="0" borderId="9" xfId="0" applyNumberFormat="1" applyFont="1" applyBorder="1"/>
    <xf numFmtId="165" fontId="4" fillId="0" borderId="1" xfId="0" applyNumberFormat="1" applyFont="1" applyBorder="1" applyAlignment="1">
      <alignment horizontal="center"/>
    </xf>
    <xf numFmtId="1" fontId="34" fillId="0" borderId="9" xfId="0" applyNumberFormat="1" applyFont="1" applyFill="1" applyBorder="1" applyAlignment="1">
      <alignment horizontal="center" wrapText="1"/>
    </xf>
    <xf numFmtId="0" fontId="0" fillId="0" borderId="0" xfId="0" applyFont="1"/>
    <xf numFmtId="1" fontId="34" fillId="0" borderId="1" xfId="0" applyNumberFormat="1" applyFont="1" applyFill="1" applyBorder="1" applyAlignment="1">
      <alignment horizontal="center" wrapText="1"/>
    </xf>
    <xf numFmtId="0" fontId="16" fillId="0" borderId="22" xfId="0" applyFont="1" applyFill="1" applyBorder="1" applyAlignment="1">
      <alignment wrapText="1"/>
    </xf>
    <xf numFmtId="0" fontId="0" fillId="0" borderId="35" xfId="0" applyFont="1" applyBorder="1"/>
    <xf numFmtId="0" fontId="0" fillId="0" borderId="0" xfId="0" applyFont="1" applyBorder="1"/>
    <xf numFmtId="0" fontId="28" fillId="0" borderId="9" xfId="0" applyFont="1" applyFill="1" applyBorder="1"/>
    <xf numFmtId="0" fontId="27" fillId="0" borderId="5" xfId="0" applyFont="1" applyFill="1" applyBorder="1"/>
    <xf numFmtId="0" fontId="34" fillId="0" borderId="9" xfId="0" applyFont="1" applyFill="1" applyBorder="1" applyAlignment="1">
      <alignment horizontal="left" wrapText="1"/>
    </xf>
    <xf numFmtId="0" fontId="28" fillId="0" borderId="1" xfId="0" applyFont="1" applyFill="1" applyBorder="1"/>
    <xf numFmtId="0" fontId="40" fillId="0" borderId="1" xfId="0" applyFont="1" applyFill="1" applyBorder="1"/>
    <xf numFmtId="0" fontId="40" fillId="0" borderId="24" xfId="0" applyFont="1" applyFill="1" applyBorder="1"/>
    <xf numFmtId="0" fontId="4" fillId="0" borderId="9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16" fillId="2" borderId="1" xfId="0" applyFont="1" applyFill="1" applyBorder="1" applyAlignment="1"/>
    <xf numFmtId="0" fontId="4" fillId="2" borderId="1" xfId="0" applyFont="1" applyFill="1" applyBorder="1" applyAlignment="1"/>
    <xf numFmtId="0" fontId="16" fillId="0" borderId="1" xfId="0" applyNumberFormat="1" applyFont="1" applyBorder="1" applyAlignment="1"/>
    <xf numFmtId="0" fontId="4" fillId="0" borderId="24" xfId="0" applyFont="1" applyBorder="1" applyAlignment="1"/>
    <xf numFmtId="0" fontId="7" fillId="0" borderId="1" xfId="0" applyFont="1" applyBorder="1" applyAlignment="1">
      <alignment horizontal="center" textRotation="90"/>
    </xf>
    <xf numFmtId="0" fontId="1" fillId="0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4" fillId="0" borderId="6" xfId="0" applyFont="1" applyBorder="1" applyAlignment="1"/>
    <xf numFmtId="0" fontId="4" fillId="0" borderId="11" xfId="0" applyFont="1" applyBorder="1" applyAlignment="1"/>
    <xf numFmtId="0" fontId="4" fillId="0" borderId="0" xfId="0" applyFont="1" applyBorder="1" applyAlignment="1"/>
    <xf numFmtId="0" fontId="1" fillId="0" borderId="6" xfId="0" applyFont="1" applyBorder="1" applyAlignment="1"/>
    <xf numFmtId="49" fontId="0" fillId="0" borderId="1" xfId="0" applyNumberFormat="1" applyBorder="1"/>
    <xf numFmtId="0" fontId="16" fillId="2" borderId="1" xfId="0" applyFont="1" applyFill="1" applyBorder="1" applyAlignment="1">
      <alignment wrapText="1"/>
    </xf>
    <xf numFmtId="0" fontId="35" fillId="0" borderId="0" xfId="0" applyFont="1"/>
    <xf numFmtId="165" fontId="4" fillId="0" borderId="1" xfId="0" applyNumberFormat="1" applyFont="1" applyBorder="1" applyAlignment="1">
      <alignment horizontal="center"/>
    </xf>
    <xf numFmtId="0" fontId="16" fillId="0" borderId="6" xfId="0" applyFont="1" applyFill="1" applyBorder="1" applyAlignment="1">
      <alignment horizontal="center" wrapText="1"/>
    </xf>
    <xf numFmtId="0" fontId="16" fillId="0" borderId="2" xfId="0" applyFont="1" applyFill="1" applyBorder="1"/>
    <xf numFmtId="0" fontId="16" fillId="0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left" wrapText="1"/>
    </xf>
    <xf numFmtId="0" fontId="16" fillId="0" borderId="0" xfId="0" applyFont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0" xfId="0" applyFont="1"/>
    <xf numFmtId="0" fontId="20" fillId="0" borderId="1" xfId="0" applyFont="1" applyBorder="1" applyAlignment="1">
      <alignment horizontal="center" textRotation="90"/>
    </xf>
    <xf numFmtId="0" fontId="1" fillId="0" borderId="13" xfId="0" applyFont="1" applyFill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2" xfId="0" applyFont="1" applyBorder="1"/>
    <xf numFmtId="0" fontId="4" fillId="0" borderId="2" xfId="0" applyFont="1" applyBorder="1" applyAlignment="1">
      <alignment horizontal="center"/>
    </xf>
    <xf numFmtId="165" fontId="0" fillId="0" borderId="0" xfId="0" applyNumberFormat="1"/>
    <xf numFmtId="165" fontId="44" fillId="0" borderId="1" xfId="0" applyNumberFormat="1" applyFont="1" applyFill="1" applyBorder="1"/>
    <xf numFmtId="0" fontId="44" fillId="0" borderId="24" xfId="0" applyFont="1" applyBorder="1" applyAlignment="1">
      <alignment horizontal="center"/>
    </xf>
    <xf numFmtId="0" fontId="44" fillId="0" borderId="1" xfId="0" applyFont="1" applyFill="1" applyBorder="1"/>
    <xf numFmtId="1" fontId="16" fillId="0" borderId="5" xfId="0" applyNumberFormat="1" applyFont="1" applyFill="1" applyBorder="1" applyAlignment="1">
      <alignment horizontal="center" wrapText="1"/>
    </xf>
    <xf numFmtId="1" fontId="16" fillId="0" borderId="4" xfId="0" applyNumberFormat="1" applyFont="1" applyFill="1" applyBorder="1" applyAlignment="1">
      <alignment horizontal="center" wrapText="1"/>
    </xf>
    <xf numFmtId="0" fontId="16" fillId="0" borderId="5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41" fillId="0" borderId="2" xfId="0" applyFont="1" applyFill="1" applyBorder="1"/>
    <xf numFmtId="0" fontId="1" fillId="0" borderId="2" xfId="0" applyFont="1" applyBorder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/>
    <xf numFmtId="0" fontId="1" fillId="0" borderId="3" xfId="0" applyFont="1" applyBorder="1"/>
    <xf numFmtId="1" fontId="33" fillId="0" borderId="44" xfId="0" applyNumberFormat="1" applyFont="1" applyFill="1" applyBorder="1" applyAlignment="1">
      <alignment horizontal="center" wrapText="1"/>
    </xf>
    <xf numFmtId="165" fontId="16" fillId="0" borderId="44" xfId="0" applyNumberFormat="1" applyFont="1" applyFill="1" applyBorder="1"/>
    <xf numFmtId="0" fontId="16" fillId="0" borderId="45" xfId="0" applyFont="1" applyFill="1" applyBorder="1" applyAlignment="1">
      <alignment horizontal="center"/>
    </xf>
    <xf numFmtId="1" fontId="30" fillId="0" borderId="25" xfId="0" applyNumberFormat="1" applyFont="1" applyFill="1" applyBorder="1" applyAlignment="1">
      <alignment horizontal="center" wrapText="1"/>
    </xf>
    <xf numFmtId="0" fontId="16" fillId="0" borderId="22" xfId="0" applyFont="1" applyFill="1" applyBorder="1" applyAlignment="1">
      <alignment horizontal="center"/>
    </xf>
    <xf numFmtId="49" fontId="30" fillId="0" borderId="24" xfId="0" applyNumberFormat="1" applyFont="1" applyFill="1" applyBorder="1" applyAlignment="1">
      <alignment horizontal="center" wrapText="1"/>
    </xf>
    <xf numFmtId="165" fontId="16" fillId="0" borderId="24" xfId="0" applyNumberFormat="1" applyFont="1" applyFill="1" applyBorder="1"/>
    <xf numFmtId="0" fontId="16" fillId="0" borderId="47" xfId="0" applyFont="1" applyFill="1" applyBorder="1" applyAlignment="1">
      <alignment horizontal="center"/>
    </xf>
    <xf numFmtId="0" fontId="0" fillId="0" borderId="2" xfId="0" applyFont="1" applyBorder="1"/>
    <xf numFmtId="0" fontId="0" fillId="0" borderId="50" xfId="0" applyFont="1" applyBorder="1"/>
    <xf numFmtId="0" fontId="1" fillId="0" borderId="60" xfId="0" applyFont="1" applyFill="1" applyBorder="1" applyAlignment="1">
      <alignment wrapText="1"/>
    </xf>
    <xf numFmtId="165" fontId="44" fillId="0" borderId="22" xfId="0" applyNumberFormat="1" applyFont="1" applyFill="1" applyBorder="1" applyAlignment="1">
      <alignment horizontal="center"/>
    </xf>
    <xf numFmtId="0" fontId="44" fillId="0" borderId="4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4" fillId="0" borderId="32" xfId="0" applyFont="1" applyBorder="1" applyAlignment="1"/>
    <xf numFmtId="164" fontId="4" fillId="0" borderId="32" xfId="0" applyNumberFormat="1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35" fillId="0" borderId="32" xfId="0" applyFont="1" applyBorder="1" applyAlignment="1">
      <alignment textRotation="90"/>
    </xf>
    <xf numFmtId="0" fontId="16" fillId="0" borderId="32" xfId="0" applyFont="1" applyBorder="1" applyAlignment="1">
      <alignment textRotation="90"/>
    </xf>
    <xf numFmtId="0" fontId="42" fillId="0" borderId="32" xfId="0" applyFont="1" applyBorder="1" applyAlignment="1">
      <alignment textRotation="90"/>
    </xf>
    <xf numFmtId="165" fontId="42" fillId="0" borderId="32" xfId="0" applyNumberFormat="1" applyFont="1" applyBorder="1" applyAlignment="1">
      <alignment textRotation="90" wrapText="1"/>
    </xf>
    <xf numFmtId="0" fontId="42" fillId="0" borderId="32" xfId="0" applyFont="1" applyBorder="1" applyAlignment="1">
      <alignment textRotation="90" wrapText="1"/>
    </xf>
    <xf numFmtId="0" fontId="43" fillId="0" borderId="42" xfId="0" applyFont="1" applyBorder="1" applyAlignment="1">
      <alignment vertical="center"/>
    </xf>
    <xf numFmtId="0" fontId="4" fillId="0" borderId="8" xfId="0" applyFont="1" applyBorder="1" applyAlignment="1"/>
    <xf numFmtId="164" fontId="4" fillId="0" borderId="8" xfId="0" applyNumberFormat="1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35" fillId="0" borderId="8" xfId="0" applyFont="1" applyBorder="1" applyAlignment="1">
      <alignment textRotation="90"/>
    </xf>
    <xf numFmtId="0" fontId="16" fillId="0" borderId="8" xfId="0" applyFont="1" applyBorder="1" applyAlignment="1">
      <alignment textRotation="90"/>
    </xf>
    <xf numFmtId="0" fontId="42" fillId="0" borderId="8" xfId="0" applyFont="1" applyBorder="1" applyAlignment="1">
      <alignment textRotation="90"/>
    </xf>
    <xf numFmtId="165" fontId="42" fillId="0" borderId="8" xfId="0" applyNumberFormat="1" applyFont="1" applyBorder="1" applyAlignment="1">
      <alignment textRotation="90" wrapText="1"/>
    </xf>
    <xf numFmtId="0" fontId="42" fillId="0" borderId="8" xfId="0" applyFont="1" applyBorder="1" applyAlignment="1">
      <alignment textRotation="90" wrapText="1"/>
    </xf>
    <xf numFmtId="0" fontId="43" fillId="0" borderId="28" xfId="0" applyFont="1" applyBorder="1" applyAlignment="1">
      <alignment vertical="center"/>
    </xf>
    <xf numFmtId="0" fontId="4" fillId="0" borderId="51" xfId="0" applyFont="1" applyBorder="1" applyAlignment="1"/>
    <xf numFmtId="164" fontId="4" fillId="0" borderId="51" xfId="0" applyNumberFormat="1" applyFont="1" applyBorder="1" applyAlignment="1">
      <alignment wrapText="1"/>
    </xf>
    <xf numFmtId="0" fontId="4" fillId="0" borderId="51" xfId="0" applyFont="1" applyBorder="1" applyAlignment="1">
      <alignment wrapText="1"/>
    </xf>
    <xf numFmtId="0" fontId="35" fillId="0" borderId="51" xfId="0" applyFont="1" applyBorder="1" applyAlignment="1">
      <alignment textRotation="90"/>
    </xf>
    <xf numFmtId="0" fontId="16" fillId="0" borderId="51" xfId="0" applyFont="1" applyBorder="1" applyAlignment="1">
      <alignment textRotation="90"/>
    </xf>
    <xf numFmtId="0" fontId="42" fillId="0" borderId="51" xfId="0" applyFont="1" applyBorder="1" applyAlignment="1">
      <alignment textRotation="90"/>
    </xf>
    <xf numFmtId="165" fontId="42" fillId="0" borderId="51" xfId="0" applyNumberFormat="1" applyFont="1" applyBorder="1" applyAlignment="1">
      <alignment textRotation="90" wrapText="1"/>
    </xf>
    <xf numFmtId="0" fontId="42" fillId="0" borderId="51" xfId="0" applyFont="1" applyBorder="1" applyAlignment="1">
      <alignment textRotation="90" wrapText="1"/>
    </xf>
    <xf numFmtId="0" fontId="43" fillId="0" borderId="26" xfId="0" applyFont="1" applyBorder="1" applyAlignment="1">
      <alignment vertical="center"/>
    </xf>
    <xf numFmtId="0" fontId="16" fillId="5" borderId="41" xfId="0" applyFont="1" applyFill="1" applyBorder="1" applyAlignment="1">
      <alignment textRotation="90"/>
    </xf>
    <xf numFmtId="0" fontId="4" fillId="0" borderId="25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49" fontId="16" fillId="0" borderId="44" xfId="0" applyNumberFormat="1" applyFont="1" applyFill="1" applyBorder="1" applyAlignment="1">
      <alignment horizontal="center" wrapText="1"/>
    </xf>
    <xf numFmtId="164" fontId="16" fillId="0" borderId="1" xfId="0" quotePrefix="1" applyNumberFormat="1" applyFont="1" applyBorder="1" applyAlignment="1">
      <alignment horizontal="center"/>
    </xf>
    <xf numFmtId="0" fontId="4" fillId="0" borderId="5" xfId="0" applyFont="1" applyBorder="1" applyAlignment="1">
      <alignment wrapText="1"/>
    </xf>
    <xf numFmtId="0" fontId="16" fillId="0" borderId="44" xfId="0" applyFont="1" applyFill="1" applyBorder="1" applyAlignment="1">
      <alignment wrapText="1"/>
    </xf>
    <xf numFmtId="0" fontId="1" fillId="0" borderId="9" xfId="1" applyFont="1" applyFill="1" applyBorder="1"/>
    <xf numFmtId="0" fontId="4" fillId="0" borderId="9" xfId="0" applyFont="1" applyBorder="1" applyAlignment="1"/>
    <xf numFmtId="0" fontId="1" fillId="0" borderId="44" xfId="0" applyFont="1" applyBorder="1"/>
    <xf numFmtId="0" fontId="1" fillId="0" borderId="24" xfId="0" applyFont="1" applyBorder="1"/>
    <xf numFmtId="0" fontId="16" fillId="0" borderId="44" xfId="0" applyFont="1" applyFill="1" applyBorder="1"/>
    <xf numFmtId="0" fontId="4" fillId="0" borderId="9" xfId="0" applyFont="1" applyBorder="1" applyAlignment="1">
      <alignment horizontal="left"/>
    </xf>
    <xf numFmtId="0" fontId="1" fillId="0" borderId="24" xfId="0" applyFont="1" applyFill="1" applyBorder="1"/>
    <xf numFmtId="0" fontId="16" fillId="2" borderId="5" xfId="0" applyFont="1" applyFill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49" fontId="16" fillId="0" borderId="44" xfId="0" applyNumberFormat="1" applyFont="1" applyFill="1" applyBorder="1" applyAlignment="1">
      <alignment horizontal="left" wrapText="1"/>
    </xf>
    <xf numFmtId="0" fontId="1" fillId="0" borderId="9" xfId="1" applyFont="1" applyFill="1" applyBorder="1" applyAlignment="1">
      <alignment wrapText="1"/>
    </xf>
    <xf numFmtId="49" fontId="16" fillId="0" borderId="24" xfId="0" applyNumberFormat="1" applyFont="1" applyFill="1" applyBorder="1" applyAlignment="1">
      <alignment horizontal="left" wrapText="1"/>
    </xf>
    <xf numFmtId="0" fontId="40" fillId="0" borderId="9" xfId="0" applyFont="1" applyFill="1" applyBorder="1"/>
    <xf numFmtId="49" fontId="30" fillId="0" borderId="44" xfId="0" applyNumberFormat="1" applyFont="1" applyFill="1" applyBorder="1" applyAlignment="1">
      <alignment horizontal="center" wrapText="1"/>
    </xf>
    <xf numFmtId="0" fontId="44" fillId="0" borderId="9" xfId="0" applyFont="1" applyFill="1" applyBorder="1"/>
    <xf numFmtId="1" fontId="33" fillId="0" borderId="24" xfId="0" applyNumberFormat="1" applyFont="1" applyFill="1" applyBorder="1" applyAlignment="1">
      <alignment horizontal="center" wrapText="1"/>
    </xf>
    <xf numFmtId="165" fontId="44" fillId="0" borderId="9" xfId="0" applyNumberFormat="1" applyFont="1" applyFill="1" applyBorder="1"/>
    <xf numFmtId="165" fontId="44" fillId="0" borderId="26" xfId="0" applyNumberFormat="1" applyFont="1" applyFill="1" applyBorder="1" applyAlignment="1">
      <alignment horizontal="center"/>
    </xf>
    <xf numFmtId="0" fontId="41" fillId="0" borderId="3" xfId="0" applyFont="1" applyFill="1" applyBorder="1"/>
    <xf numFmtId="0" fontId="0" fillId="0" borderId="3" xfId="0" applyFont="1" applyBorder="1"/>
    <xf numFmtId="0" fontId="16" fillId="0" borderId="48" xfId="0" applyFont="1" applyFill="1" applyBorder="1"/>
    <xf numFmtId="0" fontId="1" fillId="0" borderId="50" xfId="0" applyFont="1" applyFill="1" applyBorder="1"/>
    <xf numFmtId="0" fontId="16" fillId="0" borderId="22" xfId="0" applyNumberFormat="1" applyFont="1" applyFill="1" applyBorder="1" applyAlignment="1">
      <alignment horizontal="left" wrapText="1"/>
    </xf>
    <xf numFmtId="0" fontId="16" fillId="0" borderId="26" xfId="0" applyFont="1" applyFill="1" applyBorder="1" applyAlignment="1">
      <alignment wrapText="1"/>
    </xf>
    <xf numFmtId="0" fontId="12" fillId="5" borderId="3" xfId="0" applyFont="1" applyFill="1" applyBorder="1"/>
    <xf numFmtId="0" fontId="1" fillId="5" borderId="0" xfId="0" applyFont="1" applyFill="1" applyBorder="1" applyAlignment="1">
      <alignment wrapText="1"/>
    </xf>
    <xf numFmtId="0" fontId="4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1" fontId="44" fillId="0" borderId="1" xfId="0" applyNumberFormat="1" applyFont="1" applyFill="1" applyBorder="1"/>
    <xf numFmtId="49" fontId="16" fillId="0" borderId="1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6" fillId="0" borderId="6" xfId="0" applyFont="1" applyFill="1" applyBorder="1" applyAlignment="1">
      <alignment wrapText="1"/>
    </xf>
    <xf numFmtId="0" fontId="35" fillId="0" borderId="1" xfId="0" applyFont="1" applyFill="1" applyBorder="1" applyAlignment="1">
      <alignment horizontal="center" wrapText="1"/>
    </xf>
    <xf numFmtId="0" fontId="35" fillId="0" borderId="2" xfId="0" applyFont="1" applyBorder="1" applyAlignment="1">
      <alignment horizontal="center" wrapText="1"/>
    </xf>
    <xf numFmtId="49" fontId="39" fillId="0" borderId="31" xfId="0" applyNumberFormat="1" applyFont="1" applyFill="1" applyBorder="1"/>
    <xf numFmtId="0" fontId="4" fillId="0" borderId="27" xfId="0" applyFont="1" applyBorder="1" applyAlignment="1">
      <alignment horizont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49" fontId="1" fillId="0" borderId="0" xfId="0" applyNumberFormat="1" applyFont="1"/>
    <xf numFmtId="49" fontId="1" fillId="0" borderId="1" xfId="0" applyNumberFormat="1" applyFont="1" applyBorder="1"/>
    <xf numFmtId="49" fontId="16" fillId="0" borderId="43" xfId="0" applyNumberFormat="1" applyFont="1" applyFill="1" applyBorder="1" applyAlignment="1">
      <alignment horizontal="center" wrapText="1"/>
    </xf>
    <xf numFmtId="0" fontId="16" fillId="0" borderId="44" xfId="0" applyNumberFormat="1" applyFont="1" applyFill="1" applyBorder="1"/>
    <xf numFmtId="0" fontId="16" fillId="0" borderId="44" xfId="0" applyNumberFormat="1" applyFont="1" applyFill="1" applyBorder="1" applyAlignment="1">
      <alignment horizontal="center"/>
    </xf>
    <xf numFmtId="0" fontId="16" fillId="0" borderId="45" xfId="0" applyNumberFormat="1" applyFont="1" applyFill="1" applyBorder="1" applyAlignment="1">
      <alignment horizontal="center"/>
    </xf>
    <xf numFmtId="0" fontId="16" fillId="0" borderId="22" xfId="0" applyNumberFormat="1" applyFont="1" applyFill="1" applyBorder="1" applyAlignment="1">
      <alignment horizontal="center" wrapText="1"/>
    </xf>
    <xf numFmtId="2" fontId="16" fillId="0" borderId="22" xfId="0" applyNumberFormat="1" applyFont="1" applyFill="1" applyBorder="1" applyAlignment="1">
      <alignment horizontal="center" wrapText="1"/>
    </xf>
    <xf numFmtId="0" fontId="1" fillId="0" borderId="22" xfId="0" applyFont="1" applyFill="1" applyBorder="1" applyAlignment="1">
      <alignment horizontal="center"/>
    </xf>
    <xf numFmtId="0" fontId="35" fillId="0" borderId="31" xfId="0" applyFont="1" applyBorder="1" applyAlignment="1">
      <alignment horizontal="center" wrapText="1"/>
    </xf>
    <xf numFmtId="49" fontId="39" fillId="0" borderId="43" xfId="0" applyNumberFormat="1" applyFont="1" applyFill="1" applyBorder="1"/>
    <xf numFmtId="0" fontId="27" fillId="0" borderId="45" xfId="0" applyFont="1" applyFill="1" applyBorder="1"/>
    <xf numFmtId="0" fontId="4" fillId="0" borderId="46" xfId="0" applyFont="1" applyBorder="1" applyAlignment="1">
      <alignment horizontal="center" wrapText="1"/>
    </xf>
    <xf numFmtId="49" fontId="16" fillId="0" borderId="44" xfId="0" quotePrefix="1" applyNumberFormat="1" applyFont="1" applyFill="1" applyBorder="1" applyAlignment="1">
      <alignment horizontal="center" wrapText="1"/>
    </xf>
    <xf numFmtId="0" fontId="16" fillId="0" borderId="30" xfId="0" applyFont="1" applyFill="1" applyBorder="1" applyAlignment="1">
      <alignment wrapText="1"/>
    </xf>
    <xf numFmtId="0" fontId="1" fillId="0" borderId="44" xfId="1" applyFont="1" applyFill="1" applyBorder="1"/>
    <xf numFmtId="49" fontId="16" fillId="0" borderId="22" xfId="0" applyNumberFormat="1" applyFont="1" applyFill="1" applyBorder="1" applyAlignment="1">
      <alignment horizontal="left" wrapText="1"/>
    </xf>
    <xf numFmtId="0" fontId="16" fillId="0" borderId="22" xfId="0" applyFont="1" applyFill="1" applyBorder="1" applyAlignment="1">
      <alignment horizontal="left" wrapText="1"/>
    </xf>
    <xf numFmtId="0" fontId="16" fillId="0" borderId="26" xfId="0" applyFont="1" applyFill="1" applyBorder="1" applyAlignment="1">
      <alignment horizontal="left" wrapText="1"/>
    </xf>
    <xf numFmtId="0" fontId="1" fillId="0" borderId="22" xfId="1" applyFont="1" applyFill="1" applyBorder="1" applyAlignment="1">
      <alignment wrapText="1"/>
    </xf>
    <xf numFmtId="0" fontId="4" fillId="0" borderId="22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0" fontId="35" fillId="0" borderId="22" xfId="0" applyFont="1" applyBorder="1" applyAlignment="1">
      <alignment horizontal="left" wrapText="1"/>
    </xf>
    <xf numFmtId="0" fontId="4" fillId="0" borderId="46" xfId="0" applyFont="1" applyBorder="1" applyAlignment="1">
      <alignment horizontal="center"/>
    </xf>
    <xf numFmtId="0" fontId="16" fillId="2" borderId="24" xfId="0" applyFont="1" applyFill="1" applyBorder="1" applyAlignment="1">
      <alignment wrapText="1"/>
    </xf>
    <xf numFmtId="0" fontId="1" fillId="0" borderId="47" xfId="0" applyFont="1" applyBorder="1" applyAlignment="1">
      <alignment horizontal="left" wrapText="1"/>
    </xf>
    <xf numFmtId="0" fontId="16" fillId="0" borderId="0" xfId="0" applyFont="1" applyFill="1" applyBorder="1" applyAlignment="1">
      <alignment wrapText="1"/>
    </xf>
    <xf numFmtId="0" fontId="2" fillId="0" borderId="61" xfId="0" applyFont="1" applyBorder="1" applyAlignment="1">
      <alignment horizontal="center"/>
    </xf>
    <xf numFmtId="0" fontId="16" fillId="0" borderId="45" xfId="1" applyFont="1" applyFill="1" applyBorder="1" applyAlignment="1">
      <alignment wrapText="1"/>
    </xf>
    <xf numFmtId="0" fontId="16" fillId="0" borderId="1" xfId="0" quotePrefix="1" applyFont="1" applyFill="1" applyBorder="1" applyAlignment="1">
      <alignment horizontal="center" wrapText="1"/>
    </xf>
    <xf numFmtId="1" fontId="34" fillId="0" borderId="44" xfId="0" applyNumberFormat="1" applyFont="1" applyFill="1" applyBorder="1" applyAlignment="1">
      <alignment horizontal="center" wrapText="1"/>
    </xf>
    <xf numFmtId="1" fontId="34" fillId="0" borderId="24" xfId="0" applyNumberFormat="1" applyFont="1" applyBorder="1" applyAlignment="1">
      <alignment horizontal="center" wrapText="1"/>
    </xf>
    <xf numFmtId="1" fontId="34" fillId="0" borderId="0" xfId="0" applyNumberFormat="1" applyFont="1" applyAlignment="1">
      <alignment horizontal="center" wrapText="1"/>
    </xf>
    <xf numFmtId="1" fontId="34" fillId="0" borderId="6" xfId="0" applyNumberFormat="1" applyFont="1" applyBorder="1" applyAlignment="1">
      <alignment horizontal="center" wrapText="1"/>
    </xf>
    <xf numFmtId="1" fontId="34" fillId="0" borderId="11" xfId="0" applyNumberFormat="1" applyFont="1" applyBorder="1" applyAlignment="1">
      <alignment horizontal="center" wrapText="1"/>
    </xf>
    <xf numFmtId="1" fontId="34" fillId="0" borderId="0" xfId="0" applyNumberFormat="1" applyFont="1" applyBorder="1" applyAlignment="1">
      <alignment horizontal="center" wrapText="1"/>
    </xf>
    <xf numFmtId="1" fontId="34" fillId="0" borderId="0" xfId="0" applyNumberFormat="1" applyFont="1"/>
    <xf numFmtId="164" fontId="3" fillId="0" borderId="1" xfId="0" applyNumberFormat="1" applyFont="1" applyBorder="1" applyAlignment="1">
      <alignment horizontal="center" wrapText="1"/>
    </xf>
    <xf numFmtId="0" fontId="7" fillId="0" borderId="32" xfId="0" applyFont="1" applyBorder="1" applyAlignment="1">
      <alignment horizontal="center" textRotation="90" wrapText="1"/>
    </xf>
    <xf numFmtId="0" fontId="0" fillId="0" borderId="9" xfId="0" applyBorder="1"/>
    <xf numFmtId="0" fontId="7" fillId="0" borderId="32" xfId="0" applyFont="1" applyBorder="1" applyAlignment="1">
      <alignment horizontal="center" textRotation="90"/>
    </xf>
    <xf numFmtId="0" fontId="16" fillId="0" borderId="32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51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/>
    </xf>
    <xf numFmtId="0" fontId="0" fillId="0" borderId="16" xfId="0" applyBorder="1"/>
    <xf numFmtId="0" fontId="0" fillId="0" borderId="65" xfId="0" applyBorder="1"/>
    <xf numFmtId="0" fontId="2" fillId="0" borderId="35" xfId="0" applyFont="1" applyBorder="1" applyAlignment="1">
      <alignment horizontal="center"/>
    </xf>
    <xf numFmtId="0" fontId="0" fillId="0" borderId="0" xfId="0"/>
    <xf numFmtId="0" fontId="0" fillId="0" borderId="64" xfId="0" applyBorder="1"/>
    <xf numFmtId="0" fontId="2" fillId="0" borderId="37" xfId="0" applyFont="1" applyBorder="1" applyAlignment="1">
      <alignment horizontal="center"/>
    </xf>
    <xf numFmtId="0" fontId="0" fillId="0" borderId="17" xfId="0" applyBorder="1"/>
    <xf numFmtId="0" fontId="0" fillId="0" borderId="63" xfId="0" applyBorder="1"/>
    <xf numFmtId="0" fontId="2" fillId="0" borderId="57" xfId="0" applyFont="1" applyBorder="1" applyAlignment="1">
      <alignment horizontal="center"/>
    </xf>
    <xf numFmtId="0" fontId="0" fillId="0" borderId="58" xfId="0" applyBorder="1"/>
    <xf numFmtId="0" fontId="0" fillId="0" borderId="62" xfId="0" applyBorder="1"/>
    <xf numFmtId="0" fontId="17" fillId="0" borderId="32" xfId="0" applyFont="1" applyBorder="1" applyAlignment="1">
      <alignment horizontal="center" textRotation="90" wrapText="1"/>
    </xf>
    <xf numFmtId="0" fontId="0" fillId="0" borderId="8" xfId="0" applyBorder="1"/>
    <xf numFmtId="0" fontId="0" fillId="0" borderId="51" xfId="0" applyBorder="1"/>
    <xf numFmtId="0" fontId="19" fillId="0" borderId="42" xfId="0" applyFont="1" applyBorder="1" applyAlignment="1">
      <alignment horizontal="center" vertical="center" wrapText="1"/>
    </xf>
    <xf numFmtId="0" fontId="0" fillId="0" borderId="28" xfId="0" applyBorder="1"/>
    <xf numFmtId="0" fontId="0" fillId="0" borderId="54" xfId="0" applyBorder="1"/>
    <xf numFmtId="0" fontId="16" fillId="0" borderId="5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51" xfId="0" applyNumberFormat="1" applyFont="1" applyBorder="1" applyAlignment="1">
      <alignment horizontal="center" vertical="center"/>
    </xf>
    <xf numFmtId="49" fontId="36" fillId="0" borderId="20" xfId="0" applyNumberFormat="1" applyFont="1" applyBorder="1" applyAlignment="1">
      <alignment horizontal="center" textRotation="90" wrapText="1"/>
    </xf>
    <xf numFmtId="0" fontId="0" fillId="0" borderId="15" xfId="0" applyBorder="1"/>
    <xf numFmtId="0" fontId="0" fillId="0" borderId="21" xfId="0" applyBorder="1"/>
    <xf numFmtId="0" fontId="7" fillId="0" borderId="52" xfId="0" applyFont="1" applyBorder="1" applyAlignment="1">
      <alignment horizontal="center" vertical="center" wrapText="1"/>
    </xf>
    <xf numFmtId="0" fontId="0" fillId="0" borderId="27" xfId="0" applyBorder="1"/>
    <xf numFmtId="0" fontId="0" fillId="0" borderId="53" xfId="0" applyBorder="1"/>
    <xf numFmtId="0" fontId="7" fillId="0" borderId="32" xfId="0" applyFont="1" applyBorder="1" applyAlignment="1">
      <alignment horizontal="center" vertical="center" wrapText="1"/>
    </xf>
    <xf numFmtId="165" fontId="17" fillId="0" borderId="32" xfId="0" applyNumberFormat="1" applyFont="1" applyBorder="1" applyAlignment="1">
      <alignment horizontal="center" textRotation="90" wrapText="1"/>
    </xf>
    <xf numFmtId="49" fontId="31" fillId="0" borderId="16" xfId="0" applyNumberFormat="1" applyFont="1" applyFill="1" applyBorder="1" applyAlignment="1">
      <alignment horizontal="center" textRotation="90" wrapText="1"/>
    </xf>
    <xf numFmtId="0" fontId="37" fillId="0" borderId="18" xfId="0" applyFont="1" applyBorder="1" applyAlignment="1">
      <alignment horizontal="center" textRotation="90" wrapText="1"/>
    </xf>
    <xf numFmtId="0" fontId="0" fillId="0" borderId="14" xfId="0" applyBorder="1"/>
    <xf numFmtId="0" fontId="0" fillId="0" borderId="19" xfId="0" applyBorder="1"/>
    <xf numFmtId="0" fontId="20" fillId="0" borderId="32" xfId="0" applyFont="1" applyBorder="1" applyAlignment="1">
      <alignment horizontal="center" textRotation="90"/>
    </xf>
    <xf numFmtId="0" fontId="17" fillId="0" borderId="32" xfId="0" applyFont="1" applyBorder="1" applyAlignment="1">
      <alignment horizontal="center" textRotation="90"/>
    </xf>
    <xf numFmtId="0" fontId="17" fillId="0" borderId="52" xfId="0" applyFont="1" applyBorder="1" applyAlignment="1">
      <alignment horizontal="center" textRotation="90"/>
    </xf>
    <xf numFmtId="1" fontId="31" fillId="0" borderId="32" xfId="0" applyNumberFormat="1" applyFont="1" applyBorder="1" applyAlignment="1">
      <alignment horizontal="center" textRotation="90"/>
    </xf>
    <xf numFmtId="1" fontId="0" fillId="0" borderId="8" xfId="0" applyNumberFormat="1" applyBorder="1"/>
    <xf numFmtId="1" fontId="0" fillId="0" borderId="51" xfId="0" applyNumberFormat="1" applyBorder="1"/>
    <xf numFmtId="0" fontId="19" fillId="0" borderId="42" xfId="0" applyFont="1" applyBorder="1" applyAlignment="1">
      <alignment horizontal="center" textRotation="90"/>
    </xf>
    <xf numFmtId="0" fontId="7" fillId="0" borderId="42" xfId="0" applyFont="1" applyBorder="1" applyAlignment="1">
      <alignment horizontal="center" textRotation="90"/>
    </xf>
    <xf numFmtId="0" fontId="0" fillId="0" borderId="26" xfId="0" applyBorder="1"/>
    <xf numFmtId="0" fontId="19" fillId="0" borderId="30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165" fontId="16" fillId="0" borderId="52" xfId="0" applyNumberFormat="1" applyFont="1" applyBorder="1" applyAlignment="1">
      <alignment horizontal="center" vertical="center"/>
    </xf>
    <xf numFmtId="165" fontId="16" fillId="0" borderId="27" xfId="0" applyNumberFormat="1" applyFont="1" applyBorder="1" applyAlignment="1">
      <alignment horizontal="center" vertical="center"/>
    </xf>
    <xf numFmtId="165" fontId="16" fillId="0" borderId="53" xfId="0" applyNumberFormat="1" applyFont="1" applyBorder="1" applyAlignment="1">
      <alignment horizontal="center" vertical="center"/>
    </xf>
    <xf numFmtId="165" fontId="16" fillId="0" borderId="32" xfId="0" applyNumberFormat="1" applyFont="1" applyBorder="1" applyAlignment="1">
      <alignment horizontal="center" vertical="center"/>
    </xf>
    <xf numFmtId="165" fontId="16" fillId="0" borderId="8" xfId="0" applyNumberFormat="1" applyFont="1" applyBorder="1" applyAlignment="1">
      <alignment horizontal="center" vertical="center"/>
    </xf>
    <xf numFmtId="165" fontId="16" fillId="0" borderId="51" xfId="0" applyNumberFormat="1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65" fontId="16" fillId="0" borderId="42" xfId="0" applyNumberFormat="1" applyFont="1" applyBorder="1" applyAlignment="1">
      <alignment horizontal="center" vertical="center"/>
    </xf>
    <xf numFmtId="165" fontId="16" fillId="0" borderId="28" xfId="0" applyNumberFormat="1" applyFont="1" applyBorder="1" applyAlignment="1">
      <alignment horizontal="center" vertical="center"/>
    </xf>
    <xf numFmtId="165" fontId="16" fillId="0" borderId="54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textRotation="90"/>
    </xf>
    <xf numFmtId="0" fontId="2" fillId="0" borderId="1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7" fillId="0" borderId="4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textRotation="90" wrapText="1"/>
    </xf>
    <xf numFmtId="0" fontId="17" fillId="0" borderId="44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7" fillId="0" borderId="24" xfId="0" applyFont="1" applyBorder="1" applyAlignment="1">
      <alignment horizontal="center" textRotation="90"/>
    </xf>
    <xf numFmtId="0" fontId="7" fillId="0" borderId="26" xfId="0" applyFont="1" applyBorder="1" applyAlignment="1">
      <alignment horizontal="center" textRotation="90"/>
    </xf>
    <xf numFmtId="0" fontId="17" fillId="0" borderId="43" xfId="0" applyFont="1" applyBorder="1" applyAlignment="1">
      <alignment horizontal="center" textRotation="90"/>
    </xf>
    <xf numFmtId="0" fontId="17" fillId="0" borderId="31" xfId="0" applyFont="1" applyBorder="1" applyAlignment="1">
      <alignment horizontal="center" textRotation="90"/>
    </xf>
    <xf numFmtId="0" fontId="17" fillId="0" borderId="46" xfId="0" applyFont="1" applyBorder="1" applyAlignment="1">
      <alignment horizontal="center" textRotation="90"/>
    </xf>
    <xf numFmtId="0" fontId="18" fillId="0" borderId="32" xfId="0" applyFont="1" applyBorder="1" applyAlignment="1">
      <alignment horizontal="center" textRotation="90"/>
    </xf>
    <xf numFmtId="0" fontId="18" fillId="0" borderId="8" xfId="0" applyFont="1" applyBorder="1" applyAlignment="1">
      <alignment horizontal="center" textRotation="90"/>
    </xf>
    <xf numFmtId="0" fontId="18" fillId="0" borderId="51" xfId="0" applyFont="1" applyBorder="1" applyAlignment="1">
      <alignment horizontal="center" textRotation="90"/>
    </xf>
    <xf numFmtId="0" fontId="19" fillId="0" borderId="45" xfId="0" applyFont="1" applyBorder="1" applyAlignment="1">
      <alignment horizontal="center" textRotation="90"/>
    </xf>
    <xf numFmtId="0" fontId="19" fillId="0" borderId="22" xfId="0" applyFont="1" applyBorder="1" applyAlignment="1">
      <alignment horizontal="center" textRotation="90"/>
    </xf>
    <xf numFmtId="0" fontId="19" fillId="0" borderId="47" xfId="0" applyFont="1" applyBorder="1" applyAlignment="1">
      <alignment horizontal="center" textRotation="90"/>
    </xf>
    <xf numFmtId="0" fontId="19" fillId="0" borderId="4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49" fontId="36" fillId="0" borderId="15" xfId="0" applyNumberFormat="1" applyFont="1" applyBorder="1" applyAlignment="1">
      <alignment horizontal="center" textRotation="90" wrapText="1"/>
    </xf>
    <xf numFmtId="49" fontId="36" fillId="0" borderId="21" xfId="0" applyNumberFormat="1" applyFont="1" applyBorder="1" applyAlignment="1">
      <alignment horizontal="center" textRotation="90" wrapText="1"/>
    </xf>
    <xf numFmtId="49" fontId="31" fillId="3" borderId="16" xfId="0" applyNumberFormat="1" applyFont="1" applyFill="1" applyBorder="1" applyAlignment="1">
      <alignment horizontal="center" textRotation="90" wrapText="1"/>
    </xf>
    <xf numFmtId="49" fontId="31" fillId="3" borderId="0" xfId="0" applyNumberFormat="1" applyFont="1" applyFill="1" applyBorder="1" applyAlignment="1">
      <alignment horizontal="center" textRotation="90" wrapText="1"/>
    </xf>
    <xf numFmtId="49" fontId="31" fillId="3" borderId="17" xfId="0" applyNumberFormat="1" applyFont="1" applyFill="1" applyBorder="1" applyAlignment="1">
      <alignment horizontal="center" textRotation="90" wrapText="1"/>
    </xf>
    <xf numFmtId="0" fontId="37" fillId="0" borderId="14" xfId="0" applyFont="1" applyBorder="1" applyAlignment="1">
      <alignment horizontal="center" textRotation="90" wrapText="1"/>
    </xf>
    <xf numFmtId="0" fontId="37" fillId="0" borderId="19" xfId="0" applyFont="1" applyBorder="1" applyAlignment="1">
      <alignment horizontal="center" textRotation="90" wrapText="1"/>
    </xf>
    <xf numFmtId="0" fontId="20" fillId="0" borderId="8" xfId="0" applyFont="1" applyBorder="1" applyAlignment="1">
      <alignment horizontal="center" textRotation="90"/>
    </xf>
    <xf numFmtId="0" fontId="20" fillId="0" borderId="51" xfId="0" applyFont="1" applyBorder="1" applyAlignment="1">
      <alignment horizontal="center" textRotation="90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wrapText="1"/>
    </xf>
    <xf numFmtId="164" fontId="6" fillId="0" borderId="7" xfId="0" applyNumberFormat="1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7" fillId="0" borderId="8" xfId="0" applyFont="1" applyBorder="1" applyAlignment="1">
      <alignment horizontal="center" textRotation="90" wrapText="1"/>
    </xf>
    <xf numFmtId="0" fontId="17" fillId="0" borderId="51" xfId="0" applyFont="1" applyBorder="1" applyAlignment="1">
      <alignment horizontal="center" textRotation="90" wrapText="1"/>
    </xf>
    <xf numFmtId="0" fontId="19" fillId="0" borderId="45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textRotation="90"/>
    </xf>
    <xf numFmtId="49" fontId="8" fillId="0" borderId="43" xfId="0" applyNumberFormat="1" applyFont="1" applyBorder="1" applyAlignment="1">
      <alignment horizontal="center" textRotation="90" wrapText="1"/>
    </xf>
    <xf numFmtId="49" fontId="8" fillId="0" borderId="55" xfId="0" applyNumberFormat="1" applyFont="1" applyBorder="1" applyAlignment="1">
      <alignment horizontal="center" textRotation="90" wrapText="1"/>
    </xf>
    <xf numFmtId="49" fontId="9" fillId="3" borderId="44" xfId="0" applyNumberFormat="1" applyFont="1" applyFill="1" applyBorder="1" applyAlignment="1">
      <alignment horizontal="center" textRotation="90" wrapText="1"/>
    </xf>
    <xf numFmtId="49" fontId="9" fillId="3" borderId="7" xfId="0" applyNumberFormat="1" applyFont="1" applyFill="1" applyBorder="1" applyAlignment="1">
      <alignment horizontal="center" textRotation="90" wrapText="1"/>
    </xf>
    <xf numFmtId="0" fontId="10" fillId="0" borderId="45" xfId="0" applyFont="1" applyBorder="1" applyAlignment="1">
      <alignment horizontal="center" textRotation="90" wrapText="1"/>
    </xf>
    <xf numFmtId="0" fontId="10" fillId="0" borderId="56" xfId="0" applyFont="1" applyBorder="1" applyAlignment="1">
      <alignment horizontal="center" textRotation="90" wrapText="1"/>
    </xf>
    <xf numFmtId="0" fontId="6" fillId="0" borderId="10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19" fillId="0" borderId="28" xfId="0" applyFont="1" applyBorder="1" applyAlignment="1">
      <alignment horizontal="center" vertical="center"/>
    </xf>
    <xf numFmtId="0" fontId="16" fillId="5" borderId="39" xfId="0" applyFont="1" applyFill="1" applyBorder="1" applyAlignment="1">
      <alignment horizontal="center" textRotation="90"/>
    </xf>
    <xf numFmtId="0" fontId="16" fillId="5" borderId="40" xfId="0" applyFont="1" applyFill="1" applyBorder="1" applyAlignment="1">
      <alignment horizontal="center" textRotation="90"/>
    </xf>
    <xf numFmtId="0" fontId="16" fillId="5" borderId="41" xfId="0" applyFont="1" applyFill="1" applyBorder="1" applyAlignment="1">
      <alignment horizontal="center" textRotation="90"/>
    </xf>
    <xf numFmtId="0" fontId="7" fillId="0" borderId="8" xfId="0" applyFont="1" applyBorder="1" applyAlignment="1">
      <alignment horizontal="center" textRotation="90"/>
    </xf>
    <xf numFmtId="0" fontId="7" fillId="0" borderId="51" xfId="0" applyFont="1" applyBorder="1" applyAlignment="1">
      <alignment horizontal="center" textRotation="90"/>
    </xf>
    <xf numFmtId="165" fontId="17" fillId="0" borderId="8" xfId="0" applyNumberFormat="1" applyFont="1" applyBorder="1" applyAlignment="1">
      <alignment horizontal="center" textRotation="90" wrapText="1"/>
    </xf>
    <xf numFmtId="165" fontId="17" fillId="0" borderId="51" xfId="0" applyNumberFormat="1" applyFont="1" applyBorder="1" applyAlignment="1">
      <alignment horizontal="center" textRotation="90" wrapText="1"/>
    </xf>
    <xf numFmtId="0" fontId="17" fillId="0" borderId="7" xfId="0" applyFont="1" applyBorder="1" applyAlignment="1">
      <alignment horizontal="center" textRotation="90" wrapText="1"/>
    </xf>
    <xf numFmtId="0" fontId="17" fillId="0" borderId="9" xfId="0" applyFont="1" applyBorder="1" applyAlignment="1">
      <alignment horizontal="center" textRotation="90" wrapText="1"/>
    </xf>
    <xf numFmtId="0" fontId="19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textRotation="90"/>
    </xf>
    <xf numFmtId="0" fontId="18" fillId="0" borderId="7" xfId="0" applyFont="1" applyBorder="1" applyAlignment="1">
      <alignment horizontal="center" textRotation="90"/>
    </xf>
    <xf numFmtId="0" fontId="17" fillId="0" borderId="7" xfId="0" applyFont="1" applyBorder="1" applyAlignment="1">
      <alignment textRotation="90"/>
    </xf>
    <xf numFmtId="0" fontId="17" fillId="0" borderId="8" xfId="0" applyFont="1" applyBorder="1" applyAlignment="1">
      <alignment textRotation="90"/>
    </xf>
    <xf numFmtId="0" fontId="2" fillId="0" borderId="1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9" fillId="0" borderId="42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49" fontId="36" fillId="0" borderId="5" xfId="0" applyNumberFormat="1" applyFont="1" applyBorder="1" applyAlignment="1">
      <alignment horizontal="center" textRotation="90" wrapText="1"/>
    </xf>
    <xf numFmtId="49" fontId="31" fillId="3" borderId="12" xfId="0" applyNumberFormat="1" applyFont="1" applyFill="1" applyBorder="1" applyAlignment="1">
      <alignment horizontal="center" textRotation="90" wrapText="1"/>
    </xf>
    <xf numFmtId="0" fontId="37" fillId="0" borderId="3" xfId="0" applyFont="1" applyBorder="1" applyAlignment="1">
      <alignment horizontal="center" textRotation="90" wrapText="1"/>
    </xf>
    <xf numFmtId="0" fontId="20" fillId="0" borderId="9" xfId="0" applyFont="1" applyBorder="1" applyAlignment="1">
      <alignment horizontal="center" textRotation="90"/>
    </xf>
    <xf numFmtId="0" fontId="18" fillId="0" borderId="9" xfId="0" applyFont="1" applyBorder="1" applyAlignment="1">
      <alignment horizontal="center" textRotation="90"/>
    </xf>
    <xf numFmtId="0" fontId="17" fillId="0" borderId="9" xfId="0" applyFont="1" applyBorder="1" applyAlignment="1">
      <alignment horizontal="center" textRotation="90"/>
    </xf>
    <xf numFmtId="49" fontId="8" fillId="0" borderId="1" xfId="0" applyNumberFormat="1" applyFont="1" applyBorder="1" applyAlignment="1">
      <alignment horizontal="center" textRotation="90" wrapText="1"/>
    </xf>
    <xf numFmtId="49" fontId="9" fillId="3" borderId="1" xfId="0" applyNumberFormat="1" applyFont="1" applyFill="1" applyBorder="1" applyAlignment="1">
      <alignment horizontal="center" textRotation="90" wrapText="1"/>
    </xf>
    <xf numFmtId="0" fontId="10" fillId="0" borderId="1" xfId="0" applyFont="1" applyBorder="1" applyAlignment="1">
      <alignment horizontal="center" textRotation="90" wrapText="1"/>
    </xf>
    <xf numFmtId="0" fontId="16" fillId="0" borderId="42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18" fillId="0" borderId="44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 textRotation="90"/>
    </xf>
    <xf numFmtId="0" fontId="18" fillId="0" borderId="24" xfId="0" applyFont="1" applyBorder="1" applyAlignment="1">
      <alignment horizontal="center" textRotation="90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T53"/>
  <sheetViews>
    <sheetView tabSelected="1" zoomScale="73" zoomScaleNormal="73" workbookViewId="0">
      <pane xSplit="7" ySplit="7" topLeftCell="H8" activePane="bottomRight" state="frozen"/>
      <selection pane="topRight" activeCell="G1" sqref="G1"/>
      <selection pane="bottomLeft" activeCell="A8" sqref="A8"/>
      <selection pane="bottomRight" activeCell="A2" sqref="A2:AM2"/>
    </sheetView>
  </sheetViews>
  <sheetFormatPr defaultRowHeight="15.75" x14ac:dyDescent="0.25"/>
  <cols>
    <col min="1" max="1" width="4.140625" style="420" customWidth="1"/>
    <col min="2" max="2" width="10.85546875" style="12" customWidth="1"/>
    <col min="3" max="3" width="35" style="12" customWidth="1"/>
    <col min="4" max="4" width="35.28515625" style="11" hidden="1" customWidth="1"/>
    <col min="5" max="5" width="33.42578125" style="11" hidden="1" customWidth="1"/>
    <col min="6" max="6" width="185.28515625" style="267" hidden="1" customWidth="1"/>
    <col min="7" max="7" width="59.140625" style="12" customWidth="1"/>
    <col min="8" max="13" width="4.7109375" style="12" customWidth="1"/>
    <col min="14" max="14" width="4.7109375" style="12" hidden="1" customWidth="1"/>
    <col min="15" max="15" width="4.28515625" style="12" customWidth="1"/>
    <col min="16" max="16" width="4.28515625" style="591" customWidth="1"/>
    <col min="17" max="17" width="4.28515625" style="12" customWidth="1"/>
    <col min="18" max="18" width="56.85546875" style="439" customWidth="1"/>
    <col min="19" max="29" width="4.7109375" style="420" customWidth="1"/>
    <col min="30" max="33" width="4.28515625" style="12" customWidth="1"/>
    <col min="34" max="34" width="4.28515625" style="439" customWidth="1"/>
    <col min="35" max="35" width="4.28515625" style="12" customWidth="1"/>
    <col min="36" max="36" width="7.28515625" style="392" customWidth="1"/>
    <col min="37" max="37" width="7.140625" style="420" customWidth="1"/>
    <col min="38" max="38" width="7.42578125" style="12" customWidth="1"/>
    <col min="39" max="39" width="48.85546875" style="12" customWidth="1"/>
    <col min="40" max="40" width="5.42578125" style="12" customWidth="1"/>
    <col min="41" max="41" width="4.85546875" style="102" customWidth="1"/>
    <col min="42" max="42" width="5.85546875" style="12" customWidth="1"/>
    <col min="43" max="43" width="98" style="12" customWidth="1"/>
    <col min="44" max="44" width="22.140625" style="12" customWidth="1"/>
    <col min="45" max="45" width="9.28515625" style="12" customWidth="1"/>
    <col min="46" max="46" width="12.85546875" style="12" customWidth="1"/>
    <col min="47" max="47" width="36" style="12" customWidth="1"/>
    <col min="48" max="48" width="11.42578125" style="12" customWidth="1"/>
    <col min="49" max="50" width="9.140625" style="12" customWidth="1"/>
    <col min="51" max="51" width="9.28515625" style="12" customWidth="1"/>
    <col min="52" max="52" width="15" style="555" customWidth="1"/>
    <col min="53" max="53" width="10.5703125" style="392" customWidth="1"/>
    <col min="54" max="54" width="11" style="392" customWidth="1"/>
    <col min="55" max="55" width="10.85546875" style="392" customWidth="1"/>
    <col min="56" max="56" width="13" style="392" customWidth="1"/>
    <col min="57" max="57" width="12.85546875" style="392" customWidth="1"/>
    <col min="58" max="58" width="9.140625" style="12" customWidth="1"/>
    <col min="59" max="59" width="12.85546875" style="390" customWidth="1"/>
    <col min="60" max="60" width="9.140625" style="12"/>
    <col min="61" max="61" width="13.140625" style="12" customWidth="1"/>
    <col min="62" max="69" width="9.140625" style="12"/>
    <col min="70" max="70" width="11.140625" style="12" customWidth="1"/>
    <col min="71" max="16384" width="9.140625" style="12"/>
  </cols>
  <sheetData>
    <row r="1" spans="1:72" ht="18.75" x14ac:dyDescent="0.3">
      <c r="A1" s="602" t="s">
        <v>54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  <c r="AA1" s="603"/>
      <c r="AB1" s="603"/>
      <c r="AC1" s="603"/>
      <c r="AD1" s="603"/>
      <c r="AE1" s="603"/>
      <c r="AF1" s="603"/>
      <c r="AG1" s="603"/>
      <c r="AH1" s="603"/>
      <c r="AI1" s="603"/>
      <c r="AJ1" s="603"/>
      <c r="AK1" s="603"/>
      <c r="AL1" s="603"/>
      <c r="AM1" s="604"/>
      <c r="AN1" s="582"/>
    </row>
    <row r="2" spans="1:72" ht="18.75" x14ac:dyDescent="0.3">
      <c r="A2" s="605" t="s">
        <v>1185</v>
      </c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606"/>
      <c r="AC2" s="606"/>
      <c r="AD2" s="606"/>
      <c r="AE2" s="606"/>
      <c r="AF2" s="606"/>
      <c r="AG2" s="606"/>
      <c r="AH2" s="606"/>
      <c r="AI2" s="606"/>
      <c r="AJ2" s="606"/>
      <c r="AK2" s="606"/>
      <c r="AL2" s="606"/>
      <c r="AM2" s="607"/>
      <c r="AN2" s="582"/>
    </row>
    <row r="3" spans="1:72" ht="18.75" x14ac:dyDescent="0.3">
      <c r="A3" s="605" t="s">
        <v>1186</v>
      </c>
      <c r="B3" s="606"/>
      <c r="C3" s="606"/>
      <c r="D3" s="606"/>
      <c r="E3" s="606"/>
      <c r="F3" s="606"/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6"/>
      <c r="S3" s="606"/>
      <c r="T3" s="606"/>
      <c r="U3" s="606"/>
      <c r="V3" s="606"/>
      <c r="W3" s="606"/>
      <c r="X3" s="606"/>
      <c r="Y3" s="606"/>
      <c r="Z3" s="606"/>
      <c r="AA3" s="606"/>
      <c r="AB3" s="606"/>
      <c r="AC3" s="606"/>
      <c r="AD3" s="606"/>
      <c r="AE3" s="606"/>
      <c r="AF3" s="606"/>
      <c r="AG3" s="606"/>
      <c r="AH3" s="606"/>
      <c r="AI3" s="606"/>
      <c r="AJ3" s="606"/>
      <c r="AK3" s="606"/>
      <c r="AL3" s="606"/>
      <c r="AM3" s="607"/>
      <c r="AN3" s="582"/>
    </row>
    <row r="4" spans="1:72" ht="19.5" thickBot="1" x14ac:dyDescent="0.35">
      <c r="A4" s="608" t="s">
        <v>1028</v>
      </c>
      <c r="B4" s="609"/>
      <c r="C4" s="609"/>
      <c r="D4" s="609"/>
      <c r="E4" s="609"/>
      <c r="F4" s="609"/>
      <c r="G4" s="609"/>
      <c r="H4" s="609"/>
      <c r="I4" s="609"/>
      <c r="J4" s="609"/>
      <c r="K4" s="609"/>
      <c r="L4" s="609"/>
      <c r="M4" s="609"/>
      <c r="N4" s="609"/>
      <c r="O4" s="609"/>
      <c r="P4" s="609"/>
      <c r="Q4" s="609"/>
      <c r="R4" s="609"/>
      <c r="S4" s="609"/>
      <c r="T4" s="609"/>
      <c r="U4" s="609"/>
      <c r="V4" s="609"/>
      <c r="W4" s="609"/>
      <c r="X4" s="609"/>
      <c r="Y4" s="609"/>
      <c r="Z4" s="609"/>
      <c r="AA4" s="609"/>
      <c r="AB4" s="609"/>
      <c r="AC4" s="609"/>
      <c r="AD4" s="609"/>
      <c r="AE4" s="609"/>
      <c r="AF4" s="609"/>
      <c r="AG4" s="609"/>
      <c r="AH4" s="609"/>
      <c r="AI4" s="609"/>
      <c r="AJ4" s="609"/>
      <c r="AK4" s="609"/>
      <c r="AL4" s="609"/>
      <c r="AM4" s="610"/>
      <c r="AN4" s="582"/>
    </row>
    <row r="5" spans="1:72" ht="19.5" thickBot="1" x14ac:dyDescent="0.35">
      <c r="A5" s="611" t="s">
        <v>1187</v>
      </c>
      <c r="B5" s="612"/>
      <c r="C5" s="612"/>
      <c r="D5" s="612"/>
      <c r="E5" s="612"/>
      <c r="F5" s="612"/>
      <c r="G5" s="612"/>
      <c r="H5" s="612"/>
      <c r="I5" s="612"/>
      <c r="J5" s="612"/>
      <c r="K5" s="612"/>
      <c r="L5" s="612"/>
      <c r="M5" s="612"/>
      <c r="N5" s="612"/>
      <c r="O5" s="612"/>
      <c r="P5" s="612"/>
      <c r="Q5" s="612"/>
      <c r="R5" s="612"/>
      <c r="S5" s="612"/>
      <c r="T5" s="612"/>
      <c r="U5" s="612"/>
      <c r="V5" s="612"/>
      <c r="W5" s="612"/>
      <c r="X5" s="612"/>
      <c r="Y5" s="612"/>
      <c r="Z5" s="612"/>
      <c r="AA5" s="612"/>
      <c r="AB5" s="612"/>
      <c r="AC5" s="612"/>
      <c r="AD5" s="612"/>
      <c r="AE5" s="612"/>
      <c r="AF5" s="612"/>
      <c r="AG5" s="612"/>
      <c r="AH5" s="612"/>
      <c r="AI5" s="612"/>
      <c r="AJ5" s="612"/>
      <c r="AK5" s="612"/>
      <c r="AL5" s="612"/>
      <c r="AM5" s="613"/>
      <c r="AN5" s="582"/>
      <c r="BO5" s="100"/>
    </row>
    <row r="6" spans="1:72" s="100" customFormat="1" ht="18.75" customHeight="1" thickBot="1" x14ac:dyDescent="0.3">
      <c r="A6" s="629" t="s">
        <v>0</v>
      </c>
      <c r="B6" s="632" t="s">
        <v>354</v>
      </c>
      <c r="C6" s="632" t="s">
        <v>767</v>
      </c>
      <c r="D6" s="632" t="s">
        <v>505</v>
      </c>
      <c r="E6" s="632" t="s">
        <v>67</v>
      </c>
      <c r="F6" s="552"/>
      <c r="G6" s="632" t="s">
        <v>759</v>
      </c>
      <c r="H6" s="595" t="s">
        <v>131</v>
      </c>
      <c r="I6" s="593" t="s">
        <v>150</v>
      </c>
      <c r="J6" s="593" t="s">
        <v>151</v>
      </c>
      <c r="K6" s="595" t="s">
        <v>132</v>
      </c>
      <c r="L6" s="595" t="s">
        <v>133</v>
      </c>
      <c r="M6" s="595" t="s">
        <v>134</v>
      </c>
      <c r="N6" s="645" t="s">
        <v>135</v>
      </c>
      <c r="O6" s="640" t="s">
        <v>761</v>
      </c>
      <c r="P6" s="641" t="s">
        <v>762</v>
      </c>
      <c r="Q6" s="644" t="s">
        <v>763</v>
      </c>
      <c r="R6" s="629" t="s">
        <v>760</v>
      </c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626" t="s">
        <v>537</v>
      </c>
      <c r="AE6" s="634" t="s">
        <v>538</v>
      </c>
      <c r="AF6" s="635" t="s">
        <v>536</v>
      </c>
      <c r="AG6" s="638" t="s">
        <v>535</v>
      </c>
      <c r="AH6" s="595" t="s">
        <v>534</v>
      </c>
      <c r="AI6" s="639" t="s">
        <v>284</v>
      </c>
      <c r="AJ6" s="633" t="s">
        <v>285</v>
      </c>
      <c r="AK6" s="614" t="s">
        <v>533</v>
      </c>
      <c r="AL6" s="614" t="s">
        <v>286</v>
      </c>
      <c r="AM6" s="617" t="s">
        <v>820</v>
      </c>
      <c r="AN6" s="581"/>
      <c r="AO6" s="101"/>
      <c r="AQ6" s="647" t="s">
        <v>764</v>
      </c>
      <c r="AR6" s="662" t="s">
        <v>749</v>
      </c>
      <c r="AS6" s="599" t="s">
        <v>540</v>
      </c>
      <c r="AT6" s="656" t="s">
        <v>530</v>
      </c>
      <c r="AU6" s="659" t="s">
        <v>539</v>
      </c>
      <c r="AV6" s="659" t="s">
        <v>542</v>
      </c>
      <c r="AY6" s="620" t="s">
        <v>540</v>
      </c>
      <c r="AZ6" s="623" t="s">
        <v>740</v>
      </c>
      <c r="BA6" s="663" t="s">
        <v>741</v>
      </c>
      <c r="BB6" s="663" t="s">
        <v>742</v>
      </c>
      <c r="BC6" s="650" t="s">
        <v>743</v>
      </c>
      <c r="BD6" s="653" t="s">
        <v>744</v>
      </c>
      <c r="BE6" s="650" t="s">
        <v>745</v>
      </c>
      <c r="BF6" s="656" t="s">
        <v>746</v>
      </c>
      <c r="BG6" s="596" t="s">
        <v>747</v>
      </c>
      <c r="BH6" s="596" t="s">
        <v>286</v>
      </c>
      <c r="BI6" s="596" t="s">
        <v>824</v>
      </c>
      <c r="BJ6" s="596" t="s">
        <v>824</v>
      </c>
    </row>
    <row r="7" spans="1:72" s="100" customFormat="1" ht="58.5" customHeight="1" x14ac:dyDescent="0.25">
      <c r="A7" s="630"/>
      <c r="B7" s="615"/>
      <c r="C7" s="615"/>
      <c r="D7" s="615"/>
      <c r="E7" s="615"/>
      <c r="F7" s="553" t="s">
        <v>288</v>
      </c>
      <c r="G7" s="615"/>
      <c r="H7" s="594"/>
      <c r="I7" s="594"/>
      <c r="J7" s="594"/>
      <c r="K7" s="594"/>
      <c r="L7" s="594"/>
      <c r="M7" s="594"/>
      <c r="N7" s="646"/>
      <c r="O7" s="630"/>
      <c r="P7" s="642"/>
      <c r="Q7" s="618"/>
      <c r="R7" s="630"/>
      <c r="S7" s="418" t="s">
        <v>139</v>
      </c>
      <c r="T7" s="418" t="s">
        <v>140</v>
      </c>
      <c r="U7" s="418" t="s">
        <v>145</v>
      </c>
      <c r="V7" s="418" t="s">
        <v>152</v>
      </c>
      <c r="W7" s="418" t="s">
        <v>153</v>
      </c>
      <c r="X7" s="418" t="s">
        <v>141</v>
      </c>
      <c r="Y7" s="418" t="s">
        <v>142</v>
      </c>
      <c r="Z7" s="418" t="s">
        <v>143</v>
      </c>
      <c r="AA7" s="418" t="s">
        <v>144</v>
      </c>
      <c r="AB7" s="418" t="s">
        <v>146</v>
      </c>
      <c r="AC7" s="440" t="s">
        <v>292</v>
      </c>
      <c r="AD7" s="627"/>
      <c r="AE7" s="606"/>
      <c r="AF7" s="636"/>
      <c r="AG7" s="615"/>
      <c r="AH7" s="615"/>
      <c r="AI7" s="615"/>
      <c r="AJ7" s="615"/>
      <c r="AK7" s="615"/>
      <c r="AL7" s="615"/>
      <c r="AM7" s="618"/>
      <c r="AN7" s="581"/>
      <c r="AO7" s="361" t="s">
        <v>356</v>
      </c>
      <c r="AQ7" s="648"/>
      <c r="AR7" s="662"/>
      <c r="AS7" s="600"/>
      <c r="AT7" s="657"/>
      <c r="AU7" s="660"/>
      <c r="AV7" s="660"/>
      <c r="AY7" s="621"/>
      <c r="AZ7" s="624"/>
      <c r="BA7" s="664"/>
      <c r="BB7" s="664"/>
      <c r="BC7" s="651"/>
      <c r="BD7" s="654"/>
      <c r="BE7" s="651"/>
      <c r="BF7" s="657"/>
      <c r="BG7" s="597"/>
      <c r="BH7" s="597"/>
      <c r="BI7" s="597"/>
      <c r="BJ7" s="597"/>
    </row>
    <row r="8" spans="1:72" s="100" customFormat="1" ht="25.5" customHeight="1" thickBot="1" x14ac:dyDescent="0.3">
      <c r="A8" s="631"/>
      <c r="B8" s="616"/>
      <c r="C8" s="616"/>
      <c r="D8" s="616"/>
      <c r="E8" s="616"/>
      <c r="F8" s="554"/>
      <c r="G8" s="616"/>
      <c r="H8" s="212">
        <v>3</v>
      </c>
      <c r="I8" s="212">
        <v>3</v>
      </c>
      <c r="J8" s="212">
        <v>3</v>
      </c>
      <c r="K8" s="212">
        <v>3</v>
      </c>
      <c r="L8" s="212">
        <v>3</v>
      </c>
      <c r="M8" s="212">
        <v>3</v>
      </c>
      <c r="N8" s="213">
        <v>3</v>
      </c>
      <c r="O8" s="631"/>
      <c r="P8" s="643"/>
      <c r="Q8" s="619"/>
      <c r="R8" s="631"/>
      <c r="S8" s="212">
        <v>3</v>
      </c>
      <c r="T8" s="212">
        <v>3</v>
      </c>
      <c r="U8" s="212">
        <v>3</v>
      </c>
      <c r="V8" s="212">
        <v>3</v>
      </c>
      <c r="W8" s="212">
        <v>3</v>
      </c>
      <c r="X8" s="212">
        <v>3</v>
      </c>
      <c r="Y8" s="212">
        <v>3</v>
      </c>
      <c r="Z8" s="212">
        <v>3</v>
      </c>
      <c r="AA8" s="212">
        <v>3</v>
      </c>
      <c r="AB8" s="212">
        <v>3</v>
      </c>
      <c r="AC8" s="212">
        <v>3</v>
      </c>
      <c r="AD8" s="628"/>
      <c r="AE8" s="609"/>
      <c r="AF8" s="637"/>
      <c r="AG8" s="616"/>
      <c r="AH8" s="616"/>
      <c r="AI8" s="616"/>
      <c r="AJ8" s="616"/>
      <c r="AK8" s="616"/>
      <c r="AL8" s="616"/>
      <c r="AM8" s="619"/>
      <c r="AN8" s="581"/>
      <c r="AO8" s="362"/>
      <c r="AP8" s="100" t="s">
        <v>1083</v>
      </c>
      <c r="AQ8" s="649"/>
      <c r="AR8" s="662"/>
      <c r="AS8" s="601"/>
      <c r="AT8" s="658"/>
      <c r="AU8" s="661"/>
      <c r="AV8" s="661"/>
      <c r="AY8" s="622"/>
      <c r="AZ8" s="625"/>
      <c r="BA8" s="665"/>
      <c r="BB8" s="665"/>
      <c r="BC8" s="652"/>
      <c r="BD8" s="655"/>
      <c r="BE8" s="652"/>
      <c r="BF8" s="658"/>
      <c r="BG8" s="598"/>
      <c r="BH8" s="598"/>
      <c r="BI8" s="598"/>
      <c r="BJ8" s="598"/>
    </row>
    <row r="9" spans="1:72" s="122" customFormat="1" x14ac:dyDescent="0.25">
      <c r="A9" s="506">
        <v>1</v>
      </c>
      <c r="B9" s="568" t="s">
        <v>600</v>
      </c>
      <c r="C9" s="569" t="str">
        <f>D9 &amp; " " &amp; E9</f>
        <v>Adam OSAZUWA</v>
      </c>
      <c r="D9" s="570" t="s">
        <v>1119</v>
      </c>
      <c r="E9" s="570" t="s">
        <v>1184</v>
      </c>
      <c r="F9" s="569" t="str">
        <f>G9&amp;" "&amp;R9</f>
        <v>CPE471/3/15 CPE316/3/   CPE312/3 , CPE378/3/ , CPE314/3/ ,</v>
      </c>
      <c r="G9" s="583" t="s">
        <v>1076</v>
      </c>
      <c r="H9" s="557" t="s">
        <v>227</v>
      </c>
      <c r="I9" s="558">
        <v>40</v>
      </c>
      <c r="J9" s="559" t="s">
        <v>163</v>
      </c>
      <c r="K9" s="558" t="s">
        <v>1052</v>
      </c>
      <c r="L9" s="558">
        <v>41</v>
      </c>
      <c r="M9" s="558" t="s">
        <v>163</v>
      </c>
      <c r="N9" s="560" t="s">
        <v>1053</v>
      </c>
      <c r="O9" s="565" t="s">
        <v>661</v>
      </c>
      <c r="P9" s="585">
        <f>Q9-O9</f>
        <v>9</v>
      </c>
      <c r="Q9" s="566">
        <v>12</v>
      </c>
      <c r="R9" s="547" t="s">
        <v>1029</v>
      </c>
      <c r="S9" s="268">
        <v>31</v>
      </c>
      <c r="T9" s="133" t="s">
        <v>810</v>
      </c>
      <c r="U9" s="133" t="s">
        <v>810</v>
      </c>
      <c r="V9" s="133" t="s">
        <v>810</v>
      </c>
      <c r="W9" s="108" t="s">
        <v>166</v>
      </c>
      <c r="X9" s="133" t="s">
        <v>166</v>
      </c>
      <c r="Y9" s="133" t="s">
        <v>166</v>
      </c>
      <c r="Z9" s="133" t="s">
        <v>166</v>
      </c>
      <c r="AA9" s="133" t="s">
        <v>810</v>
      </c>
      <c r="AB9" s="133" t="s">
        <v>1053</v>
      </c>
      <c r="AC9" s="452" t="s">
        <v>1052</v>
      </c>
      <c r="AD9" s="462">
        <f t="shared" ref="AD9:AD17" si="0">AF9-AE9</f>
        <v>27</v>
      </c>
      <c r="AE9" s="406"/>
      <c r="AF9" s="407">
        <v>27</v>
      </c>
      <c r="AG9" s="225">
        <f t="shared" ref="AG9:AG17" si="1">AD9+O9</f>
        <v>30</v>
      </c>
      <c r="AH9" s="104">
        <f t="shared" ref="AH9:AH17" si="2">AE9+P9</f>
        <v>9</v>
      </c>
      <c r="AI9" s="172">
        <f t="shared" ref="AI9:AI14" si="3">Q9+AF9</f>
        <v>39</v>
      </c>
      <c r="AJ9" s="394">
        <f t="shared" ref="AJ9:AJ44" si="4">IF(OR(AM9="",AM9=" ",BI9="WAIVED"),BG9,"")</f>
        <v>0</v>
      </c>
      <c r="AK9" s="463" t="str">
        <f t="shared" ref="AK9:AK44" si="5">IF(AJ9&lt;&gt;"",BH9,"")</f>
        <v/>
      </c>
      <c r="AL9" s="454"/>
      <c r="AM9" s="403" t="str">
        <f>AQ9&amp;" "&amp;AR9</f>
        <v xml:space="preserve">PRE571 </v>
      </c>
      <c r="AN9" s="581"/>
      <c r="AO9" s="175" t="s">
        <v>201</v>
      </c>
      <c r="AP9" s="121">
        <v>7</v>
      </c>
      <c r="AQ9" s="105" t="s">
        <v>131</v>
      </c>
      <c r="AR9" s="103"/>
      <c r="AS9" s="431"/>
      <c r="AT9" s="132"/>
      <c r="AU9" s="103"/>
      <c r="AV9" s="103"/>
      <c r="AY9" s="103">
        <f t="shared" ref="AY9:AY44" si="6">A9</f>
        <v>1</v>
      </c>
      <c r="AZ9" s="394" t="str">
        <f t="shared" ref="AZ9:AZ44" si="7">B9</f>
        <v>0601205</v>
      </c>
      <c r="BA9" s="394"/>
      <c r="BB9" s="394"/>
      <c r="BC9" s="396"/>
      <c r="BD9" s="395"/>
      <c r="BE9" s="394"/>
      <c r="BF9" s="389" t="s">
        <v>821</v>
      </c>
      <c r="BG9" s="391">
        <f>IF(BF9="DE",BB9*0.1+BC9*0.2+BD9*0.3+BE9*0.4,BA9*0.1+BB9*0.15+BC9*0.2+BD9*0.25+BE9*0.3)</f>
        <v>0</v>
      </c>
      <c r="BH9" s="391" t="str">
        <f>IF(BG9&lt;1,"",IF(BG9&lt;1.5,"PASS",IF(BG9&lt;2.4,"3.0",IF(BG9&lt;3.5,"2.2",IF(BG9&lt;4.5,"2.1",IF(BG9&lt;5,"1",""))))))</f>
        <v/>
      </c>
      <c r="BI9" s="391" t="s">
        <v>823</v>
      </c>
      <c r="BJ9" s="391" t="str">
        <f t="shared" ref="BJ9:BJ44" si="8">IF(AJ9&gt;1,"YES","NO")</f>
        <v>NO</v>
      </c>
      <c r="BK9" s="404"/>
      <c r="BL9" s="405"/>
      <c r="BM9"/>
      <c r="BN9"/>
      <c r="BO9"/>
      <c r="BP9"/>
      <c r="BQ9"/>
      <c r="BR9"/>
      <c r="BS9" s="401"/>
      <c r="BT9" s="401"/>
    </row>
    <row r="10" spans="1:72" s="122" customFormat="1" ht="31.5" x14ac:dyDescent="0.25">
      <c r="A10" s="268">
        <v>2</v>
      </c>
      <c r="B10" s="104" t="s">
        <v>202</v>
      </c>
      <c r="C10" s="202" t="str">
        <f>D10&amp;" "&amp;E10</f>
        <v>Amayo NATHANIEL</v>
      </c>
      <c r="D10" s="11" t="s">
        <v>1120</v>
      </c>
      <c r="E10" s="103" t="s">
        <v>1183</v>
      </c>
      <c r="F10" s="105" t="str">
        <f t="shared" ref="F10:F17" si="9">G10&amp;" "&amp;R10</f>
        <v xml:space="preserve">MEE211/3/56   ,  CPE477/3/45,   CPE313/2/66   ,  EMA381/3/40, CED300/2/72   CPE451/3/40    CPE471/3/40     CPE378/3/ </v>
      </c>
      <c r="G10" s="571" t="s">
        <v>1099</v>
      </c>
      <c r="H10" s="126" t="s">
        <v>203</v>
      </c>
      <c r="I10" s="104" t="s">
        <v>1054</v>
      </c>
      <c r="J10" s="108">
        <v>40</v>
      </c>
      <c r="K10" s="108" t="s">
        <v>1055</v>
      </c>
      <c r="L10" s="108" t="s">
        <v>186</v>
      </c>
      <c r="M10" s="108">
        <v>50</v>
      </c>
      <c r="N10" s="561" t="s">
        <v>273</v>
      </c>
      <c r="O10" s="550" t="s">
        <v>171</v>
      </c>
      <c r="P10" s="402">
        <f>Q10-O10</f>
        <v>28</v>
      </c>
      <c r="Q10" s="110">
        <v>28</v>
      </c>
      <c r="R10" s="430" t="s">
        <v>1030</v>
      </c>
      <c r="S10" s="126" t="s">
        <v>817</v>
      </c>
      <c r="T10" s="108" t="s">
        <v>810</v>
      </c>
      <c r="U10" s="108">
        <v>64</v>
      </c>
      <c r="V10" s="108" t="s">
        <v>810</v>
      </c>
      <c r="W10" s="108">
        <v>57</v>
      </c>
      <c r="X10" s="108">
        <v>52</v>
      </c>
      <c r="Y10" s="108">
        <v>40</v>
      </c>
      <c r="Z10" s="104" t="s">
        <v>174</v>
      </c>
      <c r="AA10" s="108" t="s">
        <v>810</v>
      </c>
      <c r="AB10" s="112" t="s">
        <v>200</v>
      </c>
      <c r="AC10" s="450" t="s">
        <v>810</v>
      </c>
      <c r="AD10" s="462">
        <f t="shared" si="0"/>
        <v>3</v>
      </c>
      <c r="AE10" s="400"/>
      <c r="AF10" s="116">
        <v>3</v>
      </c>
      <c r="AG10" s="225">
        <f t="shared" si="1"/>
        <v>3</v>
      </c>
      <c r="AH10" s="104">
        <f t="shared" si="2"/>
        <v>28</v>
      </c>
      <c r="AI10" s="207">
        <f t="shared" si="3"/>
        <v>31</v>
      </c>
      <c r="AJ10" s="394">
        <f t="shared" si="4"/>
        <v>0</v>
      </c>
      <c r="AK10" s="470" t="str">
        <f t="shared" si="5"/>
        <v/>
      </c>
      <c r="AL10" s="431"/>
      <c r="AM10" s="403" t="str">
        <f>AQ10&amp;" "&amp;AR10</f>
        <v xml:space="preserve"> </v>
      </c>
      <c r="AN10" s="581"/>
      <c r="AO10" s="285" t="s">
        <v>201</v>
      </c>
      <c r="AP10" s="121">
        <v>10</v>
      </c>
      <c r="AQ10" s="105"/>
      <c r="AR10" s="11"/>
      <c r="AS10" s="431"/>
      <c r="AT10" s="11"/>
      <c r="AU10" s="11"/>
      <c r="AV10" s="103"/>
      <c r="AY10" s="103">
        <f t="shared" si="6"/>
        <v>2</v>
      </c>
      <c r="AZ10" s="556" t="str">
        <f t="shared" si="7"/>
        <v>0604223</v>
      </c>
      <c r="BA10" s="397"/>
      <c r="BB10" s="394"/>
      <c r="BC10" s="394"/>
      <c r="BD10" s="395"/>
      <c r="BE10" s="394"/>
      <c r="BF10" s="389" t="s">
        <v>748</v>
      </c>
      <c r="BG10" s="391">
        <f t="shared" ref="BG10:BG21" si="10">IF(BF10="DE",BB10*0.1+BC10*0.2+BD10*0.3+BE10*0.4,BA10*0.1+BB10*0.15+BC10*0.2+BD10*0.25+BE10*0.3)</f>
        <v>0</v>
      </c>
      <c r="BH10" s="391" t="str">
        <f t="shared" ref="BH10:BH21" si="11">IF(BG10&lt;1,"",IF(BG10&lt;1.5,"PASS",IF(BG10&lt;2.4,"3.0",IF(BG10&lt;3.5,"2.2",IF(BG10&lt;4.5,"2.1",IF(BG10&lt;5,"1",""))))))</f>
        <v/>
      </c>
      <c r="BI10" s="391"/>
      <c r="BJ10" s="391" t="str">
        <f t="shared" si="8"/>
        <v>NO</v>
      </c>
      <c r="BK10" s="401"/>
      <c r="BL10" s="401"/>
      <c r="BM10" s="401"/>
      <c r="BN10" s="401"/>
      <c r="BO10" s="401"/>
      <c r="BP10" s="401"/>
      <c r="BQ10" s="401"/>
      <c r="BR10" s="401"/>
      <c r="BS10" s="401"/>
      <c r="BT10" s="401"/>
    </row>
    <row r="11" spans="1:72" s="122" customFormat="1" ht="31.5" x14ac:dyDescent="0.25">
      <c r="A11" s="268">
        <v>3</v>
      </c>
      <c r="B11" s="104" t="s">
        <v>217</v>
      </c>
      <c r="C11" s="202" t="str">
        <f>D11&amp;" "&amp;E11</f>
        <v>Abiodun OBAKPOLOR12</v>
      </c>
      <c r="D11" s="11" t="s">
        <v>1121</v>
      </c>
      <c r="E11" s="416" t="s">
        <v>1161</v>
      </c>
      <c r="F11" s="105" t="str">
        <f t="shared" si="9"/>
        <v xml:space="preserve">MEE221/3/ABS   , EMA381/3/56 </v>
      </c>
      <c r="G11" s="572" t="s">
        <v>1100</v>
      </c>
      <c r="H11" s="126" t="s">
        <v>203</v>
      </c>
      <c r="I11" s="104" t="s">
        <v>163</v>
      </c>
      <c r="J11" s="108">
        <v>40</v>
      </c>
      <c r="K11" s="108" t="s">
        <v>1057</v>
      </c>
      <c r="L11" s="108" t="s">
        <v>163</v>
      </c>
      <c r="M11" s="108" t="s">
        <v>1058</v>
      </c>
      <c r="N11" s="562"/>
      <c r="O11" s="550" t="s">
        <v>661</v>
      </c>
      <c r="P11" s="402">
        <f t="shared" ref="P11:P43" si="12">Q11-O11</f>
        <v>9</v>
      </c>
      <c r="Q11" s="110">
        <v>12</v>
      </c>
      <c r="R11" s="430"/>
      <c r="S11" s="126" t="s">
        <v>818</v>
      </c>
      <c r="T11" s="108" t="s">
        <v>207</v>
      </c>
      <c r="U11" s="108" t="s">
        <v>810</v>
      </c>
      <c r="V11" s="108" t="s">
        <v>810</v>
      </c>
      <c r="W11" s="108" t="s">
        <v>810</v>
      </c>
      <c r="X11" s="108" t="s">
        <v>195</v>
      </c>
      <c r="Y11" s="108" t="s">
        <v>187</v>
      </c>
      <c r="Z11" s="104" t="s">
        <v>174</v>
      </c>
      <c r="AA11" s="108" t="s">
        <v>208</v>
      </c>
      <c r="AB11" s="112" t="s">
        <v>178</v>
      </c>
      <c r="AC11" s="450" t="s">
        <v>810</v>
      </c>
      <c r="AD11" s="462">
        <f t="shared" si="0"/>
        <v>6</v>
      </c>
      <c r="AE11" s="400"/>
      <c r="AF11" s="116">
        <v>6</v>
      </c>
      <c r="AG11" s="225">
        <f t="shared" si="1"/>
        <v>9</v>
      </c>
      <c r="AH11" s="104">
        <f t="shared" si="2"/>
        <v>9</v>
      </c>
      <c r="AI11" s="207">
        <f t="shared" si="3"/>
        <v>18</v>
      </c>
      <c r="AJ11" s="394" t="str">
        <f t="shared" si="4"/>
        <v/>
      </c>
      <c r="AK11" s="470" t="str">
        <f t="shared" si="5"/>
        <v/>
      </c>
      <c r="AL11" s="431"/>
      <c r="AM11" s="403" t="str">
        <f>AQ11&amp;" "&amp;AR11</f>
        <v xml:space="preserve">MEE221 </v>
      </c>
      <c r="AN11" s="581"/>
      <c r="AO11" s="175" t="s">
        <v>201</v>
      </c>
      <c r="AP11" s="121">
        <v>16</v>
      </c>
      <c r="AQ11" s="105" t="s">
        <v>603</v>
      </c>
      <c r="AR11" s="103"/>
      <c r="AS11" s="444"/>
      <c r="AT11" s="132"/>
      <c r="AU11" s="103"/>
      <c r="AV11" s="201"/>
      <c r="AY11" s="103">
        <f t="shared" si="6"/>
        <v>3</v>
      </c>
      <c r="AZ11" s="556" t="str">
        <f t="shared" si="7"/>
        <v>0701954</v>
      </c>
      <c r="BA11" s="397"/>
      <c r="BB11" s="393"/>
      <c r="BC11" s="396"/>
      <c r="BD11" s="395"/>
      <c r="BE11" s="396"/>
      <c r="BF11" s="389"/>
      <c r="BG11" s="391">
        <f t="shared" si="10"/>
        <v>0</v>
      </c>
      <c r="BH11" s="391" t="str">
        <f t="shared" si="11"/>
        <v/>
      </c>
      <c r="BI11" s="391"/>
      <c r="BJ11" s="391" t="str">
        <f t="shared" si="8"/>
        <v>YES</v>
      </c>
    </row>
    <row r="12" spans="1:72" s="122" customFormat="1" ht="31.5" x14ac:dyDescent="0.25">
      <c r="A12" s="268">
        <v>4</v>
      </c>
      <c r="B12" s="104" t="s">
        <v>229</v>
      </c>
      <c r="C12" s="202" t="str">
        <f t="shared" ref="C12:C14" si="13">D12&amp;" "&amp;E12</f>
        <v>Amaka1 BAKPOLOR10</v>
      </c>
      <c r="D12" s="11" t="s">
        <v>1122</v>
      </c>
      <c r="E12" s="414" t="s">
        <v>1162</v>
      </c>
      <c r="F12" s="105" t="str">
        <f t="shared" si="9"/>
        <v xml:space="preserve">MEE221/3/ABS ELA302/2/    ,   CPE316/3/ABS  </v>
      </c>
      <c r="G12" s="571" t="s">
        <v>646</v>
      </c>
      <c r="H12" s="126" t="s">
        <v>182</v>
      </c>
      <c r="I12" s="123" t="s">
        <v>1059</v>
      </c>
      <c r="J12" s="108" t="s">
        <v>1055</v>
      </c>
      <c r="K12" s="108" t="s">
        <v>163</v>
      </c>
      <c r="L12" s="108" t="s">
        <v>1062</v>
      </c>
      <c r="M12" s="108" t="s">
        <v>1061</v>
      </c>
      <c r="N12" s="561" t="s">
        <v>1060</v>
      </c>
      <c r="O12" s="550" t="s">
        <v>661</v>
      </c>
      <c r="P12" s="402">
        <f t="shared" si="12"/>
        <v>0</v>
      </c>
      <c r="Q12" s="110">
        <v>3</v>
      </c>
      <c r="R12" s="430" t="s">
        <v>1031</v>
      </c>
      <c r="S12" s="126" t="s">
        <v>230</v>
      </c>
      <c r="T12" s="108" t="s">
        <v>231</v>
      </c>
      <c r="U12" s="108" t="s">
        <v>810</v>
      </c>
      <c r="V12" s="108" t="s">
        <v>810</v>
      </c>
      <c r="W12" s="108" t="s">
        <v>810</v>
      </c>
      <c r="X12" s="108" t="s">
        <v>209</v>
      </c>
      <c r="Y12" s="108" t="s">
        <v>232</v>
      </c>
      <c r="Z12" s="104" t="s">
        <v>216</v>
      </c>
      <c r="AA12" s="108" t="s">
        <v>181</v>
      </c>
      <c r="AB12" s="112" t="s">
        <v>215</v>
      </c>
      <c r="AC12" s="450" t="s">
        <v>810</v>
      </c>
      <c r="AD12" s="462">
        <f t="shared" si="0"/>
        <v>2</v>
      </c>
      <c r="AE12" s="400"/>
      <c r="AF12" s="116">
        <v>2</v>
      </c>
      <c r="AG12" s="225">
        <f t="shared" si="1"/>
        <v>5</v>
      </c>
      <c r="AH12" s="104">
        <f t="shared" si="2"/>
        <v>0</v>
      </c>
      <c r="AI12" s="207">
        <f t="shared" si="3"/>
        <v>5</v>
      </c>
      <c r="AJ12" s="394" t="str">
        <f t="shared" si="4"/>
        <v/>
      </c>
      <c r="AK12" s="470" t="str">
        <f t="shared" si="5"/>
        <v/>
      </c>
      <c r="AL12" s="431"/>
      <c r="AM12" s="403" t="str">
        <f t="shared" ref="AM12:AM44" si="14">AQ12&amp;" "&amp;AR12</f>
        <v xml:space="preserve">MEE221 </v>
      </c>
      <c r="AN12" s="581"/>
      <c r="AO12" s="175" t="s">
        <v>201</v>
      </c>
      <c r="AP12" s="121">
        <v>20</v>
      </c>
      <c r="AQ12" s="105" t="s">
        <v>603</v>
      </c>
      <c r="AR12" s="103"/>
      <c r="AS12" s="431"/>
      <c r="AT12" s="132"/>
      <c r="AU12" s="103"/>
      <c r="AV12" s="103"/>
      <c r="AY12" s="103">
        <f t="shared" si="6"/>
        <v>4</v>
      </c>
      <c r="AZ12" s="556" t="str">
        <f t="shared" si="7"/>
        <v>0701979</v>
      </c>
      <c r="BA12" s="397"/>
      <c r="BB12" s="394"/>
      <c r="BC12" s="394"/>
      <c r="BD12" s="395"/>
      <c r="BE12" s="394"/>
      <c r="BF12" s="389"/>
      <c r="BG12" s="391">
        <f t="shared" si="10"/>
        <v>0</v>
      </c>
      <c r="BH12" s="391" t="str">
        <f t="shared" si="11"/>
        <v/>
      </c>
      <c r="BI12" s="391"/>
      <c r="BJ12" s="391" t="str">
        <f t="shared" si="8"/>
        <v>YES</v>
      </c>
    </row>
    <row r="13" spans="1:72" s="122" customFormat="1" ht="31.5" x14ac:dyDescent="0.25">
      <c r="A13" s="268">
        <v>5</v>
      </c>
      <c r="B13" s="104" t="s">
        <v>262</v>
      </c>
      <c r="C13" s="202" t="str">
        <f t="shared" si="13"/>
        <v>BAmaka2 OBAKPOLOR11</v>
      </c>
      <c r="D13" s="11" t="s">
        <v>1123</v>
      </c>
      <c r="E13" s="416" t="s">
        <v>1163</v>
      </c>
      <c r="F13" s="105" t="str">
        <f t="shared" si="9"/>
        <v xml:space="preserve">CPE321/3/40 </v>
      </c>
      <c r="G13" s="572" t="s">
        <v>1088</v>
      </c>
      <c r="H13" s="126" t="s">
        <v>1050</v>
      </c>
      <c r="I13" s="133" t="s">
        <v>1095</v>
      </c>
      <c r="J13" s="133" t="s">
        <v>272</v>
      </c>
      <c r="K13" s="133" t="s">
        <v>163</v>
      </c>
      <c r="L13" s="133" t="s">
        <v>1061</v>
      </c>
      <c r="M13" s="134" t="s">
        <v>163</v>
      </c>
      <c r="N13" s="563" t="s">
        <v>1084</v>
      </c>
      <c r="O13" s="550" t="s">
        <v>661</v>
      </c>
      <c r="P13" s="402">
        <f t="shared" si="12"/>
        <v>2</v>
      </c>
      <c r="Q13" s="192">
        <v>5</v>
      </c>
      <c r="R13" s="430"/>
      <c r="S13" s="268" t="s">
        <v>379</v>
      </c>
      <c r="T13" s="133" t="s">
        <v>810</v>
      </c>
      <c r="U13" s="137" t="s">
        <v>810</v>
      </c>
      <c r="V13" s="108" t="s">
        <v>810</v>
      </c>
      <c r="W13" s="108" t="s">
        <v>166</v>
      </c>
      <c r="X13" s="133">
        <v>54</v>
      </c>
      <c r="Y13" s="134" t="s">
        <v>166</v>
      </c>
      <c r="Z13" s="134" t="s">
        <v>166</v>
      </c>
      <c r="AA13" s="134" t="s">
        <v>810</v>
      </c>
      <c r="AB13" s="134" t="s">
        <v>1084</v>
      </c>
      <c r="AC13" s="185">
        <v>54</v>
      </c>
      <c r="AD13" s="462">
        <f t="shared" si="0"/>
        <v>3</v>
      </c>
      <c r="AE13" s="408"/>
      <c r="AF13" s="279">
        <v>3</v>
      </c>
      <c r="AG13" s="225">
        <f t="shared" si="1"/>
        <v>6</v>
      </c>
      <c r="AH13" s="104">
        <f t="shared" si="2"/>
        <v>2</v>
      </c>
      <c r="AI13" s="207">
        <f t="shared" si="3"/>
        <v>8</v>
      </c>
      <c r="AJ13" s="394" t="str">
        <f t="shared" si="4"/>
        <v/>
      </c>
      <c r="AK13" s="470" t="str">
        <f t="shared" si="5"/>
        <v/>
      </c>
      <c r="AL13" s="456"/>
      <c r="AM13" s="403" t="str">
        <f t="shared" si="14"/>
        <v xml:space="preserve">PRE571 </v>
      </c>
      <c r="AN13" s="581"/>
      <c r="AO13" s="175" t="s">
        <v>201</v>
      </c>
      <c r="AP13" s="121">
        <v>22</v>
      </c>
      <c r="AQ13" s="105" t="s">
        <v>131</v>
      </c>
      <c r="AR13" s="103"/>
      <c r="AS13" s="444"/>
      <c r="AT13" s="132"/>
      <c r="AU13" s="103"/>
      <c r="AV13" s="201"/>
      <c r="AY13" s="103">
        <f t="shared" si="6"/>
        <v>5</v>
      </c>
      <c r="AZ13" s="556" t="str">
        <f t="shared" si="7"/>
        <v>0702024</v>
      </c>
      <c r="BA13" s="397"/>
      <c r="BB13" s="394"/>
      <c r="BC13" s="393"/>
      <c r="BD13" s="396"/>
      <c r="BE13" s="395"/>
      <c r="BF13" s="389"/>
      <c r="BG13" s="391">
        <f t="shared" si="10"/>
        <v>0</v>
      </c>
      <c r="BH13" s="391" t="str">
        <f t="shared" si="11"/>
        <v/>
      </c>
      <c r="BI13" s="391"/>
      <c r="BJ13" s="391" t="str">
        <f t="shared" si="8"/>
        <v>YES</v>
      </c>
    </row>
    <row r="14" spans="1:72" s="122" customFormat="1" ht="31.5" x14ac:dyDescent="0.25">
      <c r="A14" s="268">
        <v>6</v>
      </c>
      <c r="B14" s="104" t="s">
        <v>243</v>
      </c>
      <c r="C14" s="202" t="str">
        <f t="shared" si="13"/>
        <v>Collins1  BAKPOLOR9</v>
      </c>
      <c r="D14" s="11" t="s">
        <v>1124</v>
      </c>
      <c r="E14" s="414" t="s">
        <v>1164</v>
      </c>
      <c r="F14" s="105" t="str">
        <f t="shared" si="9"/>
        <v>CPE473/2/40 CPE376/3/</v>
      </c>
      <c r="G14" s="571" t="s">
        <v>770</v>
      </c>
      <c r="H14" s="126" t="s">
        <v>1051</v>
      </c>
      <c r="I14" s="104" t="s">
        <v>1074</v>
      </c>
      <c r="J14" s="108">
        <v>40</v>
      </c>
      <c r="K14" s="108" t="s">
        <v>1058</v>
      </c>
      <c r="L14" s="108" t="s">
        <v>1055</v>
      </c>
      <c r="M14" s="108" t="s">
        <v>163</v>
      </c>
      <c r="N14" s="561" t="s">
        <v>1053</v>
      </c>
      <c r="O14" s="550" t="s">
        <v>661</v>
      </c>
      <c r="P14" s="402">
        <f t="shared" si="12"/>
        <v>6</v>
      </c>
      <c r="Q14" s="110">
        <v>9</v>
      </c>
      <c r="R14" s="430" t="s">
        <v>382</v>
      </c>
      <c r="S14" s="126" t="s">
        <v>819</v>
      </c>
      <c r="T14" s="108" t="s">
        <v>810</v>
      </c>
      <c r="U14" s="108" t="s">
        <v>174</v>
      </c>
      <c r="V14" s="108" t="s">
        <v>810</v>
      </c>
      <c r="W14" s="108" t="s">
        <v>166</v>
      </c>
      <c r="X14" s="108" t="s">
        <v>244</v>
      </c>
      <c r="Y14" s="108" t="s">
        <v>232</v>
      </c>
      <c r="Z14" s="104" t="s">
        <v>174</v>
      </c>
      <c r="AA14" s="108" t="s">
        <v>178</v>
      </c>
      <c r="AB14" s="112" t="s">
        <v>216</v>
      </c>
      <c r="AC14" s="450" t="s">
        <v>810</v>
      </c>
      <c r="AD14" s="462">
        <f t="shared" si="0"/>
        <v>0</v>
      </c>
      <c r="AE14" s="400"/>
      <c r="AF14" s="116">
        <v>0</v>
      </c>
      <c r="AG14" s="225">
        <f t="shared" si="1"/>
        <v>3</v>
      </c>
      <c r="AH14" s="104">
        <f t="shared" si="2"/>
        <v>6</v>
      </c>
      <c r="AI14" s="207">
        <f t="shared" si="3"/>
        <v>9</v>
      </c>
      <c r="AJ14" s="394" t="str">
        <f t="shared" si="4"/>
        <v/>
      </c>
      <c r="AK14" s="470" t="str">
        <f t="shared" si="5"/>
        <v/>
      </c>
      <c r="AL14" s="431"/>
      <c r="AM14" s="403" t="str">
        <f t="shared" si="14"/>
        <v xml:space="preserve">PRE571 </v>
      </c>
      <c r="AN14" s="581"/>
      <c r="AO14" s="284" t="s">
        <v>201</v>
      </c>
      <c r="AP14" s="121">
        <v>26</v>
      </c>
      <c r="AQ14" s="105" t="s">
        <v>131</v>
      </c>
      <c r="AR14" s="11"/>
      <c r="AS14" s="444"/>
      <c r="AT14" s="11"/>
      <c r="AU14" s="11"/>
      <c r="AV14" s="203"/>
      <c r="AY14" s="103">
        <f t="shared" si="6"/>
        <v>6</v>
      </c>
      <c r="AZ14" s="556" t="str">
        <f t="shared" si="7"/>
        <v>0702032</v>
      </c>
      <c r="BA14" s="397"/>
      <c r="BB14" s="398"/>
      <c r="BC14" s="396"/>
      <c r="BD14" s="395"/>
      <c r="BE14" s="396"/>
      <c r="BF14" s="389"/>
      <c r="BG14" s="391">
        <f t="shared" si="10"/>
        <v>0</v>
      </c>
      <c r="BH14" s="391" t="str">
        <f t="shared" si="11"/>
        <v/>
      </c>
      <c r="BI14" s="391"/>
      <c r="BJ14" s="391" t="str">
        <f t="shared" si="8"/>
        <v>YES</v>
      </c>
    </row>
    <row r="15" spans="1:72" x14ac:dyDescent="0.25">
      <c r="A15" s="268">
        <v>7</v>
      </c>
      <c r="B15" s="104" t="s">
        <v>257</v>
      </c>
      <c r="C15" s="202" t="str">
        <f t="shared" ref="C15" si="15">D15&amp;" "&amp;E15</f>
        <v>Collins2 OBAKPOLOR10</v>
      </c>
      <c r="D15" s="203" t="s">
        <v>1125</v>
      </c>
      <c r="E15" s="416" t="s">
        <v>1165</v>
      </c>
      <c r="F15" s="105" t="str">
        <f t="shared" si="9"/>
        <v xml:space="preserve">CPE321/3/40 </v>
      </c>
      <c r="G15" s="573" t="s">
        <v>1088</v>
      </c>
      <c r="H15" s="126" t="s">
        <v>165</v>
      </c>
      <c r="I15" s="104" t="s">
        <v>1063</v>
      </c>
      <c r="J15" s="108" t="s">
        <v>165</v>
      </c>
      <c r="K15" s="108" t="s">
        <v>1064</v>
      </c>
      <c r="L15" s="108" t="s">
        <v>163</v>
      </c>
      <c r="M15" s="108" t="s">
        <v>1052</v>
      </c>
      <c r="N15" s="561" t="s">
        <v>170</v>
      </c>
      <c r="O15" s="550" t="s">
        <v>171</v>
      </c>
      <c r="P15" s="402">
        <f t="shared" si="12"/>
        <v>3</v>
      </c>
      <c r="Q15" s="110">
        <v>3</v>
      </c>
      <c r="R15" s="152"/>
      <c r="S15" s="152">
        <v>46</v>
      </c>
      <c r="T15" s="152" t="s">
        <v>810</v>
      </c>
      <c r="U15" s="156" t="s">
        <v>810</v>
      </c>
      <c r="V15" s="152">
        <v>40</v>
      </c>
      <c r="W15" s="152">
        <v>61</v>
      </c>
      <c r="X15" s="152">
        <v>66</v>
      </c>
      <c r="Y15" s="153"/>
      <c r="Z15" s="153" t="s">
        <v>810</v>
      </c>
      <c r="AA15" s="153" t="s">
        <v>810</v>
      </c>
      <c r="AB15" s="153" t="str">
        <f>N15</f>
        <v>*70</v>
      </c>
      <c r="AC15" s="185">
        <v>62</v>
      </c>
      <c r="AD15" s="462">
        <f t="shared" si="0"/>
        <v>5</v>
      </c>
      <c r="AE15" s="408"/>
      <c r="AF15" s="159">
        <v>5</v>
      </c>
      <c r="AG15" s="225">
        <f t="shared" si="1"/>
        <v>5</v>
      </c>
      <c r="AH15" s="104">
        <f t="shared" si="2"/>
        <v>3</v>
      </c>
      <c r="AI15" s="207">
        <f t="shared" ref="AI15:AI17" si="16">Q15+AF15</f>
        <v>8</v>
      </c>
      <c r="AJ15" s="394">
        <f t="shared" si="4"/>
        <v>0</v>
      </c>
      <c r="AK15" s="470" t="str">
        <f t="shared" si="5"/>
        <v/>
      </c>
      <c r="AL15" s="458"/>
      <c r="AM15" s="403" t="str">
        <f t="shared" si="14"/>
        <v xml:space="preserve"> </v>
      </c>
      <c r="AN15" s="581"/>
      <c r="AO15" s="101" t="s">
        <v>201</v>
      </c>
      <c r="AP15" s="121">
        <v>35</v>
      </c>
      <c r="AQ15" s="105"/>
      <c r="AR15" s="103"/>
      <c r="AS15" s="431"/>
      <c r="AT15" s="132"/>
      <c r="AU15" s="103"/>
      <c r="AV15" s="122"/>
      <c r="AY15" s="103">
        <f t="shared" si="6"/>
        <v>7</v>
      </c>
      <c r="AZ15" s="556" t="str">
        <f t="shared" si="7"/>
        <v>0801712</v>
      </c>
      <c r="BA15" s="397"/>
      <c r="BB15" s="393"/>
      <c r="BC15" s="394"/>
      <c r="BD15" s="395"/>
      <c r="BE15" s="394"/>
      <c r="BF15" s="389"/>
      <c r="BG15" s="391">
        <f t="shared" si="10"/>
        <v>0</v>
      </c>
      <c r="BH15" s="391" t="str">
        <f t="shared" si="11"/>
        <v/>
      </c>
      <c r="BI15" s="391" t="s">
        <v>823</v>
      </c>
      <c r="BJ15" s="391" t="str">
        <f t="shared" si="8"/>
        <v>NO</v>
      </c>
    </row>
    <row r="16" spans="1:72" ht="31.5" x14ac:dyDescent="0.25">
      <c r="A16" s="268">
        <v>8</v>
      </c>
      <c r="B16" s="104" t="s">
        <v>259</v>
      </c>
      <c r="C16" s="202" t="str">
        <f>D16&amp;" "&amp;E16</f>
        <v>Collins3 BAKPOLOR8</v>
      </c>
      <c r="D16" s="11" t="s">
        <v>1126</v>
      </c>
      <c r="E16" s="414" t="s">
        <v>1166</v>
      </c>
      <c r="F16" s="105" t="str">
        <f t="shared" si="9"/>
        <v xml:space="preserve"> </v>
      </c>
      <c r="G16" s="572"/>
      <c r="H16" s="126" t="s">
        <v>164</v>
      </c>
      <c r="I16" s="104" t="s">
        <v>1065</v>
      </c>
      <c r="J16" s="108">
        <v>40</v>
      </c>
      <c r="K16" s="108" t="s">
        <v>272</v>
      </c>
      <c r="L16" s="108" t="s">
        <v>1055</v>
      </c>
      <c r="M16" s="108" t="s">
        <v>1066</v>
      </c>
      <c r="N16" s="561" t="s">
        <v>1067</v>
      </c>
      <c r="O16" s="550" t="s">
        <v>661</v>
      </c>
      <c r="P16" s="402">
        <f t="shared" si="12"/>
        <v>3</v>
      </c>
      <c r="Q16" s="110">
        <v>6</v>
      </c>
      <c r="R16" s="108"/>
      <c r="S16" s="108">
        <v>30</v>
      </c>
      <c r="T16" s="108" t="s">
        <v>222</v>
      </c>
      <c r="U16" s="108" t="s">
        <v>810</v>
      </c>
      <c r="V16" s="108" t="s">
        <v>810</v>
      </c>
      <c r="W16" s="108" t="s">
        <v>810</v>
      </c>
      <c r="X16" s="108" t="s">
        <v>230</v>
      </c>
      <c r="Y16" s="108" t="s">
        <v>216</v>
      </c>
      <c r="Z16" s="108" t="s">
        <v>194</v>
      </c>
      <c r="AA16" s="108" t="s">
        <v>244</v>
      </c>
      <c r="AB16" s="112" t="s">
        <v>373</v>
      </c>
      <c r="AC16" s="451" t="s">
        <v>810</v>
      </c>
      <c r="AD16" s="462">
        <f t="shared" si="0"/>
        <v>3</v>
      </c>
      <c r="AE16" s="402"/>
      <c r="AF16" s="179">
        <v>3</v>
      </c>
      <c r="AG16" s="225">
        <f t="shared" si="1"/>
        <v>6</v>
      </c>
      <c r="AH16" s="104">
        <f t="shared" si="2"/>
        <v>3</v>
      </c>
      <c r="AI16" s="179">
        <f t="shared" si="16"/>
        <v>9</v>
      </c>
      <c r="AJ16" s="394" t="str">
        <f t="shared" si="4"/>
        <v/>
      </c>
      <c r="AK16" s="470" t="str">
        <f t="shared" si="5"/>
        <v/>
      </c>
      <c r="AL16" s="431"/>
      <c r="AM16" s="403" t="str">
        <f t="shared" si="14"/>
        <v xml:space="preserve">PRE571 </v>
      </c>
      <c r="AN16" s="581"/>
      <c r="AO16" s="101" t="s">
        <v>201</v>
      </c>
      <c r="AP16" s="121">
        <v>38</v>
      </c>
      <c r="AQ16" s="105" t="s">
        <v>131</v>
      </c>
      <c r="AR16" s="103"/>
      <c r="AS16" s="431"/>
      <c r="AT16" s="132"/>
      <c r="AU16" s="103"/>
      <c r="AV16" s="122"/>
      <c r="AY16" s="103">
        <f t="shared" si="6"/>
        <v>8</v>
      </c>
      <c r="AZ16" s="556" t="str">
        <f t="shared" si="7"/>
        <v>0801730</v>
      </c>
      <c r="BA16" s="397"/>
      <c r="BB16" s="393"/>
      <c r="BC16" s="394"/>
      <c r="BD16" s="395"/>
      <c r="BE16" s="394"/>
      <c r="BF16" s="389"/>
      <c r="BG16" s="391">
        <f t="shared" si="10"/>
        <v>0</v>
      </c>
      <c r="BH16" s="391" t="str">
        <f t="shared" si="11"/>
        <v/>
      </c>
      <c r="BI16" s="391"/>
      <c r="BJ16" s="391" t="str">
        <f t="shared" si="8"/>
        <v>YES</v>
      </c>
    </row>
    <row r="17" spans="1:62" ht="31.5" x14ac:dyDescent="0.25">
      <c r="A17" s="268">
        <v>9</v>
      </c>
      <c r="B17" s="104" t="s">
        <v>260</v>
      </c>
      <c r="C17" s="202" t="str">
        <f>D17&amp;" "&amp;E17</f>
        <v>Collins4 OBAKPOLOR9</v>
      </c>
      <c r="D17" s="203" t="s">
        <v>1127</v>
      </c>
      <c r="E17" s="416" t="s">
        <v>1167</v>
      </c>
      <c r="F17" s="105" t="str">
        <f t="shared" si="9"/>
        <v xml:space="preserve">CPE473/2/55 </v>
      </c>
      <c r="G17" s="574" t="s">
        <v>1089</v>
      </c>
      <c r="H17" s="126" t="s">
        <v>203</v>
      </c>
      <c r="I17" s="104" t="s">
        <v>165</v>
      </c>
      <c r="J17" s="548" t="s">
        <v>163</v>
      </c>
      <c r="K17" s="108" t="s">
        <v>163</v>
      </c>
      <c r="L17" s="108" t="s">
        <v>1056</v>
      </c>
      <c r="M17" s="108" t="s">
        <v>163</v>
      </c>
      <c r="N17" s="561" t="s">
        <v>1068</v>
      </c>
      <c r="O17" s="550" t="s">
        <v>171</v>
      </c>
      <c r="P17" s="402">
        <f t="shared" si="12"/>
        <v>6</v>
      </c>
      <c r="Q17" s="110">
        <v>6</v>
      </c>
      <c r="R17" s="132"/>
      <c r="S17" s="133" t="s">
        <v>244</v>
      </c>
      <c r="T17" s="133" t="s">
        <v>810</v>
      </c>
      <c r="U17" s="133" t="s">
        <v>174</v>
      </c>
      <c r="V17" s="108" t="s">
        <v>810</v>
      </c>
      <c r="W17" s="133" t="s">
        <v>810</v>
      </c>
      <c r="X17" s="133"/>
      <c r="Y17" s="133" t="s">
        <v>221</v>
      </c>
      <c r="Z17" s="133" t="s">
        <v>176</v>
      </c>
      <c r="AA17" s="133"/>
      <c r="AB17" s="133" t="s">
        <v>182</v>
      </c>
      <c r="AC17" s="453" t="s">
        <v>810</v>
      </c>
      <c r="AD17" s="462">
        <f t="shared" si="0"/>
        <v>6</v>
      </c>
      <c r="AE17" s="409"/>
      <c r="AF17" s="64">
        <v>6</v>
      </c>
      <c r="AG17" s="225">
        <f t="shared" si="1"/>
        <v>6</v>
      </c>
      <c r="AH17" s="104">
        <f t="shared" si="2"/>
        <v>6</v>
      </c>
      <c r="AI17" s="64">
        <f t="shared" si="16"/>
        <v>12</v>
      </c>
      <c r="AJ17" s="394">
        <f t="shared" si="4"/>
        <v>0</v>
      </c>
      <c r="AK17" s="470" t="str">
        <f t="shared" si="5"/>
        <v/>
      </c>
      <c r="AL17" s="454"/>
      <c r="AM17" s="403" t="str">
        <f t="shared" si="14"/>
        <v xml:space="preserve"> </v>
      </c>
      <c r="AN17" s="581"/>
      <c r="AO17" s="73" t="s">
        <v>201</v>
      </c>
      <c r="AP17" s="121">
        <v>39</v>
      </c>
      <c r="AQ17" s="105"/>
      <c r="AR17" s="11"/>
      <c r="AS17" s="444"/>
      <c r="AT17" s="11"/>
      <c r="AU17" s="11"/>
      <c r="AY17" s="103">
        <f t="shared" si="6"/>
        <v>9</v>
      </c>
      <c r="AZ17" s="556" t="str">
        <f t="shared" si="7"/>
        <v>0801744</v>
      </c>
      <c r="BA17" s="397"/>
      <c r="BB17" s="393"/>
      <c r="BC17" s="396"/>
      <c r="BD17" s="395"/>
      <c r="BE17" s="396"/>
      <c r="BF17" s="389"/>
      <c r="BG17" s="391">
        <f t="shared" si="10"/>
        <v>0</v>
      </c>
      <c r="BH17" s="391" t="str">
        <f t="shared" si="11"/>
        <v/>
      </c>
      <c r="BI17" s="391"/>
      <c r="BJ17" s="391" t="str">
        <f t="shared" si="8"/>
        <v>NO</v>
      </c>
    </row>
    <row r="18" spans="1:62" ht="31.5" x14ac:dyDescent="0.25">
      <c r="A18" s="268">
        <v>10</v>
      </c>
      <c r="B18" s="372" t="s">
        <v>1082</v>
      </c>
      <c r="C18" s="202" t="str">
        <f>D18&amp; " " &amp;E18</f>
        <v>Collins5 BAKPOLOR7</v>
      </c>
      <c r="D18" s="11" t="s">
        <v>1128</v>
      </c>
      <c r="E18" s="414" t="s">
        <v>1168</v>
      </c>
      <c r="F18" s="105" t="str">
        <f>G18&amp;" "&amp;R18</f>
        <v xml:space="preserve">CPE377/2/46   CPE473/3/40  ,  CPE475/3/240  EEE212/3/      CPE312/3/    CPE372/3/   CPE382/4/  </v>
      </c>
      <c r="G18" s="574" t="s">
        <v>1101</v>
      </c>
      <c r="H18" s="126">
        <v>23</v>
      </c>
      <c r="I18" s="104" t="s">
        <v>203</v>
      </c>
      <c r="J18" s="548" t="s">
        <v>166</v>
      </c>
      <c r="K18" s="108">
        <v>40</v>
      </c>
      <c r="L18" s="108" t="s">
        <v>162</v>
      </c>
      <c r="M18" s="108" t="s">
        <v>1058</v>
      </c>
      <c r="N18" s="561" t="s">
        <v>1070</v>
      </c>
      <c r="O18" s="550" t="s">
        <v>661</v>
      </c>
      <c r="P18" s="402">
        <f t="shared" si="12"/>
        <v>17</v>
      </c>
      <c r="Q18" s="110">
        <v>20</v>
      </c>
      <c r="R18" s="132" t="s">
        <v>1033</v>
      </c>
      <c r="S18" s="133"/>
      <c r="T18" s="133" t="s">
        <v>166</v>
      </c>
      <c r="U18" s="133" t="s">
        <v>810</v>
      </c>
      <c r="V18" s="108" t="s">
        <v>810</v>
      </c>
      <c r="W18" s="133"/>
      <c r="X18" s="133"/>
      <c r="Y18" s="133"/>
      <c r="Z18" s="133"/>
      <c r="AA18" s="133" t="s">
        <v>166</v>
      </c>
      <c r="AB18" s="133" t="str">
        <f>N18</f>
        <v>*78</v>
      </c>
      <c r="AC18" s="453"/>
      <c r="AD18" s="462">
        <f>AF18-AE18</f>
        <v>30</v>
      </c>
      <c r="AE18" s="409"/>
      <c r="AF18" s="64">
        <v>30</v>
      </c>
      <c r="AG18" s="225">
        <f>AD18+O18</f>
        <v>33</v>
      </c>
      <c r="AH18" s="104">
        <f>AE18+P18</f>
        <v>17</v>
      </c>
      <c r="AI18" s="64">
        <f>Q18+AF18</f>
        <v>50</v>
      </c>
      <c r="AJ18" s="394" t="str">
        <f t="shared" si="4"/>
        <v/>
      </c>
      <c r="AK18" s="470" t="str">
        <f t="shared" si="5"/>
        <v/>
      </c>
      <c r="AL18" s="454"/>
      <c r="AM18" s="403" t="str">
        <f t="shared" si="14"/>
        <v>PRE571 /CPE591</v>
      </c>
      <c r="AN18" s="581"/>
      <c r="AO18" s="73" t="s">
        <v>201</v>
      </c>
      <c r="AP18" s="121">
        <v>51</v>
      </c>
      <c r="AQ18" s="105" t="s">
        <v>131</v>
      </c>
      <c r="AR18" s="11" t="s">
        <v>1085</v>
      </c>
      <c r="AS18" s="444"/>
      <c r="AT18" s="11"/>
      <c r="AU18" s="11"/>
      <c r="AY18" s="103">
        <f t="shared" si="6"/>
        <v>10</v>
      </c>
      <c r="AZ18" s="556" t="str">
        <f t="shared" si="7"/>
        <v>0801750</v>
      </c>
      <c r="BA18" s="397"/>
      <c r="BB18" s="393"/>
      <c r="BC18" s="396"/>
      <c r="BD18" s="395"/>
      <c r="BE18" s="396"/>
      <c r="BF18" s="389"/>
      <c r="BG18" s="391">
        <f>IF(BF18="DE",BB18*0.1+BC18*0.2+BD18*0.3+BE18*0.4,BA18*0.1+BB18*0.15+BC18*0.2+BD18*0.25+BE18*0.3)</f>
        <v>0</v>
      </c>
      <c r="BH18" s="391" t="str">
        <f>IF(BG18&lt;1,"",IF(BG18&lt;1.5,"PASS",IF(BG18&lt;2.4,"3.0",IF(BG18&lt;3.5,"2.2",IF(BG18&lt;4.5,"2.1",IF(BG18&lt;5,"1",""))))))</f>
        <v/>
      </c>
      <c r="BI18" s="391"/>
      <c r="BJ18" s="391" t="str">
        <f t="shared" si="8"/>
        <v>YES</v>
      </c>
    </row>
    <row r="19" spans="1:62" ht="31.5" x14ac:dyDescent="0.25">
      <c r="A19" s="268">
        <v>11</v>
      </c>
      <c r="B19" s="314">
        <v>902283</v>
      </c>
      <c r="C19" s="313" t="str">
        <f t="shared" ref="C19:C25" si="17">D19&amp; " " &amp;E19</f>
        <v>Collins6 OBAKPOLOR8</v>
      </c>
      <c r="D19" s="203" t="s">
        <v>1129</v>
      </c>
      <c r="E19" s="416" t="s">
        <v>1169</v>
      </c>
      <c r="F19" s="427" t="str">
        <f>G19&amp;" "&amp;R19</f>
        <v xml:space="preserve">CPE371/3/ABS </v>
      </c>
      <c r="G19" s="575" t="s">
        <v>809</v>
      </c>
      <c r="H19" s="356" t="s">
        <v>1071</v>
      </c>
      <c r="I19" s="546" t="s">
        <v>1072</v>
      </c>
      <c r="J19" s="546" t="s">
        <v>165</v>
      </c>
      <c r="K19" s="546" t="s">
        <v>1055</v>
      </c>
      <c r="L19" s="546" t="s">
        <v>1073</v>
      </c>
      <c r="M19" s="546" t="s">
        <v>1073</v>
      </c>
      <c r="N19" s="357" t="s">
        <v>1069</v>
      </c>
      <c r="O19" s="551">
        <v>3</v>
      </c>
      <c r="P19" s="402">
        <f t="shared" si="12"/>
        <v>21</v>
      </c>
      <c r="Q19" s="357">
        <v>24</v>
      </c>
      <c r="R19" s="433"/>
      <c r="S19" s="546">
        <v>67</v>
      </c>
      <c r="T19" s="17" t="s">
        <v>166</v>
      </c>
      <c r="U19" s="17" t="s">
        <v>810</v>
      </c>
      <c r="V19" s="441" t="s">
        <v>810</v>
      </c>
      <c r="W19" s="441">
        <v>76</v>
      </c>
      <c r="X19" s="131">
        <v>72</v>
      </c>
      <c r="Y19" s="419">
        <v>76</v>
      </c>
      <c r="Z19" s="419">
        <v>75</v>
      </c>
      <c r="AA19" s="419" t="s">
        <v>166</v>
      </c>
      <c r="AB19" s="419" t="str">
        <f t="shared" ref="AB19:AB44" si="18">N19</f>
        <v>*76</v>
      </c>
      <c r="AC19" s="419">
        <v>75</v>
      </c>
      <c r="AD19" s="469">
        <f t="shared" ref="AD19:AD44" si="19">AF19-AE19</f>
        <v>24</v>
      </c>
      <c r="AE19" s="29"/>
      <c r="AF19" s="29">
        <v>24</v>
      </c>
      <c r="AG19" s="410">
        <f t="shared" ref="AG19:AG44" si="20">AD19+O19</f>
        <v>27</v>
      </c>
      <c r="AH19" s="449">
        <f t="shared" ref="AH19:AH44" si="21">AE19+P19</f>
        <v>21</v>
      </c>
      <c r="AI19" s="64">
        <f t="shared" ref="AI19:AI32" si="22">Q19+AF19</f>
        <v>48</v>
      </c>
      <c r="AJ19" s="394" t="str">
        <f t="shared" si="4"/>
        <v/>
      </c>
      <c r="AK19" s="470" t="str">
        <f t="shared" si="5"/>
        <v/>
      </c>
      <c r="AL19" s="454"/>
      <c r="AM19" s="403" t="str">
        <f t="shared" si="14"/>
        <v xml:space="preserve">CPE371 </v>
      </c>
      <c r="AN19" s="581"/>
      <c r="AO19" s="73" t="s">
        <v>201</v>
      </c>
      <c r="AP19" s="121">
        <v>53</v>
      </c>
      <c r="AQ19" s="105" t="s">
        <v>594</v>
      </c>
      <c r="AR19" s="11"/>
      <c r="AS19" s="445"/>
      <c r="AT19" s="11"/>
      <c r="AU19" s="11"/>
      <c r="AY19" s="103">
        <f t="shared" si="6"/>
        <v>11</v>
      </c>
      <c r="AZ19" s="556">
        <f t="shared" si="7"/>
        <v>902283</v>
      </c>
      <c r="BA19" s="397"/>
      <c r="BB19" s="393"/>
      <c r="BC19" s="399"/>
      <c r="BD19" s="395"/>
      <c r="BE19" s="399"/>
      <c r="BF19" s="389"/>
      <c r="BG19" s="391">
        <f t="shared" si="10"/>
        <v>0</v>
      </c>
      <c r="BH19" s="391" t="str">
        <f t="shared" si="11"/>
        <v/>
      </c>
      <c r="BI19" s="391"/>
      <c r="BJ19" s="391" t="str">
        <f t="shared" si="8"/>
        <v>YES</v>
      </c>
    </row>
    <row r="20" spans="1:62" ht="31.5" x14ac:dyDescent="0.25">
      <c r="A20" s="268">
        <v>12</v>
      </c>
      <c r="B20" s="545">
        <v>902286</v>
      </c>
      <c r="C20" s="313" t="str">
        <f t="shared" si="17"/>
        <v>Collins7 BAKPOLOR6</v>
      </c>
      <c r="D20" s="11" t="s">
        <v>1130</v>
      </c>
      <c r="E20" s="414" t="s">
        <v>1170</v>
      </c>
      <c r="F20" s="427" t="str">
        <f t="shared" ref="F20:F44" si="23">G20&amp;" "&amp;R20</f>
        <v>PRE211/2/46 PRE212/2/   , EEE212/3/   , CPE272/2/   , CPE376/3/   ,  CPE316/2/</v>
      </c>
      <c r="G20" s="576" t="s">
        <v>1077</v>
      </c>
      <c r="H20" s="354">
        <v>33</v>
      </c>
      <c r="I20" s="17">
        <v>46</v>
      </c>
      <c r="J20" s="546">
        <v>40</v>
      </c>
      <c r="K20" s="17">
        <v>40</v>
      </c>
      <c r="L20" s="17">
        <v>56</v>
      </c>
      <c r="M20" s="17">
        <v>33</v>
      </c>
      <c r="N20" s="355" t="s">
        <v>216</v>
      </c>
      <c r="O20" s="356">
        <v>6</v>
      </c>
      <c r="P20" s="402">
        <f t="shared" si="12"/>
        <v>14</v>
      </c>
      <c r="Q20" s="355">
        <v>20</v>
      </c>
      <c r="R20" s="433" t="s">
        <v>1034</v>
      </c>
      <c r="S20" s="17"/>
      <c r="T20" s="17" t="s">
        <v>166</v>
      </c>
      <c r="U20" s="17" t="s">
        <v>810</v>
      </c>
      <c r="V20" s="441" t="s">
        <v>810</v>
      </c>
      <c r="W20" s="441">
        <v>41</v>
      </c>
      <c r="X20" s="131">
        <v>58</v>
      </c>
      <c r="Y20" s="419">
        <v>44</v>
      </c>
      <c r="Z20" s="419">
        <v>47</v>
      </c>
      <c r="AA20" s="419" t="s">
        <v>166</v>
      </c>
      <c r="AB20" s="419" t="str">
        <f t="shared" si="18"/>
        <v>64*</v>
      </c>
      <c r="AC20" s="419">
        <v>63</v>
      </c>
      <c r="AD20" s="469">
        <f t="shared" si="19"/>
        <v>16</v>
      </c>
      <c r="AE20" s="29"/>
      <c r="AF20" s="29">
        <v>16</v>
      </c>
      <c r="AG20" s="410">
        <f t="shared" si="20"/>
        <v>22</v>
      </c>
      <c r="AH20" s="449">
        <f t="shared" si="21"/>
        <v>14</v>
      </c>
      <c r="AI20" s="64">
        <f t="shared" si="22"/>
        <v>36</v>
      </c>
      <c r="AJ20" s="394" t="str">
        <f t="shared" si="4"/>
        <v/>
      </c>
      <c r="AK20" s="470" t="str">
        <f t="shared" si="5"/>
        <v/>
      </c>
      <c r="AL20" s="454"/>
      <c r="AM20" s="403" t="str">
        <f t="shared" si="14"/>
        <v xml:space="preserve">PRE571,  CPE575 </v>
      </c>
      <c r="AN20" s="581"/>
      <c r="AO20" s="73" t="s">
        <v>201</v>
      </c>
      <c r="AP20" s="121">
        <v>55</v>
      </c>
      <c r="AQ20" s="105" t="s">
        <v>1110</v>
      </c>
      <c r="AR20" s="11"/>
      <c r="AS20" s="445"/>
      <c r="AT20" s="11"/>
      <c r="AU20" s="11"/>
      <c r="AY20" s="103">
        <f t="shared" si="6"/>
        <v>12</v>
      </c>
      <c r="AZ20" s="556">
        <f t="shared" si="7"/>
        <v>902286</v>
      </c>
      <c r="BA20" s="397"/>
      <c r="BB20" s="393"/>
      <c r="BC20" s="399"/>
      <c r="BD20" s="395"/>
      <c r="BE20" s="399"/>
      <c r="BF20" s="389"/>
      <c r="BG20" s="391">
        <f t="shared" si="10"/>
        <v>0</v>
      </c>
      <c r="BH20" s="391" t="str">
        <f t="shared" si="11"/>
        <v/>
      </c>
      <c r="BI20" s="391"/>
      <c r="BJ20" s="391" t="str">
        <f t="shared" si="8"/>
        <v>YES</v>
      </c>
    </row>
    <row r="21" spans="1:62" ht="31.5" x14ac:dyDescent="0.25">
      <c r="A21" s="268">
        <v>13</v>
      </c>
      <c r="B21" s="314">
        <v>902287</v>
      </c>
      <c r="C21" s="313" t="str">
        <f t="shared" si="17"/>
        <v>Collins8 OBAKPOLOR7</v>
      </c>
      <c r="D21" s="203" t="s">
        <v>1131</v>
      </c>
      <c r="E21" s="416" t="s">
        <v>1171</v>
      </c>
      <c r="F21" s="427" t="str">
        <f t="shared" si="23"/>
        <v xml:space="preserve"> MEE221/3/47 GST121/2/  MEE222/3/  </v>
      </c>
      <c r="G21" s="576" t="s">
        <v>1090</v>
      </c>
      <c r="H21" s="354" t="s">
        <v>194</v>
      </c>
      <c r="I21" s="17" t="s">
        <v>211</v>
      </c>
      <c r="J21" s="17" t="s">
        <v>186</v>
      </c>
      <c r="K21" s="379" t="s">
        <v>188</v>
      </c>
      <c r="L21" s="17" t="s">
        <v>188</v>
      </c>
      <c r="M21" s="17" t="s">
        <v>230</v>
      </c>
      <c r="N21" s="355" t="s">
        <v>216</v>
      </c>
      <c r="O21" s="356">
        <v>0</v>
      </c>
      <c r="P21" s="402">
        <f t="shared" si="12"/>
        <v>3</v>
      </c>
      <c r="Q21" s="355">
        <v>3</v>
      </c>
      <c r="R21" s="433" t="s">
        <v>1035</v>
      </c>
      <c r="S21" s="17">
        <v>40</v>
      </c>
      <c r="T21" s="17" t="s">
        <v>166</v>
      </c>
      <c r="U21" s="17" t="s">
        <v>810</v>
      </c>
      <c r="V21" s="441" t="s">
        <v>810</v>
      </c>
      <c r="W21" s="441"/>
      <c r="X21" s="131"/>
      <c r="Y21" s="419">
        <v>40</v>
      </c>
      <c r="Z21" s="419"/>
      <c r="AA21" s="419" t="s">
        <v>166</v>
      </c>
      <c r="AB21" s="419" t="str">
        <f t="shared" si="18"/>
        <v>64*</v>
      </c>
      <c r="AC21" s="419"/>
      <c r="AD21" s="469">
        <f t="shared" si="19"/>
        <v>17</v>
      </c>
      <c r="AE21" s="29"/>
      <c r="AF21" s="29">
        <v>17</v>
      </c>
      <c r="AG21" s="410">
        <f t="shared" si="20"/>
        <v>17</v>
      </c>
      <c r="AH21" s="449">
        <f t="shared" si="21"/>
        <v>3</v>
      </c>
      <c r="AI21" s="64">
        <f t="shared" si="22"/>
        <v>20</v>
      </c>
      <c r="AJ21" s="394">
        <f t="shared" si="4"/>
        <v>0</v>
      </c>
      <c r="AK21" s="470" t="str">
        <f t="shared" si="5"/>
        <v/>
      </c>
      <c r="AL21" s="454"/>
      <c r="AM21" s="403" t="str">
        <f t="shared" si="14"/>
        <v xml:space="preserve"> </v>
      </c>
      <c r="AN21" s="581"/>
      <c r="AO21" s="73" t="s">
        <v>201</v>
      </c>
      <c r="AP21" s="121">
        <v>56</v>
      </c>
      <c r="AQ21" s="105"/>
      <c r="AR21" s="11"/>
      <c r="AS21" s="445"/>
      <c r="AT21" s="11"/>
      <c r="AU21" s="11"/>
      <c r="AY21" s="103">
        <f t="shared" si="6"/>
        <v>13</v>
      </c>
      <c r="AZ21" s="556">
        <f t="shared" si="7"/>
        <v>902287</v>
      </c>
      <c r="BA21" s="397"/>
      <c r="BB21" s="393"/>
      <c r="BC21" s="399"/>
      <c r="BD21" s="395"/>
      <c r="BE21" s="399"/>
      <c r="BF21" s="389"/>
      <c r="BG21" s="391">
        <f t="shared" si="10"/>
        <v>0</v>
      </c>
      <c r="BH21" s="391" t="str">
        <f t="shared" si="11"/>
        <v/>
      </c>
      <c r="BI21" s="391" t="s">
        <v>823</v>
      </c>
      <c r="BJ21" s="391" t="str">
        <f t="shared" si="8"/>
        <v>NO</v>
      </c>
    </row>
    <row r="22" spans="1:62" ht="31.5" x14ac:dyDescent="0.25">
      <c r="A22" s="268">
        <v>14</v>
      </c>
      <c r="B22" s="314">
        <v>902296</v>
      </c>
      <c r="C22" s="313" t="str">
        <f t="shared" si="17"/>
        <v>Collins9 BAKPOLOR5</v>
      </c>
      <c r="D22" s="11" t="s">
        <v>1132</v>
      </c>
      <c r="E22" s="414" t="s">
        <v>1172</v>
      </c>
      <c r="F22" s="427" t="str">
        <f t="shared" si="23"/>
        <v xml:space="preserve"> CPE316/3/ABS </v>
      </c>
      <c r="G22" s="575"/>
      <c r="H22" s="356" t="s">
        <v>230</v>
      </c>
      <c r="I22" s="546" t="s">
        <v>368</v>
      </c>
      <c r="J22" s="17">
        <v>64</v>
      </c>
      <c r="K22" s="546" t="s">
        <v>196</v>
      </c>
      <c r="L22" s="546" t="s">
        <v>368</v>
      </c>
      <c r="M22" s="546" t="s">
        <v>216</v>
      </c>
      <c r="N22" s="357" t="s">
        <v>216</v>
      </c>
      <c r="O22" s="356">
        <v>0</v>
      </c>
      <c r="P22" s="402">
        <f t="shared" si="12"/>
        <v>3</v>
      </c>
      <c r="Q22" s="357">
        <v>3</v>
      </c>
      <c r="R22" s="433" t="s">
        <v>1036</v>
      </c>
      <c r="S22" s="546">
        <v>52</v>
      </c>
      <c r="T22" s="546" t="s">
        <v>166</v>
      </c>
      <c r="U22" s="546" t="s">
        <v>810</v>
      </c>
      <c r="V22" s="441" t="s">
        <v>810</v>
      </c>
      <c r="W22" s="441"/>
      <c r="X22" s="131"/>
      <c r="Y22" s="419"/>
      <c r="Z22" s="419">
        <v>60</v>
      </c>
      <c r="AA22" s="419" t="s">
        <v>166</v>
      </c>
      <c r="AB22" s="419" t="str">
        <f t="shared" si="18"/>
        <v>64*</v>
      </c>
      <c r="AC22" s="419"/>
      <c r="AD22" s="469">
        <f t="shared" si="19"/>
        <v>14</v>
      </c>
      <c r="AE22" s="29"/>
      <c r="AF22" s="29">
        <v>14</v>
      </c>
      <c r="AG22" s="410">
        <f t="shared" si="20"/>
        <v>14</v>
      </c>
      <c r="AH22" s="449">
        <f t="shared" si="21"/>
        <v>3</v>
      </c>
      <c r="AI22" s="64">
        <f t="shared" si="22"/>
        <v>17</v>
      </c>
      <c r="AJ22" s="394">
        <f t="shared" si="4"/>
        <v>0</v>
      </c>
      <c r="AK22" s="470" t="str">
        <f t="shared" si="5"/>
        <v/>
      </c>
      <c r="AL22" s="454"/>
      <c r="AM22" s="403" t="str">
        <f t="shared" si="14"/>
        <v xml:space="preserve"> </v>
      </c>
      <c r="AN22" s="581"/>
      <c r="AO22" s="73" t="s">
        <v>201</v>
      </c>
      <c r="AP22" s="121">
        <v>59</v>
      </c>
      <c r="AQ22" s="105"/>
      <c r="AR22" s="11"/>
      <c r="AS22" s="445"/>
      <c r="AT22" s="11"/>
      <c r="AU22" s="11"/>
      <c r="AY22" s="103">
        <f t="shared" si="6"/>
        <v>14</v>
      </c>
      <c r="AZ22" s="556">
        <f t="shared" si="7"/>
        <v>902296</v>
      </c>
      <c r="BA22" s="397"/>
      <c r="BB22" s="393"/>
      <c r="BC22" s="399"/>
      <c r="BD22" s="429"/>
      <c r="BE22" s="399"/>
      <c r="BF22" s="389"/>
      <c r="BG22" s="391">
        <f t="shared" ref="BG22:BG44" si="24">IF(BF22="DE",BB22*0.1+BC22*0.2+BD22*0.3+BE22*0.4,BA22*0.1+BB22*0.15+BC22*0.2+BD22*0.25+BE22*0.3)</f>
        <v>0</v>
      </c>
      <c r="BH22" s="391" t="str">
        <f t="shared" ref="BH22:BH44" si="25">IF(BG22&lt;1,"",IF(BG22&lt;1.5,"PASS",IF(BG22&lt;2.4,"3.0",IF(BG22&lt;3.5,"2.2",IF(BG22&lt;4.5,"2.1",IF(BG22&lt;5,"1",""))))))</f>
        <v/>
      </c>
      <c r="BI22" s="391"/>
      <c r="BJ22" s="391" t="str">
        <f t="shared" si="8"/>
        <v>NO</v>
      </c>
    </row>
    <row r="23" spans="1:62" ht="31.5" x14ac:dyDescent="0.25">
      <c r="A23" s="268">
        <v>15</v>
      </c>
      <c r="B23" s="314">
        <v>902300</v>
      </c>
      <c r="C23" s="313" t="str">
        <f t="shared" si="17"/>
        <v>Collins10 OBAKPOLOR6</v>
      </c>
      <c r="D23" s="203" t="s">
        <v>1133</v>
      </c>
      <c r="E23" s="416" t="s">
        <v>1173</v>
      </c>
      <c r="F23" s="427" t="str">
        <f t="shared" si="23"/>
        <v xml:space="preserve"> </v>
      </c>
      <c r="G23" s="575"/>
      <c r="H23" s="354" t="s">
        <v>176</v>
      </c>
      <c r="I23" s="546">
        <v>62</v>
      </c>
      <c r="J23" s="17" t="s">
        <v>186</v>
      </c>
      <c r="K23" s="17" t="s">
        <v>231</v>
      </c>
      <c r="L23" s="17">
        <v>61</v>
      </c>
      <c r="M23" s="17" t="s">
        <v>214</v>
      </c>
      <c r="N23" s="355" t="s">
        <v>369</v>
      </c>
      <c r="O23" s="356">
        <v>0</v>
      </c>
      <c r="P23" s="402">
        <f t="shared" si="12"/>
        <v>6</v>
      </c>
      <c r="Q23" s="355">
        <v>6</v>
      </c>
      <c r="R23" s="433"/>
      <c r="S23" s="17">
        <v>40</v>
      </c>
      <c r="T23" s="17" t="s">
        <v>166</v>
      </c>
      <c r="U23" s="17" t="s">
        <v>810</v>
      </c>
      <c r="V23" s="441" t="s">
        <v>810</v>
      </c>
      <c r="W23" s="441">
        <v>65</v>
      </c>
      <c r="X23" s="131">
        <v>68</v>
      </c>
      <c r="Y23" s="419">
        <v>60</v>
      </c>
      <c r="Z23" s="419">
        <v>93</v>
      </c>
      <c r="AA23" s="419" t="s">
        <v>166</v>
      </c>
      <c r="AB23" s="419" t="str">
        <f t="shared" si="18"/>
        <v>76*</v>
      </c>
      <c r="AC23" s="419">
        <v>72</v>
      </c>
      <c r="AD23" s="469">
        <f t="shared" si="19"/>
        <v>0</v>
      </c>
      <c r="AE23" s="29"/>
      <c r="AF23" s="29">
        <v>0</v>
      </c>
      <c r="AG23" s="410">
        <f t="shared" si="20"/>
        <v>0</v>
      </c>
      <c r="AH23" s="449">
        <f t="shared" si="21"/>
        <v>6</v>
      </c>
      <c r="AI23" s="64">
        <f t="shared" si="22"/>
        <v>6</v>
      </c>
      <c r="AJ23" s="394">
        <f t="shared" si="4"/>
        <v>0</v>
      </c>
      <c r="AK23" s="470" t="str">
        <f t="shared" si="5"/>
        <v/>
      </c>
      <c r="AL23" s="454"/>
      <c r="AM23" s="403" t="str">
        <f t="shared" si="14"/>
        <v xml:space="preserve"> </v>
      </c>
      <c r="AN23" s="581"/>
      <c r="AO23" s="73" t="s">
        <v>201</v>
      </c>
      <c r="AP23" s="121">
        <v>61</v>
      </c>
      <c r="AQ23" s="105"/>
      <c r="AR23" s="11"/>
      <c r="AS23" s="445"/>
      <c r="AT23" s="11"/>
      <c r="AU23" s="11"/>
      <c r="AY23" s="103">
        <f t="shared" si="6"/>
        <v>15</v>
      </c>
      <c r="AZ23" s="556">
        <f t="shared" si="7"/>
        <v>902300</v>
      </c>
      <c r="BA23" s="397"/>
      <c r="BB23" s="393"/>
      <c r="BC23" s="399"/>
      <c r="BD23" s="395"/>
      <c r="BE23" s="399"/>
      <c r="BF23" s="389"/>
      <c r="BG23" s="391">
        <f t="shared" si="24"/>
        <v>0</v>
      </c>
      <c r="BH23" s="391" t="str">
        <f t="shared" si="25"/>
        <v/>
      </c>
      <c r="BI23" s="391"/>
      <c r="BJ23" s="391" t="str">
        <f t="shared" si="8"/>
        <v>NO</v>
      </c>
    </row>
    <row r="24" spans="1:62" ht="31.5" x14ac:dyDescent="0.25">
      <c r="A24" s="268">
        <v>16</v>
      </c>
      <c r="B24" s="314">
        <v>902303</v>
      </c>
      <c r="C24" s="313" t="str">
        <f t="shared" si="17"/>
        <v>Collins11 BAKPOLOR4</v>
      </c>
      <c r="D24" s="11" t="s">
        <v>1134</v>
      </c>
      <c r="E24" s="414" t="s">
        <v>1174</v>
      </c>
      <c r="F24" s="427" t="str">
        <f t="shared" si="23"/>
        <v xml:space="preserve">CPE473/3/67    CPE477/3/61 EMA378/3/    CHE222/3/40  </v>
      </c>
      <c r="G24" s="576" t="s">
        <v>1078</v>
      </c>
      <c r="H24" s="354">
        <v>58</v>
      </c>
      <c r="I24" s="17">
        <v>66</v>
      </c>
      <c r="J24" s="17" t="s">
        <v>211</v>
      </c>
      <c r="K24" s="17" t="s">
        <v>215</v>
      </c>
      <c r="L24" s="17">
        <v>62</v>
      </c>
      <c r="M24" s="17" t="s">
        <v>188</v>
      </c>
      <c r="N24" s="355" t="s">
        <v>369</v>
      </c>
      <c r="O24" s="356">
        <v>0</v>
      </c>
      <c r="P24" s="402">
        <f t="shared" si="12"/>
        <v>15</v>
      </c>
      <c r="Q24" s="355">
        <v>15</v>
      </c>
      <c r="R24" s="434" t="s">
        <v>1037</v>
      </c>
      <c r="S24" s="17"/>
      <c r="T24" s="17">
        <v>65</v>
      </c>
      <c r="U24" s="17" t="s">
        <v>810</v>
      </c>
      <c r="V24" s="441" t="s">
        <v>810</v>
      </c>
      <c r="W24" s="441" t="s">
        <v>166</v>
      </c>
      <c r="X24" s="131"/>
      <c r="Y24" s="419"/>
      <c r="Z24" s="419">
        <v>54</v>
      </c>
      <c r="AA24" s="419">
        <v>47</v>
      </c>
      <c r="AB24" s="419" t="str">
        <f t="shared" si="18"/>
        <v>76*</v>
      </c>
      <c r="AC24" s="419">
        <v>58</v>
      </c>
      <c r="AD24" s="469">
        <f t="shared" si="19"/>
        <v>16</v>
      </c>
      <c r="AE24" s="29"/>
      <c r="AF24" s="29">
        <v>16</v>
      </c>
      <c r="AG24" s="410">
        <f t="shared" si="20"/>
        <v>16</v>
      </c>
      <c r="AH24" s="449">
        <f t="shared" si="21"/>
        <v>15</v>
      </c>
      <c r="AI24" s="64">
        <f t="shared" si="22"/>
        <v>31</v>
      </c>
      <c r="AJ24" s="394">
        <f t="shared" si="4"/>
        <v>0</v>
      </c>
      <c r="AK24" s="470" t="str">
        <f t="shared" si="5"/>
        <v/>
      </c>
      <c r="AL24" s="454"/>
      <c r="AM24" s="403" t="str">
        <f t="shared" si="14"/>
        <v xml:space="preserve"> </v>
      </c>
      <c r="AN24" s="581"/>
      <c r="AO24" s="73" t="s">
        <v>201</v>
      </c>
      <c r="AP24" s="121">
        <v>62</v>
      </c>
      <c r="AQ24" s="105"/>
      <c r="AR24" s="11"/>
      <c r="AS24" s="445"/>
      <c r="AT24" s="11"/>
      <c r="AU24" s="11"/>
      <c r="AY24" s="103">
        <f t="shared" si="6"/>
        <v>16</v>
      </c>
      <c r="AZ24" s="556">
        <f t="shared" si="7"/>
        <v>902303</v>
      </c>
      <c r="BA24" s="397"/>
      <c r="BB24" s="393"/>
      <c r="BC24" s="399"/>
      <c r="BD24" s="395"/>
      <c r="BE24" s="399"/>
      <c r="BF24" s="389"/>
      <c r="BG24" s="391">
        <f t="shared" si="24"/>
        <v>0</v>
      </c>
      <c r="BH24" s="391" t="str">
        <f t="shared" si="25"/>
        <v/>
      </c>
      <c r="BI24" s="391"/>
      <c r="BJ24" s="391" t="str">
        <f t="shared" si="8"/>
        <v>NO</v>
      </c>
    </row>
    <row r="25" spans="1:62" ht="31.5" x14ac:dyDescent="0.25">
      <c r="A25" s="268">
        <v>17</v>
      </c>
      <c r="B25" s="314">
        <v>902305</v>
      </c>
      <c r="C25" s="313" t="str">
        <f t="shared" si="17"/>
        <v>Collins12 OBAKPOLOR5</v>
      </c>
      <c r="D25" s="203" t="s">
        <v>1135</v>
      </c>
      <c r="E25" s="416" t="s">
        <v>1175</v>
      </c>
      <c r="F25" s="427" t="str">
        <f t="shared" si="23"/>
        <v>CPE471/3/40 272    316</v>
      </c>
      <c r="G25" s="576" t="s">
        <v>825</v>
      </c>
      <c r="H25" s="354">
        <v>40</v>
      </c>
      <c r="I25" s="17">
        <v>35</v>
      </c>
      <c r="J25" s="17">
        <v>51</v>
      </c>
      <c r="K25" s="17">
        <v>66</v>
      </c>
      <c r="L25" s="17">
        <v>60</v>
      </c>
      <c r="M25" s="17">
        <v>66</v>
      </c>
      <c r="N25" s="355" t="s">
        <v>188</v>
      </c>
      <c r="O25" s="356">
        <v>0</v>
      </c>
      <c r="P25" s="402">
        <f t="shared" si="12"/>
        <v>21</v>
      </c>
      <c r="Q25" s="355">
        <v>21</v>
      </c>
      <c r="R25" s="355" t="s">
        <v>1038</v>
      </c>
      <c r="S25" s="17">
        <v>44</v>
      </c>
      <c r="T25" s="17" t="s">
        <v>166</v>
      </c>
      <c r="U25" s="17" t="s">
        <v>810</v>
      </c>
      <c r="V25" s="441" t="s">
        <v>810</v>
      </c>
      <c r="W25" s="441">
        <v>42</v>
      </c>
      <c r="X25" s="131">
        <v>45</v>
      </c>
      <c r="Y25" s="419">
        <v>40</v>
      </c>
      <c r="Z25" s="419" t="s">
        <v>166</v>
      </c>
      <c r="AA25" s="419" t="s">
        <v>166</v>
      </c>
      <c r="AB25" s="419" t="str">
        <f t="shared" si="18"/>
        <v>70*</v>
      </c>
      <c r="AC25" s="419" t="s">
        <v>166</v>
      </c>
      <c r="AD25" s="469">
        <f t="shared" si="19"/>
        <v>10</v>
      </c>
      <c r="AE25" s="29"/>
      <c r="AF25" s="29">
        <v>10</v>
      </c>
      <c r="AG25" s="410">
        <f t="shared" si="20"/>
        <v>10</v>
      </c>
      <c r="AH25" s="449">
        <f t="shared" si="21"/>
        <v>21</v>
      </c>
      <c r="AI25" s="64">
        <f t="shared" si="22"/>
        <v>31</v>
      </c>
      <c r="AJ25" s="394">
        <f t="shared" si="4"/>
        <v>0</v>
      </c>
      <c r="AK25" s="470" t="str">
        <f t="shared" si="5"/>
        <v/>
      </c>
      <c r="AL25" s="454"/>
      <c r="AM25" s="403" t="str">
        <f t="shared" si="14"/>
        <v xml:space="preserve"> </v>
      </c>
      <c r="AN25" s="581"/>
      <c r="AO25" s="73" t="s">
        <v>201</v>
      </c>
      <c r="AP25" s="121">
        <v>63</v>
      </c>
      <c r="AQ25" s="105"/>
      <c r="AR25" s="11"/>
      <c r="AS25" s="445"/>
      <c r="AT25" s="11"/>
      <c r="AU25" s="11"/>
      <c r="AY25" s="103">
        <f t="shared" si="6"/>
        <v>17</v>
      </c>
      <c r="AZ25" s="556">
        <f t="shared" si="7"/>
        <v>902305</v>
      </c>
      <c r="BA25" s="397"/>
      <c r="BB25" s="393"/>
      <c r="BC25" s="399"/>
      <c r="BD25" s="395"/>
      <c r="BE25" s="399"/>
      <c r="BF25" s="389"/>
      <c r="BG25" s="391">
        <f t="shared" si="24"/>
        <v>0</v>
      </c>
      <c r="BH25" s="391" t="str">
        <f t="shared" si="25"/>
        <v/>
      </c>
      <c r="BI25" s="391"/>
      <c r="BJ25" s="391" t="str">
        <f t="shared" si="8"/>
        <v>NO</v>
      </c>
    </row>
    <row r="26" spans="1:62" ht="31.5" x14ac:dyDescent="0.25">
      <c r="A26" s="268">
        <v>18</v>
      </c>
      <c r="B26" s="104" t="s">
        <v>586</v>
      </c>
      <c r="C26" s="202" t="str">
        <f>D26 &amp; " " &amp; E26</f>
        <v>Collins13 BAKPOLOR3</v>
      </c>
      <c r="D26" s="11" t="s">
        <v>1136</v>
      </c>
      <c r="E26" s="414" t="s">
        <v>1176</v>
      </c>
      <c r="F26" s="105" t="str">
        <f>G26&amp;" "&amp;R26</f>
        <v>CPE457/3/19,      CPE477/2/40,   CPE471/3/40 CPE312/3/</v>
      </c>
      <c r="G26" s="574" t="s">
        <v>1102</v>
      </c>
      <c r="H26" s="126" t="s">
        <v>669</v>
      </c>
      <c r="I26" s="104" t="s">
        <v>203</v>
      </c>
      <c r="J26" s="108">
        <v>27</v>
      </c>
      <c r="K26" s="108">
        <v>40</v>
      </c>
      <c r="L26" s="108" t="s">
        <v>1096</v>
      </c>
      <c r="M26" s="584" t="s">
        <v>1097</v>
      </c>
      <c r="N26" s="561" t="s">
        <v>1069</v>
      </c>
      <c r="O26" s="550" t="s">
        <v>169</v>
      </c>
      <c r="P26" s="402">
        <f t="shared" si="12"/>
        <v>12</v>
      </c>
      <c r="Q26" s="110">
        <v>21</v>
      </c>
      <c r="R26" s="132" t="s">
        <v>1032</v>
      </c>
      <c r="S26" s="133" t="s">
        <v>234</v>
      </c>
      <c r="T26" s="133" t="s">
        <v>166</v>
      </c>
      <c r="U26" s="133" t="s">
        <v>810</v>
      </c>
      <c r="V26" s="108" t="s">
        <v>810</v>
      </c>
      <c r="W26" s="133"/>
      <c r="X26" s="133">
        <v>40</v>
      </c>
      <c r="Y26" s="133"/>
      <c r="Z26" s="133"/>
      <c r="AA26" s="133" t="s">
        <v>166</v>
      </c>
      <c r="AB26" s="133" t="s">
        <v>369</v>
      </c>
      <c r="AC26" s="453"/>
      <c r="AD26" s="462">
        <f t="shared" ref="AD26" si="26">AF26-AE26</f>
        <v>18</v>
      </c>
      <c r="AE26" s="409"/>
      <c r="AF26" s="64">
        <v>18</v>
      </c>
      <c r="AG26" s="225">
        <f>AD26+O26</f>
        <v>27</v>
      </c>
      <c r="AH26" s="104">
        <f>AE26+P26</f>
        <v>12</v>
      </c>
      <c r="AI26" s="64">
        <f>Q26+AF26</f>
        <v>39</v>
      </c>
      <c r="AJ26" s="394" t="str">
        <f t="shared" si="4"/>
        <v/>
      </c>
      <c r="AK26" s="470" t="str">
        <f t="shared" si="5"/>
        <v/>
      </c>
      <c r="AL26" s="454"/>
      <c r="AM26" s="403" t="str">
        <f t="shared" si="14"/>
        <v xml:space="preserve">CPE457,  PRE571,  CPE591 </v>
      </c>
      <c r="AN26" s="581"/>
      <c r="AO26" s="73" t="s">
        <v>201</v>
      </c>
      <c r="AP26" s="121">
        <v>49</v>
      </c>
      <c r="AQ26" s="105" t="s">
        <v>1111</v>
      </c>
      <c r="AR26" s="11"/>
      <c r="AS26" s="444"/>
      <c r="AT26" s="11"/>
      <c r="AU26" s="11"/>
      <c r="AY26" s="103">
        <f t="shared" si="6"/>
        <v>18</v>
      </c>
      <c r="AZ26" s="556" t="str">
        <f t="shared" si="7"/>
        <v>0902321</v>
      </c>
      <c r="BA26" s="397"/>
      <c r="BB26" s="393"/>
      <c r="BC26" s="396"/>
      <c r="BD26" s="395"/>
      <c r="BE26" s="396"/>
      <c r="BF26" s="389"/>
      <c r="BG26" s="391">
        <f>IF(BF26="DE",BB26*0.1+BC26*0.2+BD26*0.3+BE26*0.4,BA26*0.1+BB26*0.15+BC26*0.2+BD26*0.25+BE26*0.3)</f>
        <v>0</v>
      </c>
      <c r="BH26" s="391" t="str">
        <f>IF(BG26&lt;1,"",IF(BG26&lt;1.5,"PASS",IF(BG26&lt;2.4,"3.0",IF(BG26&lt;3.5,"2.2",IF(BG26&lt;4.5,"2.1",IF(BG26&lt;5,"1",""))))))</f>
        <v/>
      </c>
      <c r="BI26" s="391"/>
      <c r="BJ26" s="391" t="str">
        <f t="shared" si="8"/>
        <v>YES</v>
      </c>
    </row>
    <row r="27" spans="1:62" ht="31.5" x14ac:dyDescent="0.25">
      <c r="A27" s="268">
        <v>19</v>
      </c>
      <c r="B27" s="314">
        <v>902322</v>
      </c>
      <c r="C27" s="313" t="str">
        <f t="shared" ref="C27:C44" si="27">D27&amp; " " &amp;E27</f>
        <v>Collins14 OBAKPOLOR4</v>
      </c>
      <c r="D27" s="203" t="s">
        <v>1137</v>
      </c>
      <c r="E27" s="416" t="s">
        <v>1177</v>
      </c>
      <c r="F27" s="427" t="str">
        <f t="shared" si="23"/>
        <v xml:space="preserve">CVE211/3/78     CPE377/3/45        CPE451/3/40        CPE477/3/40        CPE457/3/40 </v>
      </c>
      <c r="G27" s="576" t="s">
        <v>1103</v>
      </c>
      <c r="H27" s="354">
        <v>28</v>
      </c>
      <c r="I27" s="17">
        <v>54</v>
      </c>
      <c r="J27" s="17">
        <v>40</v>
      </c>
      <c r="K27" s="17">
        <v>72</v>
      </c>
      <c r="L27" s="17">
        <v>67</v>
      </c>
      <c r="M27" s="17">
        <v>72</v>
      </c>
      <c r="N27" s="355" t="s">
        <v>369</v>
      </c>
      <c r="O27" s="356">
        <v>3</v>
      </c>
      <c r="P27" s="402">
        <f t="shared" si="12"/>
        <v>27</v>
      </c>
      <c r="Q27" s="355">
        <v>30</v>
      </c>
      <c r="R27" s="433"/>
      <c r="S27" s="17"/>
      <c r="T27" s="17"/>
      <c r="U27" s="17" t="s">
        <v>810</v>
      </c>
      <c r="V27" s="441" t="s">
        <v>810</v>
      </c>
      <c r="W27" s="441" t="s">
        <v>166</v>
      </c>
      <c r="X27" s="131"/>
      <c r="Y27" s="131"/>
      <c r="Z27" s="131"/>
      <c r="AA27" s="131"/>
      <c r="AB27" s="419" t="str">
        <f t="shared" si="18"/>
        <v>76*</v>
      </c>
      <c r="AC27" s="419" t="s">
        <v>166</v>
      </c>
      <c r="AD27" s="469">
        <f t="shared" si="19"/>
        <v>18</v>
      </c>
      <c r="AE27" s="23"/>
      <c r="AF27" s="29">
        <v>18</v>
      </c>
      <c r="AG27" s="410">
        <f t="shared" si="20"/>
        <v>21</v>
      </c>
      <c r="AH27" s="449">
        <f t="shared" si="21"/>
        <v>27</v>
      </c>
      <c r="AI27" s="64">
        <f t="shared" si="22"/>
        <v>48</v>
      </c>
      <c r="AJ27" s="394" t="str">
        <f t="shared" si="4"/>
        <v/>
      </c>
      <c r="AK27" s="470" t="str">
        <f t="shared" si="5"/>
        <v/>
      </c>
      <c r="AL27" s="467"/>
      <c r="AM27" s="403" t="str">
        <f t="shared" si="14"/>
        <v xml:space="preserve">PRE571 </v>
      </c>
      <c r="AN27" s="581"/>
      <c r="AO27" s="73" t="s">
        <v>201</v>
      </c>
      <c r="AP27" s="121">
        <v>69</v>
      </c>
      <c r="AQ27" s="105" t="s">
        <v>131</v>
      </c>
      <c r="AR27" s="11"/>
      <c r="AS27" s="445"/>
      <c r="AT27" s="11"/>
      <c r="AU27" s="11"/>
      <c r="AY27" s="103">
        <f t="shared" si="6"/>
        <v>19</v>
      </c>
      <c r="AZ27" s="556">
        <f t="shared" si="7"/>
        <v>902322</v>
      </c>
      <c r="BA27" s="397"/>
      <c r="BB27" s="393"/>
      <c r="BC27" s="399"/>
      <c r="BD27" s="395"/>
      <c r="BE27" s="399"/>
      <c r="BF27" s="389"/>
      <c r="BG27" s="391">
        <f t="shared" si="24"/>
        <v>0</v>
      </c>
      <c r="BH27" s="391" t="str">
        <f t="shared" si="25"/>
        <v/>
      </c>
      <c r="BI27" s="391"/>
      <c r="BJ27" s="391" t="str">
        <f t="shared" si="8"/>
        <v>YES</v>
      </c>
    </row>
    <row r="28" spans="1:62" ht="31.5" x14ac:dyDescent="0.25">
      <c r="A28" s="268">
        <v>20</v>
      </c>
      <c r="B28" s="314">
        <v>902323</v>
      </c>
      <c r="C28" s="313" t="str">
        <f t="shared" si="27"/>
        <v>Collins15 BAKPOLOR2</v>
      </c>
      <c r="D28" s="11" t="s">
        <v>1138</v>
      </c>
      <c r="E28" s="414" t="s">
        <v>1160</v>
      </c>
      <c r="F28" s="427" t="str">
        <f t="shared" si="23"/>
        <v xml:space="preserve"> </v>
      </c>
      <c r="G28" s="576"/>
      <c r="H28" s="354">
        <v>43</v>
      </c>
      <c r="I28" s="17">
        <v>37</v>
      </c>
      <c r="J28" s="17" t="s">
        <v>194</v>
      </c>
      <c r="K28" s="17" t="s">
        <v>221</v>
      </c>
      <c r="L28" s="17" t="s">
        <v>240</v>
      </c>
      <c r="M28" s="17" t="s">
        <v>176</v>
      </c>
      <c r="N28" s="355" t="s">
        <v>188</v>
      </c>
      <c r="O28" s="356">
        <v>0</v>
      </c>
      <c r="P28" s="402">
        <f t="shared" si="12"/>
        <v>9</v>
      </c>
      <c r="Q28" s="355">
        <v>9</v>
      </c>
      <c r="R28" s="433"/>
      <c r="S28" s="17"/>
      <c r="T28" s="17" t="s">
        <v>166</v>
      </c>
      <c r="U28" s="17" t="s">
        <v>810</v>
      </c>
      <c r="V28" s="441" t="s">
        <v>810</v>
      </c>
      <c r="W28" s="441">
        <v>55</v>
      </c>
      <c r="X28" s="131">
        <v>72</v>
      </c>
      <c r="Y28" s="419">
        <v>45</v>
      </c>
      <c r="Z28" s="419">
        <v>78</v>
      </c>
      <c r="AA28" s="419" t="s">
        <v>166</v>
      </c>
      <c r="AB28" s="419" t="str">
        <f t="shared" si="18"/>
        <v>70*</v>
      </c>
      <c r="AC28" s="419">
        <v>55</v>
      </c>
      <c r="AD28" s="469">
        <f t="shared" si="19"/>
        <v>3</v>
      </c>
      <c r="AE28" s="29"/>
      <c r="AF28" s="29">
        <v>3</v>
      </c>
      <c r="AG28" s="410">
        <f t="shared" si="20"/>
        <v>3</v>
      </c>
      <c r="AH28" s="449">
        <f t="shared" si="21"/>
        <v>9</v>
      </c>
      <c r="AI28" s="64">
        <f t="shared" si="22"/>
        <v>12</v>
      </c>
      <c r="AJ28" s="394" t="str">
        <f t="shared" si="4"/>
        <v/>
      </c>
      <c r="AK28" s="470" t="str">
        <f t="shared" si="5"/>
        <v/>
      </c>
      <c r="AL28" s="467"/>
      <c r="AM28" s="403" t="str">
        <f t="shared" si="14"/>
        <v xml:space="preserve">CPE573 </v>
      </c>
      <c r="AN28" s="581"/>
      <c r="AO28" s="73" t="s">
        <v>201</v>
      </c>
      <c r="AP28" s="121">
        <v>70</v>
      </c>
      <c r="AQ28" s="105" t="s">
        <v>150</v>
      </c>
      <c r="AR28" s="11"/>
      <c r="AS28" s="445"/>
      <c r="AT28" s="11"/>
      <c r="AU28" s="11"/>
      <c r="AY28" s="103">
        <f t="shared" si="6"/>
        <v>20</v>
      </c>
      <c r="AZ28" s="556">
        <f t="shared" si="7"/>
        <v>902323</v>
      </c>
      <c r="BA28" s="397"/>
      <c r="BB28" s="393"/>
      <c r="BC28" s="399"/>
      <c r="BD28" s="395"/>
      <c r="BE28" s="399"/>
      <c r="BF28" s="389"/>
      <c r="BG28" s="391">
        <f t="shared" si="24"/>
        <v>0</v>
      </c>
      <c r="BH28" s="391" t="str">
        <f t="shared" si="25"/>
        <v/>
      </c>
      <c r="BI28" s="391"/>
      <c r="BJ28" s="391" t="str">
        <f t="shared" si="8"/>
        <v>YES</v>
      </c>
    </row>
    <row r="29" spans="1:62" ht="31.5" x14ac:dyDescent="0.25">
      <c r="A29" s="268">
        <v>21</v>
      </c>
      <c r="B29" s="314">
        <v>902325</v>
      </c>
      <c r="C29" s="313" t="str">
        <f t="shared" si="27"/>
        <v>Collins16 OBAKPOLOR3</v>
      </c>
      <c r="D29" s="203" t="s">
        <v>1139</v>
      </c>
      <c r="E29" s="416" t="s">
        <v>1178</v>
      </c>
      <c r="F29" s="427" t="str">
        <f t="shared" si="23"/>
        <v xml:space="preserve">CPE321/2/40 CPE451/3/40   CPE473/2/50  CHM122/    CHM124/   EMA282/     CHE222/3/      EEE212/3/    EEE316/2/     CPE382/3/    CPE312/3/   </v>
      </c>
      <c r="G29" s="576" t="s">
        <v>1079</v>
      </c>
      <c r="H29" s="354">
        <v>40</v>
      </c>
      <c r="I29" s="17" t="s">
        <v>174</v>
      </c>
      <c r="J29" s="17">
        <v>30</v>
      </c>
      <c r="K29" s="17" t="s">
        <v>187</v>
      </c>
      <c r="L29" s="17" t="s">
        <v>200</v>
      </c>
      <c r="M29" s="17" t="s">
        <v>185</v>
      </c>
      <c r="N29" s="355" t="s">
        <v>188</v>
      </c>
      <c r="O29" s="356">
        <v>3</v>
      </c>
      <c r="P29" s="402">
        <f t="shared" si="12"/>
        <v>12</v>
      </c>
      <c r="Q29" s="355">
        <v>15</v>
      </c>
      <c r="R29" s="433" t="s">
        <v>1075</v>
      </c>
      <c r="S29" s="17"/>
      <c r="T29" s="17" t="s">
        <v>166</v>
      </c>
      <c r="U29" s="17" t="s">
        <v>810</v>
      </c>
      <c r="V29" s="441" t="s">
        <v>810</v>
      </c>
      <c r="W29" s="441">
        <v>50</v>
      </c>
      <c r="X29" s="131">
        <v>75</v>
      </c>
      <c r="Y29" s="419"/>
      <c r="Z29" s="419">
        <v>60</v>
      </c>
      <c r="AA29" s="419" t="s">
        <v>166</v>
      </c>
      <c r="AB29" s="419" t="str">
        <f t="shared" si="18"/>
        <v>70*</v>
      </c>
      <c r="AC29" s="419">
        <v>64</v>
      </c>
      <c r="AD29" s="469">
        <f t="shared" si="19"/>
        <v>30</v>
      </c>
      <c r="AE29" s="29"/>
      <c r="AF29" s="29">
        <v>30</v>
      </c>
      <c r="AG29" s="410">
        <f t="shared" si="20"/>
        <v>33</v>
      </c>
      <c r="AH29" s="449">
        <f t="shared" si="21"/>
        <v>12</v>
      </c>
      <c r="AI29" s="64">
        <f t="shared" si="22"/>
        <v>45</v>
      </c>
      <c r="AJ29" s="394">
        <f t="shared" si="4"/>
        <v>0</v>
      </c>
      <c r="AK29" s="470" t="str">
        <f t="shared" si="5"/>
        <v/>
      </c>
      <c r="AL29" s="467"/>
      <c r="AM29" s="403" t="str">
        <f t="shared" si="14"/>
        <v xml:space="preserve">CPE591 </v>
      </c>
      <c r="AN29" s="581"/>
      <c r="AO29" s="73" t="s">
        <v>201</v>
      </c>
      <c r="AP29" s="121">
        <v>72</v>
      </c>
      <c r="AQ29" s="105" t="s">
        <v>151</v>
      </c>
      <c r="AR29" s="11"/>
      <c r="AS29" s="445"/>
      <c r="AT29" s="11"/>
      <c r="AU29" s="11"/>
      <c r="AY29" s="103">
        <f t="shared" si="6"/>
        <v>21</v>
      </c>
      <c r="AZ29" s="556">
        <f t="shared" si="7"/>
        <v>902325</v>
      </c>
      <c r="BA29" s="397"/>
      <c r="BB29" s="393"/>
      <c r="BC29" s="399"/>
      <c r="BD29" s="395"/>
      <c r="BE29" s="399"/>
      <c r="BF29" s="389"/>
      <c r="BG29" s="391">
        <f t="shared" si="24"/>
        <v>0</v>
      </c>
      <c r="BH29" s="391" t="str">
        <f t="shared" si="25"/>
        <v/>
      </c>
      <c r="BI29" s="391" t="s">
        <v>823</v>
      </c>
      <c r="BJ29" s="391" t="str">
        <f t="shared" si="8"/>
        <v>NO</v>
      </c>
    </row>
    <row r="30" spans="1:62" ht="31.5" x14ac:dyDescent="0.25">
      <c r="A30" s="268">
        <v>22</v>
      </c>
      <c r="B30" s="314">
        <v>902328</v>
      </c>
      <c r="C30" s="313" t="str">
        <f t="shared" si="27"/>
        <v>Collins17 BAKPOLOR1</v>
      </c>
      <c r="D30" s="11" t="s">
        <v>1140</v>
      </c>
      <c r="E30" s="414" t="s">
        <v>1179</v>
      </c>
      <c r="F30" s="427" t="str">
        <f t="shared" si="23"/>
        <v xml:space="preserve"> CPE473/2/58 EEE212/3/</v>
      </c>
      <c r="G30" s="576" t="s">
        <v>1104</v>
      </c>
      <c r="H30" s="564" t="s">
        <v>178</v>
      </c>
      <c r="I30" s="17">
        <v>22</v>
      </c>
      <c r="J30" s="17">
        <v>28</v>
      </c>
      <c r="K30" s="17" t="s">
        <v>207</v>
      </c>
      <c r="L30" s="17" t="s">
        <v>373</v>
      </c>
      <c r="M30" s="17" t="s">
        <v>230</v>
      </c>
      <c r="N30" s="355" t="s">
        <v>216</v>
      </c>
      <c r="O30" s="356">
        <v>9</v>
      </c>
      <c r="P30" s="402">
        <f t="shared" si="12"/>
        <v>3</v>
      </c>
      <c r="Q30" s="355">
        <v>12</v>
      </c>
      <c r="R30" s="433" t="s">
        <v>1039</v>
      </c>
      <c r="S30" s="17">
        <v>40</v>
      </c>
      <c r="T30" s="17" t="s">
        <v>166</v>
      </c>
      <c r="U30" s="17" t="s">
        <v>810</v>
      </c>
      <c r="V30" s="441"/>
      <c r="W30" s="441" t="s">
        <v>174</v>
      </c>
      <c r="X30" s="131">
        <v>46</v>
      </c>
      <c r="Y30" s="419">
        <v>33</v>
      </c>
      <c r="Z30" s="419">
        <v>57</v>
      </c>
      <c r="AA30" s="419"/>
      <c r="AB30" s="419" t="str">
        <f t="shared" si="18"/>
        <v>64*</v>
      </c>
      <c r="AC30" s="419">
        <v>58</v>
      </c>
      <c r="AD30" s="469">
        <f t="shared" si="19"/>
        <v>3</v>
      </c>
      <c r="AE30" s="29"/>
      <c r="AF30" s="29">
        <v>3</v>
      </c>
      <c r="AG30" s="410">
        <f t="shared" si="20"/>
        <v>12</v>
      </c>
      <c r="AH30" s="449">
        <f t="shared" si="21"/>
        <v>3</v>
      </c>
      <c r="AI30" s="64">
        <f t="shared" si="22"/>
        <v>15</v>
      </c>
      <c r="AJ30" s="394" t="str">
        <f t="shared" si="4"/>
        <v/>
      </c>
      <c r="AK30" s="470" t="str">
        <f t="shared" si="5"/>
        <v/>
      </c>
      <c r="AL30" s="467"/>
      <c r="AM30" s="403" t="str">
        <f t="shared" si="14"/>
        <v xml:space="preserve"> CPE573, CPE591 /CPE371</v>
      </c>
      <c r="AN30" s="581"/>
      <c r="AO30" s="73" t="s">
        <v>201</v>
      </c>
      <c r="AP30" s="121">
        <v>74</v>
      </c>
      <c r="AQ30" s="105" t="s">
        <v>1112</v>
      </c>
      <c r="AR30" s="11" t="s">
        <v>1113</v>
      </c>
      <c r="AS30" s="445"/>
      <c r="AT30" s="11"/>
      <c r="AU30" s="11"/>
      <c r="AY30" s="103">
        <f t="shared" si="6"/>
        <v>22</v>
      </c>
      <c r="AZ30" s="556">
        <f t="shared" si="7"/>
        <v>902328</v>
      </c>
      <c r="BA30" s="397"/>
      <c r="BB30" s="393"/>
      <c r="BC30" s="399"/>
      <c r="BD30" s="395"/>
      <c r="BE30" s="399"/>
      <c r="BF30" s="389"/>
      <c r="BG30" s="391">
        <f t="shared" si="24"/>
        <v>0</v>
      </c>
      <c r="BH30" s="391" t="str">
        <f t="shared" si="25"/>
        <v/>
      </c>
      <c r="BI30" s="391"/>
      <c r="BJ30" s="391" t="str">
        <f t="shared" si="8"/>
        <v>YES</v>
      </c>
    </row>
    <row r="31" spans="1:62" ht="31.5" x14ac:dyDescent="0.25">
      <c r="A31" s="268">
        <v>23</v>
      </c>
      <c r="B31" s="314">
        <v>902330</v>
      </c>
      <c r="C31" s="313" t="str">
        <f t="shared" si="27"/>
        <v>Collins18 OBAKPOLOR2</v>
      </c>
      <c r="D31" s="203" t="s">
        <v>1141</v>
      </c>
      <c r="E31" s="416" t="s">
        <v>1180</v>
      </c>
      <c r="F31" s="427" t="str">
        <f t="shared" si="23"/>
        <v xml:space="preserve"> CPE471/3/40     CPE473/2/51   PRE/212/27  </v>
      </c>
      <c r="G31" s="576" t="s">
        <v>1091</v>
      </c>
      <c r="H31" s="354">
        <v>52</v>
      </c>
      <c r="I31" s="17">
        <v>40</v>
      </c>
      <c r="J31" s="17">
        <v>47</v>
      </c>
      <c r="K31" s="17">
        <v>79</v>
      </c>
      <c r="L31" s="17">
        <v>69</v>
      </c>
      <c r="M31" s="17">
        <v>79</v>
      </c>
      <c r="N31" s="355" t="s">
        <v>191</v>
      </c>
      <c r="O31" s="356">
        <v>0</v>
      </c>
      <c r="P31" s="402">
        <f t="shared" si="12"/>
        <v>26</v>
      </c>
      <c r="Q31" s="355">
        <v>26</v>
      </c>
      <c r="R31" s="433" t="s">
        <v>1040</v>
      </c>
      <c r="S31" s="17"/>
      <c r="T31" s="17">
        <v>46</v>
      </c>
      <c r="U31" s="17" t="s">
        <v>810</v>
      </c>
      <c r="V31" s="441" t="s">
        <v>810</v>
      </c>
      <c r="W31" s="441" t="s">
        <v>166</v>
      </c>
      <c r="X31" s="131"/>
      <c r="Y31" s="419"/>
      <c r="Z31" s="419">
        <v>48</v>
      </c>
      <c r="AA31" s="419"/>
      <c r="AB31" s="419" t="str">
        <f t="shared" si="18"/>
        <v>78*</v>
      </c>
      <c r="AC31" s="419" t="s">
        <v>166</v>
      </c>
      <c r="AD31" s="469">
        <f t="shared" si="19"/>
        <v>24</v>
      </c>
      <c r="AE31" s="29"/>
      <c r="AF31" s="29">
        <v>24</v>
      </c>
      <c r="AG31" s="410">
        <f t="shared" si="20"/>
        <v>24</v>
      </c>
      <c r="AH31" s="449">
        <f t="shared" si="21"/>
        <v>26</v>
      </c>
      <c r="AI31" s="64">
        <f t="shared" si="22"/>
        <v>50</v>
      </c>
      <c r="AJ31" s="394">
        <f t="shared" si="4"/>
        <v>0</v>
      </c>
      <c r="AK31" s="470" t="str">
        <f t="shared" si="5"/>
        <v/>
      </c>
      <c r="AL31" s="467"/>
      <c r="AM31" s="403" t="str">
        <f t="shared" si="14"/>
        <v xml:space="preserve"> </v>
      </c>
      <c r="AN31" s="581"/>
      <c r="AO31" s="73" t="s">
        <v>201</v>
      </c>
      <c r="AP31" s="121">
        <v>76</v>
      </c>
      <c r="AQ31" s="105"/>
      <c r="AR31" s="11"/>
      <c r="AS31" s="445"/>
      <c r="AT31" s="11"/>
      <c r="AU31" s="11"/>
      <c r="AY31" s="103">
        <f t="shared" si="6"/>
        <v>23</v>
      </c>
      <c r="AZ31" s="556">
        <f t="shared" si="7"/>
        <v>902330</v>
      </c>
      <c r="BA31" s="397"/>
      <c r="BB31" s="393"/>
      <c r="BC31" s="399"/>
      <c r="BD31" s="395"/>
      <c r="BE31" s="429"/>
      <c r="BF31" s="389"/>
      <c r="BG31" s="391">
        <f t="shared" si="24"/>
        <v>0</v>
      </c>
      <c r="BH31" s="391" t="str">
        <f t="shared" si="25"/>
        <v/>
      </c>
      <c r="BI31" s="391" t="s">
        <v>823</v>
      </c>
      <c r="BJ31" s="391" t="str">
        <f t="shared" si="8"/>
        <v>NO</v>
      </c>
    </row>
    <row r="32" spans="1:62" ht="31.5" x14ac:dyDescent="0.25">
      <c r="A32" s="268">
        <v>24</v>
      </c>
      <c r="B32" s="314">
        <v>902341</v>
      </c>
      <c r="C32" s="313" t="str">
        <f t="shared" si="27"/>
        <v>Collins19 BAKPOLOR0</v>
      </c>
      <c r="D32" s="11" t="s">
        <v>1142</v>
      </c>
      <c r="E32" s="414" t="s">
        <v>1181</v>
      </c>
      <c r="F32" s="427" t="str">
        <f t="shared" si="23"/>
        <v>CPE313/2/60  CPE451/3/40   CPE471/3/40   CPE473/2/75   CPE282/4/    ,CPE382/4/</v>
      </c>
      <c r="G32" s="576" t="s">
        <v>1092</v>
      </c>
      <c r="H32" s="354">
        <v>48</v>
      </c>
      <c r="I32" s="17" t="s">
        <v>166</v>
      </c>
      <c r="J32" s="17" t="s">
        <v>166</v>
      </c>
      <c r="K32" s="17">
        <v>74</v>
      </c>
      <c r="L32" s="17">
        <v>76</v>
      </c>
      <c r="M32" s="17" t="s">
        <v>166</v>
      </c>
      <c r="N32" s="355">
        <v>73</v>
      </c>
      <c r="O32" s="356">
        <v>0</v>
      </c>
      <c r="P32" s="402">
        <f t="shared" si="12"/>
        <v>26</v>
      </c>
      <c r="Q32" s="355">
        <v>26</v>
      </c>
      <c r="R32" s="433" t="s">
        <v>1041</v>
      </c>
      <c r="S32" s="17">
        <v>43</v>
      </c>
      <c r="T32" s="17">
        <v>45</v>
      </c>
      <c r="U32" s="17" t="s">
        <v>810</v>
      </c>
      <c r="V32" s="441" t="s">
        <v>810</v>
      </c>
      <c r="W32" s="441" t="s">
        <v>810</v>
      </c>
      <c r="X32" s="131">
        <v>50</v>
      </c>
      <c r="Y32" s="419">
        <v>46</v>
      </c>
      <c r="Z32" s="419">
        <v>67</v>
      </c>
      <c r="AA32" s="419">
        <v>63</v>
      </c>
      <c r="AB32" s="419">
        <f t="shared" si="18"/>
        <v>73</v>
      </c>
      <c r="AC32" s="419" t="s">
        <v>822</v>
      </c>
      <c r="AD32" s="469">
        <f t="shared" si="19"/>
        <v>10</v>
      </c>
      <c r="AE32" s="29"/>
      <c r="AF32" s="29">
        <v>10</v>
      </c>
      <c r="AG32" s="410">
        <f t="shared" si="20"/>
        <v>10</v>
      </c>
      <c r="AH32" s="449">
        <f t="shared" si="21"/>
        <v>26</v>
      </c>
      <c r="AI32" s="64">
        <f t="shared" si="22"/>
        <v>36</v>
      </c>
      <c r="AJ32" s="394" t="str">
        <f t="shared" si="4"/>
        <v/>
      </c>
      <c r="AK32" s="470" t="str">
        <f t="shared" si="5"/>
        <v/>
      </c>
      <c r="AL32" s="467"/>
      <c r="AM32" s="403" t="str">
        <f t="shared" si="14"/>
        <v xml:space="preserve"> /CPE573, CPE591, CPE575</v>
      </c>
      <c r="AN32" s="581"/>
      <c r="AO32" s="73" t="s">
        <v>201</v>
      </c>
      <c r="AP32" s="121">
        <v>81</v>
      </c>
      <c r="AQ32" s="105"/>
      <c r="AR32" s="11" t="s">
        <v>1114</v>
      </c>
      <c r="AS32" s="445"/>
      <c r="AT32" s="11"/>
      <c r="AU32" s="11"/>
      <c r="AY32" s="103">
        <f t="shared" si="6"/>
        <v>24</v>
      </c>
      <c r="AZ32" s="556">
        <f t="shared" si="7"/>
        <v>902341</v>
      </c>
      <c r="BA32" s="397"/>
      <c r="BB32" s="393"/>
      <c r="BC32" s="399"/>
      <c r="BD32" s="395"/>
      <c r="BE32" s="399"/>
      <c r="BF32" s="389"/>
      <c r="BG32" s="391">
        <f t="shared" si="24"/>
        <v>0</v>
      </c>
      <c r="BH32" s="391" t="str">
        <f t="shared" si="25"/>
        <v/>
      </c>
      <c r="BI32" s="391"/>
      <c r="BJ32" s="391" t="str">
        <f t="shared" si="8"/>
        <v>YES</v>
      </c>
    </row>
    <row r="33" spans="1:63" ht="31.5" x14ac:dyDescent="0.25">
      <c r="A33" s="268">
        <v>25</v>
      </c>
      <c r="B33" s="314">
        <v>902349</v>
      </c>
      <c r="C33" s="313" t="str">
        <f t="shared" si="27"/>
        <v>Collins20 OBAKPOLOR1</v>
      </c>
      <c r="D33" s="203" t="s">
        <v>1143</v>
      </c>
      <c r="E33" s="416" t="s">
        <v>1159</v>
      </c>
      <c r="F33" s="427" t="str">
        <f t="shared" si="23"/>
        <v xml:space="preserve">MEE211/3/ABS     CPE473/3/76 </v>
      </c>
      <c r="G33" s="576" t="s">
        <v>1105</v>
      </c>
      <c r="H33" s="354" t="s">
        <v>230</v>
      </c>
      <c r="I33" s="17">
        <v>71</v>
      </c>
      <c r="J33" s="17">
        <v>45</v>
      </c>
      <c r="K33" s="17" t="s">
        <v>178</v>
      </c>
      <c r="L33" s="17">
        <v>71</v>
      </c>
      <c r="M33" s="17">
        <v>78</v>
      </c>
      <c r="N33" s="355">
        <v>75</v>
      </c>
      <c r="O33" s="356">
        <v>6</v>
      </c>
      <c r="P33" s="402">
        <f t="shared" si="12"/>
        <v>12</v>
      </c>
      <c r="Q33" s="355">
        <v>18</v>
      </c>
      <c r="R33" s="433"/>
      <c r="S33" s="17">
        <v>51</v>
      </c>
      <c r="T33" s="17" t="s">
        <v>810</v>
      </c>
      <c r="U33" s="17" t="s">
        <v>810</v>
      </c>
      <c r="V33" s="441" t="s">
        <v>810</v>
      </c>
      <c r="W33" s="441">
        <v>53</v>
      </c>
      <c r="X33" s="131">
        <v>55</v>
      </c>
      <c r="Y33" s="419">
        <v>50</v>
      </c>
      <c r="Z33" s="419">
        <v>67</v>
      </c>
      <c r="AA33" s="419" t="s">
        <v>822</v>
      </c>
      <c r="AB33" s="419">
        <f t="shared" si="18"/>
        <v>75</v>
      </c>
      <c r="AC33" s="419">
        <v>70</v>
      </c>
      <c r="AD33" s="469">
        <f t="shared" si="19"/>
        <v>0</v>
      </c>
      <c r="AE33" s="29"/>
      <c r="AF33" s="29">
        <v>0</v>
      </c>
      <c r="AG33" s="410">
        <f t="shared" si="20"/>
        <v>6</v>
      </c>
      <c r="AH33" s="449">
        <f t="shared" si="21"/>
        <v>12</v>
      </c>
      <c r="AI33" s="64">
        <f t="shared" ref="AI33:AI44" si="28">Q33+AF33</f>
        <v>18</v>
      </c>
      <c r="AJ33" s="394" t="str">
        <f t="shared" si="4"/>
        <v/>
      </c>
      <c r="AK33" s="470" t="str">
        <f t="shared" si="5"/>
        <v/>
      </c>
      <c r="AL33" s="467"/>
      <c r="AM33" s="403" t="str">
        <f t="shared" si="14"/>
        <v xml:space="preserve">MEE211, CPE571 </v>
      </c>
      <c r="AN33" s="581"/>
      <c r="AO33" s="73" t="s">
        <v>201</v>
      </c>
      <c r="AP33" s="121">
        <v>85</v>
      </c>
      <c r="AQ33" s="12" t="s">
        <v>1115</v>
      </c>
      <c r="AR33" s="11"/>
      <c r="AS33" s="445"/>
      <c r="AT33" s="11"/>
      <c r="AU33" s="11"/>
      <c r="AY33" s="103">
        <f t="shared" si="6"/>
        <v>25</v>
      </c>
      <c r="AZ33" s="556">
        <f t="shared" si="7"/>
        <v>902349</v>
      </c>
      <c r="BA33" s="397"/>
      <c r="BB33" s="393"/>
      <c r="BC33" s="399"/>
      <c r="BD33" s="395"/>
      <c r="BE33" s="399"/>
      <c r="BF33" s="389"/>
      <c r="BG33" s="391">
        <f t="shared" si="24"/>
        <v>0</v>
      </c>
      <c r="BH33" s="391" t="str">
        <f t="shared" si="25"/>
        <v/>
      </c>
      <c r="BI33" s="391"/>
      <c r="BJ33" s="391" t="str">
        <f t="shared" si="8"/>
        <v>YES</v>
      </c>
    </row>
    <row r="34" spans="1:63" ht="31.5" x14ac:dyDescent="0.25">
      <c r="A34" s="268">
        <v>26</v>
      </c>
      <c r="B34" s="314">
        <v>902358</v>
      </c>
      <c r="C34" s="313" t="str">
        <f t="shared" si="27"/>
        <v>Collins21 BAKPOLOR1</v>
      </c>
      <c r="D34" s="11" t="s">
        <v>1144</v>
      </c>
      <c r="E34" s="414" t="s">
        <v>1179</v>
      </c>
      <c r="F34" s="427" t="str">
        <f t="shared" si="23"/>
        <v xml:space="preserve">CPE321/2/50     CPE377/2/40      CPE313/2/70 , CPE471/3/40   CPE475/3/40 MTH125/3/  EMA/282/4/  </v>
      </c>
      <c r="G34" s="576" t="s">
        <v>1093</v>
      </c>
      <c r="H34" s="354">
        <v>42</v>
      </c>
      <c r="I34" s="17">
        <v>64</v>
      </c>
      <c r="J34" s="17" t="s">
        <v>176</v>
      </c>
      <c r="K34" s="17">
        <v>67</v>
      </c>
      <c r="L34" s="17">
        <v>55</v>
      </c>
      <c r="M34" s="17">
        <v>67</v>
      </c>
      <c r="N34" s="355">
        <v>64</v>
      </c>
      <c r="O34" s="356">
        <v>0</v>
      </c>
      <c r="P34" s="402">
        <f t="shared" si="12"/>
        <v>27</v>
      </c>
      <c r="Q34" s="355">
        <v>27</v>
      </c>
      <c r="R34" s="433" t="s">
        <v>1042</v>
      </c>
      <c r="S34" s="17"/>
      <c r="T34" s="17" t="s">
        <v>810</v>
      </c>
      <c r="U34" s="17" t="s">
        <v>166</v>
      </c>
      <c r="V34" s="441" t="s">
        <v>810</v>
      </c>
      <c r="W34" s="441"/>
      <c r="X34" s="131"/>
      <c r="Y34" s="419"/>
      <c r="Z34" s="419"/>
      <c r="AA34" s="419" t="s">
        <v>166</v>
      </c>
      <c r="AB34" s="419">
        <f t="shared" si="18"/>
        <v>64</v>
      </c>
      <c r="AC34" s="419" t="s">
        <v>166</v>
      </c>
      <c r="AD34" s="469">
        <f t="shared" si="19"/>
        <v>21</v>
      </c>
      <c r="AE34" s="29"/>
      <c r="AF34" s="29">
        <v>21</v>
      </c>
      <c r="AG34" s="410">
        <f t="shared" si="20"/>
        <v>21</v>
      </c>
      <c r="AH34" s="449">
        <f t="shared" si="21"/>
        <v>27</v>
      </c>
      <c r="AI34" s="64">
        <f t="shared" si="28"/>
        <v>48</v>
      </c>
      <c r="AJ34" s="394">
        <f t="shared" si="4"/>
        <v>0</v>
      </c>
      <c r="AK34" s="470" t="str">
        <f t="shared" si="5"/>
        <v/>
      </c>
      <c r="AL34" s="467"/>
      <c r="AM34" s="403" t="str">
        <f t="shared" si="14"/>
        <v xml:space="preserve"> </v>
      </c>
      <c r="AN34" s="581"/>
      <c r="AO34" s="73" t="s">
        <v>201</v>
      </c>
      <c r="AP34" s="121">
        <v>89</v>
      </c>
      <c r="AQ34" s="105"/>
      <c r="AR34" s="11"/>
      <c r="AS34" s="445"/>
      <c r="AT34" s="11"/>
      <c r="AU34" s="11"/>
      <c r="AY34" s="103">
        <f t="shared" si="6"/>
        <v>26</v>
      </c>
      <c r="AZ34" s="556">
        <f t="shared" si="7"/>
        <v>902358</v>
      </c>
      <c r="BA34" s="397"/>
      <c r="BB34" s="393"/>
      <c r="BC34" s="399"/>
      <c r="BD34" s="395"/>
      <c r="BE34" s="399"/>
      <c r="BF34" s="389"/>
      <c r="BG34" s="391">
        <f t="shared" si="24"/>
        <v>0</v>
      </c>
      <c r="BH34" s="391" t="str">
        <f t="shared" si="25"/>
        <v/>
      </c>
      <c r="BI34" s="391"/>
      <c r="BJ34" s="391" t="str">
        <f t="shared" si="8"/>
        <v>NO</v>
      </c>
    </row>
    <row r="35" spans="1:63" ht="31.5" x14ac:dyDescent="0.25">
      <c r="A35" s="268">
        <v>27</v>
      </c>
      <c r="B35" s="314">
        <v>902361</v>
      </c>
      <c r="C35" s="313" t="str">
        <f t="shared" si="27"/>
        <v>Collins22 OBAKPOLOR0</v>
      </c>
      <c r="D35" s="203" t="s">
        <v>1145</v>
      </c>
      <c r="E35" s="416" t="s">
        <v>1182</v>
      </c>
      <c r="F35" s="427" t="str">
        <f t="shared" si="23"/>
        <v xml:space="preserve">CPE321/2/27     CPE477/2/40 CPE314/3/  </v>
      </c>
      <c r="G35" s="576" t="s">
        <v>1080</v>
      </c>
      <c r="H35" s="354">
        <v>42</v>
      </c>
      <c r="I35" s="17">
        <v>40</v>
      </c>
      <c r="J35" s="17">
        <v>42</v>
      </c>
      <c r="K35" s="17">
        <v>72</v>
      </c>
      <c r="L35" s="17">
        <v>67</v>
      </c>
      <c r="M35" s="17">
        <v>72</v>
      </c>
      <c r="N35" s="355">
        <v>72</v>
      </c>
      <c r="O35" s="356">
        <v>3</v>
      </c>
      <c r="P35" s="402">
        <f t="shared" si="12"/>
        <v>19</v>
      </c>
      <c r="Q35" s="355">
        <v>22</v>
      </c>
      <c r="R35" s="433" t="s">
        <v>1043</v>
      </c>
      <c r="S35" s="17"/>
      <c r="T35" s="17" t="s">
        <v>166</v>
      </c>
      <c r="U35" s="17" t="s">
        <v>810</v>
      </c>
      <c r="V35" s="441" t="s">
        <v>810</v>
      </c>
      <c r="W35" s="441"/>
      <c r="X35" s="131"/>
      <c r="Y35" s="419"/>
      <c r="Z35" s="419"/>
      <c r="AA35" s="419" t="s">
        <v>166</v>
      </c>
      <c r="AB35" s="419">
        <f t="shared" si="18"/>
        <v>72</v>
      </c>
      <c r="AC35" s="419" t="s">
        <v>166</v>
      </c>
      <c r="AD35" s="469">
        <f t="shared" si="19"/>
        <v>28</v>
      </c>
      <c r="AE35" s="29"/>
      <c r="AF35" s="29">
        <v>28</v>
      </c>
      <c r="AG35" s="410">
        <f t="shared" si="20"/>
        <v>31</v>
      </c>
      <c r="AH35" s="449">
        <f t="shared" si="21"/>
        <v>19</v>
      </c>
      <c r="AI35" s="64">
        <f t="shared" si="28"/>
        <v>50</v>
      </c>
      <c r="AJ35" s="394" t="str">
        <f t="shared" si="4"/>
        <v/>
      </c>
      <c r="AK35" s="470" t="str">
        <f t="shared" si="5"/>
        <v/>
      </c>
      <c r="AL35" s="467"/>
      <c r="AM35" s="403" t="str">
        <f t="shared" si="14"/>
        <v xml:space="preserve">CPE321 </v>
      </c>
      <c r="AN35" s="581"/>
      <c r="AO35" s="73" t="s">
        <v>201</v>
      </c>
      <c r="AP35" s="121">
        <v>90</v>
      </c>
      <c r="AQ35" s="105" t="s">
        <v>1086</v>
      </c>
      <c r="AR35" s="11"/>
      <c r="AS35" s="445"/>
      <c r="AT35" s="11"/>
      <c r="AU35" s="11"/>
      <c r="AY35" s="103">
        <f t="shared" si="6"/>
        <v>27</v>
      </c>
      <c r="AZ35" s="556">
        <f t="shared" si="7"/>
        <v>902361</v>
      </c>
      <c r="BA35" s="397"/>
      <c r="BB35" s="393"/>
      <c r="BC35" s="399"/>
      <c r="BD35" s="395"/>
      <c r="BE35" s="399"/>
      <c r="BF35" s="389"/>
      <c r="BG35" s="391">
        <f t="shared" si="24"/>
        <v>0</v>
      </c>
      <c r="BH35" s="391" t="str">
        <f t="shared" si="25"/>
        <v/>
      </c>
      <c r="BI35" s="391"/>
      <c r="BJ35" s="391" t="str">
        <f t="shared" si="8"/>
        <v>YES</v>
      </c>
    </row>
    <row r="36" spans="1:63" ht="31.5" x14ac:dyDescent="0.25">
      <c r="A36" s="268">
        <v>28</v>
      </c>
      <c r="B36" s="314">
        <v>902362</v>
      </c>
      <c r="C36" s="313" t="str">
        <f t="shared" si="27"/>
        <v>Collins23 BAKPOLOR2</v>
      </c>
      <c r="D36" s="11" t="s">
        <v>1146</v>
      </c>
      <c r="E36" s="414" t="s">
        <v>1160</v>
      </c>
      <c r="F36" s="427" t="str">
        <f t="shared" si="23"/>
        <v xml:space="preserve">CPE377/3/48    CPE321/2/40   CPE451/3/47         CPE457/3/40 ,  CPE471/3/50           CPE378/3/   </v>
      </c>
      <c r="G36" s="576" t="s">
        <v>1106</v>
      </c>
      <c r="H36" s="354">
        <v>50</v>
      </c>
      <c r="I36" s="17">
        <v>45</v>
      </c>
      <c r="J36" s="17">
        <v>33</v>
      </c>
      <c r="K36" s="17">
        <v>72</v>
      </c>
      <c r="L36" s="17">
        <v>66</v>
      </c>
      <c r="M36" s="17">
        <v>72</v>
      </c>
      <c r="N36" s="355">
        <v>72</v>
      </c>
      <c r="O36" s="356">
        <v>0</v>
      </c>
      <c r="P36" s="402">
        <f t="shared" si="12"/>
        <v>31</v>
      </c>
      <c r="Q36" s="355">
        <v>31</v>
      </c>
      <c r="R36" s="433" t="s">
        <v>1044</v>
      </c>
      <c r="S36" s="17">
        <v>23</v>
      </c>
      <c r="T36" s="17" t="s">
        <v>166</v>
      </c>
      <c r="U36" s="17" t="s">
        <v>810</v>
      </c>
      <c r="V36" s="441" t="s">
        <v>810</v>
      </c>
      <c r="W36" s="441">
        <v>40</v>
      </c>
      <c r="X36" s="131">
        <v>45</v>
      </c>
      <c r="Y36" s="419">
        <v>23</v>
      </c>
      <c r="Z36" s="419">
        <v>40</v>
      </c>
      <c r="AA36" s="419" t="s">
        <v>166</v>
      </c>
      <c r="AB36" s="419">
        <f t="shared" si="18"/>
        <v>72</v>
      </c>
      <c r="AC36" s="419">
        <v>61</v>
      </c>
      <c r="AD36" s="469">
        <f t="shared" si="19"/>
        <v>12</v>
      </c>
      <c r="AE36" s="29"/>
      <c r="AF36" s="29">
        <v>12</v>
      </c>
      <c r="AG36" s="410">
        <f t="shared" si="20"/>
        <v>12</v>
      </c>
      <c r="AH36" s="449">
        <f t="shared" si="21"/>
        <v>31</v>
      </c>
      <c r="AI36" s="64">
        <f t="shared" si="28"/>
        <v>43</v>
      </c>
      <c r="AJ36" s="394">
        <f t="shared" si="4"/>
        <v>0</v>
      </c>
      <c r="AK36" s="470" t="str">
        <f t="shared" si="5"/>
        <v/>
      </c>
      <c r="AL36" s="467"/>
      <c r="AM36" s="403" t="str">
        <f t="shared" si="14"/>
        <v xml:space="preserve"> </v>
      </c>
      <c r="AN36" s="581"/>
      <c r="AO36" s="73" t="s">
        <v>201</v>
      </c>
      <c r="AP36" s="121">
        <v>91</v>
      </c>
      <c r="AQ36" s="105"/>
      <c r="AR36" s="11"/>
      <c r="AS36" s="445"/>
      <c r="AT36" s="11"/>
      <c r="AU36" s="11"/>
      <c r="AY36" s="103">
        <f t="shared" si="6"/>
        <v>28</v>
      </c>
      <c r="AZ36" s="556">
        <f t="shared" si="7"/>
        <v>902362</v>
      </c>
      <c r="BA36" s="397"/>
      <c r="BB36" s="393"/>
      <c r="BC36" s="399"/>
      <c r="BD36" s="395"/>
      <c r="BE36" s="399"/>
      <c r="BF36" s="389"/>
      <c r="BG36" s="391">
        <f t="shared" si="24"/>
        <v>0</v>
      </c>
      <c r="BH36" s="391" t="str">
        <f t="shared" si="25"/>
        <v/>
      </c>
      <c r="BI36" s="391"/>
      <c r="BJ36" s="391" t="str">
        <f t="shared" si="8"/>
        <v>NO</v>
      </c>
    </row>
    <row r="37" spans="1:63" ht="31.5" x14ac:dyDescent="0.25">
      <c r="A37" s="268">
        <v>29</v>
      </c>
      <c r="B37" s="314">
        <v>902369</v>
      </c>
      <c r="C37" s="313" t="str">
        <f t="shared" si="27"/>
        <v>Collins24 OBAKPOLOR1</v>
      </c>
      <c r="D37" s="203" t="s">
        <v>1147</v>
      </c>
      <c r="E37" s="416" t="s">
        <v>1159</v>
      </c>
      <c r="F37" s="427" t="str">
        <f t="shared" si="23"/>
        <v xml:space="preserve"> MEE222/3/  CPE316/3/</v>
      </c>
      <c r="G37" s="576"/>
      <c r="H37" s="354" t="s">
        <v>222</v>
      </c>
      <c r="I37" s="17" t="s">
        <v>198</v>
      </c>
      <c r="J37" s="17" t="s">
        <v>244</v>
      </c>
      <c r="K37" s="17" t="s">
        <v>182</v>
      </c>
      <c r="L37" s="17" t="s">
        <v>200</v>
      </c>
      <c r="M37" s="17" t="s">
        <v>221</v>
      </c>
      <c r="N37" s="355" t="s">
        <v>181</v>
      </c>
      <c r="O37" s="356">
        <v>0</v>
      </c>
      <c r="P37" s="402">
        <f t="shared" si="12"/>
        <v>0</v>
      </c>
      <c r="Q37" s="355">
        <v>0</v>
      </c>
      <c r="R37" s="433" t="s">
        <v>1045</v>
      </c>
      <c r="S37" s="17"/>
      <c r="T37" s="17" t="s">
        <v>244</v>
      </c>
      <c r="U37" s="17" t="s">
        <v>810</v>
      </c>
      <c r="V37" s="131" t="s">
        <v>810</v>
      </c>
      <c r="W37" s="131" t="s">
        <v>810</v>
      </c>
      <c r="X37" s="131">
        <v>64</v>
      </c>
      <c r="Y37" s="131" t="s">
        <v>195</v>
      </c>
      <c r="Z37" s="131" t="s">
        <v>215</v>
      </c>
      <c r="AA37" s="131">
        <v>59</v>
      </c>
      <c r="AB37" s="419" t="str">
        <f t="shared" si="18"/>
        <v>72*</v>
      </c>
      <c r="AC37" s="419" t="s">
        <v>810</v>
      </c>
      <c r="AD37" s="469">
        <f t="shared" si="19"/>
        <v>0</v>
      </c>
      <c r="AE37" s="23"/>
      <c r="AF37" s="32">
        <v>0</v>
      </c>
      <c r="AG37" s="410">
        <f t="shared" si="20"/>
        <v>0</v>
      </c>
      <c r="AH37" s="449">
        <f t="shared" si="21"/>
        <v>0</v>
      </c>
      <c r="AI37" s="64">
        <f t="shared" si="28"/>
        <v>0</v>
      </c>
      <c r="AJ37" s="394">
        <f t="shared" si="4"/>
        <v>0</v>
      </c>
      <c r="AK37" s="470" t="str">
        <f t="shared" si="5"/>
        <v/>
      </c>
      <c r="AL37" s="467"/>
      <c r="AM37" s="403" t="str">
        <f t="shared" si="14"/>
        <v xml:space="preserve"> </v>
      </c>
      <c r="AN37" s="581"/>
      <c r="AO37" s="73" t="s">
        <v>201</v>
      </c>
      <c r="AP37" s="121">
        <v>95</v>
      </c>
      <c r="AQ37" s="105"/>
      <c r="AR37" s="11"/>
      <c r="AS37" s="445"/>
      <c r="AT37" s="11"/>
      <c r="AU37" s="11"/>
      <c r="AY37" s="103">
        <f t="shared" si="6"/>
        <v>29</v>
      </c>
      <c r="AZ37" s="556">
        <f t="shared" si="7"/>
        <v>902369</v>
      </c>
      <c r="BA37" s="397"/>
      <c r="BB37" s="393"/>
      <c r="BC37" s="399"/>
      <c r="BD37" s="395"/>
      <c r="BE37" s="399"/>
      <c r="BF37" s="389"/>
      <c r="BG37" s="391">
        <f t="shared" si="24"/>
        <v>0</v>
      </c>
      <c r="BH37" s="391" t="str">
        <f t="shared" si="25"/>
        <v/>
      </c>
      <c r="BI37" s="391"/>
      <c r="BJ37" s="391" t="str">
        <f t="shared" si="8"/>
        <v>NO</v>
      </c>
    </row>
    <row r="38" spans="1:63" ht="31.5" x14ac:dyDescent="0.25">
      <c r="A38" s="268">
        <v>30</v>
      </c>
      <c r="B38" s="314">
        <v>902371</v>
      </c>
      <c r="C38" s="313" t="str">
        <f t="shared" si="27"/>
        <v>Collins25 UKPOKOLO</v>
      </c>
      <c r="D38" s="11" t="s">
        <v>1148</v>
      </c>
      <c r="E38" s="416" t="s">
        <v>42</v>
      </c>
      <c r="F38" s="427" t="str">
        <f t="shared" si="23"/>
        <v xml:space="preserve">CHM113/3/54     CPE371/3/ABS ,   CPE473/3/73,     CPE471/3/52 ,  CPE477/3/49, CPE451/3/40 </v>
      </c>
      <c r="G38" s="576" t="s">
        <v>1107</v>
      </c>
      <c r="H38" s="354">
        <v>64</v>
      </c>
      <c r="I38" s="17">
        <v>61</v>
      </c>
      <c r="J38" s="17">
        <v>42</v>
      </c>
      <c r="K38" s="17">
        <v>84</v>
      </c>
      <c r="L38" s="17">
        <v>70</v>
      </c>
      <c r="M38" s="17">
        <v>84</v>
      </c>
      <c r="N38" s="355">
        <v>72</v>
      </c>
      <c r="O38" s="356">
        <v>3</v>
      </c>
      <c r="P38" s="402">
        <f t="shared" si="12"/>
        <v>17</v>
      </c>
      <c r="Q38" s="355">
        <v>20</v>
      </c>
      <c r="R38" s="433"/>
      <c r="S38" s="17">
        <v>51</v>
      </c>
      <c r="T38" s="17" t="s">
        <v>810</v>
      </c>
      <c r="U38" s="17" t="s">
        <v>810</v>
      </c>
      <c r="V38" s="131" t="s">
        <v>810</v>
      </c>
      <c r="W38" s="131">
        <v>68</v>
      </c>
      <c r="X38" s="131">
        <v>71</v>
      </c>
      <c r="Y38" s="131">
        <v>40</v>
      </c>
      <c r="Z38" s="131">
        <v>63</v>
      </c>
      <c r="AA38" s="131" t="s">
        <v>810</v>
      </c>
      <c r="AB38" s="419">
        <f t="shared" si="18"/>
        <v>72</v>
      </c>
      <c r="AC38" s="419">
        <v>75</v>
      </c>
      <c r="AD38" s="469">
        <f t="shared" si="19"/>
        <v>0</v>
      </c>
      <c r="AE38" s="23"/>
      <c r="AF38" s="32">
        <v>0</v>
      </c>
      <c r="AG38" s="410">
        <f t="shared" si="20"/>
        <v>3</v>
      </c>
      <c r="AH38" s="449">
        <f t="shared" si="21"/>
        <v>17</v>
      </c>
      <c r="AI38" s="64">
        <f t="shared" si="28"/>
        <v>20</v>
      </c>
      <c r="AJ38" s="394" t="str">
        <f t="shared" si="4"/>
        <v/>
      </c>
      <c r="AK38" s="470" t="str">
        <f t="shared" si="5"/>
        <v/>
      </c>
      <c r="AL38" s="467"/>
      <c r="AM38" s="403" t="str">
        <f t="shared" si="14"/>
        <v xml:space="preserve">CPE371 </v>
      </c>
      <c r="AN38" s="581"/>
      <c r="AO38" s="73" t="s">
        <v>201</v>
      </c>
      <c r="AP38" s="121">
        <v>96</v>
      </c>
      <c r="AQ38" s="105" t="s">
        <v>594</v>
      </c>
      <c r="AR38" s="11"/>
      <c r="AS38" s="445"/>
      <c r="AT38" s="11"/>
      <c r="AU38" s="11"/>
      <c r="AY38" s="103">
        <f t="shared" si="6"/>
        <v>30</v>
      </c>
      <c r="AZ38" s="556">
        <f t="shared" si="7"/>
        <v>902371</v>
      </c>
      <c r="BA38" s="397"/>
      <c r="BB38" s="393"/>
      <c r="BC38" s="399"/>
      <c r="BD38" s="395"/>
      <c r="BE38" s="399"/>
      <c r="BF38" s="389"/>
      <c r="BG38" s="391">
        <f t="shared" si="24"/>
        <v>0</v>
      </c>
      <c r="BH38" s="391" t="str">
        <f t="shared" si="25"/>
        <v/>
      </c>
      <c r="BI38" s="391"/>
      <c r="BJ38" s="391" t="str">
        <f t="shared" si="8"/>
        <v>YES</v>
      </c>
    </row>
    <row r="39" spans="1:63" ht="31.5" x14ac:dyDescent="0.25">
      <c r="A39" s="268">
        <v>31</v>
      </c>
      <c r="B39" s="545">
        <v>905915</v>
      </c>
      <c r="C39" s="313" t="str">
        <f t="shared" si="27"/>
        <v>Collins26 YETUNDE</v>
      </c>
      <c r="D39" s="203" t="s">
        <v>1149</v>
      </c>
      <c r="E39" s="89" t="s">
        <v>1158</v>
      </c>
      <c r="F39" s="427" t="str">
        <f t="shared" si="23"/>
        <v>CPE321/2/40 EMA381/3/ABS  CPE473/2/09,  CPE423/3/41 ,   CPE371/3/ABS ,   CPE375/3/54,  PRE212/2/   , CPE372/3/   , ELA202/2/    , CPE/3/314/</v>
      </c>
      <c r="G39" s="576" t="s">
        <v>1094</v>
      </c>
      <c r="H39" s="354">
        <v>30</v>
      </c>
      <c r="I39" s="17">
        <v>47</v>
      </c>
      <c r="J39" s="17" t="s">
        <v>528</v>
      </c>
      <c r="K39" s="17" t="s">
        <v>216</v>
      </c>
      <c r="L39" s="17">
        <v>78</v>
      </c>
      <c r="M39" s="17">
        <v>18</v>
      </c>
      <c r="N39" s="355" t="s">
        <v>369</v>
      </c>
      <c r="O39" s="356">
        <v>12</v>
      </c>
      <c r="P39" s="402">
        <f t="shared" si="12"/>
        <v>14</v>
      </c>
      <c r="Q39" s="355">
        <v>26</v>
      </c>
      <c r="R39" s="433" t="s">
        <v>1046</v>
      </c>
      <c r="S39" s="17"/>
      <c r="T39" s="17" t="s">
        <v>810</v>
      </c>
      <c r="U39" s="17" t="s">
        <v>810</v>
      </c>
      <c r="V39" s="131" t="s">
        <v>810</v>
      </c>
      <c r="W39" s="131"/>
      <c r="X39" s="131"/>
      <c r="Y39" s="131"/>
      <c r="Z39" s="131">
        <v>50</v>
      </c>
      <c r="AA39" s="131" t="s">
        <v>166</v>
      </c>
      <c r="AB39" s="419" t="str">
        <f t="shared" si="18"/>
        <v>76*</v>
      </c>
      <c r="AC39" s="419">
        <v>64</v>
      </c>
      <c r="AD39" s="469">
        <f t="shared" si="19"/>
        <v>20</v>
      </c>
      <c r="AE39" s="23"/>
      <c r="AF39" s="31">
        <v>20</v>
      </c>
      <c r="AG39" s="410">
        <f t="shared" si="20"/>
        <v>32</v>
      </c>
      <c r="AH39" s="449">
        <f t="shared" si="21"/>
        <v>14</v>
      </c>
      <c r="AI39" s="64">
        <f t="shared" si="28"/>
        <v>46</v>
      </c>
      <c r="AJ39" s="394" t="str">
        <f t="shared" si="4"/>
        <v/>
      </c>
      <c r="AK39" s="470" t="str">
        <f t="shared" si="5"/>
        <v/>
      </c>
      <c r="AL39" s="467"/>
      <c r="AM39" s="403" t="str">
        <f t="shared" si="14"/>
        <v xml:space="preserve">EMA381, CPE371, CPE575, CPE473 </v>
      </c>
      <c r="AN39" s="581"/>
      <c r="AO39" s="73" t="s">
        <v>201</v>
      </c>
      <c r="AP39" s="121">
        <v>100</v>
      </c>
      <c r="AQ39" s="105" t="s">
        <v>1116</v>
      </c>
      <c r="AR39" s="11"/>
      <c r="AS39" s="445"/>
      <c r="AT39" s="11"/>
      <c r="AU39" s="11"/>
      <c r="AY39" s="103">
        <f t="shared" si="6"/>
        <v>31</v>
      </c>
      <c r="AZ39" s="556">
        <f t="shared" si="7"/>
        <v>905915</v>
      </c>
      <c r="BA39" s="397"/>
      <c r="BB39" s="393"/>
      <c r="BC39" s="399"/>
      <c r="BD39" s="395"/>
      <c r="BE39" s="399"/>
      <c r="BF39" s="389"/>
      <c r="BG39" s="391">
        <f t="shared" si="24"/>
        <v>0</v>
      </c>
      <c r="BH39" s="391" t="str">
        <f t="shared" si="25"/>
        <v/>
      </c>
      <c r="BI39" s="391"/>
      <c r="BJ39" s="391" t="str">
        <f t="shared" si="8"/>
        <v>YES</v>
      </c>
    </row>
    <row r="40" spans="1:63" ht="31.5" x14ac:dyDescent="0.25">
      <c r="A40" s="268">
        <v>32</v>
      </c>
      <c r="B40" s="545">
        <v>1002295</v>
      </c>
      <c r="C40" s="313" t="str">
        <f t="shared" si="27"/>
        <v>Collins27 ADA (Miss)</v>
      </c>
      <c r="D40" s="11" t="s">
        <v>1150</v>
      </c>
      <c r="E40" s="89" t="s">
        <v>1157</v>
      </c>
      <c r="F40" s="427" t="str">
        <f t="shared" si="23"/>
        <v xml:space="preserve">EMA381/3/10  CPE313/3/23  CPE471/3/40   CPE473/2/49  CPE475/3/40    CPE457/3/40  CPE272/2/37  CPE312/3/32   CPE316/2/21  CPE/EMA382/4/33  </v>
      </c>
      <c r="G40" s="576" t="s">
        <v>1108</v>
      </c>
      <c r="H40" s="354">
        <v>32</v>
      </c>
      <c r="I40" s="17" t="s">
        <v>166</v>
      </c>
      <c r="J40" s="17" t="s">
        <v>166</v>
      </c>
      <c r="K40" s="17" t="s">
        <v>166</v>
      </c>
      <c r="L40" s="17" t="s">
        <v>166</v>
      </c>
      <c r="M40" s="17" t="s">
        <v>166</v>
      </c>
      <c r="N40" s="355">
        <v>76</v>
      </c>
      <c r="O40" s="356">
        <v>9</v>
      </c>
      <c r="P40" s="402">
        <f t="shared" si="12"/>
        <v>11</v>
      </c>
      <c r="Q40" s="355">
        <v>20</v>
      </c>
      <c r="R40" s="433" t="s">
        <v>1047</v>
      </c>
      <c r="S40" s="17"/>
      <c r="T40" s="17" t="s">
        <v>166</v>
      </c>
      <c r="U40" s="17" t="s">
        <v>810</v>
      </c>
      <c r="V40" s="131" t="s">
        <v>810</v>
      </c>
      <c r="W40" s="131"/>
      <c r="X40" s="131"/>
      <c r="Y40" s="131"/>
      <c r="Z40" s="131"/>
      <c r="AA40" s="131" t="s">
        <v>166</v>
      </c>
      <c r="AB40" s="419">
        <f t="shared" si="18"/>
        <v>76</v>
      </c>
      <c r="AC40" s="419"/>
      <c r="AD40" s="469">
        <f t="shared" si="19"/>
        <v>29</v>
      </c>
      <c r="AE40" s="23"/>
      <c r="AF40" s="31">
        <v>29</v>
      </c>
      <c r="AG40" s="410">
        <f t="shared" si="20"/>
        <v>38</v>
      </c>
      <c r="AH40" s="449">
        <f t="shared" si="21"/>
        <v>11</v>
      </c>
      <c r="AI40" s="64">
        <f t="shared" si="28"/>
        <v>49</v>
      </c>
      <c r="AJ40" s="394" t="str">
        <f t="shared" si="4"/>
        <v/>
      </c>
      <c r="AK40" s="470" t="str">
        <f t="shared" si="5"/>
        <v/>
      </c>
      <c r="AL40" s="467"/>
      <c r="AM40" s="403" t="str">
        <f t="shared" si="14"/>
        <v xml:space="preserve">EMA381, CPE313,   PRE571 </v>
      </c>
      <c r="AN40" s="581"/>
      <c r="AO40" s="73" t="s">
        <v>201</v>
      </c>
      <c r="AP40" s="121">
        <v>101</v>
      </c>
      <c r="AQ40" s="105" t="s">
        <v>1117</v>
      </c>
      <c r="AR40" s="11"/>
      <c r="AS40" s="445"/>
      <c r="AT40" s="11"/>
      <c r="AU40" s="11"/>
      <c r="AY40" s="103">
        <f t="shared" si="6"/>
        <v>32</v>
      </c>
      <c r="AZ40" s="556">
        <f t="shared" si="7"/>
        <v>1002295</v>
      </c>
      <c r="BA40" s="397"/>
      <c r="BB40" s="393"/>
      <c r="BC40" s="399"/>
      <c r="BD40" s="395"/>
      <c r="BE40" s="399"/>
      <c r="BF40" s="389"/>
      <c r="BG40" s="391">
        <f t="shared" si="24"/>
        <v>0</v>
      </c>
      <c r="BH40" s="391" t="str">
        <f t="shared" si="25"/>
        <v/>
      </c>
      <c r="BI40" s="391"/>
      <c r="BJ40" s="391" t="str">
        <f t="shared" si="8"/>
        <v>YES</v>
      </c>
      <c r="BK40" s="12" t="s">
        <v>834</v>
      </c>
    </row>
    <row r="41" spans="1:63" ht="31.5" x14ac:dyDescent="0.25">
      <c r="A41" s="268">
        <v>33</v>
      </c>
      <c r="B41" s="545">
        <v>1002318</v>
      </c>
      <c r="C41" s="313" t="str">
        <f t="shared" si="27"/>
        <v>Collins28 OGBEIDE (Miss)</v>
      </c>
      <c r="D41" s="203" t="s">
        <v>1151</v>
      </c>
      <c r="E41" s="89" t="s">
        <v>1156</v>
      </c>
      <c r="F41" s="427" t="str">
        <f t="shared" si="23"/>
        <v xml:space="preserve">GST111/2/66 EMA282/4/     EMA382/4/  </v>
      </c>
      <c r="G41" s="576" t="s">
        <v>1081</v>
      </c>
      <c r="H41" s="354">
        <v>66</v>
      </c>
      <c r="I41" s="17">
        <v>56</v>
      </c>
      <c r="J41" s="17">
        <v>70</v>
      </c>
      <c r="K41" s="17">
        <v>63</v>
      </c>
      <c r="L41" s="17">
        <v>78</v>
      </c>
      <c r="M41" s="17" t="s">
        <v>178</v>
      </c>
      <c r="N41" s="355" t="s">
        <v>188</v>
      </c>
      <c r="O41" s="356">
        <v>3</v>
      </c>
      <c r="P41" s="402">
        <f t="shared" si="12"/>
        <v>17</v>
      </c>
      <c r="Q41" s="355">
        <v>20</v>
      </c>
      <c r="R41" s="433" t="s">
        <v>1048</v>
      </c>
      <c r="S41" s="17">
        <v>44</v>
      </c>
      <c r="T41" s="17" t="s">
        <v>810</v>
      </c>
      <c r="U41" s="17" t="s">
        <v>810</v>
      </c>
      <c r="V41" s="131" t="s">
        <v>810</v>
      </c>
      <c r="W41" s="131">
        <v>57</v>
      </c>
      <c r="X41" s="131">
        <v>62</v>
      </c>
      <c r="Y41" s="131">
        <v>47</v>
      </c>
      <c r="Z41" s="131">
        <v>75</v>
      </c>
      <c r="AA41" s="131" t="s">
        <v>166</v>
      </c>
      <c r="AB41" s="419" t="str">
        <f t="shared" si="18"/>
        <v>70*</v>
      </c>
      <c r="AC41" s="419">
        <v>67</v>
      </c>
      <c r="AD41" s="469">
        <f t="shared" si="19"/>
        <v>8</v>
      </c>
      <c r="AE41" s="23"/>
      <c r="AF41" s="32">
        <v>8</v>
      </c>
      <c r="AG41" s="410">
        <f t="shared" si="20"/>
        <v>11</v>
      </c>
      <c r="AH41" s="449">
        <f t="shared" si="21"/>
        <v>17</v>
      </c>
      <c r="AI41" s="64">
        <f t="shared" si="28"/>
        <v>28</v>
      </c>
      <c r="AJ41" s="394" t="str">
        <f t="shared" si="4"/>
        <v/>
      </c>
      <c r="AK41" s="470" t="str">
        <f t="shared" si="5"/>
        <v/>
      </c>
      <c r="AL41" s="467"/>
      <c r="AM41" s="403" t="str">
        <f t="shared" si="14"/>
        <v xml:space="preserve">CPE575 </v>
      </c>
      <c r="AN41" s="581"/>
      <c r="AO41" s="73" t="s">
        <v>201</v>
      </c>
      <c r="AP41" s="121">
        <v>105</v>
      </c>
      <c r="AQ41" s="105" t="s">
        <v>134</v>
      </c>
      <c r="AR41" s="11"/>
      <c r="AS41" s="445"/>
      <c r="AT41" s="11"/>
      <c r="AU41" s="11"/>
      <c r="AY41" s="103">
        <f t="shared" si="6"/>
        <v>33</v>
      </c>
      <c r="AZ41" s="556">
        <f t="shared" si="7"/>
        <v>1002318</v>
      </c>
      <c r="BA41" s="397"/>
      <c r="BB41" s="393"/>
      <c r="BC41" s="399"/>
      <c r="BD41" s="395"/>
      <c r="BE41" s="399"/>
      <c r="BF41" s="389"/>
      <c r="BG41" s="391">
        <f t="shared" si="24"/>
        <v>0</v>
      </c>
      <c r="BH41" s="391" t="str">
        <f t="shared" si="25"/>
        <v/>
      </c>
      <c r="BI41" s="391"/>
      <c r="BJ41" s="391" t="str">
        <f t="shared" si="8"/>
        <v>YES</v>
      </c>
    </row>
    <row r="42" spans="1:63" ht="31.5" x14ac:dyDescent="0.25">
      <c r="A42" s="268">
        <v>34</v>
      </c>
      <c r="B42" s="545">
        <v>1002329</v>
      </c>
      <c r="C42" s="313" t="str">
        <f t="shared" si="27"/>
        <v>Collins29 IGBADO</v>
      </c>
      <c r="D42" s="11" t="s">
        <v>1152</v>
      </c>
      <c r="E42" s="89" t="s">
        <v>1155</v>
      </c>
      <c r="F42" s="427" t="str">
        <f t="shared" si="23"/>
        <v xml:space="preserve"> </v>
      </c>
      <c r="G42" s="576"/>
      <c r="H42" s="354">
        <v>66</v>
      </c>
      <c r="I42" s="17">
        <v>44</v>
      </c>
      <c r="J42" s="17">
        <v>51</v>
      </c>
      <c r="K42" s="17">
        <v>56</v>
      </c>
      <c r="L42" s="17">
        <v>67</v>
      </c>
      <c r="M42" s="17">
        <v>56</v>
      </c>
      <c r="N42" s="355"/>
      <c r="O42" s="356">
        <v>0</v>
      </c>
      <c r="P42" s="402">
        <f t="shared" si="12"/>
        <v>21</v>
      </c>
      <c r="Q42" s="355">
        <v>21</v>
      </c>
      <c r="R42" s="433"/>
      <c r="S42" s="17">
        <v>47</v>
      </c>
      <c r="T42" s="17" t="s">
        <v>166</v>
      </c>
      <c r="U42" s="17" t="s">
        <v>810</v>
      </c>
      <c r="V42" s="131" t="s">
        <v>810</v>
      </c>
      <c r="W42" s="131"/>
      <c r="X42" s="131"/>
      <c r="Y42" s="131">
        <v>40</v>
      </c>
      <c r="Z42" s="131"/>
      <c r="AA42" s="131" t="s">
        <v>166</v>
      </c>
      <c r="AB42" s="419"/>
      <c r="AC42" s="419"/>
      <c r="AD42" s="469">
        <f t="shared" si="19"/>
        <v>15</v>
      </c>
      <c r="AE42" s="23"/>
      <c r="AF42" s="33">
        <v>15</v>
      </c>
      <c r="AG42" s="410">
        <f t="shared" si="20"/>
        <v>15</v>
      </c>
      <c r="AH42" s="449">
        <f t="shared" si="21"/>
        <v>21</v>
      </c>
      <c r="AI42" s="64">
        <f t="shared" si="28"/>
        <v>36</v>
      </c>
      <c r="AJ42" s="394">
        <f t="shared" si="4"/>
        <v>0</v>
      </c>
      <c r="AK42" s="470" t="str">
        <f t="shared" si="5"/>
        <v/>
      </c>
      <c r="AL42" s="467"/>
      <c r="AM42" s="403" t="str">
        <f t="shared" si="14"/>
        <v xml:space="preserve"> </v>
      </c>
      <c r="AN42" s="581"/>
      <c r="AO42" s="73" t="s">
        <v>201</v>
      </c>
      <c r="AP42" s="121">
        <v>106</v>
      </c>
      <c r="AQ42" s="105"/>
      <c r="AR42" s="11"/>
      <c r="AS42" s="445"/>
      <c r="AT42" s="11"/>
      <c r="AU42" s="11"/>
      <c r="AY42" s="103">
        <f t="shared" si="6"/>
        <v>34</v>
      </c>
      <c r="AZ42" s="556">
        <f t="shared" si="7"/>
        <v>1002329</v>
      </c>
      <c r="BA42" s="397"/>
      <c r="BB42" s="393"/>
      <c r="BC42" s="399"/>
      <c r="BD42" s="395"/>
      <c r="BE42" s="399"/>
      <c r="BF42" s="389"/>
      <c r="BG42" s="391">
        <f t="shared" si="24"/>
        <v>0</v>
      </c>
      <c r="BH42" s="391" t="str">
        <f t="shared" si="25"/>
        <v/>
      </c>
      <c r="BI42" s="391"/>
      <c r="BJ42" s="391" t="str">
        <f t="shared" si="8"/>
        <v>NO</v>
      </c>
    </row>
    <row r="43" spans="1:63" ht="31.5" x14ac:dyDescent="0.25">
      <c r="A43" s="338">
        <v>35</v>
      </c>
      <c r="B43" s="545">
        <v>1002344</v>
      </c>
      <c r="C43" s="313" t="str">
        <f t="shared" si="27"/>
        <v>Collins30 OGBEMUDIA</v>
      </c>
      <c r="D43" s="203" t="s">
        <v>1153</v>
      </c>
      <c r="E43" s="90" t="s">
        <v>46</v>
      </c>
      <c r="F43" s="427" t="str">
        <f t="shared" si="23"/>
        <v xml:space="preserve"> CHE222/3/</v>
      </c>
      <c r="G43" s="577"/>
      <c r="H43" s="354" t="s">
        <v>174</v>
      </c>
      <c r="I43" s="17" t="s">
        <v>174</v>
      </c>
      <c r="J43" s="17" t="s">
        <v>185</v>
      </c>
      <c r="K43" s="17" t="s">
        <v>369</v>
      </c>
      <c r="L43" s="17" t="s">
        <v>401</v>
      </c>
      <c r="M43" s="17" t="s">
        <v>182</v>
      </c>
      <c r="N43" s="355" t="s">
        <v>191</v>
      </c>
      <c r="O43" s="356">
        <v>0</v>
      </c>
      <c r="P43" s="402">
        <f t="shared" si="12"/>
        <v>0</v>
      </c>
      <c r="Q43" s="355">
        <v>0</v>
      </c>
      <c r="R43" s="549" t="s">
        <v>320</v>
      </c>
      <c r="S43" s="17"/>
      <c r="T43" s="17">
        <v>60</v>
      </c>
      <c r="U43" s="17" t="s">
        <v>810</v>
      </c>
      <c r="V43" s="131" t="s">
        <v>810</v>
      </c>
      <c r="W43" s="131" t="s">
        <v>810</v>
      </c>
      <c r="X43" s="131">
        <v>56</v>
      </c>
      <c r="Y43" s="131"/>
      <c r="Z43" s="131">
        <v>60</v>
      </c>
      <c r="AA43" s="131">
        <v>74</v>
      </c>
      <c r="AB43" s="419" t="str">
        <f t="shared" si="18"/>
        <v>78*</v>
      </c>
      <c r="AC43" s="419" t="s">
        <v>166</v>
      </c>
      <c r="AD43" s="469">
        <f t="shared" si="19"/>
        <v>9</v>
      </c>
      <c r="AE43" s="23"/>
      <c r="AF43" s="32">
        <v>9</v>
      </c>
      <c r="AG43" s="410">
        <f t="shared" si="20"/>
        <v>9</v>
      </c>
      <c r="AH43" s="449">
        <f t="shared" si="21"/>
        <v>0</v>
      </c>
      <c r="AI43" s="64">
        <f t="shared" si="28"/>
        <v>9</v>
      </c>
      <c r="AJ43" s="394">
        <f t="shared" si="4"/>
        <v>0</v>
      </c>
      <c r="AK43" s="470" t="str">
        <f t="shared" si="5"/>
        <v/>
      </c>
      <c r="AL43" s="467"/>
      <c r="AM43" s="403" t="str">
        <f t="shared" si="14"/>
        <v xml:space="preserve"> </v>
      </c>
      <c r="AN43" s="581"/>
      <c r="AO43" s="73" t="s">
        <v>201</v>
      </c>
      <c r="AP43" s="121">
        <v>107</v>
      </c>
      <c r="AQ43" s="105"/>
      <c r="AR43" s="11"/>
      <c r="AS43" s="445"/>
      <c r="AT43" s="11"/>
      <c r="AU43" s="11"/>
      <c r="AY43" s="103">
        <f t="shared" si="6"/>
        <v>35</v>
      </c>
      <c r="AZ43" s="556">
        <f t="shared" si="7"/>
        <v>1002344</v>
      </c>
      <c r="BA43" s="397"/>
      <c r="BB43" s="393"/>
      <c r="BC43" s="399"/>
      <c r="BD43" s="395"/>
      <c r="BE43" s="399"/>
      <c r="BF43" s="389"/>
      <c r="BG43" s="391">
        <f t="shared" si="24"/>
        <v>0</v>
      </c>
      <c r="BH43" s="391" t="str">
        <f t="shared" si="25"/>
        <v/>
      </c>
      <c r="BI43" s="391"/>
      <c r="BJ43" s="391" t="str">
        <f t="shared" si="8"/>
        <v>NO</v>
      </c>
    </row>
    <row r="44" spans="1:63" ht="32.25" thickBot="1" x14ac:dyDescent="0.3">
      <c r="A44" s="578">
        <v>36</v>
      </c>
      <c r="B44" s="339">
        <v>1002348</v>
      </c>
      <c r="C44" s="340" t="str">
        <f t="shared" si="27"/>
        <v>Bimbo OKIH</v>
      </c>
      <c r="D44" s="417" t="s">
        <v>1154</v>
      </c>
      <c r="E44" s="342" t="s">
        <v>77</v>
      </c>
      <c r="F44" s="579" t="str">
        <f t="shared" si="23"/>
        <v xml:space="preserve">CPE321/2/40  CPE371/3/21,  CPE375/3/ABS  CPE451/3/40   CPE471/3/28,   CPE473/2/46, CPE477/3/21 EEE212/3/      CPE314/3/     </v>
      </c>
      <c r="G44" s="580" t="s">
        <v>1109</v>
      </c>
      <c r="H44" s="358">
        <v>19</v>
      </c>
      <c r="I44" s="344" t="s">
        <v>166</v>
      </c>
      <c r="J44" s="344">
        <v>40</v>
      </c>
      <c r="K44" s="344">
        <v>45</v>
      </c>
      <c r="L44" s="344" t="s">
        <v>166</v>
      </c>
      <c r="M44" s="344">
        <v>45</v>
      </c>
      <c r="N44" s="359" t="s">
        <v>188</v>
      </c>
      <c r="O44" s="567">
        <v>12</v>
      </c>
      <c r="P44" s="586">
        <f>Q44-O44</f>
        <v>14</v>
      </c>
      <c r="Q44" s="359">
        <v>26</v>
      </c>
      <c r="R44" s="433" t="s">
        <v>1049</v>
      </c>
      <c r="S44" s="17"/>
      <c r="T44" s="17"/>
      <c r="U44" s="17" t="s">
        <v>810</v>
      </c>
      <c r="V44" s="131" t="s">
        <v>810</v>
      </c>
      <c r="W44" s="131" t="s">
        <v>166</v>
      </c>
      <c r="X44" s="131"/>
      <c r="Y44" s="131"/>
      <c r="Z44" s="131"/>
      <c r="AA44" s="131"/>
      <c r="AB44" s="419" t="str">
        <f t="shared" si="18"/>
        <v>70*</v>
      </c>
      <c r="AC44" s="419" t="s">
        <v>166</v>
      </c>
      <c r="AD44" s="469">
        <f t="shared" si="19"/>
        <v>24</v>
      </c>
      <c r="AE44" s="23"/>
      <c r="AF44" s="33">
        <v>24</v>
      </c>
      <c r="AG44" s="410">
        <f t="shared" si="20"/>
        <v>36</v>
      </c>
      <c r="AH44" s="449">
        <f t="shared" si="21"/>
        <v>14</v>
      </c>
      <c r="AI44" s="64">
        <f t="shared" si="28"/>
        <v>50</v>
      </c>
      <c r="AJ44" s="447" t="str">
        <f t="shared" si="4"/>
        <v/>
      </c>
      <c r="AK44" s="470" t="str">
        <f t="shared" si="5"/>
        <v/>
      </c>
      <c r="AL44" s="467"/>
      <c r="AM44" s="403" t="str">
        <f t="shared" si="14"/>
        <v>CPE371, CPE375, CPE471, CPE571 /CPE573</v>
      </c>
      <c r="AN44" s="581"/>
      <c r="AO44" s="73" t="s">
        <v>827</v>
      </c>
      <c r="AP44" s="121">
        <v>108</v>
      </c>
      <c r="AQ44" s="105" t="s">
        <v>1118</v>
      </c>
      <c r="AR44" s="11" t="s">
        <v>1087</v>
      </c>
      <c r="AS44" s="445"/>
      <c r="AT44" s="11"/>
      <c r="AU44" s="11"/>
      <c r="AY44" s="103">
        <f t="shared" si="6"/>
        <v>36</v>
      </c>
      <c r="AZ44" s="556">
        <f t="shared" si="7"/>
        <v>1002348</v>
      </c>
      <c r="BA44" s="397"/>
      <c r="BB44" s="393"/>
      <c r="BC44" s="399"/>
      <c r="BD44" s="395"/>
      <c r="BE44" s="399"/>
      <c r="BF44" s="389"/>
      <c r="BG44" s="391">
        <f t="shared" si="24"/>
        <v>0</v>
      </c>
      <c r="BH44" s="391" t="str">
        <f t="shared" si="25"/>
        <v/>
      </c>
      <c r="BI44" s="391"/>
      <c r="BJ44" s="391" t="str">
        <f t="shared" si="8"/>
        <v>YES</v>
      </c>
    </row>
    <row r="45" spans="1:63" x14ac:dyDescent="0.25">
      <c r="A45" s="19"/>
      <c r="B45" s="24"/>
      <c r="C45" s="320"/>
      <c r="D45" s="321"/>
      <c r="E45" s="321"/>
      <c r="F45" s="421"/>
      <c r="G45" s="25"/>
      <c r="H45" s="19"/>
      <c r="I45" s="19"/>
      <c r="J45" s="19"/>
      <c r="K45" s="19"/>
      <c r="L45" s="19"/>
      <c r="M45" s="19"/>
      <c r="N45" s="19"/>
      <c r="O45" s="19"/>
      <c r="P45" s="587"/>
      <c r="Q45" s="19"/>
      <c r="R45" s="435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24"/>
      <c r="AE45" s="24"/>
      <c r="AF45" s="24"/>
      <c r="AG45" s="428"/>
      <c r="AJ45" s="446"/>
      <c r="AK45" s="443"/>
      <c r="AL45"/>
      <c r="AM45"/>
      <c r="AN45"/>
      <c r="AO45" s="74"/>
    </row>
    <row r="46" spans="1:63" x14ac:dyDescent="0.25">
      <c r="A46" s="19"/>
      <c r="B46" s="24"/>
      <c r="C46" s="91" t="s">
        <v>57</v>
      </c>
      <c r="D46" s="92"/>
      <c r="E46" s="10"/>
      <c r="F46" s="422"/>
      <c r="G46" s="97"/>
      <c r="H46" s="1"/>
      <c r="I46" s="2"/>
      <c r="J46" s="2"/>
      <c r="K46" s="2"/>
      <c r="L46" s="2"/>
      <c r="M46" s="2"/>
      <c r="N46" s="2"/>
      <c r="O46" s="2"/>
      <c r="P46" s="588"/>
      <c r="Q46" s="2"/>
      <c r="R46" s="436"/>
      <c r="S46" s="2"/>
      <c r="T46" s="2"/>
      <c r="U46" s="2"/>
      <c r="V46" s="2"/>
      <c r="W46" s="19"/>
      <c r="X46" s="19"/>
      <c r="Y46" s="19"/>
      <c r="Z46" s="19"/>
      <c r="AA46" s="19"/>
      <c r="AB46" s="19"/>
      <c r="AC46" s="19"/>
      <c r="AD46" s="24"/>
      <c r="AE46" s="24"/>
      <c r="AF46" s="24"/>
      <c r="AG46" s="428"/>
      <c r="AJ46" s="446"/>
      <c r="AK46" s="443"/>
      <c r="AL46"/>
      <c r="AM46"/>
      <c r="AN46"/>
      <c r="AO46" s="74"/>
    </row>
    <row r="47" spans="1:63" x14ac:dyDescent="0.25">
      <c r="A47" s="19"/>
      <c r="B47" s="24"/>
      <c r="C47" s="93" t="s">
        <v>58</v>
      </c>
      <c r="D47" s="94"/>
      <c r="E47" s="10"/>
      <c r="F47" s="423"/>
      <c r="G47" s="98"/>
      <c r="H47" s="3"/>
      <c r="I47" s="4"/>
      <c r="J47" s="4"/>
      <c r="K47" s="4"/>
      <c r="L47" s="4"/>
      <c r="M47" s="4"/>
      <c r="N47" s="4"/>
      <c r="O47" s="4"/>
      <c r="P47" s="589"/>
      <c r="Q47" s="4">
        <f>COUNTIF(AM9:AM44," ")</f>
        <v>14</v>
      </c>
      <c r="R47" s="437"/>
      <c r="S47" s="4"/>
      <c r="T47" s="4"/>
      <c r="U47" s="4"/>
      <c r="V47" s="5">
        <f>Q49+Q50+Q51+Q52</f>
        <v>0</v>
      </c>
      <c r="W47" s="19"/>
      <c r="X47" s="19"/>
      <c r="Y47" s="19"/>
      <c r="Z47" s="19"/>
      <c r="AA47" s="19"/>
      <c r="AB47" s="19"/>
      <c r="AC47" s="19"/>
      <c r="AD47" s="24"/>
      <c r="AE47" s="24"/>
      <c r="AF47" s="24"/>
      <c r="AG47" s="428"/>
      <c r="AJ47" s="446"/>
      <c r="AK47" s="443"/>
      <c r="AL47"/>
      <c r="AM47"/>
      <c r="AN47"/>
      <c r="AO47" s="74"/>
    </row>
    <row r="48" spans="1:63" x14ac:dyDescent="0.25">
      <c r="B48" s="24"/>
      <c r="C48" s="93" t="s">
        <v>59</v>
      </c>
      <c r="D48" s="94"/>
      <c r="E48" s="10"/>
      <c r="F48" s="424"/>
      <c r="G48" s="6"/>
      <c r="H48" s="7"/>
      <c r="I48" s="8"/>
      <c r="J48" s="8"/>
      <c r="K48" s="8"/>
      <c r="L48" s="8"/>
      <c r="M48" s="8"/>
      <c r="N48" s="8"/>
      <c r="O48" s="8"/>
      <c r="P48" s="590"/>
      <c r="Q48" s="8">
        <f>Q53-Q47</f>
        <v>22</v>
      </c>
      <c r="R48" s="438"/>
      <c r="S48" s="8"/>
      <c r="T48" s="8"/>
      <c r="U48" s="8"/>
      <c r="V48" s="9">
        <f>109-V47</f>
        <v>109</v>
      </c>
      <c r="W48" s="19"/>
      <c r="X48" s="19"/>
      <c r="Y48" s="19"/>
      <c r="Z48" s="19"/>
      <c r="AA48" s="19"/>
      <c r="AB48" s="19"/>
      <c r="AC48" s="19"/>
      <c r="AD48" s="24"/>
      <c r="AE48" s="24"/>
      <c r="AF48" s="24"/>
      <c r="AG48" s="428"/>
      <c r="AJ48" s="446"/>
      <c r="AK48" s="443"/>
      <c r="AL48"/>
      <c r="AM48"/>
      <c r="AN48"/>
      <c r="AO48" s="74"/>
    </row>
    <row r="49" spans="2:41" x14ac:dyDescent="0.25">
      <c r="B49" s="26"/>
      <c r="C49" s="93" t="s">
        <v>835</v>
      </c>
      <c r="D49" s="94"/>
      <c r="E49" s="10"/>
      <c r="F49" s="424"/>
      <c r="G49" s="6"/>
      <c r="H49" s="7"/>
      <c r="I49" s="8"/>
      <c r="J49" s="8"/>
      <c r="K49" s="8"/>
      <c r="L49" s="8"/>
      <c r="M49" s="8"/>
      <c r="N49" s="8"/>
      <c r="O49" s="8"/>
      <c r="P49" s="590"/>
      <c r="Q49" s="8">
        <f>COUNTIFS(AK9:AK44,"1")</f>
        <v>0</v>
      </c>
      <c r="R49" s="438"/>
      <c r="S49" s="8"/>
      <c r="T49" s="8"/>
      <c r="U49" s="8"/>
      <c r="V49" s="9"/>
      <c r="W49" s="19"/>
      <c r="X49" s="19"/>
      <c r="Y49" s="19"/>
      <c r="Z49" s="19"/>
      <c r="AA49" s="19"/>
      <c r="AB49" s="19"/>
      <c r="AC49" s="19"/>
      <c r="AD49" s="24"/>
      <c r="AE49" s="24"/>
      <c r="AF49" s="24"/>
      <c r="AG49" s="428"/>
      <c r="AJ49" s="446"/>
      <c r="AK49" s="443"/>
      <c r="AL49"/>
      <c r="AM49"/>
      <c r="AN49"/>
      <c r="AO49" s="74"/>
    </row>
    <row r="50" spans="2:41" x14ac:dyDescent="0.25">
      <c r="B50" s="26"/>
      <c r="C50" s="93" t="s">
        <v>836</v>
      </c>
      <c r="D50" s="94"/>
      <c r="E50" s="10"/>
      <c r="F50" s="424"/>
      <c r="G50" s="6"/>
      <c r="H50" s="7"/>
      <c r="I50" s="8"/>
      <c r="J50" s="8"/>
      <c r="K50" s="8"/>
      <c r="L50" s="8"/>
      <c r="M50" s="8"/>
      <c r="N50" s="8"/>
      <c r="O50" s="8"/>
      <c r="P50" s="590"/>
      <c r="Q50" s="8">
        <f>COUNTIFS(AK9:AK44,"2.1")</f>
        <v>0</v>
      </c>
      <c r="R50" s="438"/>
      <c r="S50" s="8"/>
      <c r="T50" s="8"/>
      <c r="U50" s="8"/>
      <c r="V50" s="9"/>
      <c r="W50" s="19"/>
      <c r="X50" s="19"/>
      <c r="Y50" s="19"/>
      <c r="Z50" s="19"/>
      <c r="AA50" s="19"/>
      <c r="AB50" s="19"/>
      <c r="AC50" s="19"/>
      <c r="AD50" s="24"/>
      <c r="AE50" s="24"/>
      <c r="AF50" s="24"/>
      <c r="AG50" s="428"/>
      <c r="AJ50" s="446"/>
      <c r="AK50" s="443"/>
      <c r="AL50"/>
      <c r="AM50"/>
      <c r="AN50"/>
      <c r="AO50" s="74"/>
    </row>
    <row r="51" spans="2:41" x14ac:dyDescent="0.25">
      <c r="B51" s="26"/>
      <c r="C51" s="93" t="s">
        <v>837</v>
      </c>
      <c r="D51" s="94"/>
      <c r="E51" s="10"/>
      <c r="F51" s="424"/>
      <c r="G51" s="6"/>
      <c r="H51" s="7"/>
      <c r="I51" s="8"/>
      <c r="J51" s="8"/>
      <c r="K51" s="8"/>
      <c r="L51" s="8"/>
      <c r="M51" s="8"/>
      <c r="N51" s="8"/>
      <c r="O51" s="8"/>
      <c r="P51" s="590"/>
      <c r="Q51" s="8">
        <f>COUNTIFS(AK9:AK44,"2.2")</f>
        <v>0</v>
      </c>
      <c r="R51" s="438"/>
      <c r="S51" s="8"/>
      <c r="T51" s="8"/>
      <c r="U51" s="8"/>
      <c r="V51" s="9"/>
      <c r="W51" s="19"/>
      <c r="X51" s="19"/>
      <c r="Y51" s="19"/>
      <c r="Z51" s="19"/>
      <c r="AA51" s="19"/>
      <c r="AB51" s="19"/>
      <c r="AC51" s="19"/>
      <c r="AD51" s="24"/>
      <c r="AE51" s="24"/>
      <c r="AF51" s="24"/>
      <c r="AG51" s="428"/>
      <c r="AJ51" s="446"/>
      <c r="AK51" s="443"/>
      <c r="AL51"/>
      <c r="AM51"/>
      <c r="AN51"/>
      <c r="AO51" s="74"/>
    </row>
    <row r="52" spans="2:41" x14ac:dyDescent="0.25">
      <c r="B52" s="26"/>
      <c r="C52" s="93" t="s">
        <v>838</v>
      </c>
      <c r="D52" s="94"/>
      <c r="E52" s="10"/>
      <c r="F52" s="424"/>
      <c r="G52" s="6"/>
      <c r="H52" s="7"/>
      <c r="I52" s="8"/>
      <c r="J52" s="8"/>
      <c r="K52" s="8"/>
      <c r="L52" s="8"/>
      <c r="M52" s="8"/>
      <c r="N52" s="8"/>
      <c r="O52" s="8"/>
      <c r="P52" s="590"/>
      <c r="Q52" s="8">
        <f>COUNTIFS(AK9:AK44,"3.0")</f>
        <v>0</v>
      </c>
      <c r="R52" s="438"/>
      <c r="S52" s="8"/>
      <c r="T52" s="8"/>
      <c r="U52" s="8"/>
      <c r="V52" s="9"/>
      <c r="W52" s="19"/>
      <c r="X52" s="19"/>
      <c r="Y52" s="19"/>
      <c r="Z52" s="19"/>
      <c r="AA52" s="19"/>
      <c r="AB52" s="19"/>
      <c r="AC52" s="19"/>
      <c r="AD52" s="24"/>
      <c r="AE52" s="24"/>
      <c r="AF52" s="24"/>
      <c r="AG52" s="428"/>
      <c r="AJ52" s="446"/>
      <c r="AK52" s="443"/>
      <c r="AL52"/>
      <c r="AM52"/>
      <c r="AN52"/>
      <c r="AO52" s="74"/>
    </row>
    <row r="53" spans="2:41" x14ac:dyDescent="0.25">
      <c r="B53" s="26"/>
      <c r="C53" s="592" t="s">
        <v>1098</v>
      </c>
      <c r="D53" s="96"/>
      <c r="E53" s="90"/>
      <c r="F53" s="425"/>
      <c r="G53" s="22"/>
      <c r="H53" s="1"/>
      <c r="I53" s="2"/>
      <c r="J53" s="2"/>
      <c r="K53" s="2"/>
      <c r="L53" s="2"/>
      <c r="M53" s="2"/>
      <c r="N53" s="2"/>
      <c r="O53" s="2"/>
      <c r="P53" s="588"/>
      <c r="Q53" s="2">
        <v>36</v>
      </c>
      <c r="R53" s="436"/>
      <c r="S53" s="2"/>
      <c r="T53" s="2"/>
      <c r="U53" s="2"/>
      <c r="V53" s="27">
        <f>SUM(V47:V52)</f>
        <v>109</v>
      </c>
      <c r="W53" s="19"/>
      <c r="X53" s="19"/>
      <c r="Y53" s="19"/>
      <c r="Z53" s="19"/>
      <c r="AA53" s="19"/>
      <c r="AB53" s="19"/>
      <c r="AC53" s="19"/>
      <c r="AD53" s="24"/>
      <c r="AE53" s="24"/>
      <c r="AF53" s="24"/>
      <c r="AG53" s="428"/>
      <c r="AJ53" s="446"/>
      <c r="AK53" s="443"/>
      <c r="AL53"/>
      <c r="AM53"/>
      <c r="AN53"/>
    </row>
  </sheetData>
  <sortState ref="B73:AT131">
    <sortCondition ref="B73:B131"/>
  </sortState>
  <mergeCells count="50">
    <mergeCell ref="BI6:BI8"/>
    <mergeCell ref="BH6:BH8"/>
    <mergeCell ref="BG6:BG8"/>
    <mergeCell ref="AQ6:AQ8"/>
    <mergeCell ref="BC6:BC8"/>
    <mergeCell ref="BD6:BD8"/>
    <mergeCell ref="AT6:AT8"/>
    <mergeCell ref="AU6:AU8"/>
    <mergeCell ref="AV6:AV8"/>
    <mergeCell ref="AR6:AR8"/>
    <mergeCell ref="BF6:BF8"/>
    <mergeCell ref="BE6:BE8"/>
    <mergeCell ref="BA6:BA8"/>
    <mergeCell ref="BB6:BB8"/>
    <mergeCell ref="M6:M7"/>
    <mergeCell ref="L6:L7"/>
    <mergeCell ref="K6:K7"/>
    <mergeCell ref="J6:J7"/>
    <mergeCell ref="AJ6:AJ8"/>
    <mergeCell ref="AE6:AE8"/>
    <mergeCell ref="AF6:AF8"/>
    <mergeCell ref="AG6:AG8"/>
    <mergeCell ref="AH6:AH8"/>
    <mergeCell ref="AI6:AI8"/>
    <mergeCell ref="O6:O8"/>
    <mergeCell ref="P6:P8"/>
    <mergeCell ref="Q6:Q8"/>
    <mergeCell ref="R6:R8"/>
    <mergeCell ref="N6:N7"/>
    <mergeCell ref="B6:B8"/>
    <mergeCell ref="C6:C8"/>
    <mergeCell ref="D6:D8"/>
    <mergeCell ref="E6:E8"/>
    <mergeCell ref="G6:G8"/>
    <mergeCell ref="I6:I7"/>
    <mergeCell ref="H6:H7"/>
    <mergeCell ref="BJ6:BJ8"/>
    <mergeCell ref="AS6:AS8"/>
    <mergeCell ref="A1:AM1"/>
    <mergeCell ref="A2:AM2"/>
    <mergeCell ref="A3:AM3"/>
    <mergeCell ref="A4:AM4"/>
    <mergeCell ref="A5:AM5"/>
    <mergeCell ref="AK6:AK8"/>
    <mergeCell ref="AL6:AL8"/>
    <mergeCell ref="AM6:AM8"/>
    <mergeCell ref="AY6:AY8"/>
    <mergeCell ref="AZ6:AZ8"/>
    <mergeCell ref="AD6:AD8"/>
    <mergeCell ref="A6:A8"/>
  </mergeCells>
  <printOptions horizontalCentered="1"/>
  <pageMargins left="0.2" right="0.2" top="0.45" bottom="0.45" header="0.3" footer="0.3"/>
  <pageSetup paperSize="9" scale="69" fitToHeight="2" orientation="landscape" r:id="rId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Y138"/>
  <sheetViews>
    <sheetView zoomScale="73" zoomScaleNormal="73" workbookViewId="0">
      <pane xSplit="6" ySplit="7" topLeftCell="P98" activePane="bottomRight" state="frozen"/>
      <selection pane="topRight" activeCell="G1" sqref="G1"/>
      <selection pane="bottomLeft" activeCell="A8" sqref="A8"/>
      <selection pane="bottomRight" activeCell="AT100" sqref="AT100"/>
    </sheetView>
  </sheetViews>
  <sheetFormatPr defaultRowHeight="15.75" x14ac:dyDescent="0.25"/>
  <cols>
    <col min="1" max="1" width="9.140625" style="12"/>
    <col min="2" max="2" width="12.28515625" style="12" customWidth="1"/>
    <col min="3" max="3" width="40.85546875" style="12" customWidth="1"/>
    <col min="4" max="4" width="8.140625" style="11" hidden="1" customWidth="1"/>
    <col min="5" max="5" width="0" style="11" hidden="1" customWidth="1"/>
    <col min="6" max="6" width="42.85546875" style="12" customWidth="1"/>
    <col min="7" max="7" width="5.7109375" style="12" bestFit="1" customWidth="1"/>
    <col min="8" max="8" width="9.7109375" style="12" customWidth="1"/>
    <col min="9" max="9" width="10.7109375" style="12" customWidth="1"/>
    <col min="10" max="11" width="6.28515625" style="12" bestFit="1" customWidth="1"/>
    <col min="12" max="12" width="8.5703125" style="12" customWidth="1"/>
    <col min="13" max="13" width="6.5703125" style="12" bestFit="1" customWidth="1"/>
    <col min="14" max="14" width="6.140625" style="12" bestFit="1" customWidth="1"/>
    <col min="15" max="15" width="5.28515625" style="12" bestFit="1" customWidth="1"/>
    <col min="16" max="16" width="8.28515625" style="12" bestFit="1" customWidth="1"/>
    <col min="17" max="17" width="30.140625" style="12" hidden="1" customWidth="1"/>
    <col min="18" max="19" width="5.5703125" style="12" hidden="1" customWidth="1"/>
    <col min="20" max="20" width="4.42578125" style="12" hidden="1" customWidth="1"/>
    <col min="21" max="27" width="5.5703125" style="12" hidden="1" customWidth="1"/>
    <col min="28" max="30" width="4.42578125" style="12" hidden="1" customWidth="1"/>
    <col min="31" max="35" width="7" style="12" hidden="1" customWidth="1"/>
    <col min="36" max="36" width="7.28515625" style="12" hidden="1" customWidth="1"/>
    <col min="37" max="37" width="7.140625" style="12" hidden="1" customWidth="1"/>
    <col min="38" max="38" width="7.42578125" style="12" hidden="1" customWidth="1"/>
    <col min="39" max="39" width="27.28515625" style="12" customWidth="1"/>
    <col min="40" max="40" width="9.140625" style="102"/>
    <col min="41" max="42" width="9.140625" style="12"/>
    <col min="43" max="43" width="9.28515625" style="12" bestFit="1" customWidth="1"/>
    <col min="44" max="44" width="12.85546875" style="12" customWidth="1"/>
    <col min="45" max="45" width="36" style="12" customWidth="1"/>
    <col min="46" max="46" width="11.42578125" style="12" customWidth="1"/>
    <col min="47" max="16384" width="9.140625" style="12"/>
  </cols>
  <sheetData>
    <row r="1" spans="1:51" ht="18.75" x14ac:dyDescent="0.3">
      <c r="A1" s="602" t="s">
        <v>54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8"/>
    </row>
    <row r="2" spans="1:51" ht="18.75" x14ac:dyDescent="0.3">
      <c r="A2" s="605" t="s">
        <v>55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70"/>
    </row>
    <row r="3" spans="1:51" ht="18.75" x14ac:dyDescent="0.3">
      <c r="A3" s="605" t="s">
        <v>56</v>
      </c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70"/>
    </row>
    <row r="4" spans="1:51" ht="18.75" x14ac:dyDescent="0.3">
      <c r="A4" s="605" t="s">
        <v>53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  <c r="S4" s="669"/>
      <c r="T4" s="669"/>
      <c r="U4" s="669"/>
      <c r="V4" s="669"/>
      <c r="W4" s="669"/>
      <c r="X4" s="669"/>
      <c r="Y4" s="669"/>
      <c r="Z4" s="669"/>
      <c r="AA4" s="669"/>
      <c r="AB4" s="669"/>
      <c r="AC4" s="669"/>
      <c r="AD4" s="669"/>
      <c r="AE4" s="669"/>
      <c r="AF4" s="669"/>
      <c r="AG4" s="669"/>
      <c r="AH4" s="669"/>
      <c r="AI4" s="669"/>
      <c r="AJ4" s="669"/>
      <c r="AK4" s="669"/>
      <c r="AL4" s="669"/>
      <c r="AM4" s="670"/>
    </row>
    <row r="5" spans="1:51" ht="19.5" thickBot="1" x14ac:dyDescent="0.35">
      <c r="A5" s="605" t="s">
        <v>573</v>
      </c>
      <c r="B5" s="669"/>
      <c r="C5" s="669"/>
      <c r="D5" s="669"/>
      <c r="E5" s="669"/>
      <c r="F5" s="669"/>
      <c r="G5" s="669"/>
      <c r="H5" s="669"/>
      <c r="I5" s="669"/>
      <c r="J5" s="669"/>
      <c r="K5" s="669"/>
      <c r="L5" s="669"/>
      <c r="M5" s="669"/>
      <c r="N5" s="669"/>
      <c r="O5" s="669"/>
      <c r="P5" s="669"/>
      <c r="Q5" s="669"/>
      <c r="R5" s="669"/>
      <c r="S5" s="669"/>
      <c r="T5" s="669"/>
      <c r="U5" s="669"/>
      <c r="V5" s="669"/>
      <c r="W5" s="669"/>
      <c r="X5" s="669"/>
      <c r="Y5" s="669"/>
      <c r="Z5" s="669"/>
      <c r="AA5" s="669"/>
      <c r="AB5" s="669"/>
      <c r="AC5" s="669"/>
      <c r="AD5" s="669"/>
      <c r="AE5" s="669"/>
      <c r="AF5" s="669"/>
      <c r="AG5" s="669"/>
      <c r="AH5" s="669"/>
      <c r="AI5" s="669"/>
      <c r="AJ5" s="669"/>
      <c r="AK5" s="669"/>
      <c r="AL5" s="669"/>
      <c r="AM5" s="670"/>
    </row>
    <row r="6" spans="1:51" s="100" customFormat="1" ht="18.75" customHeight="1" thickBot="1" x14ac:dyDescent="0.3">
      <c r="A6" s="671" t="s">
        <v>0</v>
      </c>
      <c r="B6" s="674" t="s">
        <v>354</v>
      </c>
      <c r="C6" s="674" t="s">
        <v>287</v>
      </c>
      <c r="D6" s="674" t="s">
        <v>505</v>
      </c>
      <c r="E6" s="674" t="s">
        <v>67</v>
      </c>
      <c r="F6" s="674" t="s">
        <v>288</v>
      </c>
      <c r="G6" s="595" t="s">
        <v>131</v>
      </c>
      <c r="H6" s="593" t="s">
        <v>588</v>
      </c>
      <c r="I6" s="593" t="s">
        <v>589</v>
      </c>
      <c r="J6" s="595" t="s">
        <v>132</v>
      </c>
      <c r="K6" s="595" t="s">
        <v>133</v>
      </c>
      <c r="L6" s="595" t="s">
        <v>134</v>
      </c>
      <c r="M6" s="645" t="s">
        <v>135</v>
      </c>
      <c r="N6" s="682" t="s">
        <v>278</v>
      </c>
      <c r="O6" s="685" t="s">
        <v>279</v>
      </c>
      <c r="P6" s="688" t="s">
        <v>280</v>
      </c>
      <c r="Q6" s="691" t="s">
        <v>52</v>
      </c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626" t="s">
        <v>147</v>
      </c>
      <c r="AE6" s="696" t="s">
        <v>148</v>
      </c>
      <c r="AF6" s="635" t="s">
        <v>149</v>
      </c>
      <c r="AG6" s="638" t="s">
        <v>535</v>
      </c>
      <c r="AH6" s="685" t="s">
        <v>534</v>
      </c>
      <c r="AI6" s="678" t="s">
        <v>284</v>
      </c>
      <c r="AJ6" s="614" t="s">
        <v>285</v>
      </c>
      <c r="AK6" s="614" t="s">
        <v>533</v>
      </c>
      <c r="AL6" s="614" t="s">
        <v>286</v>
      </c>
      <c r="AM6" s="719" t="s">
        <v>159</v>
      </c>
      <c r="AN6" s="101"/>
      <c r="AQ6" s="620" t="s">
        <v>540</v>
      </c>
      <c r="AR6" s="656" t="s">
        <v>530</v>
      </c>
      <c r="AS6" s="659" t="s">
        <v>539</v>
      </c>
      <c r="AT6" s="659" t="s">
        <v>542</v>
      </c>
    </row>
    <row r="7" spans="1:51" s="100" customFormat="1" ht="69.75" customHeight="1" x14ac:dyDescent="0.25">
      <c r="A7" s="672"/>
      <c r="B7" s="675"/>
      <c r="C7" s="675"/>
      <c r="D7" s="675"/>
      <c r="E7" s="675"/>
      <c r="F7" s="675"/>
      <c r="G7" s="666"/>
      <c r="H7" s="677"/>
      <c r="I7" s="677"/>
      <c r="J7" s="666"/>
      <c r="K7" s="666"/>
      <c r="L7" s="666"/>
      <c r="M7" s="681"/>
      <c r="N7" s="683"/>
      <c r="O7" s="686"/>
      <c r="P7" s="689"/>
      <c r="Q7" s="692"/>
      <c r="R7" s="43" t="s">
        <v>139</v>
      </c>
      <c r="S7" s="43" t="s">
        <v>140</v>
      </c>
      <c r="T7" s="43" t="s">
        <v>145</v>
      </c>
      <c r="U7" s="48" t="s">
        <v>152</v>
      </c>
      <c r="V7" s="48" t="s">
        <v>153</v>
      </c>
      <c r="W7" s="43" t="s">
        <v>141</v>
      </c>
      <c r="X7" s="43" t="s">
        <v>142</v>
      </c>
      <c r="Y7" s="43" t="s">
        <v>143</v>
      </c>
      <c r="Z7" s="43" t="s">
        <v>144</v>
      </c>
      <c r="AA7" s="48" t="s">
        <v>291</v>
      </c>
      <c r="AB7" s="43" t="s">
        <v>146</v>
      </c>
      <c r="AC7" s="48" t="s">
        <v>292</v>
      </c>
      <c r="AD7" s="694"/>
      <c r="AE7" s="697"/>
      <c r="AF7" s="699"/>
      <c r="AG7" s="701"/>
      <c r="AH7" s="686"/>
      <c r="AI7" s="679"/>
      <c r="AJ7" s="717"/>
      <c r="AK7" s="717"/>
      <c r="AL7" s="717"/>
      <c r="AM7" s="720"/>
      <c r="AN7" s="361" t="s">
        <v>356</v>
      </c>
      <c r="AQ7" s="621"/>
      <c r="AR7" s="657"/>
      <c r="AS7" s="660"/>
      <c r="AT7" s="660"/>
    </row>
    <row r="8" spans="1:51" s="100" customFormat="1" ht="25.5" customHeight="1" thickBot="1" x14ac:dyDescent="0.3">
      <c r="A8" s="673"/>
      <c r="B8" s="676"/>
      <c r="C8" s="676"/>
      <c r="D8" s="676"/>
      <c r="E8" s="676"/>
      <c r="F8" s="676"/>
      <c r="G8" s="212">
        <v>3</v>
      </c>
      <c r="H8" s="212">
        <v>3</v>
      </c>
      <c r="I8" s="212">
        <v>3</v>
      </c>
      <c r="J8" s="212">
        <v>3</v>
      </c>
      <c r="K8" s="212">
        <v>3</v>
      </c>
      <c r="L8" s="212">
        <v>3</v>
      </c>
      <c r="M8" s="213">
        <v>3</v>
      </c>
      <c r="N8" s="684"/>
      <c r="O8" s="687"/>
      <c r="P8" s="690"/>
      <c r="Q8" s="693"/>
      <c r="R8" s="212">
        <v>3</v>
      </c>
      <c r="S8" s="212">
        <v>3</v>
      </c>
      <c r="T8" s="212">
        <v>3</v>
      </c>
      <c r="U8" s="212">
        <v>3</v>
      </c>
      <c r="V8" s="212">
        <v>3</v>
      </c>
      <c r="W8" s="212">
        <v>3</v>
      </c>
      <c r="X8" s="212">
        <v>3</v>
      </c>
      <c r="Y8" s="212">
        <v>3</v>
      </c>
      <c r="Z8" s="212">
        <v>3</v>
      </c>
      <c r="AA8" s="212">
        <v>0</v>
      </c>
      <c r="AB8" s="212">
        <v>3</v>
      </c>
      <c r="AC8" s="212">
        <v>3</v>
      </c>
      <c r="AD8" s="695"/>
      <c r="AE8" s="698"/>
      <c r="AF8" s="700"/>
      <c r="AG8" s="702"/>
      <c r="AH8" s="687"/>
      <c r="AI8" s="680"/>
      <c r="AJ8" s="718"/>
      <c r="AK8" s="718"/>
      <c r="AL8" s="718"/>
      <c r="AM8" s="721"/>
      <c r="AN8" s="362"/>
      <c r="AQ8" s="622"/>
      <c r="AR8" s="658"/>
      <c r="AS8" s="661"/>
      <c r="AT8" s="661"/>
    </row>
    <row r="9" spans="1:51" s="122" customFormat="1" ht="31.5" x14ac:dyDescent="0.25">
      <c r="A9" s="287">
        <v>1</v>
      </c>
      <c r="B9" s="104" t="s">
        <v>172</v>
      </c>
      <c r="C9" s="202" t="str">
        <f t="shared" ref="C9:C14" si="0">D9&amp;" "&amp;E9</f>
        <v>Bright Olukunmi ADELOKIKI</v>
      </c>
      <c r="D9" s="203" t="s">
        <v>463</v>
      </c>
      <c r="E9" s="201" t="s">
        <v>423</v>
      </c>
      <c r="F9" s="364"/>
      <c r="G9" s="363" t="s">
        <v>721</v>
      </c>
      <c r="H9" s="204" t="s">
        <v>721</v>
      </c>
      <c r="I9" s="204" t="s">
        <v>721</v>
      </c>
      <c r="J9" s="204" t="s">
        <v>721</v>
      </c>
      <c r="K9" s="204" t="s">
        <v>722</v>
      </c>
      <c r="L9" s="204" t="s">
        <v>723</v>
      </c>
      <c r="M9" s="205" t="s">
        <v>724</v>
      </c>
      <c r="N9" s="381">
        <f>P9-O9</f>
        <v>0</v>
      </c>
      <c r="O9" s="380">
        <v>3</v>
      </c>
      <c r="P9" s="370">
        <v>3</v>
      </c>
      <c r="Q9" s="206"/>
      <c r="R9" s="204" t="s">
        <v>383</v>
      </c>
      <c r="S9" s="204" t="s">
        <v>166</v>
      </c>
      <c r="T9" s="204" t="s">
        <v>166</v>
      </c>
      <c r="U9" s="204"/>
      <c r="V9" s="204"/>
      <c r="W9" s="204" t="s">
        <v>367</v>
      </c>
      <c r="X9" s="204" t="s">
        <v>384</v>
      </c>
      <c r="Y9" s="204" t="s">
        <v>174</v>
      </c>
      <c r="Z9" s="204" t="s">
        <v>189</v>
      </c>
      <c r="AA9" s="204"/>
      <c r="AB9" s="113" t="s">
        <v>369</v>
      </c>
      <c r="AC9" s="113"/>
      <c r="AD9" s="114"/>
      <c r="AE9" s="115"/>
      <c r="AF9" s="207">
        <v>9</v>
      </c>
      <c r="AG9" s="208"/>
      <c r="AH9" s="118"/>
      <c r="AI9" s="207">
        <f t="shared" ref="AI9:AI63" si="1">P9+AF9</f>
        <v>12</v>
      </c>
      <c r="AJ9" s="201"/>
      <c r="AK9" s="201"/>
      <c r="AL9" s="201"/>
      <c r="AM9" s="288"/>
      <c r="AN9" s="175" t="s">
        <v>201</v>
      </c>
      <c r="AO9" s="121"/>
      <c r="AP9" s="121"/>
      <c r="AQ9" s="201">
        <v>1</v>
      </c>
      <c r="AR9" s="214" t="s">
        <v>173</v>
      </c>
      <c r="AS9" s="201"/>
      <c r="AT9" s="201" t="s">
        <v>543</v>
      </c>
      <c r="AW9" s="121"/>
      <c r="AX9" s="121"/>
      <c r="AY9" s="121"/>
    </row>
    <row r="10" spans="1:51" s="122" customFormat="1" ht="31.5" x14ac:dyDescent="0.25">
      <c r="A10" s="289">
        <v>2</v>
      </c>
      <c r="B10" s="104" t="s">
        <v>175</v>
      </c>
      <c r="C10" s="202" t="str">
        <f t="shared" si="0"/>
        <v>Ibrahim Alabi AKANBI</v>
      </c>
      <c r="D10" s="11" t="s">
        <v>464</v>
      </c>
      <c r="E10" s="103" t="s">
        <v>424</v>
      </c>
      <c r="F10" s="365"/>
      <c r="G10" s="126" t="s">
        <v>721</v>
      </c>
      <c r="H10" s="108" t="s">
        <v>721</v>
      </c>
      <c r="I10" s="108" t="s">
        <v>721</v>
      </c>
      <c r="J10" s="108" t="s">
        <v>730</v>
      </c>
      <c r="K10" s="108" t="s">
        <v>724</v>
      </c>
      <c r="L10" s="108" t="s">
        <v>723</v>
      </c>
      <c r="M10" s="183" t="s">
        <v>724</v>
      </c>
      <c r="N10" s="190" t="s">
        <v>171</v>
      </c>
      <c r="O10" s="176" t="s">
        <v>662</v>
      </c>
      <c r="P10" s="110">
        <v>6</v>
      </c>
      <c r="Q10" s="186"/>
      <c r="R10" s="108" t="s">
        <v>174</v>
      </c>
      <c r="S10" s="108" t="s">
        <v>166</v>
      </c>
      <c r="T10" s="108" t="s">
        <v>174</v>
      </c>
      <c r="U10" s="108"/>
      <c r="V10" s="108"/>
      <c r="W10" s="108" t="s">
        <v>375</v>
      </c>
      <c r="X10" s="108" t="s">
        <v>368</v>
      </c>
      <c r="Y10" s="108" t="s">
        <v>195</v>
      </c>
      <c r="Z10" s="108" t="s">
        <v>174</v>
      </c>
      <c r="AA10" s="108"/>
      <c r="AB10" s="112" t="s">
        <v>200</v>
      </c>
      <c r="AC10" s="112"/>
      <c r="AD10" s="177"/>
      <c r="AE10" s="178"/>
      <c r="AF10" s="179">
        <v>3</v>
      </c>
      <c r="AG10" s="180"/>
      <c r="AH10" s="181"/>
      <c r="AI10" s="207">
        <f t="shared" si="1"/>
        <v>9</v>
      </c>
      <c r="AJ10" s="103"/>
      <c r="AK10" s="103"/>
      <c r="AL10" s="103"/>
      <c r="AM10" s="290"/>
      <c r="AN10" s="175" t="s">
        <v>201</v>
      </c>
      <c r="AO10" s="121"/>
      <c r="AP10" s="121"/>
      <c r="AQ10" s="103">
        <v>2</v>
      </c>
      <c r="AR10" s="132">
        <v>20122013</v>
      </c>
      <c r="AS10" s="103"/>
      <c r="AT10" s="103" t="s">
        <v>543</v>
      </c>
      <c r="AW10" s="121"/>
      <c r="AX10" s="121"/>
      <c r="AY10" s="121"/>
    </row>
    <row r="11" spans="1:51" s="122" customFormat="1" ht="31.5" x14ac:dyDescent="0.25">
      <c r="A11" s="291">
        <v>3</v>
      </c>
      <c r="B11" s="104" t="s">
        <v>179</v>
      </c>
      <c r="C11" s="202" t="str">
        <f t="shared" si="0"/>
        <v>Moyo Bankole AKINOLA</v>
      </c>
      <c r="D11" s="11" t="s">
        <v>465</v>
      </c>
      <c r="E11" s="103" t="s">
        <v>425</v>
      </c>
      <c r="F11" s="365" t="s">
        <v>689</v>
      </c>
      <c r="G11" s="371" t="s">
        <v>725</v>
      </c>
      <c r="H11" s="108" t="s">
        <v>723</v>
      </c>
      <c r="I11" s="108" t="s">
        <v>723</v>
      </c>
      <c r="J11" s="108" t="s">
        <v>721</v>
      </c>
      <c r="K11" s="108" t="s">
        <v>721</v>
      </c>
      <c r="L11" s="108" t="s">
        <v>723</v>
      </c>
      <c r="M11" s="183" t="s">
        <v>724</v>
      </c>
      <c r="N11" s="190" t="s">
        <v>169</v>
      </c>
      <c r="O11" s="176" t="s">
        <v>169</v>
      </c>
      <c r="P11" s="110">
        <v>18</v>
      </c>
      <c r="Q11" s="111"/>
      <c r="R11" s="107" t="s">
        <v>357</v>
      </c>
      <c r="S11" s="108" t="s">
        <v>220</v>
      </c>
      <c r="T11" s="108" t="s">
        <v>396</v>
      </c>
      <c r="U11" s="108"/>
      <c r="V11" s="108"/>
      <c r="W11" s="108" t="s">
        <v>378</v>
      </c>
      <c r="X11" s="108" t="s">
        <v>182</v>
      </c>
      <c r="Y11" s="108" t="s">
        <v>174</v>
      </c>
      <c r="Z11" s="108" t="s">
        <v>174</v>
      </c>
      <c r="AA11" s="108"/>
      <c r="AB11" s="112" t="s">
        <v>181</v>
      </c>
      <c r="AC11" s="113"/>
      <c r="AD11" s="114"/>
      <c r="AE11" s="115"/>
      <c r="AF11" s="116">
        <v>6</v>
      </c>
      <c r="AG11" s="117"/>
      <c r="AH11" s="118"/>
      <c r="AI11" s="207">
        <f t="shared" si="1"/>
        <v>24</v>
      </c>
      <c r="AJ11" s="103"/>
      <c r="AK11" s="103"/>
      <c r="AL11" s="103"/>
      <c r="AM11" s="290" t="s">
        <v>679</v>
      </c>
      <c r="AN11" s="175" t="s">
        <v>201</v>
      </c>
      <c r="AO11" s="121"/>
      <c r="AP11" s="121"/>
      <c r="AQ11" s="41">
        <v>3</v>
      </c>
      <c r="AR11" s="132" t="s">
        <v>180</v>
      </c>
      <c r="AS11" s="103"/>
      <c r="AT11" s="201" t="s">
        <v>543</v>
      </c>
      <c r="AW11" s="121"/>
      <c r="AX11" s="121"/>
      <c r="AY11" s="121"/>
    </row>
    <row r="12" spans="1:51" s="122" customFormat="1" x14ac:dyDescent="0.25">
      <c r="A12" s="289">
        <v>4</v>
      </c>
      <c r="B12" s="104" t="s">
        <v>183</v>
      </c>
      <c r="C12" s="202" t="str">
        <f t="shared" si="0"/>
        <v>Chidozie Valentine CHIBUEZE</v>
      </c>
      <c r="D12" s="11" t="s">
        <v>466</v>
      </c>
      <c r="E12" s="103" t="s">
        <v>426</v>
      </c>
      <c r="F12" s="365" t="s">
        <v>611</v>
      </c>
      <c r="G12" s="126" t="s">
        <v>726</v>
      </c>
      <c r="H12" s="108" t="s">
        <v>721</v>
      </c>
      <c r="I12" s="108" t="s">
        <v>723</v>
      </c>
      <c r="J12" s="108" t="s">
        <v>730</v>
      </c>
      <c r="K12" s="108" t="s">
        <v>726</v>
      </c>
      <c r="L12" s="108" t="s">
        <v>723</v>
      </c>
      <c r="M12" s="183" t="s">
        <v>724</v>
      </c>
      <c r="N12" s="190"/>
      <c r="O12" s="176" t="s">
        <v>561</v>
      </c>
      <c r="P12" s="110">
        <v>14</v>
      </c>
      <c r="Q12" s="111" t="s">
        <v>395</v>
      </c>
      <c r="R12" s="107" t="s">
        <v>185</v>
      </c>
      <c r="S12" s="108" t="s">
        <v>166</v>
      </c>
      <c r="T12" s="108" t="s">
        <v>189</v>
      </c>
      <c r="U12" s="108"/>
      <c r="V12" s="108"/>
      <c r="W12" s="108" t="s">
        <v>186</v>
      </c>
      <c r="X12" s="108" t="s">
        <v>187</v>
      </c>
      <c r="Y12" s="108" t="s">
        <v>174</v>
      </c>
      <c r="Z12" s="108" t="s">
        <v>188</v>
      </c>
      <c r="AA12" s="108"/>
      <c r="AB12" s="112" t="s">
        <v>184</v>
      </c>
      <c r="AC12" s="113"/>
      <c r="AD12" s="114"/>
      <c r="AE12" s="115"/>
      <c r="AF12" s="116">
        <v>4</v>
      </c>
      <c r="AG12" s="117"/>
      <c r="AH12" s="118"/>
      <c r="AI12" s="207">
        <f t="shared" si="1"/>
        <v>18</v>
      </c>
      <c r="AJ12" s="103"/>
      <c r="AK12" s="103"/>
      <c r="AL12" s="103"/>
      <c r="AM12" s="290"/>
      <c r="AN12" s="175" t="s">
        <v>201</v>
      </c>
      <c r="AO12" s="121"/>
      <c r="AP12" s="121"/>
      <c r="AQ12" s="103">
        <v>5</v>
      </c>
      <c r="AR12" s="132"/>
      <c r="AS12" s="103"/>
      <c r="AT12" s="103" t="s">
        <v>543</v>
      </c>
      <c r="AW12" s="121"/>
      <c r="AX12" s="121"/>
      <c r="AY12" s="121"/>
    </row>
    <row r="13" spans="1:51" s="122" customFormat="1" ht="31.5" x14ac:dyDescent="0.25">
      <c r="A13" s="291">
        <v>5</v>
      </c>
      <c r="B13" s="104" t="s">
        <v>190</v>
      </c>
      <c r="C13" s="202" t="str">
        <f t="shared" si="0"/>
        <v>Haruna Idrisu MURITALA</v>
      </c>
      <c r="D13" s="11" t="s">
        <v>467</v>
      </c>
      <c r="E13" s="103" t="s">
        <v>427</v>
      </c>
      <c r="F13" s="365" t="s">
        <v>612</v>
      </c>
      <c r="G13" s="371" t="s">
        <v>725</v>
      </c>
      <c r="H13" s="104" t="s">
        <v>721</v>
      </c>
      <c r="I13" s="108" t="s">
        <v>723</v>
      </c>
      <c r="J13" s="108" t="s">
        <v>721</v>
      </c>
      <c r="K13" s="108" t="s">
        <v>721</v>
      </c>
      <c r="L13" s="108" t="s">
        <v>728</v>
      </c>
      <c r="M13" s="183" t="s">
        <v>724</v>
      </c>
      <c r="N13" s="190" t="s">
        <v>662</v>
      </c>
      <c r="O13" s="176" t="s">
        <v>164</v>
      </c>
      <c r="P13" s="110">
        <v>18</v>
      </c>
      <c r="Q13" s="111" t="s">
        <v>403</v>
      </c>
      <c r="R13" s="126" t="s">
        <v>378</v>
      </c>
      <c r="S13" s="108" t="s">
        <v>189</v>
      </c>
      <c r="T13" s="108" t="s">
        <v>166</v>
      </c>
      <c r="U13" s="108"/>
      <c r="V13" s="108"/>
      <c r="W13" s="108" t="s">
        <v>174</v>
      </c>
      <c r="X13" s="108" t="s">
        <v>192</v>
      </c>
      <c r="Y13" s="104" t="s">
        <v>387</v>
      </c>
      <c r="Z13" s="108" t="s">
        <v>174</v>
      </c>
      <c r="AA13" s="108"/>
      <c r="AB13" s="112" t="s">
        <v>191</v>
      </c>
      <c r="AC13" s="113"/>
      <c r="AD13" s="114"/>
      <c r="AE13" s="115"/>
      <c r="AF13" s="116">
        <v>18</v>
      </c>
      <c r="AG13" s="117"/>
      <c r="AH13" s="118"/>
      <c r="AI13" s="207">
        <f t="shared" si="1"/>
        <v>36</v>
      </c>
      <c r="AJ13" s="103"/>
      <c r="AK13" s="103"/>
      <c r="AL13" s="103"/>
      <c r="AM13" s="290" t="s">
        <v>690</v>
      </c>
      <c r="AN13" s="175" t="s">
        <v>201</v>
      </c>
      <c r="AO13" s="121"/>
      <c r="AQ13" s="41">
        <v>6</v>
      </c>
      <c r="AR13" s="132" t="s">
        <v>180</v>
      </c>
      <c r="AS13" s="103" t="s">
        <v>404</v>
      </c>
      <c r="AT13" s="201" t="s">
        <v>543</v>
      </c>
      <c r="AW13" s="121"/>
      <c r="AX13" s="121"/>
      <c r="AY13" s="121"/>
    </row>
    <row r="14" spans="1:51" s="122" customFormat="1" ht="31.5" x14ac:dyDescent="0.25">
      <c r="A14" s="289">
        <v>6</v>
      </c>
      <c r="B14" s="104" t="s">
        <v>193</v>
      </c>
      <c r="C14" s="202" t="str">
        <f t="shared" si="0"/>
        <v>Oroghenetare OGBEVIRE</v>
      </c>
      <c r="D14" s="11" t="s">
        <v>428</v>
      </c>
      <c r="E14" s="103" t="s">
        <v>429</v>
      </c>
      <c r="F14" s="365" t="s">
        <v>613</v>
      </c>
      <c r="G14" s="107" t="s">
        <v>727</v>
      </c>
      <c r="H14" s="108" t="s">
        <v>729</v>
      </c>
      <c r="I14" s="108" t="s">
        <v>723</v>
      </c>
      <c r="J14" s="108" t="s">
        <v>731</v>
      </c>
      <c r="K14" s="108" t="s">
        <v>724</v>
      </c>
      <c r="L14" s="108" t="s">
        <v>721</v>
      </c>
      <c r="M14" s="183" t="s">
        <v>724</v>
      </c>
      <c r="N14" s="190" t="s">
        <v>171</v>
      </c>
      <c r="O14" s="176" t="s">
        <v>169</v>
      </c>
      <c r="P14" s="110">
        <v>9</v>
      </c>
      <c r="Q14" s="111" t="s">
        <v>552</v>
      </c>
      <c r="R14" s="107" t="s">
        <v>367</v>
      </c>
      <c r="S14" s="108" t="s">
        <v>189</v>
      </c>
      <c r="T14" s="108" t="s">
        <v>166</v>
      </c>
      <c r="U14" s="108"/>
      <c r="V14" s="108"/>
      <c r="W14" s="108" t="s">
        <v>383</v>
      </c>
      <c r="X14" s="108" t="s">
        <v>209</v>
      </c>
      <c r="Y14" s="108" t="s">
        <v>174</v>
      </c>
      <c r="Z14" s="108" t="s">
        <v>174</v>
      </c>
      <c r="AA14" s="108"/>
      <c r="AB14" s="112" t="s">
        <v>196</v>
      </c>
      <c r="AC14" s="113"/>
      <c r="AD14" s="114"/>
      <c r="AE14" s="115"/>
      <c r="AF14" s="116">
        <v>9</v>
      </c>
      <c r="AG14" s="117"/>
      <c r="AH14" s="118"/>
      <c r="AI14" s="207">
        <f t="shared" si="1"/>
        <v>18</v>
      </c>
      <c r="AJ14" s="103"/>
      <c r="AK14" s="103"/>
      <c r="AL14" s="103"/>
      <c r="AM14" s="290"/>
      <c r="AN14" s="175" t="s">
        <v>201</v>
      </c>
      <c r="AO14" s="121"/>
      <c r="AP14" s="121"/>
      <c r="AQ14" s="103">
        <v>7</v>
      </c>
      <c r="AR14" s="132" t="s">
        <v>173</v>
      </c>
      <c r="AS14" s="103"/>
      <c r="AT14" s="103" t="s">
        <v>543</v>
      </c>
      <c r="AW14" s="121"/>
      <c r="AX14" s="121"/>
      <c r="AY14" s="121"/>
    </row>
    <row r="15" spans="1:51" s="122" customFormat="1" ht="31.5" x14ac:dyDescent="0.25">
      <c r="A15" s="291">
        <v>7</v>
      </c>
      <c r="B15" s="372" t="s">
        <v>600</v>
      </c>
      <c r="C15" s="202" t="str">
        <f>D15 &amp; " " &amp; E15</f>
        <v>Bayo   SAMUEL</v>
      </c>
      <c r="D15" s="72" t="s">
        <v>340</v>
      </c>
      <c r="E15" s="53" t="s">
        <v>325</v>
      </c>
      <c r="F15" s="366" t="s">
        <v>691</v>
      </c>
      <c r="G15" s="373" t="s">
        <v>725</v>
      </c>
      <c r="H15" s="310" t="s">
        <v>166</v>
      </c>
      <c r="I15" s="375" t="s">
        <v>723</v>
      </c>
      <c r="J15" s="310" t="s">
        <v>732</v>
      </c>
      <c r="K15" s="310" t="s">
        <v>166</v>
      </c>
      <c r="L15" s="375" t="s">
        <v>723</v>
      </c>
      <c r="M15" s="311" t="s">
        <v>201</v>
      </c>
      <c r="N15" s="270">
        <v>6</v>
      </c>
      <c r="O15" s="58">
        <v>21</v>
      </c>
      <c r="P15" s="274">
        <v>27</v>
      </c>
      <c r="Q15" s="276" t="s">
        <v>546</v>
      </c>
      <c r="R15" s="278" t="s">
        <v>166</v>
      </c>
      <c r="S15" s="60" t="s">
        <v>166</v>
      </c>
      <c r="T15" s="60" t="s">
        <v>166</v>
      </c>
      <c r="U15" s="60" t="s">
        <v>166</v>
      </c>
      <c r="V15" s="60" t="s">
        <v>166</v>
      </c>
      <c r="W15" s="60" t="s">
        <v>166</v>
      </c>
      <c r="X15" s="60" t="s">
        <v>166</v>
      </c>
      <c r="Y15" s="60" t="s">
        <v>166</v>
      </c>
      <c r="Z15" s="60" t="s">
        <v>166</v>
      </c>
      <c r="AA15" s="60" t="s">
        <v>201</v>
      </c>
      <c r="AB15" s="60" t="s">
        <v>166</v>
      </c>
      <c r="AC15" s="169" t="s">
        <v>166</v>
      </c>
      <c r="AD15" s="168"/>
      <c r="AE15" s="170"/>
      <c r="AF15" s="280">
        <v>21</v>
      </c>
      <c r="AG15" s="281"/>
      <c r="AH15" s="171"/>
      <c r="AI15" s="172">
        <f t="shared" si="1"/>
        <v>48</v>
      </c>
      <c r="AJ15" s="65"/>
      <c r="AK15" s="65"/>
      <c r="AL15" s="66"/>
      <c r="AM15" s="290" t="s">
        <v>602</v>
      </c>
      <c r="AN15" s="284" t="s">
        <v>201</v>
      </c>
      <c r="AO15" s="12"/>
      <c r="AP15" s="12"/>
      <c r="AQ15" s="50">
        <v>1</v>
      </c>
      <c r="AR15" s="11"/>
      <c r="AS15" s="11"/>
      <c r="AT15" s="203" t="s">
        <v>544</v>
      </c>
      <c r="AW15" s="121"/>
      <c r="AX15" s="121"/>
      <c r="AY15" s="121"/>
    </row>
    <row r="16" spans="1:51" s="122" customFormat="1" ht="31.5" x14ac:dyDescent="0.25">
      <c r="A16" s="289">
        <v>8</v>
      </c>
      <c r="B16" s="104" t="s">
        <v>197</v>
      </c>
      <c r="C16" s="202" t="str">
        <f>D16&amp;" "&amp;E16</f>
        <v>Fidelis Azegbeobo UMOLE</v>
      </c>
      <c r="D16" s="11" t="s">
        <v>468</v>
      </c>
      <c r="E16" s="103" t="s">
        <v>430</v>
      </c>
      <c r="F16" s="365" t="s">
        <v>692</v>
      </c>
      <c r="G16" s="107" t="s">
        <v>721</v>
      </c>
      <c r="H16" s="108" t="s">
        <v>730</v>
      </c>
      <c r="I16" s="108" t="s">
        <v>723</v>
      </c>
      <c r="J16" s="108" t="s">
        <v>723</v>
      </c>
      <c r="K16" s="108" t="s">
        <v>731</v>
      </c>
      <c r="L16" s="108" t="s">
        <v>723</v>
      </c>
      <c r="M16" s="183" t="s">
        <v>724</v>
      </c>
      <c r="N16" s="190" t="s">
        <v>169</v>
      </c>
      <c r="O16" s="176" t="s">
        <v>669</v>
      </c>
      <c r="P16" s="110">
        <v>30</v>
      </c>
      <c r="Q16" s="111" t="s">
        <v>553</v>
      </c>
      <c r="R16" s="107" t="s">
        <v>383</v>
      </c>
      <c r="S16" s="108" t="s">
        <v>174</v>
      </c>
      <c r="T16" s="108" t="s">
        <v>166</v>
      </c>
      <c r="U16" s="108" t="s">
        <v>166</v>
      </c>
      <c r="V16" s="108" t="s">
        <v>166</v>
      </c>
      <c r="W16" s="108" t="s">
        <v>385</v>
      </c>
      <c r="X16" s="108" t="s">
        <v>386</v>
      </c>
      <c r="Y16" s="108" t="s">
        <v>371</v>
      </c>
      <c r="Z16" s="108" t="s">
        <v>387</v>
      </c>
      <c r="AA16" s="108" t="s">
        <v>166</v>
      </c>
      <c r="AB16" s="112" t="s">
        <v>198</v>
      </c>
      <c r="AC16" s="113"/>
      <c r="AD16" s="114"/>
      <c r="AE16" s="115"/>
      <c r="AF16" s="116">
        <v>20</v>
      </c>
      <c r="AG16" s="117"/>
      <c r="AH16" s="118"/>
      <c r="AI16" s="207">
        <f t="shared" si="1"/>
        <v>50</v>
      </c>
      <c r="AJ16" s="103"/>
      <c r="AK16" s="103"/>
      <c r="AL16" s="103"/>
      <c r="AM16" s="290" t="s">
        <v>693</v>
      </c>
      <c r="AN16" s="175" t="s">
        <v>201</v>
      </c>
      <c r="AO16" s="121"/>
      <c r="AP16" s="121"/>
      <c r="AQ16" s="103">
        <v>8</v>
      </c>
      <c r="AR16" s="132" t="s">
        <v>173</v>
      </c>
      <c r="AS16" s="103"/>
      <c r="AT16" s="103" t="s">
        <v>543</v>
      </c>
      <c r="AW16" s="121"/>
      <c r="AX16" s="121"/>
      <c r="AY16" s="121"/>
    </row>
    <row r="17" spans="1:51" s="122" customFormat="1" ht="31.5" x14ac:dyDescent="0.25">
      <c r="A17" s="291">
        <v>9</v>
      </c>
      <c r="B17" s="104" t="s">
        <v>199</v>
      </c>
      <c r="C17" s="202" t="str">
        <f>D17&amp;" "&amp;E17</f>
        <v>Joshua  UYIOGHOSA</v>
      </c>
      <c r="D17" s="11" t="s">
        <v>469</v>
      </c>
      <c r="E17" s="103" t="s">
        <v>431</v>
      </c>
      <c r="F17" s="105" t="s">
        <v>640</v>
      </c>
      <c r="G17" s="107" t="s">
        <v>728</v>
      </c>
      <c r="H17" s="108" t="s">
        <v>730</v>
      </c>
      <c r="I17" s="108" t="s">
        <v>721</v>
      </c>
      <c r="J17" s="108" t="s">
        <v>730</v>
      </c>
      <c r="K17" s="108" t="s">
        <v>724</v>
      </c>
      <c r="L17" s="108" t="s">
        <v>723</v>
      </c>
      <c r="M17" s="183" t="s">
        <v>724</v>
      </c>
      <c r="N17" s="190" t="s">
        <v>662</v>
      </c>
      <c r="O17" s="176" t="s">
        <v>662</v>
      </c>
      <c r="P17" s="110">
        <v>12</v>
      </c>
      <c r="Q17" s="111" t="s">
        <v>408</v>
      </c>
      <c r="R17" s="107" t="s">
        <v>174</v>
      </c>
      <c r="S17" s="108" t="s">
        <v>166</v>
      </c>
      <c r="T17" s="108" t="s">
        <v>166</v>
      </c>
      <c r="U17" s="108"/>
      <c r="V17" s="108"/>
      <c r="W17" s="108" t="s">
        <v>174</v>
      </c>
      <c r="X17" s="108" t="s">
        <v>174</v>
      </c>
      <c r="Y17" s="108" t="s">
        <v>174</v>
      </c>
      <c r="Z17" s="108" t="s">
        <v>391</v>
      </c>
      <c r="AA17" s="108"/>
      <c r="AB17" s="112" t="s">
        <v>200</v>
      </c>
      <c r="AC17" s="113"/>
      <c r="AD17" s="114"/>
      <c r="AE17" s="115"/>
      <c r="AF17" s="116">
        <v>6</v>
      </c>
      <c r="AG17" s="117"/>
      <c r="AH17" s="118"/>
      <c r="AI17" s="207">
        <f t="shared" si="1"/>
        <v>18</v>
      </c>
      <c r="AJ17" s="103"/>
      <c r="AK17" s="103"/>
      <c r="AL17" s="103"/>
      <c r="AM17" s="290" t="s">
        <v>680</v>
      </c>
      <c r="AN17" s="175" t="s">
        <v>201</v>
      </c>
      <c r="AO17" s="121"/>
      <c r="AP17" s="121"/>
      <c r="AQ17" s="103">
        <v>10</v>
      </c>
      <c r="AR17" s="132" t="s">
        <v>173</v>
      </c>
      <c r="AS17" s="103"/>
      <c r="AT17" s="201" t="s">
        <v>543</v>
      </c>
      <c r="AW17" s="121"/>
      <c r="AX17" s="121"/>
      <c r="AY17" s="121"/>
    </row>
    <row r="18" spans="1:51" s="122" customFormat="1" ht="47.25" x14ac:dyDescent="0.25">
      <c r="A18" s="289">
        <v>10</v>
      </c>
      <c r="B18" s="104" t="s">
        <v>202</v>
      </c>
      <c r="C18" s="202" t="str">
        <f>D18&amp;" "&amp;E18</f>
        <v>Jacob Olalekan ITODO</v>
      </c>
      <c r="D18" s="11" t="s">
        <v>470</v>
      </c>
      <c r="E18" s="103" t="s">
        <v>432</v>
      </c>
      <c r="F18" s="365" t="s">
        <v>678</v>
      </c>
      <c r="G18" s="371" t="s">
        <v>723</v>
      </c>
      <c r="H18" s="104" t="s">
        <v>729</v>
      </c>
      <c r="I18" s="108" t="s">
        <v>178</v>
      </c>
      <c r="J18" s="108" t="s">
        <v>731</v>
      </c>
      <c r="K18" s="108" t="s">
        <v>727</v>
      </c>
      <c r="L18" s="108" t="s">
        <v>178</v>
      </c>
      <c r="M18" s="183" t="s">
        <v>724</v>
      </c>
      <c r="N18" s="190" t="s">
        <v>688</v>
      </c>
      <c r="O18" s="176" t="s">
        <v>668</v>
      </c>
      <c r="P18" s="110">
        <v>29</v>
      </c>
      <c r="Q18" s="111" t="s">
        <v>389</v>
      </c>
      <c r="R18" s="126" t="s">
        <v>364</v>
      </c>
      <c r="S18" s="108" t="s">
        <v>166</v>
      </c>
      <c r="T18" s="108" t="s">
        <v>201</v>
      </c>
      <c r="U18" s="108" t="s">
        <v>166</v>
      </c>
      <c r="V18" s="108" t="s">
        <v>166</v>
      </c>
      <c r="W18" s="108" t="s">
        <v>201</v>
      </c>
      <c r="X18" s="108" t="s">
        <v>201</v>
      </c>
      <c r="Y18" s="104" t="s">
        <v>174</v>
      </c>
      <c r="Z18" s="108" t="s">
        <v>201</v>
      </c>
      <c r="AA18" s="108" t="s">
        <v>166</v>
      </c>
      <c r="AB18" s="112" t="s">
        <v>200</v>
      </c>
      <c r="AC18" s="113"/>
      <c r="AD18" s="114"/>
      <c r="AE18" s="115"/>
      <c r="AF18" s="116">
        <v>21</v>
      </c>
      <c r="AG18" s="117"/>
      <c r="AH18" s="118"/>
      <c r="AI18" s="207">
        <f t="shared" si="1"/>
        <v>50</v>
      </c>
      <c r="AJ18" s="103"/>
      <c r="AK18" s="103"/>
      <c r="AL18" s="103"/>
      <c r="AM18" s="290" t="s">
        <v>681</v>
      </c>
      <c r="AN18" s="175" t="s">
        <v>201</v>
      </c>
      <c r="AO18" s="121"/>
      <c r="AP18" s="121"/>
      <c r="AQ18" s="41">
        <v>12</v>
      </c>
      <c r="AR18" s="132" t="s">
        <v>173</v>
      </c>
      <c r="AS18" s="103"/>
      <c r="AT18" s="201" t="s">
        <v>543</v>
      </c>
      <c r="AW18" s="121"/>
      <c r="AX18" s="121"/>
      <c r="AY18" s="121"/>
    </row>
    <row r="19" spans="1:51" s="122" customFormat="1" ht="31.5" x14ac:dyDescent="0.25">
      <c r="A19" s="291">
        <v>11</v>
      </c>
      <c r="B19" s="104" t="s">
        <v>569</v>
      </c>
      <c r="C19" s="202" t="str">
        <f>D19&amp;" "&amp;E19</f>
        <v>David Chukwuka OCHONOGOR</v>
      </c>
      <c r="D19" s="11" t="s">
        <v>503</v>
      </c>
      <c r="E19" s="132" t="s">
        <v>462</v>
      </c>
      <c r="F19" s="367" t="s">
        <v>570</v>
      </c>
      <c r="G19" s="268" t="s">
        <v>722</v>
      </c>
      <c r="H19" s="133" t="s">
        <v>721</v>
      </c>
      <c r="I19" s="133" t="s">
        <v>721</v>
      </c>
      <c r="J19" s="133" t="s">
        <v>731</v>
      </c>
      <c r="K19" s="133" t="s">
        <v>721</v>
      </c>
      <c r="L19" s="134" t="s">
        <v>721</v>
      </c>
      <c r="M19" s="184" t="s">
        <v>724</v>
      </c>
      <c r="N19" s="191" t="s">
        <v>171</v>
      </c>
      <c r="O19" s="136">
        <v>11</v>
      </c>
      <c r="P19" s="192">
        <v>11</v>
      </c>
      <c r="Q19" s="275"/>
      <c r="R19" s="268" t="s">
        <v>201</v>
      </c>
      <c r="S19" s="133" t="s">
        <v>182</v>
      </c>
      <c r="T19" s="137" t="s">
        <v>166</v>
      </c>
      <c r="U19" s="133" t="s">
        <v>166</v>
      </c>
      <c r="V19" s="133" t="s">
        <v>166</v>
      </c>
      <c r="W19" s="133" t="s">
        <v>221</v>
      </c>
      <c r="X19" s="134" t="s">
        <v>182</v>
      </c>
      <c r="Y19" s="134" t="s">
        <v>174</v>
      </c>
      <c r="Z19" s="134" t="s">
        <v>363</v>
      </c>
      <c r="AA19" s="134"/>
      <c r="AB19" s="134" t="s">
        <v>188</v>
      </c>
      <c r="AC19" s="153"/>
      <c r="AD19" s="157"/>
      <c r="AE19" s="158"/>
      <c r="AF19" s="279">
        <v>3</v>
      </c>
      <c r="AG19" s="191"/>
      <c r="AH19" s="155"/>
      <c r="AI19" s="207">
        <f t="shared" si="1"/>
        <v>14</v>
      </c>
      <c r="AJ19" s="11"/>
      <c r="AK19" s="11"/>
      <c r="AL19" s="11"/>
      <c r="AM19" s="290"/>
      <c r="AN19" s="285" t="s">
        <v>201</v>
      </c>
      <c r="AO19" s="12"/>
      <c r="AP19" s="12"/>
      <c r="AQ19" s="103">
        <v>71</v>
      </c>
      <c r="AR19" s="11"/>
      <c r="AS19" s="11" t="s">
        <v>421</v>
      </c>
      <c r="AT19" s="103" t="s">
        <v>543</v>
      </c>
      <c r="AW19" s="121"/>
      <c r="AX19" s="121"/>
      <c r="AY19" s="121"/>
    </row>
    <row r="20" spans="1:51" s="122" customFormat="1" ht="31.5" x14ac:dyDescent="0.25">
      <c r="A20" s="289">
        <v>12</v>
      </c>
      <c r="B20" s="104" t="s">
        <v>575</v>
      </c>
      <c r="C20" s="202" t="str">
        <f>D20 &amp; " " &amp; E20</f>
        <v>Nnaemeka Christopher  AHANA</v>
      </c>
      <c r="D20" s="72" t="s">
        <v>341</v>
      </c>
      <c r="E20" s="53" t="s">
        <v>326</v>
      </c>
      <c r="F20" s="366" t="s">
        <v>420</v>
      </c>
      <c r="G20" s="374" t="s">
        <v>725</v>
      </c>
      <c r="H20" s="310" t="s">
        <v>178</v>
      </c>
      <c r="I20" s="375" t="s">
        <v>725</v>
      </c>
      <c r="J20" s="375" t="s">
        <v>732</v>
      </c>
      <c r="K20" s="310" t="s">
        <v>731</v>
      </c>
      <c r="L20" s="310" t="s">
        <v>731</v>
      </c>
      <c r="M20" s="311" t="s">
        <v>724</v>
      </c>
      <c r="N20" s="270">
        <v>12</v>
      </c>
      <c r="O20" s="58">
        <v>13</v>
      </c>
      <c r="P20" s="274">
        <v>25</v>
      </c>
      <c r="Q20" s="276" t="s">
        <v>361</v>
      </c>
      <c r="R20" s="278" t="s">
        <v>174</v>
      </c>
      <c r="S20" s="60" t="s">
        <v>363</v>
      </c>
      <c r="T20" s="68" t="s">
        <v>166</v>
      </c>
      <c r="U20" s="60" t="s">
        <v>166</v>
      </c>
      <c r="V20" s="60" t="s">
        <v>166</v>
      </c>
      <c r="W20" s="69" t="s">
        <v>364</v>
      </c>
      <c r="X20" s="69" t="s">
        <v>365</v>
      </c>
      <c r="Y20" s="60" t="s">
        <v>174</v>
      </c>
      <c r="Z20" s="60" t="s">
        <v>235</v>
      </c>
      <c r="AA20" s="60" t="s">
        <v>166</v>
      </c>
      <c r="AB20" s="60" t="s">
        <v>200</v>
      </c>
      <c r="AC20" s="169" t="s">
        <v>166</v>
      </c>
      <c r="AD20" s="168"/>
      <c r="AE20" s="170"/>
      <c r="AF20" s="280">
        <v>9</v>
      </c>
      <c r="AG20" s="281"/>
      <c r="AH20" s="171"/>
      <c r="AI20" s="172">
        <f t="shared" si="1"/>
        <v>34</v>
      </c>
      <c r="AJ20" s="65"/>
      <c r="AK20" s="65"/>
      <c r="AL20" s="66"/>
      <c r="AM20" s="290" t="s">
        <v>605</v>
      </c>
      <c r="AN20" s="284" t="s">
        <v>201</v>
      </c>
      <c r="AO20" s="12"/>
      <c r="AP20" s="12"/>
      <c r="AQ20" s="50">
        <v>2</v>
      </c>
      <c r="AR20" s="11"/>
      <c r="AS20" s="11"/>
      <c r="AT20" s="203" t="s">
        <v>544</v>
      </c>
      <c r="AW20" s="121"/>
      <c r="AX20" s="121"/>
      <c r="AY20" s="121"/>
    </row>
    <row r="21" spans="1:51" s="122" customFormat="1" ht="31.5" x14ac:dyDescent="0.25">
      <c r="A21" s="291">
        <v>13</v>
      </c>
      <c r="B21" s="104" t="s">
        <v>206</v>
      </c>
      <c r="C21" s="202" t="str">
        <f>D21&amp;" "&amp;E21</f>
        <v>Tegogo Karo AKPOVONA</v>
      </c>
      <c r="D21" s="11" t="s">
        <v>472</v>
      </c>
      <c r="E21" s="103" t="s">
        <v>434</v>
      </c>
      <c r="F21" s="365" t="s">
        <v>555</v>
      </c>
      <c r="G21" s="126" t="s">
        <v>723</v>
      </c>
      <c r="H21" s="104" t="s">
        <v>721</v>
      </c>
      <c r="I21" s="108" t="s">
        <v>735</v>
      </c>
      <c r="J21" s="108" t="s">
        <v>729</v>
      </c>
      <c r="K21" s="108" t="s">
        <v>730</v>
      </c>
      <c r="L21" s="108" t="s">
        <v>726</v>
      </c>
      <c r="M21" s="183" t="s">
        <v>724</v>
      </c>
      <c r="N21" s="190" t="s">
        <v>171</v>
      </c>
      <c r="O21" s="176" t="s">
        <v>663</v>
      </c>
      <c r="P21" s="110">
        <v>15</v>
      </c>
      <c r="Q21" s="111" t="s">
        <v>409</v>
      </c>
      <c r="R21" s="126" t="s">
        <v>398</v>
      </c>
      <c r="S21" s="108" t="s">
        <v>208</v>
      </c>
      <c r="T21" s="108" t="s">
        <v>166</v>
      </c>
      <c r="U21" s="108"/>
      <c r="V21" s="108"/>
      <c r="W21" s="108" t="s">
        <v>188</v>
      </c>
      <c r="X21" s="108" t="s">
        <v>209</v>
      </c>
      <c r="Y21" s="104" t="s">
        <v>174</v>
      </c>
      <c r="Z21" s="108" t="s">
        <v>189</v>
      </c>
      <c r="AA21" s="108"/>
      <c r="AB21" s="112" t="s">
        <v>181</v>
      </c>
      <c r="AC21" s="113"/>
      <c r="AD21" s="114"/>
      <c r="AE21" s="115"/>
      <c r="AF21" s="116">
        <v>9</v>
      </c>
      <c r="AG21" s="117"/>
      <c r="AH21" s="118"/>
      <c r="AI21" s="207">
        <f t="shared" si="1"/>
        <v>24</v>
      </c>
      <c r="AJ21" s="103"/>
      <c r="AK21" s="103"/>
      <c r="AL21" s="103"/>
      <c r="AM21" s="290"/>
      <c r="AN21" s="175" t="s">
        <v>201</v>
      </c>
      <c r="AO21" s="121"/>
      <c r="AP21" s="121"/>
      <c r="AQ21" s="103">
        <v>16</v>
      </c>
      <c r="AR21" s="132"/>
      <c r="AS21" s="103"/>
      <c r="AT21" s="103" t="s">
        <v>543</v>
      </c>
      <c r="AW21" s="121"/>
      <c r="AX21" s="121"/>
      <c r="AY21" s="121"/>
    </row>
    <row r="22" spans="1:51" s="122" customFormat="1" ht="31.5" x14ac:dyDescent="0.25">
      <c r="A22" s="289">
        <v>14</v>
      </c>
      <c r="B22" s="104" t="s">
        <v>210</v>
      </c>
      <c r="C22" s="202" t="str">
        <f>D22&amp;" "&amp;E22</f>
        <v>Oluwakamisi Joseph AMUBIOYA</v>
      </c>
      <c r="D22" s="11" t="s">
        <v>473</v>
      </c>
      <c r="E22" s="103" t="s">
        <v>435</v>
      </c>
      <c r="F22" s="365" t="s">
        <v>614</v>
      </c>
      <c r="G22" s="126" t="s">
        <v>721</v>
      </c>
      <c r="H22" s="104" t="s">
        <v>723</v>
      </c>
      <c r="I22" s="108" t="s">
        <v>721</v>
      </c>
      <c r="J22" s="108" t="s">
        <v>730</v>
      </c>
      <c r="K22" s="108" t="s">
        <v>722</v>
      </c>
      <c r="L22" s="108" t="s">
        <v>730</v>
      </c>
      <c r="M22" s="183" t="s">
        <v>724</v>
      </c>
      <c r="N22" s="190" t="s">
        <v>662</v>
      </c>
      <c r="O22" s="176" t="s">
        <v>671</v>
      </c>
      <c r="P22" s="110">
        <v>22</v>
      </c>
      <c r="Q22" s="111" t="s">
        <v>397</v>
      </c>
      <c r="R22" s="126" t="s">
        <v>211</v>
      </c>
      <c r="S22" s="108" t="s">
        <v>166</v>
      </c>
      <c r="T22" s="108" t="s">
        <v>367</v>
      </c>
      <c r="U22" s="108"/>
      <c r="V22" s="108"/>
      <c r="W22" s="108" t="s">
        <v>174</v>
      </c>
      <c r="X22" s="108" t="s">
        <v>378</v>
      </c>
      <c r="Y22" s="104" t="s">
        <v>390</v>
      </c>
      <c r="Z22" s="108" t="s">
        <v>211</v>
      </c>
      <c r="AA22" s="108"/>
      <c r="AB22" s="112" t="s">
        <v>188</v>
      </c>
      <c r="AC22" s="113"/>
      <c r="AD22" s="114"/>
      <c r="AE22" s="115"/>
      <c r="AF22" s="116">
        <v>12</v>
      </c>
      <c r="AG22" s="117"/>
      <c r="AH22" s="118"/>
      <c r="AI22" s="207">
        <f t="shared" si="1"/>
        <v>34</v>
      </c>
      <c r="AJ22" s="103"/>
      <c r="AK22" s="103"/>
      <c r="AL22" s="103"/>
      <c r="AM22" s="290" t="s">
        <v>682</v>
      </c>
      <c r="AN22" s="175" t="s">
        <v>201</v>
      </c>
      <c r="AO22" s="121"/>
      <c r="AP22" s="121"/>
      <c r="AQ22" s="41">
        <v>17</v>
      </c>
      <c r="AR22" s="132" t="s">
        <v>173</v>
      </c>
      <c r="AS22" s="103"/>
      <c r="AT22" s="201" t="s">
        <v>543</v>
      </c>
      <c r="AW22" s="121"/>
      <c r="AX22" s="121"/>
      <c r="AY22" s="121"/>
    </row>
    <row r="23" spans="1:51" s="122" customFormat="1" x14ac:dyDescent="0.25">
      <c r="A23" s="291">
        <v>15</v>
      </c>
      <c r="B23" s="104" t="s">
        <v>212</v>
      </c>
      <c r="C23" s="202" t="str">
        <f>D23&amp;" "&amp;E23</f>
        <v>Emmanuel Osaro ARONMWAN</v>
      </c>
      <c r="D23" s="11" t="s">
        <v>474</v>
      </c>
      <c r="E23" s="103" t="s">
        <v>436</v>
      </c>
      <c r="F23" s="365" t="s">
        <v>677</v>
      </c>
      <c r="G23" s="126" t="s">
        <v>721</v>
      </c>
      <c r="H23" s="104" t="s">
        <v>166</v>
      </c>
      <c r="I23" s="108" t="s">
        <v>721</v>
      </c>
      <c r="J23" s="108" t="s">
        <v>729</v>
      </c>
      <c r="K23" s="108" t="s">
        <v>729</v>
      </c>
      <c r="L23" s="108" t="s">
        <v>723</v>
      </c>
      <c r="M23" s="182" t="s">
        <v>724</v>
      </c>
      <c r="N23" s="190" t="s">
        <v>171</v>
      </c>
      <c r="O23" s="176" t="s">
        <v>205</v>
      </c>
      <c r="P23" s="110">
        <v>23</v>
      </c>
      <c r="Q23" s="111" t="s">
        <v>392</v>
      </c>
      <c r="R23" s="126" t="s">
        <v>372</v>
      </c>
      <c r="S23" s="108" t="s">
        <v>220</v>
      </c>
      <c r="T23" s="108" t="s">
        <v>166</v>
      </c>
      <c r="U23" s="108"/>
      <c r="V23" s="108"/>
      <c r="W23" s="108" t="s">
        <v>185</v>
      </c>
      <c r="X23" s="108" t="s">
        <v>201</v>
      </c>
      <c r="Y23" s="104" t="s">
        <v>209</v>
      </c>
      <c r="Z23" s="108" t="s">
        <v>201</v>
      </c>
      <c r="AA23" s="108"/>
      <c r="AB23" s="112" t="s">
        <v>369</v>
      </c>
      <c r="AC23" s="113"/>
      <c r="AD23" s="114"/>
      <c r="AE23" s="115"/>
      <c r="AF23" s="116">
        <v>9</v>
      </c>
      <c r="AG23" s="117"/>
      <c r="AH23" s="118"/>
      <c r="AI23" s="207">
        <f t="shared" si="1"/>
        <v>32</v>
      </c>
      <c r="AJ23" s="103"/>
      <c r="AK23" s="103"/>
      <c r="AL23" s="103"/>
      <c r="AM23" s="290"/>
      <c r="AN23" s="175" t="s">
        <v>201</v>
      </c>
      <c r="AO23" s="121"/>
      <c r="AP23" s="121"/>
      <c r="AQ23" s="103">
        <v>19</v>
      </c>
      <c r="AR23" s="132" t="s">
        <v>173</v>
      </c>
      <c r="AS23" s="103"/>
      <c r="AT23" s="103" t="s">
        <v>543</v>
      </c>
      <c r="AW23" s="121"/>
      <c r="AX23" s="121"/>
      <c r="AY23" s="121"/>
    </row>
    <row r="24" spans="1:51" s="122" customFormat="1" ht="31.5" x14ac:dyDescent="0.25">
      <c r="A24" s="289">
        <v>16</v>
      </c>
      <c r="B24" s="104" t="s">
        <v>217</v>
      </c>
      <c r="C24" s="202" t="str">
        <f>D24&amp;" "&amp;E24</f>
        <v>Chukwuka Meshark EFAM</v>
      </c>
      <c r="D24" s="11" t="s">
        <v>475</v>
      </c>
      <c r="E24" s="103" t="s">
        <v>437</v>
      </c>
      <c r="F24" s="367" t="s">
        <v>615</v>
      </c>
      <c r="G24" s="371" t="s">
        <v>725</v>
      </c>
      <c r="H24" s="104" t="s">
        <v>721</v>
      </c>
      <c r="I24" s="108" t="s">
        <v>733</v>
      </c>
      <c r="J24" s="108" t="s">
        <v>730</v>
      </c>
      <c r="K24" s="108" t="s">
        <v>721</v>
      </c>
      <c r="L24" s="108" t="s">
        <v>723</v>
      </c>
      <c r="M24" s="182" t="s">
        <v>201</v>
      </c>
      <c r="N24" s="190" t="s">
        <v>169</v>
      </c>
      <c r="O24" s="176" t="s">
        <v>561</v>
      </c>
      <c r="P24" s="110">
        <v>23</v>
      </c>
      <c r="Q24" s="111"/>
      <c r="R24" s="126" t="s">
        <v>360</v>
      </c>
      <c r="S24" s="108" t="s">
        <v>207</v>
      </c>
      <c r="T24" s="108" t="s">
        <v>166</v>
      </c>
      <c r="U24" s="108" t="s">
        <v>166</v>
      </c>
      <c r="V24" s="108" t="s">
        <v>166</v>
      </c>
      <c r="W24" s="108" t="s">
        <v>195</v>
      </c>
      <c r="X24" s="108" t="s">
        <v>187</v>
      </c>
      <c r="Y24" s="104" t="s">
        <v>174</v>
      </c>
      <c r="Z24" s="108" t="s">
        <v>208</v>
      </c>
      <c r="AA24" s="108" t="s">
        <v>166</v>
      </c>
      <c r="AB24" s="112" t="s">
        <v>201</v>
      </c>
      <c r="AC24" s="113"/>
      <c r="AD24" s="114"/>
      <c r="AE24" s="115"/>
      <c r="AF24" s="116">
        <v>6</v>
      </c>
      <c r="AG24" s="117"/>
      <c r="AH24" s="118"/>
      <c r="AI24" s="207">
        <f t="shared" si="1"/>
        <v>29</v>
      </c>
      <c r="AJ24" s="103"/>
      <c r="AK24" s="103"/>
      <c r="AL24" s="103"/>
      <c r="AM24" s="290" t="s">
        <v>617</v>
      </c>
      <c r="AN24" s="175" t="s">
        <v>201</v>
      </c>
      <c r="AO24" s="121"/>
      <c r="AP24" s="121"/>
      <c r="AQ24" s="103">
        <v>25</v>
      </c>
      <c r="AR24" s="132" t="s">
        <v>173</v>
      </c>
      <c r="AS24" s="103"/>
      <c r="AT24" s="103" t="s">
        <v>543</v>
      </c>
      <c r="AW24" s="121"/>
      <c r="AX24" s="121"/>
      <c r="AY24" s="121"/>
    </row>
    <row r="25" spans="1:51" s="122" customFormat="1" x14ac:dyDescent="0.25">
      <c r="A25" s="291">
        <v>17</v>
      </c>
      <c r="B25" s="104" t="s">
        <v>218</v>
      </c>
      <c r="C25" s="202" t="str">
        <f>D25&amp;" "&amp;E25</f>
        <v>Smart Peter EFANGU</v>
      </c>
      <c r="D25" s="11" t="s">
        <v>476</v>
      </c>
      <c r="E25" s="103" t="s">
        <v>438</v>
      </c>
      <c r="F25" s="365" t="s">
        <v>641</v>
      </c>
      <c r="G25" s="126" t="s">
        <v>722</v>
      </c>
      <c r="H25" s="104" t="s">
        <v>732</v>
      </c>
      <c r="I25" s="108" t="s">
        <v>722</v>
      </c>
      <c r="J25" s="108" t="s">
        <v>721</v>
      </c>
      <c r="K25" s="108" t="s">
        <v>722</v>
      </c>
      <c r="L25" s="108" t="s">
        <v>726</v>
      </c>
      <c r="M25" s="182" t="s">
        <v>724</v>
      </c>
      <c r="N25" s="190" t="s">
        <v>171</v>
      </c>
      <c r="O25" s="176" t="s">
        <v>661</v>
      </c>
      <c r="P25" s="110">
        <v>3</v>
      </c>
      <c r="Q25" s="111" t="s">
        <v>402</v>
      </c>
      <c r="R25" s="126" t="s">
        <v>195</v>
      </c>
      <c r="S25" s="108" t="s">
        <v>166</v>
      </c>
      <c r="T25" s="108" t="s">
        <v>222</v>
      </c>
      <c r="U25" s="108"/>
      <c r="V25" s="108"/>
      <c r="W25" s="108" t="s">
        <v>200</v>
      </c>
      <c r="X25" s="108" t="s">
        <v>221</v>
      </c>
      <c r="Y25" s="104" t="s">
        <v>220</v>
      </c>
      <c r="Z25" s="108" t="s">
        <v>207</v>
      </c>
      <c r="AA25" s="108"/>
      <c r="AB25" s="112" t="s">
        <v>188</v>
      </c>
      <c r="AC25" s="113"/>
      <c r="AD25" s="114"/>
      <c r="AE25" s="115"/>
      <c r="AF25" s="116">
        <v>6</v>
      </c>
      <c r="AG25" s="117"/>
      <c r="AH25" s="118"/>
      <c r="AI25" s="207">
        <f t="shared" si="1"/>
        <v>9</v>
      </c>
      <c r="AJ25" s="103"/>
      <c r="AK25" s="103"/>
      <c r="AL25" s="103"/>
      <c r="AM25" s="290"/>
      <c r="AN25" s="175" t="s">
        <v>201</v>
      </c>
      <c r="AO25" s="121"/>
      <c r="AP25" s="121"/>
      <c r="AQ25" s="41">
        <v>26</v>
      </c>
      <c r="AR25" s="132" t="s">
        <v>219</v>
      </c>
      <c r="AS25" s="103"/>
      <c r="AT25" s="201" t="s">
        <v>543</v>
      </c>
      <c r="AW25" s="121"/>
      <c r="AX25" s="121"/>
      <c r="AY25" s="121"/>
    </row>
    <row r="26" spans="1:51" s="122" customFormat="1" x14ac:dyDescent="0.25">
      <c r="A26" s="289">
        <v>18</v>
      </c>
      <c r="B26" s="104" t="s">
        <v>576</v>
      </c>
      <c r="C26" s="202" t="str">
        <f>D26 &amp; " " &amp; E26</f>
        <v>Uhunoma Ephraim  ENOFE</v>
      </c>
      <c r="D26" s="72" t="s">
        <v>342</v>
      </c>
      <c r="E26" s="53" t="s">
        <v>327</v>
      </c>
      <c r="F26" s="366" t="s">
        <v>616</v>
      </c>
      <c r="G26" s="309" t="s">
        <v>726</v>
      </c>
      <c r="H26" s="375" t="s">
        <v>723</v>
      </c>
      <c r="I26" s="375" t="s">
        <v>730</v>
      </c>
      <c r="J26" s="310" t="s">
        <v>729</v>
      </c>
      <c r="K26" s="310" t="s">
        <v>722</v>
      </c>
      <c r="L26" s="310" t="s">
        <v>729</v>
      </c>
      <c r="M26" s="311" t="s">
        <v>724</v>
      </c>
      <c r="N26" s="386">
        <v>0</v>
      </c>
      <c r="O26" s="387">
        <v>16</v>
      </c>
      <c r="P26" s="388">
        <v>16</v>
      </c>
      <c r="Q26" s="276" t="s">
        <v>361</v>
      </c>
      <c r="R26" s="278" t="s">
        <v>187</v>
      </c>
      <c r="S26" s="60" t="s">
        <v>236</v>
      </c>
      <c r="T26" s="60" t="s">
        <v>201</v>
      </c>
      <c r="U26" s="60" t="s">
        <v>166</v>
      </c>
      <c r="V26" s="60" t="s">
        <v>166</v>
      </c>
      <c r="W26" s="60" t="s">
        <v>176</v>
      </c>
      <c r="X26" s="69" t="s">
        <v>378</v>
      </c>
      <c r="Y26" s="60" t="s">
        <v>232</v>
      </c>
      <c r="Z26" s="60" t="s">
        <v>221</v>
      </c>
      <c r="AA26" s="60" t="s">
        <v>166</v>
      </c>
      <c r="AB26" s="60" t="s">
        <v>369</v>
      </c>
      <c r="AC26" s="169" t="s">
        <v>166</v>
      </c>
      <c r="AD26" s="168"/>
      <c r="AE26" s="170"/>
      <c r="AF26" s="280">
        <v>9</v>
      </c>
      <c r="AG26" s="281"/>
      <c r="AH26" s="171"/>
      <c r="AI26" s="172">
        <f t="shared" si="1"/>
        <v>25</v>
      </c>
      <c r="AJ26" s="65"/>
      <c r="AK26" s="65"/>
      <c r="AL26" s="66"/>
      <c r="AM26" s="290"/>
      <c r="AN26" s="284" t="s">
        <v>201</v>
      </c>
      <c r="AO26" s="12"/>
      <c r="AP26" s="12"/>
      <c r="AQ26" s="50">
        <v>3</v>
      </c>
      <c r="AR26" s="11"/>
      <c r="AS26" s="11"/>
      <c r="AT26" s="203" t="s">
        <v>544</v>
      </c>
      <c r="AW26" s="121"/>
      <c r="AX26" s="121"/>
      <c r="AY26" s="121"/>
    </row>
    <row r="27" spans="1:51" s="122" customFormat="1" ht="31.5" x14ac:dyDescent="0.25">
      <c r="A27" s="291">
        <v>19</v>
      </c>
      <c r="B27" s="104" t="s">
        <v>223</v>
      </c>
      <c r="C27" s="202" t="str">
        <f t="shared" ref="C27:C37" si="2">D27&amp;" "&amp;E27</f>
        <v>Oghenevwogaga Theophilus ERHIAGUNA</v>
      </c>
      <c r="D27" s="11" t="s">
        <v>477</v>
      </c>
      <c r="E27" s="103" t="s">
        <v>439</v>
      </c>
      <c r="F27" s="365" t="s">
        <v>416</v>
      </c>
      <c r="G27" s="126" t="s">
        <v>723</v>
      </c>
      <c r="H27" s="104" t="s">
        <v>733</v>
      </c>
      <c r="I27" s="108" t="s">
        <v>730</v>
      </c>
      <c r="J27" s="108" t="s">
        <v>721</v>
      </c>
      <c r="K27" s="108" t="s">
        <v>727</v>
      </c>
      <c r="L27" s="108" t="s">
        <v>730</v>
      </c>
      <c r="M27" s="182" t="s">
        <v>724</v>
      </c>
      <c r="N27" s="190" t="s">
        <v>661</v>
      </c>
      <c r="O27" s="176" t="s">
        <v>164</v>
      </c>
      <c r="P27" s="110">
        <v>15</v>
      </c>
      <c r="Q27" s="111" t="s">
        <v>399</v>
      </c>
      <c r="R27" s="126" t="s">
        <v>194</v>
      </c>
      <c r="S27" s="108" t="s">
        <v>186</v>
      </c>
      <c r="T27" s="108" t="s">
        <v>166</v>
      </c>
      <c r="U27" s="108"/>
      <c r="V27" s="108"/>
      <c r="W27" s="108" t="s">
        <v>375</v>
      </c>
      <c r="X27" s="108" t="s">
        <v>385</v>
      </c>
      <c r="Y27" s="104" t="s">
        <v>195</v>
      </c>
      <c r="Z27" s="108" t="s">
        <v>220</v>
      </c>
      <c r="AA27" s="108"/>
      <c r="AB27" s="112" t="s">
        <v>215</v>
      </c>
      <c r="AC27" s="113"/>
      <c r="AD27" s="114"/>
      <c r="AE27" s="115"/>
      <c r="AF27" s="116">
        <v>12</v>
      </c>
      <c r="AG27" s="117"/>
      <c r="AH27" s="118"/>
      <c r="AI27" s="207">
        <f t="shared" si="1"/>
        <v>27</v>
      </c>
      <c r="AJ27" s="103"/>
      <c r="AK27" s="103"/>
      <c r="AL27" s="103"/>
      <c r="AM27" s="290" t="s">
        <v>604</v>
      </c>
      <c r="AN27" s="175" t="s">
        <v>201</v>
      </c>
      <c r="AO27" s="121"/>
      <c r="AP27" s="121"/>
      <c r="AQ27" s="41">
        <v>28</v>
      </c>
      <c r="AR27" s="132" t="s">
        <v>224</v>
      </c>
      <c r="AS27" s="103"/>
      <c r="AT27" s="103" t="s">
        <v>543</v>
      </c>
      <c r="AW27" s="121"/>
      <c r="AX27" s="121"/>
      <c r="AY27" s="121"/>
    </row>
    <row r="28" spans="1:51" s="122" customFormat="1" ht="36" customHeight="1" x14ac:dyDescent="0.25">
      <c r="A28" s="289">
        <v>20</v>
      </c>
      <c r="B28" s="104" t="s">
        <v>229</v>
      </c>
      <c r="C28" s="202" t="str">
        <f t="shared" si="2"/>
        <v>Samuel Isioma IDEHEN</v>
      </c>
      <c r="D28" s="11" t="s">
        <v>479</v>
      </c>
      <c r="E28" s="103" t="s">
        <v>441</v>
      </c>
      <c r="F28" s="365" t="s">
        <v>642</v>
      </c>
      <c r="G28" s="126" t="s">
        <v>722</v>
      </c>
      <c r="H28" s="123" t="s">
        <v>726</v>
      </c>
      <c r="I28" s="108" t="s">
        <v>722</v>
      </c>
      <c r="J28" s="108" t="s">
        <v>721</v>
      </c>
      <c r="K28" s="108" t="s">
        <v>724</v>
      </c>
      <c r="L28" s="108" t="s">
        <v>727</v>
      </c>
      <c r="M28" s="183" t="s">
        <v>724</v>
      </c>
      <c r="N28" s="190" t="s">
        <v>661</v>
      </c>
      <c r="O28" s="176" t="s">
        <v>661</v>
      </c>
      <c r="P28" s="110">
        <v>6</v>
      </c>
      <c r="Q28" s="111" t="s">
        <v>407</v>
      </c>
      <c r="R28" s="126" t="s">
        <v>230</v>
      </c>
      <c r="S28" s="108" t="s">
        <v>231</v>
      </c>
      <c r="T28" s="108" t="s">
        <v>166</v>
      </c>
      <c r="U28" s="108"/>
      <c r="V28" s="108"/>
      <c r="W28" s="108" t="s">
        <v>209</v>
      </c>
      <c r="X28" s="108" t="s">
        <v>232</v>
      </c>
      <c r="Y28" s="104" t="s">
        <v>216</v>
      </c>
      <c r="Z28" s="108" t="s">
        <v>181</v>
      </c>
      <c r="AA28" s="108"/>
      <c r="AB28" s="112" t="s">
        <v>215</v>
      </c>
      <c r="AC28" s="113"/>
      <c r="AD28" s="114"/>
      <c r="AE28" s="115"/>
      <c r="AF28" s="116">
        <v>6</v>
      </c>
      <c r="AG28" s="117"/>
      <c r="AH28" s="118"/>
      <c r="AI28" s="207">
        <f t="shared" si="1"/>
        <v>12</v>
      </c>
      <c r="AJ28" s="103"/>
      <c r="AK28" s="103"/>
      <c r="AL28" s="103"/>
      <c r="AM28" s="290" t="s">
        <v>603</v>
      </c>
      <c r="AN28" s="175" t="s">
        <v>201</v>
      </c>
      <c r="AO28" s="121"/>
      <c r="AP28" s="121"/>
      <c r="AQ28" s="41">
        <v>32</v>
      </c>
      <c r="AR28" s="132" t="s">
        <v>173</v>
      </c>
      <c r="AS28" s="103"/>
      <c r="AT28" s="201" t="s">
        <v>543</v>
      </c>
      <c r="AW28" s="121"/>
      <c r="AX28" s="121"/>
      <c r="AY28" s="121"/>
    </row>
    <row r="29" spans="1:51" s="122" customFormat="1" ht="47.25" x14ac:dyDescent="0.25">
      <c r="A29" s="291">
        <v>21</v>
      </c>
      <c r="B29" s="104" t="s">
        <v>233</v>
      </c>
      <c r="C29" s="202" t="str">
        <f t="shared" si="2"/>
        <v>Imo Emmanuel NTUK</v>
      </c>
      <c r="D29" s="11" t="s">
        <v>480</v>
      </c>
      <c r="E29" s="103" t="s">
        <v>442</v>
      </c>
      <c r="F29" s="365" t="s">
        <v>643</v>
      </c>
      <c r="G29" s="126" t="s">
        <v>721</v>
      </c>
      <c r="H29" s="104" t="s">
        <v>733</v>
      </c>
      <c r="I29" s="376" t="s">
        <v>725</v>
      </c>
      <c r="J29" s="108" t="s">
        <v>730</v>
      </c>
      <c r="K29" s="108" t="s">
        <v>726</v>
      </c>
      <c r="L29" s="108" t="s">
        <v>727</v>
      </c>
      <c r="M29" s="182" t="s">
        <v>201</v>
      </c>
      <c r="N29" s="190" t="s">
        <v>663</v>
      </c>
      <c r="O29" s="176" t="s">
        <v>662</v>
      </c>
      <c r="P29" s="110">
        <v>21</v>
      </c>
      <c r="Q29" s="111"/>
      <c r="R29" s="126" t="s">
        <v>207</v>
      </c>
      <c r="S29" s="108" t="s">
        <v>174</v>
      </c>
      <c r="T29" s="108" t="s">
        <v>166</v>
      </c>
      <c r="U29" s="108" t="s">
        <v>166</v>
      </c>
      <c r="V29" s="108" t="s">
        <v>166</v>
      </c>
      <c r="W29" s="108" t="s">
        <v>234</v>
      </c>
      <c r="X29" s="108" t="s">
        <v>235</v>
      </c>
      <c r="Y29" s="104" t="s">
        <v>174</v>
      </c>
      <c r="Z29" s="108" t="s">
        <v>236</v>
      </c>
      <c r="AA29" s="108" t="s">
        <v>166</v>
      </c>
      <c r="AB29" s="112" t="s">
        <v>201</v>
      </c>
      <c r="AC29" s="113"/>
      <c r="AD29" s="114"/>
      <c r="AE29" s="115"/>
      <c r="AF29" s="116">
        <v>3</v>
      </c>
      <c r="AG29" s="117"/>
      <c r="AH29" s="118"/>
      <c r="AI29" s="207">
        <f t="shared" si="1"/>
        <v>24</v>
      </c>
      <c r="AJ29" s="103"/>
      <c r="AK29" s="103"/>
      <c r="AL29" s="103"/>
      <c r="AM29" s="290" t="s">
        <v>606</v>
      </c>
      <c r="AN29" s="175" t="s">
        <v>201</v>
      </c>
      <c r="AO29" s="121"/>
      <c r="AP29" s="121"/>
      <c r="AQ29" s="103">
        <v>37</v>
      </c>
      <c r="AR29" s="132" t="s">
        <v>173</v>
      </c>
      <c r="AS29" s="103"/>
      <c r="AT29" s="103" t="s">
        <v>543</v>
      </c>
      <c r="AW29" s="121"/>
      <c r="AX29" s="121"/>
      <c r="AY29" s="121"/>
    </row>
    <row r="30" spans="1:51" s="122" customFormat="1" ht="26.25" hidden="1" customHeight="1" x14ac:dyDescent="0.25">
      <c r="A30" s="289">
        <v>22</v>
      </c>
      <c r="B30" s="104" t="s">
        <v>247</v>
      </c>
      <c r="C30" s="202" t="str">
        <f t="shared" si="2"/>
        <v>Kelvin Chukwuka OSEME</v>
      </c>
      <c r="D30" s="11" t="s">
        <v>487</v>
      </c>
      <c r="E30" s="103" t="s">
        <v>448</v>
      </c>
      <c r="F30" s="365" t="s">
        <v>248</v>
      </c>
      <c r="G30" s="126" t="s">
        <v>203</v>
      </c>
      <c r="H30" s="123">
        <v>77</v>
      </c>
      <c r="I30" s="108" t="s">
        <v>178</v>
      </c>
      <c r="J30" s="108">
        <v>45</v>
      </c>
      <c r="K30" s="108">
        <v>52</v>
      </c>
      <c r="L30" s="108">
        <v>66</v>
      </c>
      <c r="M30" s="183">
        <v>72</v>
      </c>
      <c r="N30" s="190"/>
      <c r="O30" s="176"/>
      <c r="P30" s="110"/>
      <c r="Q30" s="111"/>
      <c r="R30" s="126" t="s">
        <v>249</v>
      </c>
      <c r="S30" s="108">
        <v>61</v>
      </c>
      <c r="T30" s="108" t="s">
        <v>166</v>
      </c>
      <c r="U30" s="108"/>
      <c r="V30" s="108"/>
      <c r="W30" s="108">
        <v>50</v>
      </c>
      <c r="X30" s="108">
        <v>68</v>
      </c>
      <c r="Y30" s="104" t="s">
        <v>250</v>
      </c>
      <c r="Z30" s="108">
        <v>64</v>
      </c>
      <c r="AA30" s="108"/>
      <c r="AB30" s="112">
        <v>72</v>
      </c>
      <c r="AC30" s="113"/>
      <c r="AD30" s="114"/>
      <c r="AE30" s="115"/>
      <c r="AF30" s="116"/>
      <c r="AG30" s="117"/>
      <c r="AH30" s="118"/>
      <c r="AI30" s="207">
        <f t="shared" si="1"/>
        <v>0</v>
      </c>
      <c r="AJ30" s="103"/>
      <c r="AK30" s="103"/>
      <c r="AL30" s="103"/>
      <c r="AM30" s="290"/>
      <c r="AN30" s="175"/>
      <c r="AO30" s="121"/>
      <c r="AP30" s="121"/>
      <c r="AQ30" s="41">
        <v>60</v>
      </c>
      <c r="AR30" s="132"/>
      <c r="AS30" s="103"/>
      <c r="AT30" s="103" t="s">
        <v>543</v>
      </c>
      <c r="AW30" s="121"/>
      <c r="AX30" s="121"/>
      <c r="AY30" s="121"/>
    </row>
    <row r="31" spans="1:51" s="122" customFormat="1" x14ac:dyDescent="0.25">
      <c r="A31" s="291">
        <v>23</v>
      </c>
      <c r="B31" s="104" t="s">
        <v>274</v>
      </c>
      <c r="C31" s="202" t="str">
        <f t="shared" si="2"/>
        <v>Imuwahen  ODEH</v>
      </c>
      <c r="D31" s="11" t="s">
        <v>502</v>
      </c>
      <c r="E31" s="132" t="s">
        <v>461</v>
      </c>
      <c r="F31" s="367" t="s">
        <v>415</v>
      </c>
      <c r="G31" s="268" t="s">
        <v>723</v>
      </c>
      <c r="H31" s="133" t="s">
        <v>722</v>
      </c>
      <c r="I31" s="133" t="s">
        <v>731</v>
      </c>
      <c r="J31" s="133" t="s">
        <v>726</v>
      </c>
      <c r="K31" s="133" t="s">
        <v>724</v>
      </c>
      <c r="L31" s="134" t="s">
        <v>729</v>
      </c>
      <c r="M31" s="184" t="s">
        <v>724</v>
      </c>
      <c r="N31" s="191"/>
      <c r="O31" s="136"/>
      <c r="P31" s="192" t="s">
        <v>422</v>
      </c>
      <c r="Q31" s="275"/>
      <c r="R31" s="268">
        <v>25</v>
      </c>
      <c r="S31" s="133" t="s">
        <v>163</v>
      </c>
      <c r="T31" s="137" t="s">
        <v>203</v>
      </c>
      <c r="U31" s="133"/>
      <c r="V31" s="133"/>
      <c r="W31" s="133" t="s">
        <v>277</v>
      </c>
      <c r="X31" s="134">
        <v>20</v>
      </c>
      <c r="Y31" s="134" t="s">
        <v>170</v>
      </c>
      <c r="Z31" s="134">
        <v>60</v>
      </c>
      <c r="AA31" s="134"/>
      <c r="AB31" s="134" t="s">
        <v>273</v>
      </c>
      <c r="AC31" s="153"/>
      <c r="AD31" s="157"/>
      <c r="AE31" s="158"/>
      <c r="AF31" s="279"/>
      <c r="AG31" s="191"/>
      <c r="AH31" s="155"/>
      <c r="AI31" s="207" t="e">
        <f t="shared" si="1"/>
        <v>#VALUE!</v>
      </c>
      <c r="AJ31" s="11"/>
      <c r="AK31" s="11"/>
      <c r="AL31" s="11"/>
      <c r="AM31" s="290"/>
      <c r="AN31" s="285"/>
      <c r="AO31" s="12"/>
      <c r="AP31" s="12"/>
      <c r="AQ31" s="103">
        <v>70</v>
      </c>
      <c r="AR31" s="68" t="s">
        <v>173</v>
      </c>
      <c r="AS31" s="11"/>
      <c r="AT31" s="201" t="s">
        <v>543</v>
      </c>
      <c r="AW31" s="121"/>
      <c r="AX31" s="121"/>
      <c r="AY31" s="121"/>
    </row>
    <row r="32" spans="1:51" s="122" customFormat="1" ht="47.25" x14ac:dyDescent="0.25">
      <c r="A32" s="289">
        <v>24</v>
      </c>
      <c r="B32" s="104" t="s">
        <v>262</v>
      </c>
      <c r="C32" s="202" t="str">
        <f t="shared" si="2"/>
        <v>Francis Onyekachukwu OKAFOR</v>
      </c>
      <c r="D32" s="11" t="s">
        <v>499</v>
      </c>
      <c r="E32" s="132" t="s">
        <v>572</v>
      </c>
      <c r="F32" s="367" t="s">
        <v>657</v>
      </c>
      <c r="G32" s="377" t="s">
        <v>725</v>
      </c>
      <c r="H32" s="133" t="s">
        <v>723</v>
      </c>
      <c r="I32" s="133" t="s">
        <v>723</v>
      </c>
      <c r="J32" s="133" t="s">
        <v>723</v>
      </c>
      <c r="K32" s="133" t="s">
        <v>732</v>
      </c>
      <c r="L32" s="134" t="s">
        <v>723</v>
      </c>
      <c r="M32" s="184" t="s">
        <v>725</v>
      </c>
      <c r="N32" s="191" t="s">
        <v>164</v>
      </c>
      <c r="O32" s="136">
        <v>23</v>
      </c>
      <c r="P32" s="192">
        <v>35</v>
      </c>
      <c r="Q32" s="111" t="s">
        <v>412</v>
      </c>
      <c r="R32" s="268" t="s">
        <v>379</v>
      </c>
      <c r="S32" s="133" t="s">
        <v>166</v>
      </c>
      <c r="T32" s="137" t="s">
        <v>166</v>
      </c>
      <c r="U32" s="133"/>
      <c r="V32" s="133"/>
      <c r="W32" s="133" t="s">
        <v>365</v>
      </c>
      <c r="X32" s="134" t="s">
        <v>166</v>
      </c>
      <c r="Y32" s="134" t="s">
        <v>166</v>
      </c>
      <c r="Z32" s="134" t="s">
        <v>166</v>
      </c>
      <c r="AA32" s="134"/>
      <c r="AB32" s="134"/>
      <c r="AC32" s="153"/>
      <c r="AD32" s="157"/>
      <c r="AE32" s="158"/>
      <c r="AF32" s="279">
        <v>15</v>
      </c>
      <c r="AG32" s="282"/>
      <c r="AH32" s="155"/>
      <c r="AI32" s="207">
        <f t="shared" si="1"/>
        <v>50</v>
      </c>
      <c r="AJ32" s="127"/>
      <c r="AK32" s="23"/>
      <c r="AL32" s="23"/>
      <c r="AM32" s="290" t="s">
        <v>734</v>
      </c>
      <c r="AN32" s="286" t="s">
        <v>201</v>
      </c>
      <c r="AO32" s="141"/>
      <c r="AP32" s="130"/>
      <c r="AQ32" s="103">
        <v>66</v>
      </c>
      <c r="AR32" s="132" t="s">
        <v>173</v>
      </c>
      <c r="AS32" s="23" t="s">
        <v>406</v>
      </c>
      <c r="AT32" s="103" t="s">
        <v>543</v>
      </c>
      <c r="AW32" s="121"/>
      <c r="AX32" s="121"/>
      <c r="AY32" s="121"/>
    </row>
    <row r="33" spans="1:51" s="122" customFormat="1" x14ac:dyDescent="0.25">
      <c r="A33" s="291">
        <v>25</v>
      </c>
      <c r="B33" s="104" t="s">
        <v>556</v>
      </c>
      <c r="C33" s="202" t="str">
        <f t="shared" si="2"/>
        <v>Victor Onyeka OKOH</v>
      </c>
      <c r="D33" s="11" t="s">
        <v>482</v>
      </c>
      <c r="E33" s="103" t="s">
        <v>29</v>
      </c>
      <c r="F33" s="365" t="s">
        <v>618</v>
      </c>
      <c r="G33" s="126" t="s">
        <v>730</v>
      </c>
      <c r="H33" s="123" t="s">
        <v>733</v>
      </c>
      <c r="I33" s="108" t="s">
        <v>725</v>
      </c>
      <c r="J33" s="108" t="s">
        <v>730</v>
      </c>
      <c r="K33" s="108" t="s">
        <v>721</v>
      </c>
      <c r="L33" s="108" t="s">
        <v>723</v>
      </c>
      <c r="M33" s="182" t="s">
        <v>724</v>
      </c>
      <c r="N33" s="190" t="s">
        <v>661</v>
      </c>
      <c r="O33" s="176" t="s">
        <v>670</v>
      </c>
      <c r="P33" s="110">
        <v>20</v>
      </c>
      <c r="Q33" s="111" t="s">
        <v>388</v>
      </c>
      <c r="R33" s="126" t="s">
        <v>209</v>
      </c>
      <c r="S33" s="108" t="s">
        <v>230</v>
      </c>
      <c r="T33" s="108" t="s">
        <v>166</v>
      </c>
      <c r="U33" s="108" t="s">
        <v>166</v>
      </c>
      <c r="V33" s="108" t="s">
        <v>166</v>
      </c>
      <c r="W33" s="108" t="s">
        <v>222</v>
      </c>
      <c r="X33" s="108" t="s">
        <v>244</v>
      </c>
      <c r="Y33" s="104" t="s">
        <v>174</v>
      </c>
      <c r="Z33" s="108" t="s">
        <v>189</v>
      </c>
      <c r="AA33" s="108"/>
      <c r="AB33" s="112" t="s">
        <v>188</v>
      </c>
      <c r="AC33" s="113"/>
      <c r="AD33" s="114"/>
      <c r="AE33" s="115"/>
      <c r="AF33" s="116">
        <v>3</v>
      </c>
      <c r="AG33" s="117"/>
      <c r="AH33" s="118"/>
      <c r="AI33" s="207">
        <f t="shared" si="1"/>
        <v>23</v>
      </c>
      <c r="AJ33" s="103"/>
      <c r="AK33" s="103"/>
      <c r="AL33" s="103"/>
      <c r="AM33" s="290" t="s">
        <v>151</v>
      </c>
      <c r="AN33" s="175" t="s">
        <v>201</v>
      </c>
      <c r="AO33" s="121"/>
      <c r="AP33" s="121"/>
      <c r="AQ33" s="41">
        <v>45</v>
      </c>
      <c r="AR33" s="132"/>
      <c r="AS33" s="103"/>
      <c r="AT33" s="201" t="s">
        <v>543</v>
      </c>
      <c r="AW33" s="121"/>
      <c r="AX33" s="121"/>
      <c r="AY33" s="121"/>
    </row>
    <row r="34" spans="1:51" s="122" customFormat="1" x14ac:dyDescent="0.25">
      <c r="A34" s="289">
        <v>26</v>
      </c>
      <c r="B34" s="104" t="s">
        <v>241</v>
      </c>
      <c r="C34" s="202" t="str">
        <f t="shared" si="2"/>
        <v>Nicholas Onero OKOVIDO</v>
      </c>
      <c r="D34" s="11" t="s">
        <v>483</v>
      </c>
      <c r="E34" s="103" t="s">
        <v>444</v>
      </c>
      <c r="F34" s="365" t="s">
        <v>567</v>
      </c>
      <c r="G34" s="371" t="s">
        <v>725</v>
      </c>
      <c r="H34" s="104" t="s">
        <v>178</v>
      </c>
      <c r="I34" s="108" t="s">
        <v>730</v>
      </c>
      <c r="J34" s="108" t="s">
        <v>730</v>
      </c>
      <c r="K34" s="108" t="s">
        <v>731</v>
      </c>
      <c r="L34" s="108" t="s">
        <v>732</v>
      </c>
      <c r="M34" s="182" t="s">
        <v>724</v>
      </c>
      <c r="N34" s="190" t="s">
        <v>662</v>
      </c>
      <c r="O34" s="176" t="s">
        <v>561</v>
      </c>
      <c r="P34" s="110">
        <v>20</v>
      </c>
      <c r="Q34" s="111"/>
      <c r="R34" s="126" t="s">
        <v>220</v>
      </c>
      <c r="S34" s="108" t="s">
        <v>187</v>
      </c>
      <c r="T34" s="108" t="s">
        <v>166</v>
      </c>
      <c r="U34" s="108"/>
      <c r="V34" s="108"/>
      <c r="W34" s="108" t="s">
        <v>189</v>
      </c>
      <c r="X34" s="108" t="s">
        <v>174</v>
      </c>
      <c r="Y34" s="104" t="s">
        <v>235</v>
      </c>
      <c r="Z34" s="108" t="s">
        <v>174</v>
      </c>
      <c r="AA34" s="108"/>
      <c r="AB34" s="112" t="s">
        <v>177</v>
      </c>
      <c r="AC34" s="113"/>
      <c r="AD34" s="114"/>
      <c r="AE34" s="115"/>
      <c r="AF34" s="116">
        <v>0</v>
      </c>
      <c r="AG34" s="117"/>
      <c r="AH34" s="118"/>
      <c r="AI34" s="207">
        <f t="shared" si="1"/>
        <v>20</v>
      </c>
      <c r="AJ34" s="103"/>
      <c r="AK34" s="103"/>
      <c r="AL34" s="103"/>
      <c r="AM34" s="290" t="s">
        <v>607</v>
      </c>
      <c r="AN34" s="175" t="s">
        <v>201</v>
      </c>
      <c r="AO34" s="121"/>
      <c r="AP34" s="121"/>
      <c r="AQ34" s="103">
        <v>47</v>
      </c>
      <c r="AR34" s="132" t="s">
        <v>173</v>
      </c>
      <c r="AS34" s="103"/>
      <c r="AT34" s="201" t="s">
        <v>543</v>
      </c>
      <c r="AW34" s="121"/>
      <c r="AX34" s="121"/>
      <c r="AY34" s="121"/>
    </row>
    <row r="35" spans="1:51" s="130" customFormat="1" x14ac:dyDescent="0.25">
      <c r="A35" s="291">
        <v>27</v>
      </c>
      <c r="B35" s="104" t="s">
        <v>242</v>
      </c>
      <c r="C35" s="202" t="str">
        <f t="shared" si="2"/>
        <v>Ekenemchim Chineme OKOYE</v>
      </c>
      <c r="D35" s="11" t="s">
        <v>484</v>
      </c>
      <c r="E35" s="103" t="s">
        <v>445</v>
      </c>
      <c r="F35" s="365" t="s">
        <v>694</v>
      </c>
      <c r="G35" s="126" t="s">
        <v>727</v>
      </c>
      <c r="H35" s="104" t="s">
        <v>731</v>
      </c>
      <c r="I35" s="108" t="s">
        <v>732</v>
      </c>
      <c r="J35" s="108" t="s">
        <v>726</v>
      </c>
      <c r="K35" s="108" t="s">
        <v>729</v>
      </c>
      <c r="L35" s="108" t="s">
        <v>178</v>
      </c>
      <c r="M35" s="182" t="s">
        <v>201</v>
      </c>
      <c r="N35" s="190" t="s">
        <v>665</v>
      </c>
      <c r="O35" s="176" t="s">
        <v>670</v>
      </c>
      <c r="P35" s="110">
        <v>22</v>
      </c>
      <c r="Q35" s="111" t="s">
        <v>382</v>
      </c>
      <c r="R35" s="126" t="s">
        <v>372</v>
      </c>
      <c r="S35" s="108" t="s">
        <v>166</v>
      </c>
      <c r="T35" s="108" t="s">
        <v>189</v>
      </c>
      <c r="U35" s="108" t="s">
        <v>166</v>
      </c>
      <c r="V35" s="108" t="s">
        <v>166</v>
      </c>
      <c r="W35" s="108" t="s">
        <v>185</v>
      </c>
      <c r="X35" s="108" t="s">
        <v>174</v>
      </c>
      <c r="Y35" s="104" t="s">
        <v>214</v>
      </c>
      <c r="Z35" s="108" t="s">
        <v>187</v>
      </c>
      <c r="AA35" s="108" t="s">
        <v>201</v>
      </c>
      <c r="AB35" s="112" t="s">
        <v>201</v>
      </c>
      <c r="AC35" s="113"/>
      <c r="AD35" s="114"/>
      <c r="AE35" s="115"/>
      <c r="AF35" s="116">
        <v>6</v>
      </c>
      <c r="AG35" s="117"/>
      <c r="AH35" s="118"/>
      <c r="AI35" s="207">
        <f t="shared" si="1"/>
        <v>28</v>
      </c>
      <c r="AJ35" s="103"/>
      <c r="AK35" s="103"/>
      <c r="AL35" s="103"/>
      <c r="AM35" s="290" t="s">
        <v>683</v>
      </c>
      <c r="AN35" s="175" t="s">
        <v>201</v>
      </c>
      <c r="AO35" s="121"/>
      <c r="AP35" s="121"/>
      <c r="AQ35" s="103">
        <v>48</v>
      </c>
      <c r="AR35" s="132" t="s">
        <v>173</v>
      </c>
      <c r="AS35" s="103"/>
      <c r="AT35" s="103" t="s">
        <v>543</v>
      </c>
      <c r="AW35" s="129"/>
      <c r="AX35" s="129"/>
      <c r="AY35" s="129"/>
    </row>
    <row r="36" spans="1:51" s="122" customFormat="1" ht="52.5" hidden="1" customHeight="1" x14ac:dyDescent="0.25">
      <c r="A36" s="289">
        <v>28</v>
      </c>
      <c r="B36" s="104" t="s">
        <v>257</v>
      </c>
      <c r="C36" s="202" t="str">
        <f t="shared" si="2"/>
        <v>Oluwaseun Adeniran ADEDIPE</v>
      </c>
      <c r="D36" s="11" t="s">
        <v>494</v>
      </c>
      <c r="E36" s="103" t="s">
        <v>455</v>
      </c>
      <c r="F36" s="367"/>
      <c r="G36" s="107">
        <v>27</v>
      </c>
      <c r="H36" s="131">
        <v>62</v>
      </c>
      <c r="I36" s="108">
        <v>40</v>
      </c>
      <c r="J36" s="108">
        <v>8</v>
      </c>
      <c r="K36" s="131">
        <v>40</v>
      </c>
      <c r="L36" s="108">
        <v>45</v>
      </c>
      <c r="M36" s="182"/>
      <c r="N36" s="190"/>
      <c r="O36" s="176"/>
      <c r="P36" s="110"/>
      <c r="Q36" s="111"/>
      <c r="R36" s="107" t="s">
        <v>178</v>
      </c>
      <c r="S36" s="108" t="s">
        <v>178</v>
      </c>
      <c r="T36" s="108" t="s">
        <v>166</v>
      </c>
      <c r="U36" s="108"/>
      <c r="V36" s="108"/>
      <c r="W36" s="131" t="s">
        <v>178</v>
      </c>
      <c r="X36" s="108" t="s">
        <v>178</v>
      </c>
      <c r="Y36" s="131" t="s">
        <v>178</v>
      </c>
      <c r="Z36" s="108" t="s">
        <v>178</v>
      </c>
      <c r="AA36" s="108"/>
      <c r="AB36" s="112"/>
      <c r="AC36" s="113"/>
      <c r="AD36" s="114"/>
      <c r="AE36" s="115"/>
      <c r="AF36" s="116"/>
      <c r="AG36" s="117"/>
      <c r="AH36" s="118"/>
      <c r="AI36" s="207">
        <f t="shared" si="1"/>
        <v>0</v>
      </c>
      <c r="AJ36" s="103"/>
      <c r="AK36" s="103"/>
      <c r="AL36" s="103"/>
      <c r="AM36" s="290"/>
      <c r="AN36" s="175"/>
      <c r="AO36" s="121"/>
      <c r="AP36" s="121"/>
      <c r="AQ36" s="103">
        <v>70</v>
      </c>
      <c r="AR36" s="132"/>
      <c r="AS36" s="103"/>
      <c r="AT36" s="201" t="s">
        <v>543</v>
      </c>
      <c r="AW36" s="121"/>
      <c r="AX36" s="121"/>
      <c r="AY36" s="121"/>
    </row>
    <row r="37" spans="1:51" s="122" customFormat="1" ht="31.5" x14ac:dyDescent="0.25">
      <c r="A37" s="291">
        <v>29</v>
      </c>
      <c r="B37" s="104" t="s">
        <v>243</v>
      </c>
      <c r="C37" s="202" t="str">
        <f t="shared" si="2"/>
        <v>Oke-oghene Friday OKPOMO</v>
      </c>
      <c r="D37" s="11" t="s">
        <v>485</v>
      </c>
      <c r="E37" s="103" t="s">
        <v>446</v>
      </c>
      <c r="F37" s="365" t="s">
        <v>619</v>
      </c>
      <c r="G37" s="371" t="s">
        <v>725</v>
      </c>
      <c r="H37" s="104" t="s">
        <v>732</v>
      </c>
      <c r="I37" s="108" t="s">
        <v>725</v>
      </c>
      <c r="J37" s="108" t="s">
        <v>723</v>
      </c>
      <c r="K37" s="108" t="s">
        <v>722</v>
      </c>
      <c r="L37" s="108" t="s">
        <v>723</v>
      </c>
      <c r="M37" s="183" t="s">
        <v>722</v>
      </c>
      <c r="N37" s="190" t="s">
        <v>169</v>
      </c>
      <c r="O37" s="176" t="s">
        <v>561</v>
      </c>
      <c r="P37" s="110">
        <v>23</v>
      </c>
      <c r="Q37" s="111" t="s">
        <v>382</v>
      </c>
      <c r="R37" s="126" t="s">
        <v>367</v>
      </c>
      <c r="S37" s="108" t="s">
        <v>166</v>
      </c>
      <c r="T37" s="108" t="s">
        <v>174</v>
      </c>
      <c r="U37" s="108"/>
      <c r="V37" s="108"/>
      <c r="W37" s="108" t="s">
        <v>244</v>
      </c>
      <c r="X37" s="108" t="s">
        <v>232</v>
      </c>
      <c r="Y37" s="104" t="s">
        <v>174</v>
      </c>
      <c r="Z37" s="108" t="s">
        <v>178</v>
      </c>
      <c r="AA37" s="108"/>
      <c r="AB37" s="112" t="s">
        <v>216</v>
      </c>
      <c r="AC37" s="113"/>
      <c r="AD37" s="114"/>
      <c r="AE37" s="115"/>
      <c r="AF37" s="116">
        <v>6</v>
      </c>
      <c r="AG37" s="117"/>
      <c r="AH37" s="118"/>
      <c r="AI37" s="207">
        <f t="shared" si="1"/>
        <v>29</v>
      </c>
      <c r="AJ37" s="103"/>
      <c r="AK37" s="103"/>
      <c r="AL37" s="103"/>
      <c r="AM37" s="290" t="s">
        <v>736</v>
      </c>
      <c r="AN37" s="175" t="s">
        <v>201</v>
      </c>
      <c r="AO37" s="121"/>
      <c r="AP37" s="121"/>
      <c r="AQ37" s="41">
        <v>49</v>
      </c>
      <c r="AR37" s="132" t="s">
        <v>180</v>
      </c>
      <c r="AS37" s="103"/>
      <c r="AT37" s="103" t="s">
        <v>543</v>
      </c>
      <c r="AW37" s="121"/>
      <c r="AX37" s="121"/>
      <c r="AY37" s="121"/>
    </row>
    <row r="38" spans="1:51" s="122" customFormat="1" x14ac:dyDescent="0.25">
      <c r="A38" s="289">
        <v>30</v>
      </c>
      <c r="B38" s="104" t="s">
        <v>577</v>
      </c>
      <c r="C38" s="202" t="str">
        <f>D38 &amp; " " &amp; E38</f>
        <v>Osamudiamen Shedrach  OKUNDIA</v>
      </c>
      <c r="D38" s="72" t="s">
        <v>343</v>
      </c>
      <c r="E38" s="53" t="s">
        <v>328</v>
      </c>
      <c r="F38" s="366"/>
      <c r="G38" s="309" t="s">
        <v>727</v>
      </c>
      <c r="H38" s="375" t="s">
        <v>731</v>
      </c>
      <c r="I38" s="375" t="s">
        <v>732</v>
      </c>
      <c r="J38" s="375" t="s">
        <v>729</v>
      </c>
      <c r="K38" s="310" t="s">
        <v>724</v>
      </c>
      <c r="L38" s="310" t="s">
        <v>730</v>
      </c>
      <c r="M38" s="311" t="s">
        <v>722</v>
      </c>
      <c r="N38" s="270">
        <v>3</v>
      </c>
      <c r="O38" s="58">
        <v>9</v>
      </c>
      <c r="P38" s="274">
        <v>12</v>
      </c>
      <c r="Q38" s="276" t="s">
        <v>361</v>
      </c>
      <c r="R38" s="278" t="s">
        <v>368</v>
      </c>
      <c r="S38" s="60" t="s">
        <v>220</v>
      </c>
      <c r="T38" s="60" t="s">
        <v>166</v>
      </c>
      <c r="U38" s="60" t="s">
        <v>166</v>
      </c>
      <c r="V38" s="60" t="s">
        <v>166</v>
      </c>
      <c r="W38" s="69" t="s">
        <v>366</v>
      </c>
      <c r="X38" s="60" t="s">
        <v>367</v>
      </c>
      <c r="Y38" s="60" t="s">
        <v>367</v>
      </c>
      <c r="Z38" s="60" t="s">
        <v>236</v>
      </c>
      <c r="AA38" s="60" t="s">
        <v>166</v>
      </c>
      <c r="AB38" s="60" t="s">
        <v>181</v>
      </c>
      <c r="AC38" s="169" t="s">
        <v>166</v>
      </c>
      <c r="AD38" s="168"/>
      <c r="AE38" s="170"/>
      <c r="AF38" s="280">
        <v>12</v>
      </c>
      <c r="AG38" s="281"/>
      <c r="AH38" s="171"/>
      <c r="AI38" s="172">
        <f t="shared" si="1"/>
        <v>24</v>
      </c>
      <c r="AJ38" s="65"/>
      <c r="AK38" s="65"/>
      <c r="AL38" s="66"/>
      <c r="AM38" s="290"/>
      <c r="AN38" s="284" t="s">
        <v>201</v>
      </c>
      <c r="AO38" s="12"/>
      <c r="AP38" s="12"/>
      <c r="AQ38" s="50">
        <v>4</v>
      </c>
      <c r="AR38" s="11"/>
      <c r="AS38" s="11" t="s">
        <v>559</v>
      </c>
      <c r="AT38" s="203" t="s">
        <v>544</v>
      </c>
      <c r="AW38" s="121"/>
      <c r="AX38" s="121"/>
      <c r="AY38" s="121"/>
    </row>
    <row r="39" spans="1:51" s="122" customFormat="1" ht="27" customHeight="1" x14ac:dyDescent="0.25">
      <c r="A39" s="291">
        <v>31</v>
      </c>
      <c r="B39" s="104" t="s">
        <v>251</v>
      </c>
      <c r="C39" s="202" t="str">
        <f>D39&amp;" "&amp;E39</f>
        <v>Efosa John OSUNHON</v>
      </c>
      <c r="D39" s="11" t="s">
        <v>488</v>
      </c>
      <c r="E39" s="103" t="s">
        <v>449</v>
      </c>
      <c r="F39" s="365" t="s">
        <v>620</v>
      </c>
      <c r="G39" s="371" t="s">
        <v>725</v>
      </c>
      <c r="H39" s="104" t="s">
        <v>727</v>
      </c>
      <c r="I39" s="108" t="s">
        <v>730</v>
      </c>
      <c r="J39" s="108" t="s">
        <v>729</v>
      </c>
      <c r="K39" s="108" t="s">
        <v>729</v>
      </c>
      <c r="L39" s="108" t="s">
        <v>731</v>
      </c>
      <c r="M39" s="183" t="s">
        <v>722</v>
      </c>
      <c r="N39" s="190" t="s">
        <v>665</v>
      </c>
      <c r="O39" s="176" t="s">
        <v>663</v>
      </c>
      <c r="P39" s="110">
        <v>20</v>
      </c>
      <c r="Q39" s="111" t="s">
        <v>400</v>
      </c>
      <c r="R39" s="126" t="s">
        <v>357</v>
      </c>
      <c r="S39" s="108" t="s">
        <v>221</v>
      </c>
      <c r="T39" s="108" t="s">
        <v>166</v>
      </c>
      <c r="U39" s="108" t="s">
        <v>166</v>
      </c>
      <c r="V39" s="108" t="s">
        <v>166</v>
      </c>
      <c r="W39" s="108" t="s">
        <v>220</v>
      </c>
      <c r="X39" s="108" t="s">
        <v>207</v>
      </c>
      <c r="Y39" s="104" t="s">
        <v>186</v>
      </c>
      <c r="Z39" s="108" t="s">
        <v>182</v>
      </c>
      <c r="AA39" s="108"/>
      <c r="AB39" s="112" t="s">
        <v>181</v>
      </c>
      <c r="AC39" s="113"/>
      <c r="AD39" s="114"/>
      <c r="AE39" s="115"/>
      <c r="AF39" s="116">
        <v>6</v>
      </c>
      <c r="AG39" s="117"/>
      <c r="AH39" s="118"/>
      <c r="AI39" s="207">
        <f t="shared" si="1"/>
        <v>26</v>
      </c>
      <c r="AJ39" s="103"/>
      <c r="AK39" s="103"/>
      <c r="AL39" s="103"/>
      <c r="AM39" s="290" t="s">
        <v>621</v>
      </c>
      <c r="AN39" s="175" t="s">
        <v>201</v>
      </c>
      <c r="AO39" s="121"/>
      <c r="AP39" s="121"/>
      <c r="AQ39" s="103">
        <v>52</v>
      </c>
      <c r="AR39" s="132" t="s">
        <v>173</v>
      </c>
      <c r="AS39" s="103"/>
      <c r="AT39" s="103" t="s">
        <v>543</v>
      </c>
      <c r="AW39" s="121"/>
      <c r="AX39" s="121"/>
      <c r="AY39" s="121"/>
    </row>
    <row r="40" spans="1:51" s="122" customFormat="1" x14ac:dyDescent="0.25">
      <c r="A40" s="289">
        <v>32</v>
      </c>
      <c r="B40" s="104" t="s">
        <v>252</v>
      </c>
      <c r="C40" s="202" t="str">
        <f>D40&amp;" "&amp;E40</f>
        <v>Orevaoghene  OTIEDE</v>
      </c>
      <c r="D40" s="11" t="s">
        <v>489</v>
      </c>
      <c r="E40" s="103" t="s">
        <v>450</v>
      </c>
      <c r="F40" s="365" t="s">
        <v>622</v>
      </c>
      <c r="G40" s="126" t="s">
        <v>722</v>
      </c>
      <c r="H40" s="104" t="s">
        <v>732</v>
      </c>
      <c r="I40" s="108" t="s">
        <v>725</v>
      </c>
      <c r="J40" s="108" t="s">
        <v>721</v>
      </c>
      <c r="K40" s="108" t="s">
        <v>726</v>
      </c>
      <c r="L40" s="108" t="s">
        <v>726</v>
      </c>
      <c r="M40" s="183" t="s">
        <v>724</v>
      </c>
      <c r="N40" s="190" t="s">
        <v>169</v>
      </c>
      <c r="O40" s="176" t="s">
        <v>171</v>
      </c>
      <c r="P40" s="110">
        <v>9</v>
      </c>
      <c r="Q40" s="111" t="s">
        <v>320</v>
      </c>
      <c r="R40" s="126" t="s">
        <v>184</v>
      </c>
      <c r="S40" s="108" t="s">
        <v>230</v>
      </c>
      <c r="T40" s="108" t="s">
        <v>166</v>
      </c>
      <c r="U40" s="108"/>
      <c r="V40" s="108"/>
      <c r="W40" s="108" t="s">
        <v>176</v>
      </c>
      <c r="X40" s="108" t="s">
        <v>182</v>
      </c>
      <c r="Y40" s="104" t="s">
        <v>174</v>
      </c>
      <c r="Z40" s="108" t="s">
        <v>240</v>
      </c>
      <c r="AA40" s="108"/>
      <c r="AB40" s="112" t="s">
        <v>200</v>
      </c>
      <c r="AC40" s="113"/>
      <c r="AD40" s="114"/>
      <c r="AE40" s="115"/>
      <c r="AF40" s="116">
        <v>3</v>
      </c>
      <c r="AG40" s="117"/>
      <c r="AH40" s="118"/>
      <c r="AI40" s="207">
        <f t="shared" si="1"/>
        <v>12</v>
      </c>
      <c r="AJ40" s="103"/>
      <c r="AK40" s="103"/>
      <c r="AL40" s="103"/>
      <c r="AM40" s="290" t="s">
        <v>684</v>
      </c>
      <c r="AN40" s="175" t="s">
        <v>201</v>
      </c>
      <c r="AO40" s="121"/>
      <c r="AP40" s="121"/>
      <c r="AQ40" s="103">
        <v>53</v>
      </c>
      <c r="AR40" s="132" t="s">
        <v>173</v>
      </c>
      <c r="AS40" s="103"/>
      <c r="AT40" s="201" t="s">
        <v>543</v>
      </c>
      <c r="AW40" s="121"/>
      <c r="AX40" s="121"/>
      <c r="AY40" s="121"/>
    </row>
    <row r="41" spans="1:51" s="130" customFormat="1" x14ac:dyDescent="0.25">
      <c r="A41" s="291">
        <v>33</v>
      </c>
      <c r="B41" s="104">
        <v>702054</v>
      </c>
      <c r="C41" s="202" t="str">
        <f>D41 &amp; " " &amp; E41</f>
        <v>Kingsley   UMUKORO</v>
      </c>
      <c r="D41" s="72" t="s">
        <v>344</v>
      </c>
      <c r="E41" s="53" t="s">
        <v>329</v>
      </c>
      <c r="F41" s="307" t="s">
        <v>676</v>
      </c>
      <c r="G41" s="126" t="s">
        <v>721</v>
      </c>
      <c r="H41" s="104" t="s">
        <v>726</v>
      </c>
      <c r="I41" s="108" t="s">
        <v>725</v>
      </c>
      <c r="J41" s="108" t="s">
        <v>722</v>
      </c>
      <c r="K41" s="108" t="s">
        <v>727</v>
      </c>
      <c r="L41" s="108" t="s">
        <v>727</v>
      </c>
      <c r="M41" s="183" t="s">
        <v>724</v>
      </c>
      <c r="N41" s="270">
        <v>0</v>
      </c>
      <c r="O41" s="58">
        <v>6</v>
      </c>
      <c r="P41" s="274">
        <v>6</v>
      </c>
      <c r="Q41" s="277"/>
      <c r="R41" s="60" t="s">
        <v>174</v>
      </c>
      <c r="S41" s="60" t="s">
        <v>207</v>
      </c>
      <c r="T41" s="60" t="s">
        <v>166</v>
      </c>
      <c r="U41" s="60" t="s">
        <v>166</v>
      </c>
      <c r="V41" s="60" t="s">
        <v>166</v>
      </c>
      <c r="W41" s="60" t="s">
        <v>185</v>
      </c>
      <c r="X41" s="69" t="s">
        <v>201</v>
      </c>
      <c r="Y41" s="60" t="s">
        <v>174</v>
      </c>
      <c r="Z41" s="60" t="s">
        <v>174</v>
      </c>
      <c r="AA41" s="60" t="s">
        <v>166</v>
      </c>
      <c r="AB41" s="60" t="s">
        <v>373</v>
      </c>
      <c r="AC41" s="60" t="s">
        <v>166</v>
      </c>
      <c r="AD41" s="57"/>
      <c r="AE41" s="61"/>
      <c r="AF41" s="59">
        <v>3</v>
      </c>
      <c r="AG41" s="62"/>
      <c r="AH41" s="63"/>
      <c r="AI41" s="172">
        <f t="shared" si="1"/>
        <v>9</v>
      </c>
      <c r="AJ41" s="65"/>
      <c r="AK41" s="65"/>
      <c r="AL41" s="66"/>
      <c r="AM41" s="290" t="s">
        <v>591</v>
      </c>
      <c r="AN41" s="284" t="s">
        <v>201</v>
      </c>
      <c r="AO41" s="12"/>
      <c r="AP41" s="12"/>
      <c r="AQ41" s="50">
        <v>5</v>
      </c>
      <c r="AR41" s="11"/>
      <c r="AS41" s="11"/>
      <c r="AT41" s="11" t="s">
        <v>544</v>
      </c>
      <c r="AX41" s="141"/>
      <c r="AY41" s="141"/>
    </row>
    <row r="42" spans="1:51" s="130" customFormat="1" ht="39" hidden="1" customHeight="1" x14ac:dyDescent="0.25">
      <c r="A42" s="289">
        <v>34</v>
      </c>
      <c r="B42" s="104" t="s">
        <v>263</v>
      </c>
      <c r="C42" s="202" t="str">
        <f t="shared" ref="C42:C49" si="3">D42&amp;" "&amp;E42</f>
        <v>Itua Ebholoaye Inigbenoise</v>
      </c>
      <c r="D42" s="11" t="s">
        <v>500</v>
      </c>
      <c r="E42" s="23" t="s">
        <v>460</v>
      </c>
      <c r="F42" s="368" t="s">
        <v>264</v>
      </c>
      <c r="G42" s="126">
        <v>28</v>
      </c>
      <c r="H42" s="104" t="s">
        <v>166</v>
      </c>
      <c r="I42" s="108" t="s">
        <v>166</v>
      </c>
      <c r="J42" s="108" t="s">
        <v>166</v>
      </c>
      <c r="K42" s="108">
        <v>58</v>
      </c>
      <c r="L42" s="108" t="s">
        <v>166</v>
      </c>
      <c r="M42" s="183" t="s">
        <v>166</v>
      </c>
      <c r="N42" s="193"/>
      <c r="O42" s="144"/>
      <c r="P42" s="194"/>
      <c r="Q42" s="188"/>
      <c r="R42" s="142">
        <v>21</v>
      </c>
      <c r="S42" s="142" t="s">
        <v>166</v>
      </c>
      <c r="T42" s="145" t="s">
        <v>166</v>
      </c>
      <c r="U42" s="142"/>
      <c r="V42" s="142"/>
      <c r="W42" s="142" t="s">
        <v>178</v>
      </c>
      <c r="X42" s="146">
        <v>60</v>
      </c>
      <c r="Y42" s="146">
        <v>42</v>
      </c>
      <c r="Z42" s="146" t="s">
        <v>166</v>
      </c>
      <c r="AA42" s="146"/>
      <c r="AB42" s="146" t="s">
        <v>166</v>
      </c>
      <c r="AC42" s="146"/>
      <c r="AD42" s="147"/>
      <c r="AE42" s="148"/>
      <c r="AF42" s="149"/>
      <c r="AG42" s="143"/>
      <c r="AH42" s="144"/>
      <c r="AI42" s="207">
        <f t="shared" si="1"/>
        <v>0</v>
      </c>
      <c r="AJ42" s="127"/>
      <c r="AK42" s="23"/>
      <c r="AL42" s="23"/>
      <c r="AM42" s="290"/>
      <c r="AN42" s="286"/>
      <c r="AO42" s="141"/>
      <c r="AP42" s="141"/>
      <c r="AQ42" s="41">
        <v>67</v>
      </c>
      <c r="AR42" s="150" t="s">
        <v>173</v>
      </c>
      <c r="AS42" s="23"/>
      <c r="AT42" s="201" t="s">
        <v>543</v>
      </c>
      <c r="AW42" s="141"/>
      <c r="AX42" s="141"/>
      <c r="AY42" s="141"/>
    </row>
    <row r="43" spans="1:51" s="130" customFormat="1" ht="30" hidden="1" customHeight="1" x14ac:dyDescent="0.25">
      <c r="A43" s="291">
        <v>35</v>
      </c>
      <c r="B43" s="104" t="s">
        <v>265</v>
      </c>
      <c r="C43" s="202" t="str">
        <f t="shared" si="3"/>
        <v xml:space="preserve">Osigwe Imonike </v>
      </c>
      <c r="D43" s="11" t="s">
        <v>266</v>
      </c>
      <c r="E43" s="23"/>
      <c r="F43" s="368" t="s">
        <v>267</v>
      </c>
      <c r="G43" s="126">
        <v>28</v>
      </c>
      <c r="H43" s="104" t="s">
        <v>166</v>
      </c>
      <c r="I43" s="108" t="s">
        <v>166</v>
      </c>
      <c r="J43" s="108" t="s">
        <v>166</v>
      </c>
      <c r="K43" s="108">
        <v>58</v>
      </c>
      <c r="L43" s="108" t="s">
        <v>166</v>
      </c>
      <c r="M43" s="183" t="s">
        <v>166</v>
      </c>
      <c r="N43" s="193"/>
      <c r="O43" s="144"/>
      <c r="P43" s="194"/>
      <c r="Q43" s="188"/>
      <c r="R43" s="142">
        <v>21</v>
      </c>
      <c r="S43" s="142" t="s">
        <v>166</v>
      </c>
      <c r="T43" s="145" t="s">
        <v>166</v>
      </c>
      <c r="U43" s="142"/>
      <c r="V43" s="142"/>
      <c r="W43" s="142" t="s">
        <v>178</v>
      </c>
      <c r="X43" s="146">
        <v>60</v>
      </c>
      <c r="Y43" s="146">
        <v>42</v>
      </c>
      <c r="Z43" s="146" t="s">
        <v>166</v>
      </c>
      <c r="AA43" s="146"/>
      <c r="AB43" s="146" t="s">
        <v>166</v>
      </c>
      <c r="AC43" s="146"/>
      <c r="AD43" s="147"/>
      <c r="AE43" s="148"/>
      <c r="AF43" s="149"/>
      <c r="AG43" s="143"/>
      <c r="AH43" s="144"/>
      <c r="AI43" s="207">
        <f t="shared" si="1"/>
        <v>0</v>
      </c>
      <c r="AJ43" s="127"/>
      <c r="AK43" s="23"/>
      <c r="AL43" s="23"/>
      <c r="AM43" s="290"/>
      <c r="AN43" s="286"/>
      <c r="AO43" s="141"/>
      <c r="AP43" s="141"/>
      <c r="AQ43" s="103">
        <v>68</v>
      </c>
      <c r="AR43" s="150" t="s">
        <v>173</v>
      </c>
      <c r="AS43" s="23"/>
      <c r="AT43" s="103" t="s">
        <v>543</v>
      </c>
      <c r="AW43" s="141"/>
      <c r="AX43" s="141"/>
      <c r="AY43" s="141"/>
    </row>
    <row r="44" spans="1:51" s="130" customFormat="1" ht="31.5" x14ac:dyDescent="0.25">
      <c r="A44" s="289">
        <v>36</v>
      </c>
      <c r="B44" s="104" t="s">
        <v>253</v>
      </c>
      <c r="C44" s="202" t="str">
        <f t="shared" si="3"/>
        <v>Eloho  WAKA-OTENUDA</v>
      </c>
      <c r="D44" s="11" t="s">
        <v>490</v>
      </c>
      <c r="E44" s="103" t="s">
        <v>451</v>
      </c>
      <c r="F44" s="369" t="s">
        <v>568</v>
      </c>
      <c r="G44" s="126" t="s">
        <v>723</v>
      </c>
      <c r="H44" s="104" t="s">
        <v>727</v>
      </c>
      <c r="I44" s="108" t="s">
        <v>721</v>
      </c>
      <c r="J44" s="108" t="s">
        <v>731</v>
      </c>
      <c r="K44" s="108" t="s">
        <v>730</v>
      </c>
      <c r="L44" s="108" t="s">
        <v>721</v>
      </c>
      <c r="M44" s="183" t="s">
        <v>724</v>
      </c>
      <c r="N44" s="190" t="s">
        <v>171</v>
      </c>
      <c r="O44" s="176" t="s">
        <v>164</v>
      </c>
      <c r="P44" s="110">
        <v>12</v>
      </c>
      <c r="Q44" s="186" t="s">
        <v>393</v>
      </c>
      <c r="R44" s="104" t="s">
        <v>394</v>
      </c>
      <c r="S44" s="108" t="s">
        <v>166</v>
      </c>
      <c r="T44" s="108" t="s">
        <v>166</v>
      </c>
      <c r="U44" s="108"/>
      <c r="V44" s="108"/>
      <c r="W44" s="108" t="s">
        <v>186</v>
      </c>
      <c r="X44" s="108" t="s">
        <v>232</v>
      </c>
      <c r="Y44" s="104" t="s">
        <v>194</v>
      </c>
      <c r="Z44" s="108" t="s">
        <v>186</v>
      </c>
      <c r="AA44" s="108"/>
      <c r="AB44" s="112" t="s">
        <v>200</v>
      </c>
      <c r="AC44" s="112"/>
      <c r="AD44" s="177"/>
      <c r="AE44" s="178"/>
      <c r="AF44" s="179">
        <v>5</v>
      </c>
      <c r="AG44" s="180"/>
      <c r="AH44" s="181"/>
      <c r="AI44" s="207">
        <f t="shared" si="1"/>
        <v>17</v>
      </c>
      <c r="AJ44" s="103"/>
      <c r="AK44" s="103"/>
      <c r="AL44" s="103"/>
      <c r="AM44" s="290"/>
      <c r="AN44" s="175" t="s">
        <v>201</v>
      </c>
      <c r="AO44" s="121"/>
      <c r="AP44" s="121"/>
      <c r="AQ44" s="103">
        <v>55</v>
      </c>
      <c r="AR44" s="132" t="s">
        <v>173</v>
      </c>
      <c r="AS44" s="103"/>
      <c r="AT44" s="103" t="s">
        <v>543</v>
      </c>
    </row>
    <row r="45" spans="1:51" x14ac:dyDescent="0.25">
      <c r="A45" s="291">
        <v>37</v>
      </c>
      <c r="B45" s="104" t="s">
        <v>255</v>
      </c>
      <c r="C45" s="202" t="str">
        <f t="shared" si="3"/>
        <v>Godspower Ikechukwu OSEAFIANA</v>
      </c>
      <c r="D45" s="11" t="s">
        <v>492</v>
      </c>
      <c r="E45" s="103" t="s">
        <v>453</v>
      </c>
      <c r="F45" s="369" t="s">
        <v>695</v>
      </c>
      <c r="G45" s="371" t="s">
        <v>725</v>
      </c>
      <c r="H45" s="104" t="s">
        <v>725</v>
      </c>
      <c r="I45" s="108" t="s">
        <v>730</v>
      </c>
      <c r="J45" s="108" t="s">
        <v>731</v>
      </c>
      <c r="K45" s="108" t="s">
        <v>729</v>
      </c>
      <c r="L45" s="108" t="s">
        <v>730</v>
      </c>
      <c r="M45" s="183" t="s">
        <v>724</v>
      </c>
      <c r="N45" s="190" t="s">
        <v>662</v>
      </c>
      <c r="O45" s="176" t="s">
        <v>667</v>
      </c>
      <c r="P45" s="110">
        <v>24</v>
      </c>
      <c r="Q45" s="186"/>
      <c r="R45" s="104" t="s">
        <v>211</v>
      </c>
      <c r="S45" s="108" t="s">
        <v>222</v>
      </c>
      <c r="T45" s="108" t="s">
        <v>166</v>
      </c>
      <c r="U45" s="108"/>
      <c r="V45" s="108"/>
      <c r="W45" s="108" t="s">
        <v>209</v>
      </c>
      <c r="X45" s="108" t="s">
        <v>216</v>
      </c>
      <c r="Y45" s="104" t="s">
        <v>209</v>
      </c>
      <c r="Z45" s="108" t="s">
        <v>216</v>
      </c>
      <c r="AA45" s="108"/>
      <c r="AB45" s="112" t="s">
        <v>181</v>
      </c>
      <c r="AC45" s="112"/>
      <c r="AD45" s="177"/>
      <c r="AE45" s="178"/>
      <c r="AF45" s="179">
        <v>0</v>
      </c>
      <c r="AG45" s="180"/>
      <c r="AH45" s="181"/>
      <c r="AI45" s="207">
        <f t="shared" si="1"/>
        <v>24</v>
      </c>
      <c r="AJ45" s="103"/>
      <c r="AK45" s="103"/>
      <c r="AL45" s="103"/>
      <c r="AM45" s="290" t="s">
        <v>644</v>
      </c>
      <c r="AN45" s="175" t="s">
        <v>201</v>
      </c>
      <c r="AO45" s="121"/>
      <c r="AP45" s="121"/>
      <c r="AQ45" s="103">
        <v>57</v>
      </c>
      <c r="AR45" s="132" t="s">
        <v>180</v>
      </c>
      <c r="AS45" s="103"/>
      <c r="AT45" s="201" t="s">
        <v>543</v>
      </c>
    </row>
    <row r="46" spans="1:51" ht="31.5" x14ac:dyDescent="0.25">
      <c r="A46" s="289">
        <v>38</v>
      </c>
      <c r="B46" s="104" t="s">
        <v>265</v>
      </c>
      <c r="C46" s="202" t="str">
        <f t="shared" si="3"/>
        <v>Imonike Marcel OSIGWE</v>
      </c>
      <c r="D46" s="11" t="s">
        <v>554</v>
      </c>
      <c r="E46" s="132" t="s">
        <v>566</v>
      </c>
      <c r="F46" s="305" t="s">
        <v>696</v>
      </c>
      <c r="G46" s="371" t="s">
        <v>725</v>
      </c>
      <c r="H46" s="104" t="s">
        <v>722</v>
      </c>
      <c r="I46" s="108" t="s">
        <v>730</v>
      </c>
      <c r="J46" s="376" t="s">
        <v>725</v>
      </c>
      <c r="K46" s="108" t="s">
        <v>723</v>
      </c>
      <c r="L46" s="108" t="s">
        <v>178</v>
      </c>
      <c r="M46" s="183" t="s">
        <v>201</v>
      </c>
      <c r="N46" s="191" t="s">
        <v>561</v>
      </c>
      <c r="O46" s="136">
        <v>10</v>
      </c>
      <c r="P46" s="192">
        <v>24</v>
      </c>
      <c r="Q46" s="187" t="s">
        <v>405</v>
      </c>
      <c r="R46" s="133" t="s">
        <v>230</v>
      </c>
      <c r="S46" s="133" t="s">
        <v>201</v>
      </c>
      <c r="T46" s="137" t="s">
        <v>166</v>
      </c>
      <c r="U46" s="133"/>
      <c r="V46" s="133"/>
      <c r="W46" s="133" t="s">
        <v>201</v>
      </c>
      <c r="X46" s="134" t="s">
        <v>201</v>
      </c>
      <c r="Y46" s="134" t="s">
        <v>185</v>
      </c>
      <c r="Z46" s="134" t="s">
        <v>201</v>
      </c>
      <c r="AA46" s="134"/>
      <c r="AB46" s="134" t="s">
        <v>201</v>
      </c>
      <c r="AC46" s="134"/>
      <c r="AD46" s="138"/>
      <c r="AE46" s="139"/>
      <c r="AF46" s="140">
        <v>26</v>
      </c>
      <c r="AG46" s="135"/>
      <c r="AH46" s="136"/>
      <c r="AI46" s="207">
        <f t="shared" si="1"/>
        <v>50</v>
      </c>
      <c r="AJ46" s="127"/>
      <c r="AK46" s="127"/>
      <c r="AL46" s="127"/>
      <c r="AM46" s="290" t="s">
        <v>645</v>
      </c>
      <c r="AN46" s="285" t="s">
        <v>201</v>
      </c>
      <c r="AO46" s="130"/>
      <c r="AP46" s="130"/>
      <c r="AQ46" s="103">
        <v>68</v>
      </c>
      <c r="AR46" s="132" t="s">
        <v>173</v>
      </c>
      <c r="AS46" s="127"/>
      <c r="AT46" s="103" t="s">
        <v>543</v>
      </c>
    </row>
    <row r="47" spans="1:51" x14ac:dyDescent="0.25">
      <c r="A47" s="291">
        <v>39</v>
      </c>
      <c r="B47" s="104" t="s">
        <v>256</v>
      </c>
      <c r="C47" s="202" t="str">
        <f t="shared" si="3"/>
        <v>Osatohawmen  ADOLOR</v>
      </c>
      <c r="D47" s="11" t="s">
        <v>493</v>
      </c>
      <c r="E47" s="127" t="s">
        <v>454</v>
      </c>
      <c r="F47" s="369" t="s">
        <v>592</v>
      </c>
      <c r="G47" s="126" t="s">
        <v>727</v>
      </c>
      <c r="H47" s="104" t="s">
        <v>721</v>
      </c>
      <c r="I47" s="108" t="s">
        <v>721</v>
      </c>
      <c r="J47" s="108" t="s">
        <v>721</v>
      </c>
      <c r="K47" s="108" t="s">
        <v>726</v>
      </c>
      <c r="L47" s="108" t="s">
        <v>721</v>
      </c>
      <c r="M47" s="183" t="s">
        <v>722</v>
      </c>
      <c r="N47" s="190" t="s">
        <v>171</v>
      </c>
      <c r="O47" s="176" t="s">
        <v>661</v>
      </c>
      <c r="P47" s="110">
        <v>3</v>
      </c>
      <c r="Q47" s="186"/>
      <c r="R47" s="104" t="s">
        <v>174</v>
      </c>
      <c r="S47" s="108" t="s">
        <v>166</v>
      </c>
      <c r="T47" s="108" t="s">
        <v>174</v>
      </c>
      <c r="U47" s="108"/>
      <c r="V47" s="108"/>
      <c r="W47" s="108" t="s">
        <v>174</v>
      </c>
      <c r="X47" s="108" t="s">
        <v>182</v>
      </c>
      <c r="Y47" s="104" t="s">
        <v>174</v>
      </c>
      <c r="Z47" s="108" t="s">
        <v>208</v>
      </c>
      <c r="AA47" s="108"/>
      <c r="AB47" s="112" t="s">
        <v>216</v>
      </c>
      <c r="AC47" s="112"/>
      <c r="AD47" s="177"/>
      <c r="AE47" s="178"/>
      <c r="AF47" s="179">
        <v>0</v>
      </c>
      <c r="AG47" s="180"/>
      <c r="AH47" s="181"/>
      <c r="AI47" s="207">
        <f t="shared" si="1"/>
        <v>3</v>
      </c>
      <c r="AJ47" s="127"/>
      <c r="AK47" s="127"/>
      <c r="AL47" s="127"/>
      <c r="AM47" s="290"/>
      <c r="AN47" s="285" t="s">
        <v>201</v>
      </c>
      <c r="AO47" s="129"/>
      <c r="AP47" s="129"/>
      <c r="AQ47" s="103">
        <v>58</v>
      </c>
      <c r="AR47" s="132" t="s">
        <v>173</v>
      </c>
      <c r="AS47" s="127"/>
      <c r="AT47" s="201" t="s">
        <v>543</v>
      </c>
    </row>
    <row r="48" spans="1:51" ht="31.5" x14ac:dyDescent="0.25">
      <c r="A48" s="289">
        <v>40</v>
      </c>
      <c r="B48" s="104" t="s">
        <v>257</v>
      </c>
      <c r="C48" s="202" t="str">
        <f t="shared" si="3"/>
        <v>Adeniran Oluwaseun ADEDIPE</v>
      </c>
      <c r="D48" s="203" t="s">
        <v>504</v>
      </c>
      <c r="E48" s="214" t="s">
        <v>455</v>
      </c>
      <c r="F48" s="306" t="s">
        <v>593</v>
      </c>
      <c r="G48" s="126" t="s">
        <v>730</v>
      </c>
      <c r="H48" s="104" t="s">
        <v>731</v>
      </c>
      <c r="I48" s="108" t="s">
        <v>730</v>
      </c>
      <c r="J48" s="108" t="s">
        <v>731</v>
      </c>
      <c r="K48" s="108" t="s">
        <v>721</v>
      </c>
      <c r="L48" s="108" t="s">
        <v>727</v>
      </c>
      <c r="M48" s="183" t="s">
        <v>201</v>
      </c>
      <c r="N48" s="190" t="s">
        <v>171</v>
      </c>
      <c r="O48" s="176" t="s">
        <v>667</v>
      </c>
      <c r="P48" s="110">
        <v>18</v>
      </c>
      <c r="Q48" s="273" t="s">
        <v>558</v>
      </c>
      <c r="R48" s="152" t="s">
        <v>201</v>
      </c>
      <c r="S48" s="152" t="s">
        <v>166</v>
      </c>
      <c r="T48" s="156" t="s">
        <v>201</v>
      </c>
      <c r="U48" s="152" t="s">
        <v>201</v>
      </c>
      <c r="V48" s="152" t="s">
        <v>166</v>
      </c>
      <c r="W48" s="152" t="s">
        <v>201</v>
      </c>
      <c r="X48" s="153" t="s">
        <v>201</v>
      </c>
      <c r="Y48" s="153" t="s">
        <v>166</v>
      </c>
      <c r="Z48" s="153" t="s">
        <v>166</v>
      </c>
      <c r="AA48" s="153" t="s">
        <v>201</v>
      </c>
      <c r="AB48" s="153" t="s">
        <v>201</v>
      </c>
      <c r="AC48" s="153"/>
      <c r="AD48" s="157"/>
      <c r="AE48" s="158"/>
      <c r="AF48" s="159">
        <v>27</v>
      </c>
      <c r="AG48" s="154"/>
      <c r="AH48" s="155"/>
      <c r="AI48" s="207">
        <f t="shared" si="1"/>
        <v>45</v>
      </c>
      <c r="AJ48" s="203"/>
      <c r="AK48" s="203"/>
      <c r="AL48" s="203"/>
      <c r="AM48" s="290"/>
      <c r="AN48" s="283" t="s">
        <v>201</v>
      </c>
      <c r="AQ48" s="201">
        <v>72</v>
      </c>
      <c r="AR48" s="68" t="s">
        <v>422</v>
      </c>
      <c r="AS48" s="11"/>
      <c r="AT48" s="122" t="s">
        <v>543</v>
      </c>
    </row>
    <row r="49" spans="1:46" ht="31.5" x14ac:dyDescent="0.25">
      <c r="A49" s="291">
        <v>41</v>
      </c>
      <c r="B49" s="104" t="s">
        <v>258</v>
      </c>
      <c r="C49" s="202" t="str">
        <f t="shared" si="3"/>
        <v>Elozino Lopez ASAIJE</v>
      </c>
      <c r="D49" s="11" t="s">
        <v>495</v>
      </c>
      <c r="E49" s="103" t="s">
        <v>456</v>
      </c>
      <c r="F49" s="305" t="s">
        <v>608</v>
      </c>
      <c r="G49" s="126" t="s">
        <v>723</v>
      </c>
      <c r="H49" s="104" t="s">
        <v>721</v>
      </c>
      <c r="I49" s="108" t="s">
        <v>721</v>
      </c>
      <c r="J49" s="108" t="s">
        <v>723</v>
      </c>
      <c r="K49" s="108" t="s">
        <v>726</v>
      </c>
      <c r="L49" s="108" t="s">
        <v>721</v>
      </c>
      <c r="M49" s="183" t="s">
        <v>724</v>
      </c>
      <c r="N49" s="190" t="s">
        <v>662</v>
      </c>
      <c r="O49" s="176"/>
      <c r="P49" s="110">
        <v>11</v>
      </c>
      <c r="Q49" s="226"/>
      <c r="R49" s="108" t="s">
        <v>390</v>
      </c>
      <c r="S49" s="108" t="s">
        <v>166</v>
      </c>
      <c r="T49" s="108" t="s">
        <v>189</v>
      </c>
      <c r="U49" s="108"/>
      <c r="V49" s="108"/>
      <c r="W49" s="108" t="s">
        <v>185</v>
      </c>
      <c r="X49" s="108" t="s">
        <v>390</v>
      </c>
      <c r="Y49" s="108" t="s">
        <v>174</v>
      </c>
      <c r="Z49" s="108" t="s">
        <v>244</v>
      </c>
      <c r="AA49" s="108"/>
      <c r="AB49" s="112" t="s">
        <v>200</v>
      </c>
      <c r="AC49" s="112"/>
      <c r="AD49" s="177"/>
      <c r="AE49" s="178"/>
      <c r="AF49" s="179">
        <v>9</v>
      </c>
      <c r="AG49" s="180"/>
      <c r="AH49" s="181"/>
      <c r="AI49" s="179">
        <f t="shared" si="1"/>
        <v>20</v>
      </c>
      <c r="AJ49" s="103"/>
      <c r="AK49" s="103"/>
      <c r="AL49" s="103"/>
      <c r="AM49" s="290" t="s">
        <v>590</v>
      </c>
      <c r="AN49" s="101" t="s">
        <v>201</v>
      </c>
      <c r="AO49" s="121"/>
      <c r="AP49" s="121"/>
      <c r="AQ49" s="103">
        <v>59</v>
      </c>
      <c r="AR49" s="132" t="s">
        <v>173</v>
      </c>
      <c r="AS49" s="103"/>
      <c r="AT49" s="122" t="s">
        <v>543</v>
      </c>
    </row>
    <row r="50" spans="1:46" x14ac:dyDescent="0.25">
      <c r="A50" s="289">
        <v>42</v>
      </c>
      <c r="B50" s="104" t="s">
        <v>578</v>
      </c>
      <c r="C50" s="202" t="str">
        <f>D50 &amp; " " &amp; E50</f>
        <v>Samuel Friday  DAVID</v>
      </c>
      <c r="D50" s="72" t="s">
        <v>345</v>
      </c>
      <c r="E50" s="53" t="s">
        <v>330</v>
      </c>
      <c r="F50" s="307"/>
      <c r="G50" s="126" t="s">
        <v>726</v>
      </c>
      <c r="H50" s="104" t="s">
        <v>727</v>
      </c>
      <c r="I50" s="108" t="s">
        <v>731</v>
      </c>
      <c r="J50" s="108" t="s">
        <v>729</v>
      </c>
      <c r="K50" s="108" t="s">
        <v>724</v>
      </c>
      <c r="L50" s="108" t="s">
        <v>729</v>
      </c>
      <c r="M50" s="183" t="s">
        <v>724</v>
      </c>
      <c r="N50" s="190" t="s">
        <v>171</v>
      </c>
      <c r="O50" s="176" t="s">
        <v>169</v>
      </c>
      <c r="P50" s="110">
        <v>9</v>
      </c>
      <c r="Q50" s="59"/>
      <c r="R50" s="60" t="s">
        <v>363</v>
      </c>
      <c r="S50" s="60" t="s">
        <v>232</v>
      </c>
      <c r="T50" s="60" t="s">
        <v>166</v>
      </c>
      <c r="U50" s="60" t="s">
        <v>166</v>
      </c>
      <c r="V50" s="60" t="s">
        <v>166</v>
      </c>
      <c r="W50" s="60" t="s">
        <v>187</v>
      </c>
      <c r="X50" s="60" t="s">
        <v>189</v>
      </c>
      <c r="Y50" s="60" t="s">
        <v>240</v>
      </c>
      <c r="Z50" s="60" t="s">
        <v>189</v>
      </c>
      <c r="AA50" s="60" t="s">
        <v>166</v>
      </c>
      <c r="AB50" s="60" t="s">
        <v>215</v>
      </c>
      <c r="AC50" s="60" t="s">
        <v>166</v>
      </c>
      <c r="AD50" s="57"/>
      <c r="AE50" s="61"/>
      <c r="AF50" s="59">
        <v>0</v>
      </c>
      <c r="AG50" s="62"/>
      <c r="AH50" s="63"/>
      <c r="AI50" s="64">
        <f t="shared" si="1"/>
        <v>9</v>
      </c>
      <c r="AJ50" s="65"/>
      <c r="AK50" s="65"/>
      <c r="AL50" s="66"/>
      <c r="AM50" s="290"/>
      <c r="AN50" s="73" t="s">
        <v>201</v>
      </c>
      <c r="AQ50" s="50">
        <v>11</v>
      </c>
      <c r="AR50" s="11"/>
      <c r="AS50" s="11"/>
      <c r="AT50" s="12" t="s">
        <v>544</v>
      </c>
    </row>
    <row r="51" spans="1:46" ht="31.5" x14ac:dyDescent="0.25">
      <c r="A51" s="291">
        <v>43</v>
      </c>
      <c r="B51" s="104" t="s">
        <v>259</v>
      </c>
      <c r="C51" s="202" t="str">
        <f>D51&amp;" "&amp;E51</f>
        <v>Clarence Osahon EBIZUGBE</v>
      </c>
      <c r="D51" s="11" t="s">
        <v>496</v>
      </c>
      <c r="E51" s="103" t="s">
        <v>457</v>
      </c>
      <c r="F51" s="305" t="s">
        <v>646</v>
      </c>
      <c r="G51" s="371" t="s">
        <v>725</v>
      </c>
      <c r="H51" s="104" t="s">
        <v>721</v>
      </c>
      <c r="I51" s="108" t="s">
        <v>725</v>
      </c>
      <c r="J51" s="108" t="s">
        <v>732</v>
      </c>
      <c r="K51" s="108" t="s">
        <v>722</v>
      </c>
      <c r="L51" s="108" t="s">
        <v>723</v>
      </c>
      <c r="M51" s="183" t="s">
        <v>724</v>
      </c>
      <c r="N51" s="190" t="s">
        <v>662</v>
      </c>
      <c r="O51" s="176" t="s">
        <v>169</v>
      </c>
      <c r="P51" s="110">
        <v>15</v>
      </c>
      <c r="Q51" s="226"/>
      <c r="R51" s="108" t="s">
        <v>357</v>
      </c>
      <c r="S51" s="108" t="s">
        <v>222</v>
      </c>
      <c r="T51" s="108" t="s">
        <v>166</v>
      </c>
      <c r="U51" s="108"/>
      <c r="V51" s="108"/>
      <c r="W51" s="108" t="s">
        <v>230</v>
      </c>
      <c r="X51" s="108" t="s">
        <v>216</v>
      </c>
      <c r="Y51" s="108" t="s">
        <v>194</v>
      </c>
      <c r="Z51" s="108" t="s">
        <v>244</v>
      </c>
      <c r="AA51" s="108"/>
      <c r="AB51" s="112" t="s">
        <v>373</v>
      </c>
      <c r="AC51" s="112"/>
      <c r="AD51" s="177"/>
      <c r="AE51" s="178"/>
      <c r="AF51" s="179">
        <v>3</v>
      </c>
      <c r="AG51" s="180"/>
      <c r="AH51" s="181"/>
      <c r="AI51" s="179">
        <f t="shared" si="1"/>
        <v>18</v>
      </c>
      <c r="AJ51" s="103"/>
      <c r="AK51" s="103"/>
      <c r="AL51" s="103"/>
      <c r="AM51" s="290" t="s">
        <v>737</v>
      </c>
      <c r="AN51" s="101" t="s">
        <v>201</v>
      </c>
      <c r="AO51" s="121"/>
      <c r="AP51" s="121"/>
      <c r="AQ51" s="41">
        <v>60</v>
      </c>
      <c r="AR51" s="132" t="s">
        <v>173</v>
      </c>
      <c r="AS51" s="103"/>
      <c r="AT51" s="122" t="s">
        <v>543</v>
      </c>
    </row>
    <row r="52" spans="1:46" x14ac:dyDescent="0.25">
      <c r="A52" s="289">
        <v>44</v>
      </c>
      <c r="B52" s="104" t="s">
        <v>260</v>
      </c>
      <c r="C52" s="202" t="str">
        <f>D52&amp;" "&amp;E52</f>
        <v>Samson Omoro ILEDIA</v>
      </c>
      <c r="D52" s="11" t="s">
        <v>497</v>
      </c>
      <c r="E52" s="103" t="s">
        <v>458</v>
      </c>
      <c r="F52" s="305" t="s">
        <v>609</v>
      </c>
      <c r="G52" s="126" t="s">
        <v>728</v>
      </c>
      <c r="H52" s="104" t="s">
        <v>730</v>
      </c>
      <c r="I52" s="108" t="s">
        <v>721</v>
      </c>
      <c r="J52" s="108" t="s">
        <v>723</v>
      </c>
      <c r="K52" s="108" t="s">
        <v>724</v>
      </c>
      <c r="L52" s="108" t="s">
        <v>721</v>
      </c>
      <c r="M52" s="183" t="s">
        <v>722</v>
      </c>
      <c r="N52" s="190" t="s">
        <v>169</v>
      </c>
      <c r="O52" s="176" t="s">
        <v>664</v>
      </c>
      <c r="P52" s="110">
        <v>11</v>
      </c>
      <c r="Q52" s="226"/>
      <c r="R52" s="108" t="s">
        <v>244</v>
      </c>
      <c r="S52" s="108" t="s">
        <v>166</v>
      </c>
      <c r="T52" s="108" t="s">
        <v>174</v>
      </c>
      <c r="U52" s="108"/>
      <c r="V52" s="108"/>
      <c r="W52" s="108" t="s">
        <v>201</v>
      </c>
      <c r="X52" s="108" t="s">
        <v>221</v>
      </c>
      <c r="Y52" s="108" t="s">
        <v>176</v>
      </c>
      <c r="Z52" s="108" t="s">
        <v>201</v>
      </c>
      <c r="AA52" s="108"/>
      <c r="AB52" s="112" t="s">
        <v>182</v>
      </c>
      <c r="AC52" s="112"/>
      <c r="AD52" s="177"/>
      <c r="AE52" s="178"/>
      <c r="AF52" s="179">
        <v>6</v>
      </c>
      <c r="AG52" s="180"/>
      <c r="AH52" s="181"/>
      <c r="AI52" s="179">
        <f t="shared" si="1"/>
        <v>17</v>
      </c>
      <c r="AJ52" s="103"/>
      <c r="AK52" s="103"/>
      <c r="AL52" s="103"/>
      <c r="AM52" s="290" t="s">
        <v>685</v>
      </c>
      <c r="AN52" s="101" t="s">
        <v>201</v>
      </c>
      <c r="AO52" s="121"/>
      <c r="AP52" s="121"/>
      <c r="AQ52" s="103">
        <v>62</v>
      </c>
      <c r="AR52" s="132" t="s">
        <v>173</v>
      </c>
      <c r="AS52" s="103"/>
      <c r="AT52" s="122" t="s">
        <v>543</v>
      </c>
    </row>
    <row r="53" spans="1:46" x14ac:dyDescent="0.25">
      <c r="A53" s="291">
        <v>45</v>
      </c>
      <c r="B53" s="104">
        <v>801745</v>
      </c>
      <c r="C53" s="202" t="str">
        <f t="shared" ref="C53:C58" si="4">D53 &amp; " " &amp; E53</f>
        <v>Abieyuwa   IMA-EDOMWONYYI (Miss)</v>
      </c>
      <c r="D53" s="72" t="s">
        <v>522</v>
      </c>
      <c r="E53" s="53" t="s">
        <v>523</v>
      </c>
      <c r="F53" s="307" t="s">
        <v>571</v>
      </c>
      <c r="G53" s="126" t="s">
        <v>727</v>
      </c>
      <c r="H53" s="104" t="s">
        <v>726</v>
      </c>
      <c r="I53" s="108" t="s">
        <v>732</v>
      </c>
      <c r="J53" s="108" t="s">
        <v>727</v>
      </c>
      <c r="K53" s="108" t="s">
        <v>724</v>
      </c>
      <c r="L53" s="108" t="s">
        <v>732</v>
      </c>
      <c r="M53" s="183" t="s">
        <v>724</v>
      </c>
      <c r="N53" s="190" t="s">
        <v>171</v>
      </c>
      <c r="O53" s="176" t="s">
        <v>665</v>
      </c>
      <c r="P53" s="110">
        <v>5</v>
      </c>
      <c r="Q53" s="59"/>
      <c r="R53" s="71" t="s">
        <v>221</v>
      </c>
      <c r="S53" s="60" t="s">
        <v>215</v>
      </c>
      <c r="T53" s="60" t="s">
        <v>166</v>
      </c>
      <c r="U53" s="60" t="s">
        <v>166</v>
      </c>
      <c r="V53" s="60" t="s">
        <v>166</v>
      </c>
      <c r="W53" s="60" t="s">
        <v>186</v>
      </c>
      <c r="X53" s="60" t="s">
        <v>236</v>
      </c>
      <c r="Y53" s="60" t="s">
        <v>209</v>
      </c>
      <c r="Z53" s="60" t="s">
        <v>211</v>
      </c>
      <c r="AA53" s="60" t="s">
        <v>166</v>
      </c>
      <c r="AB53" s="60" t="s">
        <v>196</v>
      </c>
      <c r="AC53" s="60" t="s">
        <v>166</v>
      </c>
      <c r="AD53" s="57"/>
      <c r="AE53" s="61"/>
      <c r="AF53" s="59">
        <v>0</v>
      </c>
      <c r="AG53" s="62"/>
      <c r="AH53" s="63"/>
      <c r="AI53" s="64">
        <f t="shared" si="1"/>
        <v>5</v>
      </c>
      <c r="AJ53" s="65"/>
      <c r="AK53" s="65"/>
      <c r="AL53" s="66"/>
      <c r="AM53" s="290"/>
      <c r="AN53" s="73" t="s">
        <v>201</v>
      </c>
      <c r="AQ53" s="50">
        <v>15</v>
      </c>
      <c r="AR53" s="11"/>
      <c r="AS53" s="11"/>
      <c r="AT53" s="12" t="s">
        <v>544</v>
      </c>
    </row>
    <row r="54" spans="1:46" x14ac:dyDescent="0.25">
      <c r="A54" s="289">
        <v>46</v>
      </c>
      <c r="B54" s="104" t="s">
        <v>579</v>
      </c>
      <c r="C54" s="202" t="str">
        <f t="shared" si="4"/>
        <v>Onyekachukwu Japheth  ISEDE</v>
      </c>
      <c r="D54" s="72" t="s">
        <v>347</v>
      </c>
      <c r="E54" s="53" t="s">
        <v>332</v>
      </c>
      <c r="F54" s="307"/>
      <c r="G54" s="126" t="s">
        <v>727</v>
      </c>
      <c r="H54" s="104" t="s">
        <v>721</v>
      </c>
      <c r="I54" s="108" t="s">
        <v>730</v>
      </c>
      <c r="J54" s="108" t="s">
        <v>722</v>
      </c>
      <c r="K54" s="108" t="s">
        <v>722</v>
      </c>
      <c r="L54" s="108" t="s">
        <v>731</v>
      </c>
      <c r="M54" s="183" t="s">
        <v>724</v>
      </c>
      <c r="N54" s="190" t="s">
        <v>171</v>
      </c>
      <c r="O54" s="176" t="s">
        <v>662</v>
      </c>
      <c r="P54" s="110">
        <v>6</v>
      </c>
      <c r="Q54" s="59" t="s">
        <v>374</v>
      </c>
      <c r="R54" s="60" t="s">
        <v>185</v>
      </c>
      <c r="S54" s="60" t="s">
        <v>236</v>
      </c>
      <c r="T54" s="60" t="s">
        <v>166</v>
      </c>
      <c r="U54" s="60" t="s">
        <v>166</v>
      </c>
      <c r="V54" s="60" t="s">
        <v>166</v>
      </c>
      <c r="W54" s="60" t="s">
        <v>189</v>
      </c>
      <c r="X54" s="69" t="s">
        <v>364</v>
      </c>
      <c r="Y54" s="60" t="s">
        <v>195</v>
      </c>
      <c r="Z54" s="60" t="s">
        <v>207</v>
      </c>
      <c r="AA54" s="60" t="s">
        <v>166</v>
      </c>
      <c r="AB54" s="60" t="s">
        <v>196</v>
      </c>
      <c r="AC54" s="60" t="s">
        <v>166</v>
      </c>
      <c r="AD54" s="57"/>
      <c r="AE54" s="61"/>
      <c r="AF54" s="59">
        <v>6</v>
      </c>
      <c r="AG54" s="62"/>
      <c r="AH54" s="63"/>
      <c r="AI54" s="64">
        <f t="shared" si="1"/>
        <v>12</v>
      </c>
      <c r="AJ54" s="65"/>
      <c r="AK54" s="65"/>
      <c r="AL54" s="66"/>
      <c r="AM54" s="290"/>
      <c r="AN54" s="73" t="s">
        <v>201</v>
      </c>
      <c r="AQ54" s="50">
        <v>17</v>
      </c>
      <c r="AR54" s="11"/>
      <c r="AS54" s="11"/>
      <c r="AT54" s="12" t="s">
        <v>544</v>
      </c>
    </row>
    <row r="55" spans="1:46" x14ac:dyDescent="0.25">
      <c r="A55" s="291">
        <v>47</v>
      </c>
      <c r="B55" s="104" t="s">
        <v>580</v>
      </c>
      <c r="C55" s="202" t="str">
        <f t="shared" si="4"/>
        <v xml:space="preserve">Evelyn Iriagbonse MICHAEL (Miss) </v>
      </c>
      <c r="D55" s="72" t="s">
        <v>524</v>
      </c>
      <c r="E55" s="53" t="s">
        <v>525</v>
      </c>
      <c r="F55" s="307"/>
      <c r="G55" s="126" t="s">
        <v>727</v>
      </c>
      <c r="H55" s="104" t="s">
        <v>721</v>
      </c>
      <c r="I55" s="108" t="s">
        <v>725</v>
      </c>
      <c r="J55" s="108" t="s">
        <v>726</v>
      </c>
      <c r="K55" s="108" t="s">
        <v>726</v>
      </c>
      <c r="L55" s="108" t="s">
        <v>732</v>
      </c>
      <c r="M55" s="183" t="s">
        <v>724</v>
      </c>
      <c r="N55" s="190" t="s">
        <v>171</v>
      </c>
      <c r="O55" s="176" t="s">
        <v>662</v>
      </c>
      <c r="P55" s="110">
        <v>6</v>
      </c>
      <c r="Q55" s="59"/>
      <c r="R55" s="69" t="s">
        <v>376</v>
      </c>
      <c r="S55" s="60" t="s">
        <v>166</v>
      </c>
      <c r="T55" s="60" t="s">
        <v>236</v>
      </c>
      <c r="U55" s="60" t="s">
        <v>166</v>
      </c>
      <c r="V55" s="60" t="s">
        <v>166</v>
      </c>
      <c r="W55" s="69" t="s">
        <v>377</v>
      </c>
      <c r="X55" s="60" t="s">
        <v>174</v>
      </c>
      <c r="Y55" s="60" t="s">
        <v>230</v>
      </c>
      <c r="Z55" s="60" t="s">
        <v>235</v>
      </c>
      <c r="AA55" s="60" t="s">
        <v>166</v>
      </c>
      <c r="AB55" s="60" t="s">
        <v>196</v>
      </c>
      <c r="AC55" s="60" t="s">
        <v>166</v>
      </c>
      <c r="AD55" s="57"/>
      <c r="AE55" s="61"/>
      <c r="AF55" s="59">
        <v>6</v>
      </c>
      <c r="AG55" s="62"/>
      <c r="AH55" s="63"/>
      <c r="AI55" s="64">
        <f t="shared" si="1"/>
        <v>12</v>
      </c>
      <c r="AJ55" s="65"/>
      <c r="AK55" s="65"/>
      <c r="AL55" s="66"/>
      <c r="AM55" s="290" t="s">
        <v>151</v>
      </c>
      <c r="AN55" s="73" t="s">
        <v>201</v>
      </c>
      <c r="AQ55" s="50">
        <v>19</v>
      </c>
      <c r="AR55" s="11"/>
      <c r="AS55" s="11"/>
      <c r="AT55" s="12" t="s">
        <v>544</v>
      </c>
    </row>
    <row r="56" spans="1:46" x14ac:dyDescent="0.25">
      <c r="A56" s="289">
        <v>48</v>
      </c>
      <c r="B56" s="104" t="s">
        <v>581</v>
      </c>
      <c r="C56" s="202" t="str">
        <f t="shared" si="4"/>
        <v>Odiakachukwu Uzodiunor  NWACHI</v>
      </c>
      <c r="D56" s="72" t="s">
        <v>348</v>
      </c>
      <c r="E56" s="53" t="s">
        <v>333</v>
      </c>
      <c r="F56" s="307"/>
      <c r="G56" s="126" t="s">
        <v>726</v>
      </c>
      <c r="H56" s="104" t="s">
        <v>721</v>
      </c>
      <c r="I56" s="108" t="s">
        <v>727</v>
      </c>
      <c r="J56" s="108" t="s">
        <v>721</v>
      </c>
      <c r="K56" s="108" t="s">
        <v>726</v>
      </c>
      <c r="L56" s="108" t="s">
        <v>727</v>
      </c>
      <c r="M56" s="183" t="s">
        <v>724</v>
      </c>
      <c r="N56" s="190" t="s">
        <v>665</v>
      </c>
      <c r="O56" s="176" t="s">
        <v>171</v>
      </c>
      <c r="P56" s="110">
        <v>5</v>
      </c>
      <c r="Q56" s="59"/>
      <c r="R56" s="60" t="s">
        <v>232</v>
      </c>
      <c r="S56" s="60" t="s">
        <v>166</v>
      </c>
      <c r="T56" s="60" t="s">
        <v>188</v>
      </c>
      <c r="U56" s="60" t="s">
        <v>166</v>
      </c>
      <c r="V56" s="60" t="s">
        <v>166</v>
      </c>
      <c r="W56" s="60" t="s">
        <v>176</v>
      </c>
      <c r="X56" s="60" t="s">
        <v>211</v>
      </c>
      <c r="Y56" s="60" t="s">
        <v>174</v>
      </c>
      <c r="Z56" s="60" t="s">
        <v>187</v>
      </c>
      <c r="AA56" s="60" t="s">
        <v>166</v>
      </c>
      <c r="AB56" s="60" t="s">
        <v>196</v>
      </c>
      <c r="AC56" s="60" t="s">
        <v>166</v>
      </c>
      <c r="AD56" s="57"/>
      <c r="AE56" s="61"/>
      <c r="AF56" s="59">
        <v>5</v>
      </c>
      <c r="AG56" s="62"/>
      <c r="AH56" s="63"/>
      <c r="AI56" s="64">
        <f t="shared" si="1"/>
        <v>10</v>
      </c>
      <c r="AJ56" s="65"/>
      <c r="AK56" s="65"/>
      <c r="AL56" s="66"/>
      <c r="AM56" s="290"/>
      <c r="AN56" s="73" t="s">
        <v>201</v>
      </c>
      <c r="AQ56" s="50">
        <v>22</v>
      </c>
      <c r="AR56" s="11"/>
      <c r="AS56" s="11"/>
      <c r="AT56" s="12" t="s">
        <v>544</v>
      </c>
    </row>
    <row r="57" spans="1:46" x14ac:dyDescent="0.25">
      <c r="A57" s="291">
        <v>49</v>
      </c>
      <c r="B57" s="104" t="s">
        <v>582</v>
      </c>
      <c r="C57" s="202" t="str">
        <f t="shared" si="4"/>
        <v xml:space="preserve">Efevero Catherine ODUDU (Miss) </v>
      </c>
      <c r="D57" s="72" t="s">
        <v>526</v>
      </c>
      <c r="E57" s="53" t="s">
        <v>527</v>
      </c>
      <c r="F57" s="307" t="s">
        <v>610</v>
      </c>
      <c r="G57" s="126" t="s">
        <v>723</v>
      </c>
      <c r="H57" s="104" t="s">
        <v>733</v>
      </c>
      <c r="I57" s="108" t="s">
        <v>721</v>
      </c>
      <c r="J57" s="108" t="s">
        <v>721</v>
      </c>
      <c r="K57" s="108" t="s">
        <v>722</v>
      </c>
      <c r="L57" s="108" t="s">
        <v>730</v>
      </c>
      <c r="M57" s="183" t="s">
        <v>724</v>
      </c>
      <c r="N57" s="190" t="s">
        <v>662</v>
      </c>
      <c r="O57" s="176" t="s">
        <v>661</v>
      </c>
      <c r="P57" s="110">
        <v>9</v>
      </c>
      <c r="Q57" s="59"/>
      <c r="R57" s="60" t="s">
        <v>379</v>
      </c>
      <c r="S57" s="60" t="s">
        <v>240</v>
      </c>
      <c r="T57" s="71" t="s">
        <v>166</v>
      </c>
      <c r="U57" s="60" t="s">
        <v>166</v>
      </c>
      <c r="V57" s="60" t="s">
        <v>166</v>
      </c>
      <c r="W57" s="60" t="s">
        <v>211</v>
      </c>
      <c r="X57" s="60" t="s">
        <v>182</v>
      </c>
      <c r="Y57" s="60" t="s">
        <v>232</v>
      </c>
      <c r="Z57" s="60" t="s">
        <v>220</v>
      </c>
      <c r="AA57" s="60" t="s">
        <v>166</v>
      </c>
      <c r="AB57" s="60" t="s">
        <v>214</v>
      </c>
      <c r="AC57" s="60" t="s">
        <v>201</v>
      </c>
      <c r="AD57" s="57"/>
      <c r="AE57" s="61"/>
      <c r="AF57" s="59">
        <v>3</v>
      </c>
      <c r="AG57" s="62"/>
      <c r="AH57" s="63"/>
      <c r="AI57" s="64">
        <f t="shared" si="1"/>
        <v>12</v>
      </c>
      <c r="AJ57" s="65"/>
      <c r="AK57" s="65"/>
      <c r="AL57" s="66"/>
      <c r="AM57" s="290" t="s">
        <v>604</v>
      </c>
      <c r="AN57" s="73" t="s">
        <v>201</v>
      </c>
      <c r="AQ57" s="50">
        <v>25</v>
      </c>
      <c r="AR57" s="11"/>
      <c r="AS57" s="11"/>
      <c r="AT57" s="12" t="s">
        <v>544</v>
      </c>
    </row>
    <row r="58" spans="1:46" ht="31.5" x14ac:dyDescent="0.25">
      <c r="A58" s="289">
        <v>50</v>
      </c>
      <c r="B58" s="104" t="s">
        <v>583</v>
      </c>
      <c r="C58" s="202" t="str">
        <f t="shared" si="4"/>
        <v>Victor Akpo  OKPEGWA</v>
      </c>
      <c r="D58" s="72" t="s">
        <v>349</v>
      </c>
      <c r="E58" s="53" t="s">
        <v>334</v>
      </c>
      <c r="F58" s="307" t="s">
        <v>673</v>
      </c>
      <c r="G58" s="126" t="s">
        <v>723</v>
      </c>
      <c r="H58" s="104" t="s">
        <v>730</v>
      </c>
      <c r="I58" s="376" t="s">
        <v>725</v>
      </c>
      <c r="J58" s="108" t="s">
        <v>727</v>
      </c>
      <c r="K58" s="108" t="s">
        <v>727</v>
      </c>
      <c r="L58" s="108" t="s">
        <v>721</v>
      </c>
      <c r="M58" s="183" t="s">
        <v>201</v>
      </c>
      <c r="N58" s="190" t="s">
        <v>662</v>
      </c>
      <c r="O58" s="176" t="s">
        <v>671</v>
      </c>
      <c r="P58" s="110">
        <v>22</v>
      </c>
      <c r="Q58" s="59"/>
      <c r="R58" s="60" t="s">
        <v>220</v>
      </c>
      <c r="S58" s="60" t="s">
        <v>166</v>
      </c>
      <c r="T58" s="60" t="s">
        <v>166</v>
      </c>
      <c r="U58" s="60" t="s">
        <v>166</v>
      </c>
      <c r="V58" s="60" t="s">
        <v>201</v>
      </c>
      <c r="W58" s="69" t="s">
        <v>201</v>
      </c>
      <c r="X58" s="69" t="s">
        <v>201</v>
      </c>
      <c r="Y58" s="60" t="s">
        <v>174</v>
      </c>
      <c r="Z58" s="60" t="s">
        <v>189</v>
      </c>
      <c r="AA58" s="60" t="s">
        <v>166</v>
      </c>
      <c r="AB58" s="60" t="s">
        <v>201</v>
      </c>
      <c r="AC58" s="60" t="s">
        <v>201</v>
      </c>
      <c r="AD58" s="57"/>
      <c r="AE58" s="61"/>
      <c r="AF58" s="59">
        <v>15</v>
      </c>
      <c r="AG58" s="62"/>
      <c r="AH58" s="63"/>
      <c r="AI58" s="64">
        <f t="shared" si="1"/>
        <v>37</v>
      </c>
      <c r="AJ58" s="65"/>
      <c r="AK58" s="65"/>
      <c r="AL58" s="66"/>
      <c r="AM58" s="290" t="s">
        <v>686</v>
      </c>
      <c r="AN58" s="73" t="s">
        <v>201</v>
      </c>
      <c r="AQ58" s="50">
        <v>30</v>
      </c>
      <c r="AR58" s="11"/>
      <c r="AS58" s="11"/>
      <c r="AT58" s="12" t="s">
        <v>544</v>
      </c>
    </row>
    <row r="59" spans="1:46" ht="31.5" x14ac:dyDescent="0.25">
      <c r="A59" s="291">
        <v>51</v>
      </c>
      <c r="B59" s="104" t="s">
        <v>261</v>
      </c>
      <c r="C59" s="202" t="str">
        <f>D59&amp;" "&amp;E59</f>
        <v>Felix  OYANOGHAFO</v>
      </c>
      <c r="D59" s="11" t="s">
        <v>498</v>
      </c>
      <c r="E59" s="103" t="s">
        <v>459</v>
      </c>
      <c r="F59" s="305" t="s">
        <v>623</v>
      </c>
      <c r="G59" s="126" t="s">
        <v>721</v>
      </c>
      <c r="H59" s="104" t="s">
        <v>730</v>
      </c>
      <c r="I59" s="108" t="s">
        <v>725</v>
      </c>
      <c r="J59" s="108" t="s">
        <v>731</v>
      </c>
      <c r="K59" s="108" t="s">
        <v>731</v>
      </c>
      <c r="L59" s="108" t="s">
        <v>723</v>
      </c>
      <c r="M59" s="183" t="s">
        <v>166</v>
      </c>
      <c r="N59" s="190" t="s">
        <v>661</v>
      </c>
      <c r="O59" s="176" t="s">
        <v>663</v>
      </c>
      <c r="P59" s="110">
        <v>18</v>
      </c>
      <c r="Q59" s="226"/>
      <c r="R59" s="108" t="s">
        <v>235</v>
      </c>
      <c r="S59" s="108" t="s">
        <v>182</v>
      </c>
      <c r="T59" s="108" t="s">
        <v>166</v>
      </c>
      <c r="U59" s="108"/>
      <c r="V59" s="108"/>
      <c r="W59" s="108" t="s">
        <v>362</v>
      </c>
      <c r="X59" s="108" t="s">
        <v>235</v>
      </c>
      <c r="Y59" s="108" t="s">
        <v>174</v>
      </c>
      <c r="Z59" s="108" t="s">
        <v>189</v>
      </c>
      <c r="AA59" s="108"/>
      <c r="AB59" s="112" t="s">
        <v>166</v>
      </c>
      <c r="AC59" s="112"/>
      <c r="AD59" s="177"/>
      <c r="AE59" s="178"/>
      <c r="AF59" s="179">
        <v>3</v>
      </c>
      <c r="AG59" s="180"/>
      <c r="AH59" s="181"/>
      <c r="AI59" s="179">
        <f t="shared" si="1"/>
        <v>21</v>
      </c>
      <c r="AJ59" s="103"/>
      <c r="AK59" s="103"/>
      <c r="AL59" s="103"/>
      <c r="AM59" s="290" t="s">
        <v>736</v>
      </c>
      <c r="AN59" s="101" t="s">
        <v>201</v>
      </c>
      <c r="AO59" s="121"/>
      <c r="AP59" s="121"/>
      <c r="AQ59" s="41">
        <v>63</v>
      </c>
      <c r="AR59" s="132" t="s">
        <v>173</v>
      </c>
      <c r="AS59" s="103"/>
      <c r="AT59" s="122" t="s">
        <v>543</v>
      </c>
    </row>
    <row r="60" spans="1:46" x14ac:dyDescent="0.25">
      <c r="A60" s="289">
        <v>52</v>
      </c>
      <c r="B60" s="104" t="s">
        <v>584</v>
      </c>
      <c r="C60" s="202" t="str">
        <f>D60 &amp; " " &amp; E60</f>
        <v>Victor   UMAKHIHE</v>
      </c>
      <c r="D60" s="72" t="s">
        <v>350</v>
      </c>
      <c r="E60" s="53" t="s">
        <v>335</v>
      </c>
      <c r="F60" s="307" t="s">
        <v>550</v>
      </c>
      <c r="G60" s="126" t="s">
        <v>722</v>
      </c>
      <c r="H60" s="104" t="s">
        <v>730</v>
      </c>
      <c r="I60" s="108" t="s">
        <v>725</v>
      </c>
      <c r="J60" s="108" t="s">
        <v>730</v>
      </c>
      <c r="K60" s="108" t="s">
        <v>727</v>
      </c>
      <c r="L60" s="108" t="s">
        <v>726</v>
      </c>
      <c r="M60" s="183" t="s">
        <v>724</v>
      </c>
      <c r="N60" s="190" t="s">
        <v>662</v>
      </c>
      <c r="O60" s="176" t="s">
        <v>662</v>
      </c>
      <c r="P60" s="110">
        <v>12</v>
      </c>
      <c r="Q60" s="59"/>
      <c r="R60" s="60" t="s">
        <v>220</v>
      </c>
      <c r="S60" s="60" t="s">
        <v>181</v>
      </c>
      <c r="T60" s="60"/>
      <c r="U60" s="60" t="s">
        <v>166</v>
      </c>
      <c r="V60" s="60" t="s">
        <v>166</v>
      </c>
      <c r="W60" s="60" t="s">
        <v>410</v>
      </c>
      <c r="X60" s="69" t="s">
        <v>201</v>
      </c>
      <c r="Y60" s="60" t="s">
        <v>208</v>
      </c>
      <c r="Z60" s="60" t="s">
        <v>381</v>
      </c>
      <c r="AA60" s="60" t="s">
        <v>166</v>
      </c>
      <c r="AB60" s="60" t="s">
        <v>196</v>
      </c>
      <c r="AC60" s="60" t="s">
        <v>166</v>
      </c>
      <c r="AD60" s="57"/>
      <c r="AE60" s="61"/>
      <c r="AF60" s="59">
        <v>9</v>
      </c>
      <c r="AG60" s="62"/>
      <c r="AH60" s="63"/>
      <c r="AI60" s="64">
        <f t="shared" si="1"/>
        <v>21</v>
      </c>
      <c r="AJ60" s="65"/>
      <c r="AK60" s="65"/>
      <c r="AL60" s="66"/>
      <c r="AM60" s="290" t="s">
        <v>738</v>
      </c>
      <c r="AN60" s="73" t="s">
        <v>201</v>
      </c>
      <c r="AQ60" s="50">
        <v>35</v>
      </c>
      <c r="AR60" s="11"/>
      <c r="AS60" s="11"/>
      <c r="AT60" s="12" t="s">
        <v>544</v>
      </c>
    </row>
    <row r="61" spans="1:46" ht="35.1" customHeight="1" x14ac:dyDescent="0.25">
      <c r="A61" s="291">
        <v>53</v>
      </c>
      <c r="B61" s="104" t="s">
        <v>585</v>
      </c>
      <c r="C61" s="202" t="str">
        <f>D61 &amp; " " &amp; E61</f>
        <v>Nmadu Douglas  AROHIA</v>
      </c>
      <c r="D61" s="72" t="s">
        <v>352</v>
      </c>
      <c r="E61" s="53" t="s">
        <v>337</v>
      </c>
      <c r="F61" s="307" t="s">
        <v>672</v>
      </c>
      <c r="G61" s="126" t="s">
        <v>723</v>
      </c>
      <c r="H61" s="104" t="s">
        <v>730</v>
      </c>
      <c r="I61" s="108" t="s">
        <v>732</v>
      </c>
      <c r="J61" s="108" t="s">
        <v>729</v>
      </c>
      <c r="K61" s="108" t="s">
        <v>731</v>
      </c>
      <c r="L61" s="108" t="s">
        <v>729</v>
      </c>
      <c r="M61" s="183" t="s">
        <v>724</v>
      </c>
      <c r="N61" s="190" t="s">
        <v>666</v>
      </c>
      <c r="O61" s="176" t="s">
        <v>669</v>
      </c>
      <c r="P61" s="110">
        <v>29</v>
      </c>
      <c r="Q61" s="59" t="s">
        <v>380</v>
      </c>
      <c r="R61" s="68" t="s">
        <v>368</v>
      </c>
      <c r="S61" s="60" t="s">
        <v>166</v>
      </c>
      <c r="T61" s="60" t="s">
        <v>201</v>
      </c>
      <c r="U61" s="60" t="s">
        <v>166</v>
      </c>
      <c r="V61" s="60" t="s">
        <v>166</v>
      </c>
      <c r="W61" s="60" t="s">
        <v>201</v>
      </c>
      <c r="X61" s="60" t="s">
        <v>201</v>
      </c>
      <c r="Y61" s="60" t="s">
        <v>187</v>
      </c>
      <c r="Z61" s="60" t="s">
        <v>166</v>
      </c>
      <c r="AA61" s="60" t="s">
        <v>166</v>
      </c>
      <c r="AB61" s="60" t="s">
        <v>369</v>
      </c>
      <c r="AC61" s="60" t="s">
        <v>201</v>
      </c>
      <c r="AD61" s="57"/>
      <c r="AE61" s="61"/>
      <c r="AF61" s="59">
        <v>20</v>
      </c>
      <c r="AG61" s="62"/>
      <c r="AH61" s="63"/>
      <c r="AI61" s="64">
        <f t="shared" si="1"/>
        <v>49</v>
      </c>
      <c r="AJ61" s="65"/>
      <c r="AK61" s="65"/>
      <c r="AL61" s="66"/>
      <c r="AM61" s="290" t="s">
        <v>687</v>
      </c>
      <c r="AN61" s="73" t="s">
        <v>201</v>
      </c>
      <c r="AQ61" s="50">
        <v>37</v>
      </c>
      <c r="AR61" s="11"/>
      <c r="AS61" s="11"/>
      <c r="AT61" s="12" t="s">
        <v>544</v>
      </c>
    </row>
    <row r="62" spans="1:46" ht="47.25" x14ac:dyDescent="0.25">
      <c r="A62" s="289">
        <v>54</v>
      </c>
      <c r="B62" s="104" t="s">
        <v>586</v>
      </c>
      <c r="C62" s="202" t="str">
        <f>D62 &amp; " " &amp; E62</f>
        <v>Henry Elohor IGHARIEMU</v>
      </c>
      <c r="D62" s="72" t="s">
        <v>551</v>
      </c>
      <c r="E62" s="53" t="s">
        <v>338</v>
      </c>
      <c r="F62" s="307" t="s">
        <v>658</v>
      </c>
      <c r="G62" s="371" t="s">
        <v>723</v>
      </c>
      <c r="H62" s="104" t="s">
        <v>166</v>
      </c>
      <c r="I62" s="108" t="s">
        <v>725</v>
      </c>
      <c r="J62" s="378" t="s">
        <v>725</v>
      </c>
      <c r="K62" s="108" t="s">
        <v>731</v>
      </c>
      <c r="L62" s="108" t="s">
        <v>178</v>
      </c>
      <c r="M62" s="183" t="s">
        <v>724</v>
      </c>
      <c r="N62" s="190" t="s">
        <v>663</v>
      </c>
      <c r="O62" s="176" t="s">
        <v>663</v>
      </c>
      <c r="P62" s="110">
        <v>30</v>
      </c>
      <c r="Q62" s="59" t="s">
        <v>370</v>
      </c>
      <c r="R62" s="60" t="s">
        <v>234</v>
      </c>
      <c r="S62" s="60" t="s">
        <v>166</v>
      </c>
      <c r="T62" s="60" t="s">
        <v>166</v>
      </c>
      <c r="U62" s="60" t="s">
        <v>166</v>
      </c>
      <c r="V62" s="60" t="s">
        <v>166</v>
      </c>
      <c r="W62" s="60" t="s">
        <v>201</v>
      </c>
      <c r="X62" s="60" t="s">
        <v>166</v>
      </c>
      <c r="Y62" s="60" t="s">
        <v>166</v>
      </c>
      <c r="Z62" s="60" t="s">
        <v>166</v>
      </c>
      <c r="AA62" s="60" t="s">
        <v>201</v>
      </c>
      <c r="AB62" s="60" t="s">
        <v>369</v>
      </c>
      <c r="AC62" s="60" t="s">
        <v>166</v>
      </c>
      <c r="AD62" s="57"/>
      <c r="AE62" s="61"/>
      <c r="AF62" s="59">
        <v>18</v>
      </c>
      <c r="AG62" s="62"/>
      <c r="AH62" s="63"/>
      <c r="AI62" s="64">
        <f t="shared" si="1"/>
        <v>48</v>
      </c>
      <c r="AJ62" s="65"/>
      <c r="AK62" s="65"/>
      <c r="AL62" s="66"/>
      <c r="AM62" s="290" t="s">
        <v>739</v>
      </c>
      <c r="AN62" s="73" t="s">
        <v>201</v>
      </c>
      <c r="AQ62" s="50">
        <v>38</v>
      </c>
      <c r="AR62" s="11"/>
      <c r="AS62" s="11" t="s">
        <v>560</v>
      </c>
      <c r="AT62" s="12" t="s">
        <v>544</v>
      </c>
    </row>
    <row r="63" spans="1:46" ht="16.5" thickBot="1" x14ac:dyDescent="0.3">
      <c r="A63" s="291">
        <v>55</v>
      </c>
      <c r="B63" s="292" t="s">
        <v>587</v>
      </c>
      <c r="C63" s="293" t="str">
        <f>D63 &amp; " " &amp; E63</f>
        <v>Emmanuel Temitope  SALISU</v>
      </c>
      <c r="D63" s="294" t="s">
        <v>353</v>
      </c>
      <c r="E63" s="295" t="s">
        <v>339</v>
      </c>
      <c r="F63" s="308"/>
      <c r="G63" s="312" t="s">
        <v>724</v>
      </c>
      <c r="H63" s="312" t="s">
        <v>724</v>
      </c>
      <c r="I63" s="312" t="s">
        <v>724</v>
      </c>
      <c r="J63" s="312" t="s">
        <v>722</v>
      </c>
      <c r="K63" s="312" t="s">
        <v>727</v>
      </c>
      <c r="L63" s="312" t="s">
        <v>722</v>
      </c>
      <c r="M63" s="312" t="s">
        <v>201</v>
      </c>
      <c r="N63" s="269" t="s">
        <v>664</v>
      </c>
      <c r="O63" s="271" t="s">
        <v>171</v>
      </c>
      <c r="P63" s="272">
        <v>2</v>
      </c>
      <c r="Q63" s="296"/>
      <c r="R63" s="297" t="s">
        <v>373</v>
      </c>
      <c r="S63" s="297" t="s">
        <v>187</v>
      </c>
      <c r="T63" s="297" t="s">
        <v>166</v>
      </c>
      <c r="U63" s="297" t="s">
        <v>166</v>
      </c>
      <c r="V63" s="297" t="s">
        <v>166</v>
      </c>
      <c r="W63" s="297" t="s">
        <v>189</v>
      </c>
      <c r="X63" s="297" t="s">
        <v>191</v>
      </c>
      <c r="Y63" s="297" t="s">
        <v>177</v>
      </c>
      <c r="Z63" s="297" t="s">
        <v>188</v>
      </c>
      <c r="AA63" s="297" t="s">
        <v>166</v>
      </c>
      <c r="AB63" s="297">
        <v>0</v>
      </c>
      <c r="AC63" s="297" t="s">
        <v>166</v>
      </c>
      <c r="AD63" s="298"/>
      <c r="AE63" s="299"/>
      <c r="AF63" s="296"/>
      <c r="AG63" s="300"/>
      <c r="AH63" s="301"/>
      <c r="AI63" s="302">
        <f t="shared" si="1"/>
        <v>2</v>
      </c>
      <c r="AJ63" s="303"/>
      <c r="AK63" s="303"/>
      <c r="AL63" s="304"/>
      <c r="AM63" s="290"/>
      <c r="AN63" s="73" t="s">
        <v>201</v>
      </c>
      <c r="AQ63" s="50">
        <v>40</v>
      </c>
      <c r="AR63" s="11"/>
      <c r="AS63" s="11"/>
      <c r="AT63" s="12" t="s">
        <v>544</v>
      </c>
    </row>
    <row r="64" spans="1:46" ht="19.5" thickBot="1" x14ac:dyDescent="0.35">
      <c r="A64" s="611" t="s">
        <v>574</v>
      </c>
      <c r="B64" s="703"/>
      <c r="C64" s="703"/>
      <c r="D64" s="703"/>
      <c r="E64" s="703"/>
      <c r="F64" s="703"/>
      <c r="G64" s="703"/>
      <c r="H64" s="703"/>
      <c r="I64" s="703"/>
      <c r="J64" s="703"/>
      <c r="K64" s="703"/>
      <c r="L64" s="703"/>
      <c r="M64" s="703"/>
      <c r="N64" s="703"/>
      <c r="O64" s="703"/>
      <c r="P64" s="703"/>
      <c r="Q64" s="703"/>
      <c r="R64" s="703"/>
      <c r="S64" s="703"/>
      <c r="T64" s="703"/>
      <c r="U64" s="703"/>
      <c r="V64" s="703"/>
      <c r="W64" s="703"/>
      <c r="X64" s="703"/>
      <c r="Y64" s="703"/>
      <c r="Z64" s="703"/>
      <c r="AA64" s="703"/>
      <c r="AB64" s="703"/>
      <c r="AC64" s="703"/>
      <c r="AD64" s="703"/>
      <c r="AE64" s="703"/>
      <c r="AF64" s="703"/>
      <c r="AG64" s="703"/>
      <c r="AH64" s="703"/>
      <c r="AI64" s="703"/>
      <c r="AJ64" s="703"/>
      <c r="AK64" s="703"/>
      <c r="AL64" s="703"/>
      <c r="AM64" s="704"/>
      <c r="AN64" s="74"/>
      <c r="AR64" s="11"/>
      <c r="AS64" s="11"/>
    </row>
    <row r="65" spans="1:46" ht="16.5" hidden="1" thickBot="1" x14ac:dyDescent="0.3">
      <c r="A65" s="705" t="s">
        <v>0</v>
      </c>
      <c r="B65" s="708" t="s">
        <v>50</v>
      </c>
      <c r="C65" s="711" t="s">
        <v>51</v>
      </c>
      <c r="D65" s="360"/>
      <c r="E65" s="360"/>
      <c r="F65" s="711" t="s">
        <v>52</v>
      </c>
      <c r="G65" s="705" t="s">
        <v>1</v>
      </c>
      <c r="H65" s="705"/>
      <c r="I65" s="705"/>
      <c r="J65" s="705"/>
      <c r="K65" s="705"/>
      <c r="L65" s="705"/>
      <c r="M65" s="705"/>
      <c r="N65" s="714"/>
      <c r="O65" s="714"/>
      <c r="P65" s="714"/>
      <c r="Q65" s="385"/>
      <c r="R65" s="715" t="s">
        <v>154</v>
      </c>
      <c r="S65" s="716"/>
      <c r="T65" s="716"/>
      <c r="U65" s="716"/>
      <c r="V65" s="716"/>
      <c r="W65" s="716"/>
      <c r="X65" s="716"/>
      <c r="Y65" s="716"/>
      <c r="Z65" s="716"/>
      <c r="AA65" s="716"/>
      <c r="AB65" s="716"/>
      <c r="AC65" s="38"/>
      <c r="AD65" s="694" t="s">
        <v>537</v>
      </c>
      <c r="AE65" s="697" t="s">
        <v>538</v>
      </c>
      <c r="AF65" s="699" t="s">
        <v>536</v>
      </c>
      <c r="AG65" s="701" t="s">
        <v>535</v>
      </c>
      <c r="AH65" s="686" t="s">
        <v>534</v>
      </c>
      <c r="AI65" s="722" t="s">
        <v>284</v>
      </c>
      <c r="AJ65" s="717" t="s">
        <v>285</v>
      </c>
      <c r="AK65" s="717" t="s">
        <v>533</v>
      </c>
      <c r="AL65" s="717" t="s">
        <v>286</v>
      </c>
      <c r="AM65" s="731" t="s">
        <v>159</v>
      </c>
      <c r="AN65" s="732" t="s">
        <v>356</v>
      </c>
      <c r="AQ65" s="706" t="s">
        <v>0</v>
      </c>
      <c r="AR65" s="11"/>
      <c r="AS65" s="11"/>
    </row>
    <row r="66" spans="1:46" ht="78" hidden="1" customHeight="1" x14ac:dyDescent="0.25">
      <c r="A66" s="706"/>
      <c r="B66" s="709"/>
      <c r="C66" s="712"/>
      <c r="D66" s="83"/>
      <c r="E66" s="83"/>
      <c r="F66" s="712"/>
      <c r="G66" s="197" t="s">
        <v>131</v>
      </c>
      <c r="H66" s="197" t="s">
        <v>150</v>
      </c>
      <c r="I66" s="197" t="s">
        <v>151</v>
      </c>
      <c r="J66" s="197" t="s">
        <v>132</v>
      </c>
      <c r="K66" s="198" t="s">
        <v>133</v>
      </c>
      <c r="L66" s="197" t="s">
        <v>134</v>
      </c>
      <c r="M66" s="349" t="s">
        <v>135</v>
      </c>
      <c r="N66" s="723" t="s">
        <v>136</v>
      </c>
      <c r="O66" s="725" t="s">
        <v>137</v>
      </c>
      <c r="P66" s="727" t="s">
        <v>138</v>
      </c>
      <c r="Q66" s="729" t="s">
        <v>52</v>
      </c>
      <c r="R66" s="384" t="s">
        <v>139</v>
      </c>
      <c r="S66" s="384" t="s">
        <v>140</v>
      </c>
      <c r="T66" s="384" t="s">
        <v>145</v>
      </c>
      <c r="U66" s="384" t="s">
        <v>152</v>
      </c>
      <c r="V66" s="384" t="s">
        <v>153</v>
      </c>
      <c r="W66" s="384" t="s">
        <v>141</v>
      </c>
      <c r="X66" s="384" t="s">
        <v>142</v>
      </c>
      <c r="Y66" s="384" t="s">
        <v>143</v>
      </c>
      <c r="Z66" s="384" t="s">
        <v>144</v>
      </c>
      <c r="AA66" s="384" t="s">
        <v>291</v>
      </c>
      <c r="AB66" s="384" t="s">
        <v>146</v>
      </c>
      <c r="AC66" s="200" t="s">
        <v>292</v>
      </c>
      <c r="AD66" s="694"/>
      <c r="AE66" s="697"/>
      <c r="AF66" s="699"/>
      <c r="AG66" s="701"/>
      <c r="AH66" s="686"/>
      <c r="AI66" s="722"/>
      <c r="AJ66" s="717"/>
      <c r="AK66" s="717"/>
      <c r="AL66" s="717"/>
      <c r="AM66" s="731"/>
      <c r="AN66" s="733"/>
      <c r="AQ66" s="706"/>
      <c r="AR66" s="11"/>
      <c r="AS66" s="11"/>
    </row>
    <row r="67" spans="1:46" ht="18" hidden="1" thickBot="1" x14ac:dyDescent="0.3">
      <c r="A67" s="707"/>
      <c r="B67" s="710"/>
      <c r="C67" s="713"/>
      <c r="D67" s="316"/>
      <c r="E67" s="316"/>
      <c r="F67" s="713"/>
      <c r="G67" s="383">
        <v>3</v>
      </c>
      <c r="H67" s="383">
        <v>3</v>
      </c>
      <c r="I67" s="317">
        <v>3</v>
      </c>
      <c r="J67" s="317">
        <v>3</v>
      </c>
      <c r="K67" s="317">
        <v>3</v>
      </c>
      <c r="L67" s="317">
        <v>3</v>
      </c>
      <c r="M67" s="318">
        <v>3</v>
      </c>
      <c r="N67" s="724"/>
      <c r="O67" s="726"/>
      <c r="P67" s="728"/>
      <c r="Q67" s="730"/>
      <c r="R67" s="317">
        <v>3</v>
      </c>
      <c r="S67" s="317">
        <v>3</v>
      </c>
      <c r="T67" s="317">
        <v>3</v>
      </c>
      <c r="U67" s="318">
        <v>3</v>
      </c>
      <c r="V67" s="318">
        <v>3</v>
      </c>
      <c r="W67" s="318">
        <v>3</v>
      </c>
      <c r="X67" s="318">
        <v>3</v>
      </c>
      <c r="Y67" s="318">
        <v>3</v>
      </c>
      <c r="Z67" s="318">
        <v>3</v>
      </c>
      <c r="AA67" s="318">
        <v>0</v>
      </c>
      <c r="AB67" s="318">
        <v>3</v>
      </c>
      <c r="AC67" s="319"/>
      <c r="AD67" s="694"/>
      <c r="AE67" s="697"/>
      <c r="AF67" s="699"/>
      <c r="AG67" s="701"/>
      <c r="AH67" s="686"/>
      <c r="AI67" s="722"/>
      <c r="AJ67" s="717"/>
      <c r="AK67" s="717"/>
      <c r="AL67" s="717"/>
      <c r="AM67" s="731"/>
      <c r="AN67" s="734"/>
      <c r="AQ67" s="706"/>
      <c r="AR67" s="11"/>
      <c r="AS67" s="11"/>
    </row>
    <row r="68" spans="1:46" ht="47.25" x14ac:dyDescent="0.25">
      <c r="A68" s="322">
        <v>56</v>
      </c>
      <c r="B68" s="323">
        <v>801750</v>
      </c>
      <c r="C68" s="324" t="str">
        <f t="shared" ref="C68:C83" si="5">D68&amp; " " &amp;E68</f>
        <v>Precious Osakpolor IYEKEKPOLOR</v>
      </c>
      <c r="D68" s="325" t="s">
        <v>79</v>
      </c>
      <c r="E68" s="326" t="s">
        <v>68</v>
      </c>
      <c r="F68" s="327" t="s">
        <v>659</v>
      </c>
      <c r="G68" s="328" t="str">
        <f>IF(FacultyVersion!H18&lt;40,"F",IF(FacultyVersion!H18&lt;45,"E",IF(FacultyVersion!H18&lt;50,"D",IF(FacultyVersion!H18&lt;60,"C",IF(FacultyVersion!H18&lt;70,"B",IF(FacultyVersion!H18&lt;101,"A",IF(FacultyVersion!H18="N.R","N.R","ABS")))))))</f>
        <v>F</v>
      </c>
      <c r="H68" s="328" t="str">
        <f>IF(FacultyVersion!I18&lt;40,"F",IF(FacultyVersion!I18&lt;45,"E",IF(FacultyVersion!I18&lt;50,"D",IF(FacultyVersion!I18&lt;60,"C",IF(FacultyVersion!I18&lt;70,"B",IF(FacultyVersion!I18&lt;101,"A",IF(FacultyVersion!I18="N.R","N.R","ABS")))))))</f>
        <v>ABS</v>
      </c>
      <c r="I68" s="328" t="str">
        <f>IF(FacultyVersion!J18&lt;40,"F",IF(FacultyVersion!J18&lt;45,"E",IF(FacultyVersion!J18&lt;50,"D",IF(FacultyVersion!J18&lt;60,"C",IF(FacultyVersion!J18&lt;70,"B",IF(FacultyVersion!J18&lt;101,"A",IF(FacultyVersion!J18="N.R","N.R","ABS")))))))</f>
        <v>ABS</v>
      </c>
      <c r="J68" s="328" t="str">
        <f>IF(FacultyVersion!K18&lt;40,"F",IF(FacultyVersion!K18&lt;45,"E",IF(FacultyVersion!K18&lt;50,"D",IF(FacultyVersion!K18&lt;60,"C",IF(FacultyVersion!K18&lt;70,"B",IF(FacultyVersion!K18&lt;101,"A",IF(FacultyVersion!K18="N.R","N.R","ABS")))))))</f>
        <v>E</v>
      </c>
      <c r="K68" s="328" t="str">
        <f>IF(FacultyVersion!L18&lt;40,"F",IF(FacultyVersion!L18&lt;45,"E",IF(FacultyVersion!L18&lt;50,"D",IF(FacultyVersion!L18&lt;60,"C",IF(FacultyVersion!L18&lt;70,"B",IF(FacultyVersion!L18&lt;101,"A",IF(FacultyVersion!L18="N.R","N.R","ABS")))))))</f>
        <v>ABS</v>
      </c>
      <c r="L68" s="328" t="str">
        <f>IF(FacultyVersion!M18&lt;40,"F",IF(FacultyVersion!M18&lt;45,"E",IF(FacultyVersion!M18&lt;50,"D",IF(FacultyVersion!M18&lt;60,"C",IF(FacultyVersion!M18&lt;70,"B",IF(FacultyVersion!M18&lt;101,"A",IF(FacultyVersion!M18="N.R","N.R","ABS")))))))</f>
        <v>ABS</v>
      </c>
      <c r="M68" s="328"/>
      <c r="N68" s="352">
        <v>11</v>
      </c>
      <c r="O68" s="328">
        <v>18</v>
      </c>
      <c r="P68" s="353">
        <v>29</v>
      </c>
      <c r="Q68" s="329" t="s">
        <v>293</v>
      </c>
      <c r="R68" s="328"/>
      <c r="S68" s="328" t="s">
        <v>156</v>
      </c>
      <c r="T68" s="328" t="s">
        <v>156</v>
      </c>
      <c r="U68" s="330" t="s">
        <v>156</v>
      </c>
      <c r="V68" s="330" t="s">
        <v>156</v>
      </c>
      <c r="W68" s="331" t="s">
        <v>156</v>
      </c>
      <c r="X68" s="332" t="s">
        <v>156</v>
      </c>
      <c r="Y68" s="332" t="s">
        <v>156</v>
      </c>
      <c r="Z68" s="332" t="s">
        <v>156</v>
      </c>
      <c r="AA68" s="332" t="s">
        <v>156</v>
      </c>
      <c r="AB68" s="332"/>
      <c r="AC68" s="332"/>
      <c r="AD68" s="332"/>
      <c r="AE68" s="332"/>
      <c r="AF68" s="332">
        <v>21</v>
      </c>
      <c r="AG68" s="333"/>
      <c r="AH68" s="334"/>
      <c r="AI68" s="335">
        <f t="shared" ref="AI68:AI126" si="6">P68+AF68</f>
        <v>50</v>
      </c>
      <c r="AJ68" s="336"/>
      <c r="AK68" s="336"/>
      <c r="AL68" s="337"/>
      <c r="AM68" s="290" t="s">
        <v>648</v>
      </c>
      <c r="AN68" s="73" t="s">
        <v>201</v>
      </c>
      <c r="AQ68" s="15">
        <v>2</v>
      </c>
      <c r="AR68" s="11" t="s">
        <v>541</v>
      </c>
      <c r="AS68" s="11"/>
      <c r="AT68" s="12" t="s">
        <v>545</v>
      </c>
    </row>
    <row r="69" spans="1:46" ht="31.5" x14ac:dyDescent="0.25">
      <c r="A69" s="338">
        <v>57</v>
      </c>
      <c r="B69" s="314">
        <v>902279</v>
      </c>
      <c r="C69" s="313" t="str">
        <f t="shared" si="5"/>
        <v>Anthony Olumese ABIEBA</v>
      </c>
      <c r="D69" s="86" t="s">
        <v>80</v>
      </c>
      <c r="E69" s="86" t="s">
        <v>5</v>
      </c>
      <c r="F69" s="174"/>
      <c r="G6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6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6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6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6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6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69" s="350"/>
      <c r="N69" s="354">
        <v>0</v>
      </c>
      <c r="O69" s="17">
        <v>21</v>
      </c>
      <c r="P69" s="355">
        <v>21</v>
      </c>
      <c r="Q69" s="20"/>
      <c r="R69" s="17"/>
      <c r="S69" s="17"/>
      <c r="T69" s="17" t="s">
        <v>156</v>
      </c>
      <c r="U69" s="30" t="s">
        <v>156</v>
      </c>
      <c r="V69" s="30" t="s">
        <v>156</v>
      </c>
      <c r="W69" s="23"/>
      <c r="X69" s="29"/>
      <c r="Y69" s="29"/>
      <c r="Z69" s="29"/>
      <c r="AA69" s="29"/>
      <c r="AB69" s="29"/>
      <c r="AC69" s="29"/>
      <c r="AD69" s="29"/>
      <c r="AE69" s="29"/>
      <c r="AF69" s="29">
        <v>21</v>
      </c>
      <c r="AG69" s="62"/>
      <c r="AH69" s="63"/>
      <c r="AI69" s="64">
        <f t="shared" si="6"/>
        <v>42</v>
      </c>
      <c r="AJ69" s="65"/>
      <c r="AK69" s="65"/>
      <c r="AL69" s="66"/>
      <c r="AM69" s="290"/>
      <c r="AN69" s="73" t="s">
        <v>201</v>
      </c>
      <c r="AQ69" s="15">
        <v>4</v>
      </c>
      <c r="AR69" s="11" t="s">
        <v>541</v>
      </c>
      <c r="AS69" s="11"/>
      <c r="AT69" s="12" t="s">
        <v>545</v>
      </c>
    </row>
    <row r="70" spans="1:46" ht="31.5" x14ac:dyDescent="0.25">
      <c r="A70" s="338">
        <v>58</v>
      </c>
      <c r="B70" s="314">
        <v>902283</v>
      </c>
      <c r="C70" s="313" t="str">
        <f t="shared" si="5"/>
        <v>Emmanuel Paul ABUMERE</v>
      </c>
      <c r="D70" s="86" t="s">
        <v>81</v>
      </c>
      <c r="E70" s="86" t="s">
        <v>6</v>
      </c>
      <c r="F70" s="174" t="s">
        <v>652</v>
      </c>
      <c r="G70" s="17" t="str">
        <f>IF(FacultyVersion!H19&lt;40,"F",IF(FacultyVersion!H19&lt;45,"E",IF(FacultyVersion!H19&lt;50,"D",IF(FacultyVersion!H19&lt;60,"C",IF(FacultyVersion!H19&lt;70,"B",IF(FacultyVersion!H19&lt;101,"A",IF(FacultyVersion!H19="N.R","N.R","ABS")))))))</f>
        <v>ABS</v>
      </c>
      <c r="H70" s="17" t="str">
        <f>IF(FacultyVersion!I19&lt;40,"F",IF(FacultyVersion!I19&lt;45,"E",IF(FacultyVersion!I19&lt;50,"D",IF(FacultyVersion!I19&lt;60,"C",IF(FacultyVersion!I19&lt;70,"B",IF(FacultyVersion!I19&lt;101,"A",IF(FacultyVersion!I19="N.R","N.R","ABS")))))))</f>
        <v>ABS</v>
      </c>
      <c r="I70" s="17" t="str">
        <f>IF(FacultyVersion!J19&lt;40,"F",IF(FacultyVersion!J19&lt;45,"E",IF(FacultyVersion!J19&lt;50,"D",IF(FacultyVersion!J19&lt;60,"C",IF(FacultyVersion!J19&lt;70,"B",IF(FacultyVersion!J19&lt;101,"A",IF(FacultyVersion!J19="N.R","N.R","ABS")))))))</f>
        <v>ABS</v>
      </c>
      <c r="J70" s="17" t="str">
        <f>IF(FacultyVersion!K19&lt;40,"F",IF(FacultyVersion!K19&lt;45,"E",IF(FacultyVersion!K19&lt;50,"D",IF(FacultyVersion!K19&lt;60,"C",IF(FacultyVersion!K19&lt;70,"B",IF(FacultyVersion!K19&lt;101,"A",IF(FacultyVersion!K19="N.R","N.R","ABS")))))))</f>
        <v>ABS</v>
      </c>
      <c r="K70" s="17" t="str">
        <f>IF(FacultyVersion!L19&lt;40,"F",IF(FacultyVersion!L19&lt;45,"E",IF(FacultyVersion!L19&lt;50,"D",IF(FacultyVersion!L19&lt;60,"C",IF(FacultyVersion!L19&lt;70,"B",IF(FacultyVersion!L19&lt;101,"A",IF(FacultyVersion!L19="N.R","N.R","ABS")))))))</f>
        <v>ABS</v>
      </c>
      <c r="L70" s="17" t="str">
        <f>IF(FacultyVersion!M19&lt;40,"F",IF(FacultyVersion!M19&lt;45,"E",IF(FacultyVersion!M19&lt;50,"D",IF(FacultyVersion!M19&lt;60,"C",IF(FacultyVersion!M19&lt;70,"B",IF(FacultyVersion!M19&lt;101,"A",IF(FacultyVersion!M19="N.R","N.R","ABS")))))))</f>
        <v>ABS</v>
      </c>
      <c r="M70" s="351"/>
      <c r="N70" s="356">
        <v>3</v>
      </c>
      <c r="O70" s="16">
        <v>21</v>
      </c>
      <c r="P70" s="357">
        <v>24</v>
      </c>
      <c r="Q70" s="35" t="s">
        <v>294</v>
      </c>
      <c r="R70" s="16"/>
      <c r="S70" s="17" t="s">
        <v>156</v>
      </c>
      <c r="T70" s="17" t="s">
        <v>156</v>
      </c>
      <c r="U70" s="30" t="s">
        <v>156</v>
      </c>
      <c r="V70" s="30"/>
      <c r="W70" s="23" t="s">
        <v>156</v>
      </c>
      <c r="X70" s="29"/>
      <c r="Y70" s="29"/>
      <c r="Z70" s="29"/>
      <c r="AA70" s="29"/>
      <c r="AB70" s="29"/>
      <c r="AC70" s="29" t="s">
        <v>201</v>
      </c>
      <c r="AD70" s="29"/>
      <c r="AE70" s="29"/>
      <c r="AF70" s="29">
        <v>24</v>
      </c>
      <c r="AG70" s="62"/>
      <c r="AH70" s="63"/>
      <c r="AI70" s="64">
        <f t="shared" si="6"/>
        <v>48</v>
      </c>
      <c r="AJ70" s="65"/>
      <c r="AK70" s="65"/>
      <c r="AL70" s="66"/>
      <c r="AM70" s="290" t="s">
        <v>594</v>
      </c>
      <c r="AN70" s="73" t="s">
        <v>201</v>
      </c>
      <c r="AQ70" s="15">
        <v>5</v>
      </c>
      <c r="AR70" s="11" t="s">
        <v>541</v>
      </c>
      <c r="AS70" s="11"/>
      <c r="AT70" s="12" t="s">
        <v>545</v>
      </c>
    </row>
    <row r="71" spans="1:46" x14ac:dyDescent="0.25">
      <c r="A71" s="338">
        <v>59</v>
      </c>
      <c r="B71" s="314">
        <v>902285</v>
      </c>
      <c r="C71" s="313" t="str">
        <f t="shared" si="5"/>
        <v>Samson Abayomi ADEDAPO</v>
      </c>
      <c r="D71" s="86" t="s">
        <v>82</v>
      </c>
      <c r="E71" s="86" t="s">
        <v>7</v>
      </c>
      <c r="F71" s="174" t="s">
        <v>647</v>
      </c>
      <c r="G7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7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7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7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7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7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71" s="350"/>
      <c r="N71" s="354">
        <v>0</v>
      </c>
      <c r="O71" s="17">
        <v>24</v>
      </c>
      <c r="P71" s="355">
        <v>24</v>
      </c>
      <c r="Q71" s="20"/>
      <c r="R71" s="17"/>
      <c r="S71" s="17"/>
      <c r="T71" s="17"/>
      <c r="U71" s="30" t="s">
        <v>156</v>
      </c>
      <c r="V71" s="30"/>
      <c r="W71" s="23" t="s">
        <v>156</v>
      </c>
      <c r="X71" s="29" t="s">
        <v>156</v>
      </c>
      <c r="Y71" s="29"/>
      <c r="Z71" s="29" t="s">
        <v>156</v>
      </c>
      <c r="AA71" s="29"/>
      <c r="AB71" s="29"/>
      <c r="AC71" s="29"/>
      <c r="AD71" s="29"/>
      <c r="AE71" s="29"/>
      <c r="AF71" s="29">
        <v>21</v>
      </c>
      <c r="AG71" s="62"/>
      <c r="AH71" s="63"/>
      <c r="AI71" s="64">
        <f t="shared" si="6"/>
        <v>45</v>
      </c>
      <c r="AJ71" s="65"/>
      <c r="AK71" s="65"/>
      <c r="AL71" s="66"/>
      <c r="AM71" s="290"/>
      <c r="AN71" s="73" t="s">
        <v>201</v>
      </c>
      <c r="AQ71" s="15">
        <v>6</v>
      </c>
      <c r="AR71" s="11" t="s">
        <v>541</v>
      </c>
      <c r="AS71" s="11"/>
      <c r="AT71" s="12" t="s">
        <v>545</v>
      </c>
    </row>
    <row r="72" spans="1:46" ht="31.5" x14ac:dyDescent="0.25">
      <c r="A72" s="338">
        <v>60</v>
      </c>
      <c r="B72" s="315">
        <v>902286</v>
      </c>
      <c r="C72" s="313" t="str">
        <f t="shared" si="5"/>
        <v>Charles Temitope  ADEYELE</v>
      </c>
      <c r="D72" s="84" t="s">
        <v>2</v>
      </c>
      <c r="E72" s="85" t="s">
        <v>3</v>
      </c>
      <c r="F72" s="99" t="s">
        <v>419</v>
      </c>
      <c r="G72" s="17" t="str">
        <f>IF(FacultyVersion!H20&lt;40,"F",IF(FacultyVersion!H20&lt;45,"E",IF(FacultyVersion!H20&lt;50,"D",IF(FacultyVersion!H20&lt;60,"C",IF(FacultyVersion!H20&lt;70,"B",IF(FacultyVersion!H20&lt;101,"A",IF(FacultyVersion!H20="N.R","N.R","ABS")))))))</f>
        <v>F</v>
      </c>
      <c r="H72" s="17" t="str">
        <f>IF(FacultyVersion!I20&lt;40,"F",IF(FacultyVersion!I20&lt;45,"E",IF(FacultyVersion!I20&lt;50,"D",IF(FacultyVersion!I20&lt;60,"C",IF(FacultyVersion!I20&lt;70,"B",IF(FacultyVersion!I20&lt;101,"A",IF(FacultyVersion!I20="N.R","N.R","ABS")))))))</f>
        <v>D</v>
      </c>
      <c r="I72" s="17" t="str">
        <f>IF(FacultyVersion!J20&lt;40,"F",IF(FacultyVersion!J20&lt;45,"E",IF(FacultyVersion!J20&lt;50,"D",IF(FacultyVersion!J20&lt;60,"C",IF(FacultyVersion!J20&lt;70,"B",IF(FacultyVersion!J20&lt;101,"A",IF(FacultyVersion!J20="N.R","N.R","ABS")))))))</f>
        <v>E</v>
      </c>
      <c r="J72" s="17" t="str">
        <f>IF(FacultyVersion!K20&lt;40,"F",IF(FacultyVersion!K20&lt;45,"E",IF(FacultyVersion!K20&lt;50,"D",IF(FacultyVersion!K20&lt;60,"C",IF(FacultyVersion!K20&lt;70,"B",IF(FacultyVersion!K20&lt;101,"A",IF(FacultyVersion!K20="N.R","N.R","ABS")))))))</f>
        <v>E</v>
      </c>
      <c r="K72" s="17" t="str">
        <f>IF(FacultyVersion!L20&lt;40,"F",IF(FacultyVersion!L20&lt;45,"E",IF(FacultyVersion!L20&lt;50,"D",IF(FacultyVersion!L20&lt;60,"C",IF(FacultyVersion!L20&lt;70,"B",IF(FacultyVersion!L20&lt;101,"A",IF(FacultyVersion!L20="N.R","N.R","ABS")))))))</f>
        <v>C</v>
      </c>
      <c r="L72" s="17" t="str">
        <f>IF(FacultyVersion!M20&lt;40,"F",IF(FacultyVersion!M20&lt;45,"E",IF(FacultyVersion!M20&lt;50,"D",IF(FacultyVersion!M20&lt;60,"C",IF(FacultyVersion!M20&lt;70,"B",IF(FacultyVersion!M20&lt;101,"A",IF(FacultyVersion!M20="N.R","N.R","ABS")))))))</f>
        <v>F</v>
      </c>
      <c r="M72" s="350"/>
      <c r="N72" s="354">
        <v>8</v>
      </c>
      <c r="O72" s="17">
        <v>3</v>
      </c>
      <c r="P72" s="355">
        <v>11</v>
      </c>
      <c r="Q72" s="20"/>
      <c r="R72" s="17"/>
      <c r="S72" s="17"/>
      <c r="T72" s="17"/>
      <c r="U72" s="30"/>
      <c r="V72" s="30"/>
      <c r="W72" s="23"/>
      <c r="X72" s="29"/>
      <c r="Y72" s="29"/>
      <c r="Z72" s="29"/>
      <c r="AA72" s="29"/>
      <c r="AB72" s="29"/>
      <c r="AC72" s="29"/>
      <c r="AD72" s="29"/>
      <c r="AE72" s="29"/>
      <c r="AF72" s="29"/>
      <c r="AG72" s="62"/>
      <c r="AH72" s="63"/>
      <c r="AI72" s="64">
        <f t="shared" si="6"/>
        <v>11</v>
      </c>
      <c r="AJ72" s="65"/>
      <c r="AK72" s="65"/>
      <c r="AL72" s="66"/>
      <c r="AM72" s="290" t="s">
        <v>700</v>
      </c>
      <c r="AN72" s="73" t="s">
        <v>201</v>
      </c>
      <c r="AQ72" s="15">
        <v>7</v>
      </c>
      <c r="AR72" s="11" t="s">
        <v>541</v>
      </c>
      <c r="AS72" s="11"/>
      <c r="AT72" s="12" t="s">
        <v>545</v>
      </c>
    </row>
    <row r="73" spans="1:46" ht="47.25" x14ac:dyDescent="0.25">
      <c r="A73" s="338">
        <v>61</v>
      </c>
      <c r="B73" s="314">
        <v>902287</v>
      </c>
      <c r="C73" s="313" t="str">
        <f t="shared" si="5"/>
        <v>Efeoghene Calvin AGBABUNE</v>
      </c>
      <c r="D73" s="87" t="s">
        <v>83</v>
      </c>
      <c r="E73" s="87" t="s">
        <v>8</v>
      </c>
      <c r="F73" s="99" t="s">
        <v>649</v>
      </c>
      <c r="G73" s="17" t="str">
        <f>IF(FacultyVersion!H21&lt;40,"F",IF(FacultyVersion!H21&lt;45,"E",IF(FacultyVersion!H21&lt;50,"D",IF(FacultyVersion!H21&lt;60,"C",IF(FacultyVersion!H21&lt;70,"B",IF(FacultyVersion!H21&lt;101,"A",IF(FacultyVersion!H21="N.R","N.R","ABS")))))))</f>
        <v>ABS</v>
      </c>
      <c r="H73" s="17" t="str">
        <f>IF(FacultyVersion!I21&lt;40,"F",IF(FacultyVersion!I21&lt;45,"E",IF(FacultyVersion!I21&lt;50,"D",IF(FacultyVersion!I21&lt;60,"C",IF(FacultyVersion!I21&lt;70,"B",IF(FacultyVersion!I21&lt;101,"A",IF(FacultyVersion!I21="N.R","N.R","ABS")))))))</f>
        <v>ABS</v>
      </c>
      <c r="I73" s="17" t="str">
        <f>IF(FacultyVersion!J21&lt;40,"F",IF(FacultyVersion!J21&lt;45,"E",IF(FacultyVersion!J21&lt;50,"D",IF(FacultyVersion!J21&lt;60,"C",IF(FacultyVersion!J21&lt;70,"B",IF(FacultyVersion!J21&lt;101,"A",IF(FacultyVersion!J21="N.R","N.R","ABS")))))))</f>
        <v>ABS</v>
      </c>
      <c r="J73" s="17" t="str">
        <f>IF(FacultyVersion!K21&lt;40,"F",IF(FacultyVersion!K21&lt;45,"E",IF(FacultyVersion!K21&lt;50,"D",IF(FacultyVersion!K21&lt;60,"C",IF(FacultyVersion!K21&lt;70,"B",IF(FacultyVersion!K21&lt;101,"A",IF(FacultyVersion!K21="N.R","N.R","ABS")))))))</f>
        <v>ABS</v>
      </c>
      <c r="K73" s="17" t="str">
        <f>IF(FacultyVersion!L21&lt;40,"F",IF(FacultyVersion!L21&lt;45,"E",IF(FacultyVersion!L21&lt;50,"D",IF(FacultyVersion!L21&lt;60,"C",IF(FacultyVersion!L21&lt;70,"B",IF(FacultyVersion!L21&lt;101,"A",IF(FacultyVersion!L21="N.R","N.R","ABS")))))))</f>
        <v>ABS</v>
      </c>
      <c r="L73" s="17" t="str">
        <f>IF(FacultyVersion!M21&lt;40,"F",IF(FacultyVersion!M21&lt;45,"E",IF(FacultyVersion!M21&lt;50,"D",IF(FacultyVersion!M21&lt;60,"C",IF(FacultyVersion!M21&lt;70,"B",IF(FacultyVersion!M21&lt;101,"A",IF(FacultyVersion!M21="N.R","N.R","ABS")))))))</f>
        <v>ABS</v>
      </c>
      <c r="M73" s="350"/>
      <c r="N73" s="354">
        <v>3</v>
      </c>
      <c r="O73" s="17">
        <v>26</v>
      </c>
      <c r="P73" s="355">
        <v>29</v>
      </c>
      <c r="Q73" s="20" t="s">
        <v>295</v>
      </c>
      <c r="R73" s="17"/>
      <c r="S73" s="17" t="s">
        <v>156</v>
      </c>
      <c r="T73" s="17" t="s">
        <v>156</v>
      </c>
      <c r="U73" s="30" t="s">
        <v>156</v>
      </c>
      <c r="V73" s="30"/>
      <c r="W73" s="23" t="s">
        <v>156</v>
      </c>
      <c r="X73" s="29" t="s">
        <v>156</v>
      </c>
      <c r="Y73" s="29" t="s">
        <v>156</v>
      </c>
      <c r="Z73" s="29" t="s">
        <v>156</v>
      </c>
      <c r="AA73" s="29" t="s">
        <v>156</v>
      </c>
      <c r="AB73" s="29"/>
      <c r="AC73" s="29"/>
      <c r="AD73" s="29"/>
      <c r="AE73" s="29"/>
      <c r="AF73" s="29">
        <v>21</v>
      </c>
      <c r="AG73" s="62"/>
      <c r="AH73" s="63"/>
      <c r="AI73" s="64">
        <f t="shared" si="6"/>
        <v>50</v>
      </c>
      <c r="AJ73" s="65"/>
      <c r="AK73" s="65"/>
      <c r="AL73" s="66"/>
      <c r="AM73" s="290" t="s">
        <v>624</v>
      </c>
      <c r="AN73" s="73" t="s">
        <v>201</v>
      </c>
      <c r="AQ73" s="15">
        <v>8</v>
      </c>
      <c r="AR73" s="11" t="s">
        <v>541</v>
      </c>
      <c r="AS73" s="11"/>
      <c r="AT73" s="12" t="s">
        <v>545</v>
      </c>
    </row>
    <row r="74" spans="1:46" ht="31.5" x14ac:dyDescent="0.25">
      <c r="A74" s="338">
        <v>62</v>
      </c>
      <c r="B74" s="314">
        <v>902289</v>
      </c>
      <c r="C74" s="313" t="str">
        <f t="shared" si="5"/>
        <v>Joshua Chinonso AGUONYE</v>
      </c>
      <c r="D74" s="87" t="s">
        <v>84</v>
      </c>
      <c r="E74" s="87" t="s">
        <v>9</v>
      </c>
      <c r="F74" s="99"/>
      <c r="G7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7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7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7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7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7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74" s="350"/>
      <c r="N74" s="354">
        <v>6</v>
      </c>
      <c r="O74" s="17">
        <v>15</v>
      </c>
      <c r="P74" s="355">
        <v>21</v>
      </c>
      <c r="Q74" s="20"/>
      <c r="R74" s="17"/>
      <c r="S74" s="17" t="s">
        <v>156</v>
      </c>
      <c r="T74" s="17" t="s">
        <v>156</v>
      </c>
      <c r="U74" s="30"/>
      <c r="V74" s="30" t="s">
        <v>156</v>
      </c>
      <c r="W74" s="23"/>
      <c r="X74" s="29"/>
      <c r="Y74" s="29"/>
      <c r="Z74" s="29" t="s">
        <v>156</v>
      </c>
      <c r="AA74" s="29"/>
      <c r="AB74" s="29"/>
      <c r="AC74" s="29" t="s">
        <v>201</v>
      </c>
      <c r="AD74" s="29"/>
      <c r="AE74" s="29"/>
      <c r="AF74" s="29">
        <v>21</v>
      </c>
      <c r="AG74" s="62"/>
      <c r="AH74" s="63"/>
      <c r="AI74" s="64">
        <f t="shared" si="6"/>
        <v>42</v>
      </c>
      <c r="AJ74" s="65"/>
      <c r="AK74" s="65"/>
      <c r="AL74" s="66"/>
      <c r="AM74" s="290"/>
      <c r="AN74" s="73" t="s">
        <v>201</v>
      </c>
      <c r="AQ74" s="15">
        <v>9</v>
      </c>
      <c r="AR74" s="11" t="s">
        <v>541</v>
      </c>
      <c r="AS74" s="11"/>
      <c r="AT74" s="12" t="s">
        <v>545</v>
      </c>
    </row>
    <row r="75" spans="1:46" x14ac:dyDescent="0.25">
      <c r="A75" s="338">
        <v>63</v>
      </c>
      <c r="B75" s="314">
        <v>902293</v>
      </c>
      <c r="C75" s="313" t="str">
        <f t="shared" si="5"/>
        <v>Okoh Isaac AKOGWU</v>
      </c>
      <c r="D75" s="87" t="s">
        <v>85</v>
      </c>
      <c r="E75" s="87" t="s">
        <v>10</v>
      </c>
      <c r="F75" s="99" t="s">
        <v>626</v>
      </c>
      <c r="G7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7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7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7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7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7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75" s="350"/>
      <c r="N75" s="354">
        <v>3</v>
      </c>
      <c r="O75" s="17">
        <v>21</v>
      </c>
      <c r="P75" s="355">
        <v>24</v>
      </c>
      <c r="Q75" s="20" t="s">
        <v>294</v>
      </c>
      <c r="R75" s="17"/>
      <c r="S75" s="17" t="s">
        <v>156</v>
      </c>
      <c r="T75" s="17"/>
      <c r="U75" s="30" t="s">
        <v>156</v>
      </c>
      <c r="V75" s="30"/>
      <c r="W75" s="23"/>
      <c r="X75" s="29"/>
      <c r="Y75" s="29" t="s">
        <v>156</v>
      </c>
      <c r="Z75" s="29" t="s">
        <v>156</v>
      </c>
      <c r="AA75" s="29"/>
      <c r="AB75" s="29"/>
      <c r="AC75" s="29"/>
      <c r="AD75" s="29"/>
      <c r="AE75" s="29"/>
      <c r="AF75" s="29">
        <v>24</v>
      </c>
      <c r="AG75" s="62"/>
      <c r="AH75" s="63"/>
      <c r="AI75" s="64">
        <f t="shared" si="6"/>
        <v>48</v>
      </c>
      <c r="AJ75" s="65"/>
      <c r="AK75" s="65"/>
      <c r="AL75" s="66"/>
      <c r="AM75" s="290" t="s">
        <v>590</v>
      </c>
      <c r="AN75" s="73" t="s">
        <v>201</v>
      </c>
      <c r="AQ75" s="15">
        <v>10</v>
      </c>
      <c r="AR75" s="11" t="s">
        <v>541</v>
      </c>
      <c r="AS75" s="11"/>
      <c r="AT75" s="12" t="s">
        <v>545</v>
      </c>
    </row>
    <row r="76" spans="1:46" ht="31.5" x14ac:dyDescent="0.25">
      <c r="A76" s="338">
        <v>64</v>
      </c>
      <c r="B76" s="314">
        <v>902296</v>
      </c>
      <c r="C76" s="313" t="str">
        <f t="shared" si="5"/>
        <v>Osayonmo Godswill  ALAREZOMO</v>
      </c>
      <c r="D76" s="87" t="s">
        <v>86</v>
      </c>
      <c r="E76" s="87" t="s">
        <v>11</v>
      </c>
      <c r="F76" s="174" t="s">
        <v>625</v>
      </c>
      <c r="G76" s="17" t="str">
        <f>IF(FacultyVersion!H22&lt;40,"F",IF(FacultyVersion!H22&lt;45,"E",IF(FacultyVersion!H22&lt;50,"D",IF(FacultyVersion!H22&lt;60,"C",IF(FacultyVersion!H22&lt;70,"B",IF(FacultyVersion!H22&lt;101,"A",IF(FacultyVersion!H22="N.R","N.R","ABS")))))))</f>
        <v>ABS</v>
      </c>
      <c r="H76" s="17" t="str">
        <f>IF(FacultyVersion!I22&lt;40,"F",IF(FacultyVersion!I22&lt;45,"E",IF(FacultyVersion!I22&lt;50,"D",IF(FacultyVersion!I22&lt;60,"C",IF(FacultyVersion!I22&lt;70,"B",IF(FacultyVersion!I22&lt;101,"A",IF(FacultyVersion!I22="N.R","N.R","ABS")))))))</f>
        <v>ABS</v>
      </c>
      <c r="I76" s="17" t="str">
        <f>IF(FacultyVersion!J22&lt;40,"F",IF(FacultyVersion!J22&lt;45,"E",IF(FacultyVersion!J22&lt;50,"D",IF(FacultyVersion!J22&lt;60,"C",IF(FacultyVersion!J22&lt;70,"B",IF(FacultyVersion!J22&lt;101,"A",IF(FacultyVersion!J22="N.R","N.R","ABS")))))))</f>
        <v>B</v>
      </c>
      <c r="J76" s="17" t="str">
        <f>IF(FacultyVersion!K22&lt;40,"F",IF(FacultyVersion!K22&lt;45,"E",IF(FacultyVersion!K22&lt;50,"D",IF(FacultyVersion!K22&lt;60,"C",IF(FacultyVersion!K22&lt;70,"B",IF(FacultyVersion!K22&lt;101,"A",IF(FacultyVersion!K22="N.R","N.R","ABS")))))))</f>
        <v>ABS</v>
      </c>
      <c r="K76" s="17" t="str">
        <f>IF(FacultyVersion!L22&lt;40,"F",IF(FacultyVersion!L22&lt;45,"E",IF(FacultyVersion!L22&lt;50,"D",IF(FacultyVersion!L22&lt;60,"C",IF(FacultyVersion!L22&lt;70,"B",IF(FacultyVersion!L22&lt;101,"A",IF(FacultyVersion!L22="N.R","N.R","ABS")))))))</f>
        <v>ABS</v>
      </c>
      <c r="L76" s="17" t="str">
        <f>IF(FacultyVersion!M22&lt;40,"F",IF(FacultyVersion!M22&lt;45,"E",IF(FacultyVersion!M22&lt;50,"D",IF(FacultyVersion!M22&lt;60,"C",IF(FacultyVersion!M22&lt;70,"B",IF(FacultyVersion!M22&lt;101,"A",IF(FacultyVersion!M22="N.R","N.R","ABS")))))))</f>
        <v>ABS</v>
      </c>
      <c r="M76" s="351"/>
      <c r="N76" s="356">
        <v>0</v>
      </c>
      <c r="O76" s="16">
        <v>24</v>
      </c>
      <c r="P76" s="357">
        <v>24</v>
      </c>
      <c r="Q76" s="35" t="s">
        <v>296</v>
      </c>
      <c r="R76" s="16"/>
      <c r="S76" s="16" t="s">
        <v>156</v>
      </c>
      <c r="T76" s="16" t="s">
        <v>156</v>
      </c>
      <c r="U76" s="30" t="s">
        <v>156</v>
      </c>
      <c r="V76" s="30"/>
      <c r="W76" s="23"/>
      <c r="X76" s="29" t="s">
        <v>156</v>
      </c>
      <c r="Y76" s="29" t="s">
        <v>156</v>
      </c>
      <c r="Z76" s="29"/>
      <c r="AA76" s="29"/>
      <c r="AB76" s="29"/>
      <c r="AC76" s="29"/>
      <c r="AD76" s="29"/>
      <c r="AE76" s="29"/>
      <c r="AF76" s="29">
        <v>26</v>
      </c>
      <c r="AG76" s="62"/>
      <c r="AH76" s="63"/>
      <c r="AI76" s="64">
        <f t="shared" si="6"/>
        <v>50</v>
      </c>
      <c r="AJ76" s="65"/>
      <c r="AK76" s="65"/>
      <c r="AL76" s="66"/>
      <c r="AM76" s="290" t="s">
        <v>151</v>
      </c>
      <c r="AN76" s="73" t="s">
        <v>201</v>
      </c>
      <c r="AQ76" s="15">
        <v>11</v>
      </c>
      <c r="AR76" s="11" t="s">
        <v>541</v>
      </c>
      <c r="AS76" s="11"/>
      <c r="AT76" s="12" t="s">
        <v>545</v>
      </c>
    </row>
    <row r="77" spans="1:46" ht="31.5" x14ac:dyDescent="0.25">
      <c r="A77" s="338">
        <v>65</v>
      </c>
      <c r="B77" s="314">
        <v>902298</v>
      </c>
      <c r="C77" s="313" t="str">
        <f t="shared" si="5"/>
        <v>Benjamin Chidozie AMAECHI</v>
      </c>
      <c r="D77" s="87" t="s">
        <v>87</v>
      </c>
      <c r="E77" s="87" t="s">
        <v>12</v>
      </c>
      <c r="F77" s="174"/>
      <c r="G7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7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7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7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7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7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77" s="350"/>
      <c r="N77" s="354">
        <v>0</v>
      </c>
      <c r="O77" s="17">
        <v>21</v>
      </c>
      <c r="P77" s="355">
        <v>21</v>
      </c>
      <c r="Q77" s="20"/>
      <c r="R77" s="17"/>
      <c r="S77" s="17"/>
      <c r="T77" s="17" t="s">
        <v>156</v>
      </c>
      <c r="U77" s="30" t="s">
        <v>156</v>
      </c>
      <c r="V77" s="30" t="s">
        <v>156</v>
      </c>
      <c r="W77" s="23" t="s">
        <v>156</v>
      </c>
      <c r="X77" s="29"/>
      <c r="Y77" s="29"/>
      <c r="Z77" s="29"/>
      <c r="AA77" s="29"/>
      <c r="AB77" s="29"/>
      <c r="AC77" s="29" t="s">
        <v>201</v>
      </c>
      <c r="AD77" s="29"/>
      <c r="AE77" s="29"/>
      <c r="AF77" s="29">
        <v>21</v>
      </c>
      <c r="AG77" s="62"/>
      <c r="AH77" s="63"/>
      <c r="AI77" s="64">
        <f t="shared" si="6"/>
        <v>42</v>
      </c>
      <c r="AJ77" s="65"/>
      <c r="AK77" s="65"/>
      <c r="AL77" s="66"/>
      <c r="AM77" s="290" t="s">
        <v>595</v>
      </c>
      <c r="AN77" s="73" t="s">
        <v>201</v>
      </c>
      <c r="AQ77" s="15">
        <v>12</v>
      </c>
      <c r="AR77" s="11" t="s">
        <v>541</v>
      </c>
      <c r="AS77" s="11"/>
      <c r="AT77" s="12" t="s">
        <v>545</v>
      </c>
    </row>
    <row r="78" spans="1:46" ht="31.5" x14ac:dyDescent="0.25">
      <c r="A78" s="338">
        <v>66</v>
      </c>
      <c r="B78" s="314">
        <v>902300</v>
      </c>
      <c r="C78" s="313" t="str">
        <f t="shared" si="5"/>
        <v>Osas Innocent AMHANDIN</v>
      </c>
      <c r="D78" s="87" t="s">
        <v>88</v>
      </c>
      <c r="E78" s="87" t="s">
        <v>70</v>
      </c>
      <c r="F78" s="174" t="s">
        <v>627</v>
      </c>
      <c r="G78" s="17" t="str">
        <f>IF(FacultyVersion!H23&lt;40,"F",IF(FacultyVersion!H23&lt;45,"E",IF(FacultyVersion!H23&lt;50,"D",IF(FacultyVersion!H23&lt;60,"C",IF(FacultyVersion!H23&lt;70,"B",IF(FacultyVersion!H23&lt;101,"A",IF(FacultyVersion!H23="N.R","N.R","ABS")))))))</f>
        <v>ABS</v>
      </c>
      <c r="H78" s="17" t="str">
        <f>IF(FacultyVersion!I23&lt;40,"F",IF(FacultyVersion!I23&lt;45,"E",IF(FacultyVersion!I23&lt;50,"D",IF(FacultyVersion!I23&lt;60,"C",IF(FacultyVersion!I23&lt;70,"B",IF(FacultyVersion!I23&lt;101,"A",IF(FacultyVersion!I23="N.R","N.R","ABS")))))))</f>
        <v>B</v>
      </c>
      <c r="I78" s="17" t="str">
        <f>IF(FacultyVersion!J23&lt;40,"F",IF(FacultyVersion!J23&lt;45,"E",IF(FacultyVersion!J23&lt;50,"D",IF(FacultyVersion!J23&lt;60,"C",IF(FacultyVersion!J23&lt;70,"B",IF(FacultyVersion!J23&lt;101,"A",IF(FacultyVersion!J23="N.R","N.R","ABS")))))))</f>
        <v>ABS</v>
      </c>
      <c r="J78" s="17" t="str">
        <f>IF(FacultyVersion!K23&lt;40,"F",IF(FacultyVersion!K23&lt;45,"E",IF(FacultyVersion!K23&lt;50,"D",IF(FacultyVersion!K23&lt;60,"C",IF(FacultyVersion!K23&lt;70,"B",IF(FacultyVersion!K23&lt;101,"A",IF(FacultyVersion!K23="N.R","N.R","ABS")))))))</f>
        <v>ABS</v>
      </c>
      <c r="K78" s="17" t="str">
        <f>IF(FacultyVersion!L23&lt;40,"F",IF(FacultyVersion!L23&lt;45,"E",IF(FacultyVersion!L23&lt;50,"D",IF(FacultyVersion!L23&lt;60,"C",IF(FacultyVersion!L23&lt;70,"B",IF(FacultyVersion!L23&lt;101,"A",IF(FacultyVersion!L23="N.R","N.R","ABS")))))))</f>
        <v>B</v>
      </c>
      <c r="L78" s="17" t="str">
        <f>IF(FacultyVersion!M23&lt;40,"F",IF(FacultyVersion!M23&lt;45,"E",IF(FacultyVersion!M23&lt;50,"D",IF(FacultyVersion!M23&lt;60,"C",IF(FacultyVersion!M23&lt;70,"B",IF(FacultyVersion!M23&lt;101,"A",IF(FacultyVersion!M23="N.R","N.R","ABS")))))))</f>
        <v>ABS</v>
      </c>
      <c r="M78" s="350"/>
      <c r="N78" s="354">
        <v>0</v>
      </c>
      <c r="O78" s="17">
        <v>20</v>
      </c>
      <c r="P78" s="355">
        <v>20</v>
      </c>
      <c r="Q78" s="20" t="s">
        <v>297</v>
      </c>
      <c r="R78" s="17"/>
      <c r="S78" s="17"/>
      <c r="T78" s="17" t="s">
        <v>156</v>
      </c>
      <c r="U78" s="30"/>
      <c r="V78" s="30" t="s">
        <v>156</v>
      </c>
      <c r="W78" s="23" t="s">
        <v>156</v>
      </c>
      <c r="X78" s="29" t="s">
        <v>156</v>
      </c>
      <c r="Y78" s="29"/>
      <c r="Z78" s="29"/>
      <c r="AA78" s="29"/>
      <c r="AB78" s="29"/>
      <c r="AC78" s="29" t="s">
        <v>201</v>
      </c>
      <c r="AD78" s="29"/>
      <c r="AE78" s="29"/>
      <c r="AF78" s="29">
        <v>28</v>
      </c>
      <c r="AG78" s="62"/>
      <c r="AH78" s="63"/>
      <c r="AI78" s="64">
        <f t="shared" si="6"/>
        <v>48</v>
      </c>
      <c r="AJ78" s="65"/>
      <c r="AK78" s="65"/>
      <c r="AL78" s="66"/>
      <c r="AM78" s="290"/>
      <c r="AN78" s="73" t="s">
        <v>201</v>
      </c>
      <c r="AQ78" s="15">
        <v>13</v>
      </c>
      <c r="AR78" s="11" t="s">
        <v>541</v>
      </c>
      <c r="AS78" s="11"/>
      <c r="AT78" s="12" t="s">
        <v>545</v>
      </c>
    </row>
    <row r="79" spans="1:46" ht="31.5" x14ac:dyDescent="0.25">
      <c r="A79" s="338">
        <v>67</v>
      </c>
      <c r="B79" s="314">
        <v>902303</v>
      </c>
      <c r="C79" s="313" t="str">
        <f t="shared" si="5"/>
        <v>Ogheneovo Alex ATIBAKA</v>
      </c>
      <c r="D79" s="87" t="s">
        <v>89</v>
      </c>
      <c r="E79" s="87" t="s">
        <v>13</v>
      </c>
      <c r="F79" s="99" t="s">
        <v>597</v>
      </c>
      <c r="G79" s="17" t="str">
        <f>IF(FacultyVersion!H24&lt;40,"F",IF(FacultyVersion!H24&lt;45,"E",IF(FacultyVersion!H24&lt;50,"D",IF(FacultyVersion!H24&lt;60,"C",IF(FacultyVersion!H24&lt;70,"B",IF(FacultyVersion!H24&lt;101,"A",IF(FacultyVersion!H24="N.R","N.R","ABS")))))))</f>
        <v>C</v>
      </c>
      <c r="H79" s="17" t="str">
        <f>IF(FacultyVersion!I24&lt;40,"F",IF(FacultyVersion!I24&lt;45,"E",IF(FacultyVersion!I24&lt;50,"D",IF(FacultyVersion!I24&lt;60,"C",IF(FacultyVersion!I24&lt;70,"B",IF(FacultyVersion!I24&lt;101,"A",IF(FacultyVersion!I24="N.R","N.R","ABS")))))))</f>
        <v>B</v>
      </c>
      <c r="I79" s="17" t="str">
        <f>IF(FacultyVersion!J24&lt;40,"F",IF(FacultyVersion!J24&lt;45,"E",IF(FacultyVersion!J24&lt;50,"D",IF(FacultyVersion!J24&lt;60,"C",IF(FacultyVersion!J24&lt;70,"B",IF(FacultyVersion!J24&lt;101,"A",IF(FacultyVersion!J24="N.R","N.R","ABS")))))))</f>
        <v>ABS</v>
      </c>
      <c r="J79" s="17" t="str">
        <f>IF(FacultyVersion!K24&lt;40,"F",IF(FacultyVersion!K24&lt;45,"E",IF(FacultyVersion!K24&lt;50,"D",IF(FacultyVersion!K24&lt;60,"C",IF(FacultyVersion!K24&lt;70,"B",IF(FacultyVersion!K24&lt;101,"A",IF(FacultyVersion!K24="N.R","N.R","ABS")))))))</f>
        <v>ABS</v>
      </c>
      <c r="K79" s="17" t="str">
        <f>IF(FacultyVersion!L24&lt;40,"F",IF(FacultyVersion!L24&lt;45,"E",IF(FacultyVersion!L24&lt;50,"D",IF(FacultyVersion!L24&lt;60,"C",IF(FacultyVersion!L24&lt;70,"B",IF(FacultyVersion!L24&lt;101,"A",IF(FacultyVersion!L24="N.R","N.R","ABS")))))))</f>
        <v>B</v>
      </c>
      <c r="L79" s="17" t="str">
        <f>IF(FacultyVersion!M24&lt;40,"F",IF(FacultyVersion!M24&lt;45,"E",IF(FacultyVersion!M24&lt;50,"D",IF(FacultyVersion!M24&lt;60,"C",IF(FacultyVersion!M24&lt;70,"B",IF(FacultyVersion!M24&lt;101,"A",IF(FacultyVersion!M24="N.R","N.R","ABS")))))))</f>
        <v>ABS</v>
      </c>
      <c r="M79" s="350"/>
      <c r="N79" s="354">
        <v>2</v>
      </c>
      <c r="O79" s="17">
        <v>18</v>
      </c>
      <c r="P79" s="355">
        <v>20</v>
      </c>
      <c r="Q79" s="18" t="s">
        <v>155</v>
      </c>
      <c r="R79" s="17" t="s">
        <v>156</v>
      </c>
      <c r="S79" s="17"/>
      <c r="T79" s="17" t="s">
        <v>156</v>
      </c>
      <c r="U79" s="30" t="s">
        <v>156</v>
      </c>
      <c r="V79" s="30" t="s">
        <v>156</v>
      </c>
      <c r="W79" s="23" t="s">
        <v>156</v>
      </c>
      <c r="X79" s="29" t="s">
        <v>156</v>
      </c>
      <c r="Y79" s="29"/>
      <c r="Z79" s="29"/>
      <c r="AA79" s="29"/>
      <c r="AB79" s="29"/>
      <c r="AC79" s="29"/>
      <c r="AD79" s="29"/>
      <c r="AE79" s="29"/>
      <c r="AF79" s="29">
        <v>22</v>
      </c>
      <c r="AG79" s="62"/>
      <c r="AH79" s="63"/>
      <c r="AI79" s="64">
        <f t="shared" si="6"/>
        <v>42</v>
      </c>
      <c r="AJ79" s="65"/>
      <c r="AK79" s="65"/>
      <c r="AL79" s="66"/>
      <c r="AM79" s="290" t="s">
        <v>596</v>
      </c>
      <c r="AN79" s="73" t="s">
        <v>201</v>
      </c>
      <c r="AQ79" s="15">
        <v>14</v>
      </c>
      <c r="AR79" s="11" t="s">
        <v>541</v>
      </c>
      <c r="AS79" s="11"/>
      <c r="AT79" s="12" t="s">
        <v>545</v>
      </c>
    </row>
    <row r="80" spans="1:46" ht="78.75" x14ac:dyDescent="0.25">
      <c r="A80" s="338">
        <v>68</v>
      </c>
      <c r="B80" s="314">
        <v>902305</v>
      </c>
      <c r="C80" s="313" t="str">
        <f t="shared" si="5"/>
        <v>Ibrim Mercy  BRAIDE</v>
      </c>
      <c r="D80" s="87" t="s">
        <v>90</v>
      </c>
      <c r="E80" s="87" t="s">
        <v>14</v>
      </c>
      <c r="F80" s="99" t="s">
        <v>629</v>
      </c>
      <c r="G80" s="17" t="str">
        <f>IF(FacultyVersion!H25&lt;40,"F",IF(FacultyVersion!H25&lt;45,"E",IF(FacultyVersion!H25&lt;50,"D",IF(FacultyVersion!H25&lt;60,"C",IF(FacultyVersion!H25&lt;70,"B",IF(FacultyVersion!H25&lt;101,"A",IF(FacultyVersion!H25="N.R","N.R","ABS")))))))</f>
        <v>E</v>
      </c>
      <c r="H80" s="17" t="str">
        <f>IF(FacultyVersion!I25&lt;40,"F",IF(FacultyVersion!I25&lt;45,"E",IF(FacultyVersion!I25&lt;50,"D",IF(FacultyVersion!I25&lt;60,"C",IF(FacultyVersion!I25&lt;70,"B",IF(FacultyVersion!I25&lt;101,"A",IF(FacultyVersion!I25="N.R","N.R","ABS")))))))</f>
        <v>F</v>
      </c>
      <c r="I80" s="17" t="str">
        <f>IF(FacultyVersion!J25&lt;40,"F",IF(FacultyVersion!J25&lt;45,"E",IF(FacultyVersion!J25&lt;50,"D",IF(FacultyVersion!J25&lt;60,"C",IF(FacultyVersion!J25&lt;70,"B",IF(FacultyVersion!J25&lt;101,"A",IF(FacultyVersion!J25="N.R","N.R","ABS")))))))</f>
        <v>C</v>
      </c>
      <c r="J80" s="17" t="str">
        <f>IF(FacultyVersion!K25&lt;40,"F",IF(FacultyVersion!K25&lt;45,"E",IF(FacultyVersion!K25&lt;50,"D",IF(FacultyVersion!K25&lt;60,"C",IF(FacultyVersion!K25&lt;70,"B",IF(FacultyVersion!K25&lt;101,"A",IF(FacultyVersion!K25="N.R","N.R","ABS")))))))</f>
        <v>B</v>
      </c>
      <c r="K80" s="17" t="str">
        <f>IF(FacultyVersion!L25&lt;40,"F",IF(FacultyVersion!L25&lt;45,"E",IF(FacultyVersion!L25&lt;50,"D",IF(FacultyVersion!L25&lt;60,"C",IF(FacultyVersion!L25&lt;70,"B",IF(FacultyVersion!L25&lt;101,"A",IF(FacultyVersion!L25="N.R","N.R","ABS")))))))</f>
        <v>B</v>
      </c>
      <c r="L80" s="17" t="str">
        <f>IF(FacultyVersion!M25&lt;40,"F",IF(FacultyVersion!M25&lt;45,"E",IF(FacultyVersion!M25&lt;50,"D",IF(FacultyVersion!M25&lt;60,"C",IF(FacultyVersion!M25&lt;70,"B",IF(FacultyVersion!M25&lt;101,"A",IF(FacultyVersion!M25="N.R","N.R","ABS")))))))</f>
        <v>B</v>
      </c>
      <c r="M80" s="350"/>
      <c r="N80" s="354">
        <v>3</v>
      </c>
      <c r="O80" s="17">
        <v>22</v>
      </c>
      <c r="P80" s="355">
        <v>25</v>
      </c>
      <c r="Q80" s="20" t="s">
        <v>298</v>
      </c>
      <c r="R80" s="17"/>
      <c r="S80" s="17" t="s">
        <v>156</v>
      </c>
      <c r="T80" s="17" t="s">
        <v>156</v>
      </c>
      <c r="U80" s="30" t="s">
        <v>156</v>
      </c>
      <c r="V80" s="30"/>
      <c r="W80" s="23" t="s">
        <v>156</v>
      </c>
      <c r="X80" s="29" t="s">
        <v>156</v>
      </c>
      <c r="Y80" s="29"/>
      <c r="Z80" s="29" t="s">
        <v>156</v>
      </c>
      <c r="AA80" s="29"/>
      <c r="AB80" s="29"/>
      <c r="AC80" s="29"/>
      <c r="AD80" s="29"/>
      <c r="AE80" s="29"/>
      <c r="AF80" s="29"/>
      <c r="AG80" s="62"/>
      <c r="AH80" s="63"/>
      <c r="AI80" s="64">
        <f t="shared" si="6"/>
        <v>25</v>
      </c>
      <c r="AJ80" s="65"/>
      <c r="AK80" s="65"/>
      <c r="AL80" s="66"/>
      <c r="AM80" s="290" t="s">
        <v>628</v>
      </c>
      <c r="AN80" s="73" t="s">
        <v>201</v>
      </c>
      <c r="AQ80" s="15">
        <v>15</v>
      </c>
      <c r="AR80" s="11" t="s">
        <v>541</v>
      </c>
      <c r="AS80" s="11"/>
      <c r="AT80" s="12" t="s">
        <v>545</v>
      </c>
    </row>
    <row r="81" spans="1:46" x14ac:dyDescent="0.25">
      <c r="A81" s="338">
        <v>69</v>
      </c>
      <c r="B81" s="314">
        <v>902306</v>
      </c>
      <c r="C81" s="313" t="str">
        <f t="shared" si="5"/>
        <v>Ogochukwu CHIBUOGWU</v>
      </c>
      <c r="D81" s="87" t="s">
        <v>91</v>
      </c>
      <c r="E81" s="87" t="s">
        <v>15</v>
      </c>
      <c r="F81" s="99"/>
      <c r="G8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8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8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8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8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8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81" s="350"/>
      <c r="N81" s="354">
        <v>0</v>
      </c>
      <c r="O81" s="17">
        <v>21</v>
      </c>
      <c r="P81" s="355">
        <v>21</v>
      </c>
      <c r="Q81" s="20"/>
      <c r="R81" s="17"/>
      <c r="S81" s="17"/>
      <c r="T81" s="17"/>
      <c r="U81" s="30"/>
      <c r="V81" s="30" t="s">
        <v>156</v>
      </c>
      <c r="W81" s="23" t="s">
        <v>156</v>
      </c>
      <c r="X81" s="29"/>
      <c r="Y81" s="29"/>
      <c r="Z81" s="29"/>
      <c r="AA81" s="29"/>
      <c r="AB81" s="29"/>
      <c r="AC81" s="29"/>
      <c r="AD81" s="29"/>
      <c r="AE81" s="29"/>
      <c r="AF81" s="29">
        <v>21</v>
      </c>
      <c r="AG81" s="62"/>
      <c r="AH81" s="63"/>
      <c r="AI81" s="64">
        <f t="shared" si="6"/>
        <v>42</v>
      </c>
      <c r="AJ81" s="65"/>
      <c r="AK81" s="65"/>
      <c r="AL81" s="66"/>
      <c r="AM81" s="290"/>
      <c r="AN81" s="73" t="s">
        <v>201</v>
      </c>
      <c r="AQ81" s="15">
        <v>16</v>
      </c>
      <c r="AR81" s="11" t="s">
        <v>541</v>
      </c>
      <c r="AS81" s="11"/>
      <c r="AT81" s="12" t="s">
        <v>545</v>
      </c>
    </row>
    <row r="82" spans="1:46" x14ac:dyDescent="0.25">
      <c r="A82" s="338">
        <v>70</v>
      </c>
      <c r="B82" s="314">
        <v>902312</v>
      </c>
      <c r="C82" s="313" t="str">
        <f t="shared" si="5"/>
        <v>Joseph Esimaje EDEMAYIBO</v>
      </c>
      <c r="D82" s="87" t="s">
        <v>92</v>
      </c>
      <c r="E82" s="87" t="s">
        <v>16</v>
      </c>
      <c r="F82" s="99" t="s">
        <v>630</v>
      </c>
      <c r="G8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8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8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8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8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8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82" s="350"/>
      <c r="N82" s="354">
        <v>0</v>
      </c>
      <c r="O82" s="17">
        <v>24</v>
      </c>
      <c r="P82" s="355">
        <v>24</v>
      </c>
      <c r="Q82" s="20" t="s">
        <v>299</v>
      </c>
      <c r="R82" s="17"/>
      <c r="S82" s="17"/>
      <c r="T82" s="17"/>
      <c r="U82" s="30" t="s">
        <v>156</v>
      </c>
      <c r="V82" s="30" t="s">
        <v>156</v>
      </c>
      <c r="W82" s="23" t="s">
        <v>156</v>
      </c>
      <c r="X82" s="29" t="s">
        <v>156</v>
      </c>
      <c r="Y82" s="29"/>
      <c r="Z82" s="29" t="s">
        <v>156</v>
      </c>
      <c r="AA82" s="29"/>
      <c r="AB82" s="29"/>
      <c r="AC82" s="29"/>
      <c r="AD82" s="29"/>
      <c r="AE82" s="29"/>
      <c r="AF82" s="29">
        <v>27</v>
      </c>
      <c r="AG82" s="62"/>
      <c r="AH82" s="63"/>
      <c r="AI82" s="64">
        <f t="shared" si="6"/>
        <v>51</v>
      </c>
      <c r="AJ82" s="65"/>
      <c r="AK82" s="65"/>
      <c r="AL82" s="66"/>
      <c r="AM82" s="290"/>
      <c r="AN82" s="73" t="s">
        <v>201</v>
      </c>
      <c r="AQ82" s="15">
        <v>17</v>
      </c>
      <c r="AR82" s="11" t="s">
        <v>541</v>
      </c>
      <c r="AS82" s="11"/>
      <c r="AT82" s="12" t="s">
        <v>545</v>
      </c>
    </row>
    <row r="83" spans="1:46" ht="31.5" x14ac:dyDescent="0.25">
      <c r="A83" s="338">
        <v>71</v>
      </c>
      <c r="B83" s="314">
        <v>902313</v>
      </c>
      <c r="C83" s="313" t="str">
        <f t="shared" si="5"/>
        <v>Esivwekpe EFEMINI (Miss)</v>
      </c>
      <c r="D83" s="86" t="s">
        <v>93</v>
      </c>
      <c r="E83" s="86" t="s">
        <v>509</v>
      </c>
      <c r="F83" s="99"/>
      <c r="G8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8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8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8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8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8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83" s="350"/>
      <c r="N83" s="354">
        <v>0</v>
      </c>
      <c r="O83" s="17">
        <v>21</v>
      </c>
      <c r="P83" s="355">
        <v>21</v>
      </c>
      <c r="Q83" s="20"/>
      <c r="R83" s="17"/>
      <c r="S83" s="17" t="s">
        <v>156</v>
      </c>
      <c r="T83" s="17" t="s">
        <v>156</v>
      </c>
      <c r="U83" s="30" t="s">
        <v>156</v>
      </c>
      <c r="V83" s="30"/>
      <c r="W83" s="23"/>
      <c r="X83" s="23" t="s">
        <v>156</v>
      </c>
      <c r="Y83" s="23"/>
      <c r="Z83" s="23"/>
      <c r="AA83" s="23"/>
      <c r="AB83" s="23"/>
      <c r="AC83" s="23"/>
      <c r="AD83" s="23"/>
      <c r="AE83" s="23"/>
      <c r="AF83" s="23">
        <v>21</v>
      </c>
      <c r="AG83" s="62"/>
      <c r="AH83" s="63"/>
      <c r="AI83" s="64">
        <f t="shared" si="6"/>
        <v>42</v>
      </c>
      <c r="AJ83" s="65"/>
      <c r="AK83" s="65"/>
      <c r="AL83" s="66"/>
      <c r="AM83" s="290"/>
      <c r="AN83" s="73" t="s">
        <v>201</v>
      </c>
      <c r="AQ83" s="15">
        <v>18</v>
      </c>
      <c r="AR83" s="11" t="s">
        <v>541</v>
      </c>
      <c r="AS83" s="11"/>
      <c r="AT83" s="12" t="s">
        <v>545</v>
      </c>
    </row>
    <row r="84" spans="1:46" ht="31.5" x14ac:dyDescent="0.25">
      <c r="A84" s="338">
        <v>72</v>
      </c>
      <c r="B84" s="314">
        <v>902317</v>
      </c>
      <c r="C84" s="313" t="s">
        <v>300</v>
      </c>
      <c r="D84" s="87" t="s">
        <v>17</v>
      </c>
      <c r="E84" s="87" t="s">
        <v>71</v>
      </c>
      <c r="F84" s="99"/>
      <c r="G8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8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8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8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8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8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84" s="350"/>
      <c r="N84" s="354">
        <v>0</v>
      </c>
      <c r="O84" s="17">
        <v>21</v>
      </c>
      <c r="P84" s="355">
        <v>21</v>
      </c>
      <c r="Q84" s="20" t="s">
        <v>301</v>
      </c>
      <c r="R84" s="17"/>
      <c r="S84" s="17"/>
      <c r="T84" s="17" t="s">
        <v>156</v>
      </c>
      <c r="U84" s="30" t="s">
        <v>156</v>
      </c>
      <c r="V84" s="30" t="s">
        <v>156</v>
      </c>
      <c r="W84" s="23" t="s">
        <v>156</v>
      </c>
      <c r="X84" s="23"/>
      <c r="Y84" s="23"/>
      <c r="Z84" s="23"/>
      <c r="AA84" s="23"/>
      <c r="AB84" s="23"/>
      <c r="AC84" s="23"/>
      <c r="AD84" s="23"/>
      <c r="AE84" s="23"/>
      <c r="AF84" s="29">
        <v>21</v>
      </c>
      <c r="AG84" s="75"/>
      <c r="AH84" s="76"/>
      <c r="AI84" s="64">
        <f t="shared" si="6"/>
        <v>42</v>
      </c>
      <c r="AJ84" s="76"/>
      <c r="AK84" s="76"/>
      <c r="AL84" s="76"/>
      <c r="AM84" s="290"/>
      <c r="AN84" s="73" t="s">
        <v>201</v>
      </c>
      <c r="AQ84" s="15">
        <v>19</v>
      </c>
      <c r="AR84" s="11" t="s">
        <v>541</v>
      </c>
      <c r="AS84" s="11"/>
      <c r="AT84" s="12" t="s">
        <v>545</v>
      </c>
    </row>
    <row r="85" spans="1:46" ht="31.5" x14ac:dyDescent="0.25">
      <c r="A85" s="338">
        <v>73</v>
      </c>
      <c r="B85" s="314">
        <v>902318</v>
      </c>
      <c r="C85" s="313" t="str">
        <f t="shared" ref="C85:C126" si="7">D85&amp; " " &amp;E85</f>
        <v>Hyginus Chukwka EZUGWORIE</v>
      </c>
      <c r="D85" s="87" t="s">
        <v>94</v>
      </c>
      <c r="E85" s="87" t="s">
        <v>18</v>
      </c>
      <c r="F85" s="99"/>
      <c r="G8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8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8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8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8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8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85" s="350"/>
      <c r="N85" s="354">
        <v>0</v>
      </c>
      <c r="O85" s="17">
        <v>21</v>
      </c>
      <c r="P85" s="355">
        <v>21</v>
      </c>
      <c r="Q85" s="20" t="s">
        <v>302</v>
      </c>
      <c r="R85" s="17"/>
      <c r="S85" s="17"/>
      <c r="T85" s="17" t="s">
        <v>156</v>
      </c>
      <c r="U85" s="30" t="s">
        <v>156</v>
      </c>
      <c r="V85" s="30"/>
      <c r="W85" s="23" t="s">
        <v>156</v>
      </c>
      <c r="X85" s="23"/>
      <c r="Y85" s="23" t="s">
        <v>156</v>
      </c>
      <c r="Z85" s="23"/>
      <c r="AA85" s="23"/>
      <c r="AB85" s="23"/>
      <c r="AC85" s="23" t="s">
        <v>201</v>
      </c>
      <c r="AD85" s="23"/>
      <c r="AE85" s="23"/>
      <c r="AF85" s="29">
        <v>24</v>
      </c>
      <c r="AG85" s="75"/>
      <c r="AH85" s="76"/>
      <c r="AI85" s="64">
        <f t="shared" si="6"/>
        <v>45</v>
      </c>
      <c r="AJ85" s="76"/>
      <c r="AK85" s="76"/>
      <c r="AL85" s="76"/>
      <c r="AM85" s="290"/>
      <c r="AN85" s="73" t="s">
        <v>201</v>
      </c>
      <c r="AQ85" s="15">
        <v>20</v>
      </c>
      <c r="AR85" s="11" t="s">
        <v>541</v>
      </c>
      <c r="AS85" s="11"/>
      <c r="AT85" s="12" t="s">
        <v>545</v>
      </c>
    </row>
    <row r="86" spans="1:46" ht="63" x14ac:dyDescent="0.25">
      <c r="A86" s="338">
        <v>74</v>
      </c>
      <c r="B86" s="314">
        <v>902322</v>
      </c>
      <c r="C86" s="313" t="str">
        <f t="shared" si="7"/>
        <v>Osahon IMASUEN</v>
      </c>
      <c r="D86" s="87" t="s">
        <v>95</v>
      </c>
      <c r="E86" s="87" t="s">
        <v>19</v>
      </c>
      <c r="F86" s="99" t="s">
        <v>660</v>
      </c>
      <c r="G86" s="17" t="str">
        <f>IF(FacultyVersion!H27&lt;40,"F",IF(FacultyVersion!H27&lt;45,"E",IF(FacultyVersion!H27&lt;50,"D",IF(FacultyVersion!H27&lt;60,"C",IF(FacultyVersion!H27&lt;70,"B",IF(FacultyVersion!H27&lt;101,"A",IF(FacultyVersion!H27="N.R","N.R","ABS")))))))</f>
        <v>F</v>
      </c>
      <c r="H86" s="17" t="str">
        <f>IF(FacultyVersion!I27&lt;40,"F",IF(FacultyVersion!I27&lt;45,"E",IF(FacultyVersion!I27&lt;50,"D",IF(FacultyVersion!I27&lt;60,"C",IF(FacultyVersion!I27&lt;70,"B",IF(FacultyVersion!I27&lt;101,"A",IF(FacultyVersion!I27="N.R","N.R","ABS")))))))</f>
        <v>C</v>
      </c>
      <c r="I86" s="17" t="str">
        <f>IF(FacultyVersion!J27&lt;40,"F",IF(FacultyVersion!J27&lt;45,"E",IF(FacultyVersion!J27&lt;50,"D",IF(FacultyVersion!J27&lt;60,"C",IF(FacultyVersion!J27&lt;70,"B",IF(FacultyVersion!J27&lt;101,"A",IF(FacultyVersion!J27="N.R","N.R","ABS")))))))</f>
        <v>E</v>
      </c>
      <c r="J86" s="17" t="str">
        <f>IF(FacultyVersion!K27&lt;40,"F",IF(FacultyVersion!K27&lt;45,"E",IF(FacultyVersion!K27&lt;50,"D",IF(FacultyVersion!K27&lt;60,"C",IF(FacultyVersion!K27&lt;70,"B",IF(FacultyVersion!K27&lt;101,"A",IF(FacultyVersion!K27="N.R","N.R","ABS")))))))</f>
        <v>A</v>
      </c>
      <c r="K86" s="17" t="str">
        <f>IF(FacultyVersion!L27&lt;40,"F",IF(FacultyVersion!L27&lt;45,"E",IF(FacultyVersion!L27&lt;50,"D",IF(FacultyVersion!L27&lt;60,"C",IF(FacultyVersion!L27&lt;70,"B",IF(FacultyVersion!L27&lt;101,"A",IF(FacultyVersion!L27="N.R","N.R","ABS")))))))</f>
        <v>B</v>
      </c>
      <c r="L86" s="17" t="str">
        <f>IF(FacultyVersion!M27&lt;40,"F",IF(FacultyVersion!M27&lt;45,"E",IF(FacultyVersion!M27&lt;50,"D",IF(FacultyVersion!M27&lt;60,"C",IF(FacultyVersion!M27&lt;70,"B",IF(FacultyVersion!M27&lt;101,"A",IF(FacultyVersion!M27="N.R","N.R","ABS")))))))</f>
        <v>A</v>
      </c>
      <c r="M86" s="350"/>
      <c r="N86" s="354">
        <v>18</v>
      </c>
      <c r="O86" s="17">
        <v>12</v>
      </c>
      <c r="P86" s="355">
        <v>30</v>
      </c>
      <c r="Q86" s="20" t="s">
        <v>303</v>
      </c>
      <c r="R86" s="17" t="s">
        <v>156</v>
      </c>
      <c r="S86" s="17" t="s">
        <v>156</v>
      </c>
      <c r="T86" s="17" t="s">
        <v>156</v>
      </c>
      <c r="U86" s="30" t="s">
        <v>156</v>
      </c>
      <c r="V86" s="30" t="s">
        <v>156</v>
      </c>
      <c r="W86" s="23" t="s">
        <v>156</v>
      </c>
      <c r="X86" s="23" t="s">
        <v>156</v>
      </c>
      <c r="Y86" s="23" t="s">
        <v>156</v>
      </c>
      <c r="Z86" s="23" t="s">
        <v>156</v>
      </c>
      <c r="AA86" s="23" t="s">
        <v>156</v>
      </c>
      <c r="AB86" s="23" t="s">
        <v>201</v>
      </c>
      <c r="AC86" s="23"/>
      <c r="AD86" s="23"/>
      <c r="AE86" s="23"/>
      <c r="AF86" s="29">
        <v>20</v>
      </c>
      <c r="AG86" s="75"/>
      <c r="AH86" s="76"/>
      <c r="AI86" s="64">
        <f t="shared" si="6"/>
        <v>50</v>
      </c>
      <c r="AJ86" s="76"/>
      <c r="AK86" s="76"/>
      <c r="AL86" s="76"/>
      <c r="AM86" s="290" t="s">
        <v>631</v>
      </c>
      <c r="AN86" s="73" t="s">
        <v>201</v>
      </c>
      <c r="AQ86" s="15">
        <v>21</v>
      </c>
      <c r="AR86" s="11" t="s">
        <v>541</v>
      </c>
      <c r="AS86" s="11"/>
      <c r="AT86" s="12" t="s">
        <v>545</v>
      </c>
    </row>
    <row r="87" spans="1:46" x14ac:dyDescent="0.25">
      <c r="A87" s="338">
        <v>75</v>
      </c>
      <c r="B87" s="314">
        <v>902323</v>
      </c>
      <c r="C87" s="313" t="str">
        <f t="shared" si="7"/>
        <v>Isaac IMONIVWERHA</v>
      </c>
      <c r="D87" s="87" t="s">
        <v>96</v>
      </c>
      <c r="E87" s="87" t="s">
        <v>20</v>
      </c>
      <c r="F87" s="99" t="s">
        <v>654</v>
      </c>
      <c r="G87" s="17" t="str">
        <f>IF(FacultyVersion!H28&lt;40,"F",IF(FacultyVersion!H28&lt;45,"E",IF(FacultyVersion!H28&lt;50,"D",IF(FacultyVersion!H28&lt;60,"C",IF(FacultyVersion!H28&lt;70,"B",IF(FacultyVersion!H28&lt;101,"A",IF(FacultyVersion!H28="N.R","N.R","ABS")))))))</f>
        <v>E</v>
      </c>
      <c r="H87" s="17" t="str">
        <f>IF(FacultyVersion!I28&lt;40,"F",IF(FacultyVersion!I28&lt;45,"E",IF(FacultyVersion!I28&lt;50,"D",IF(FacultyVersion!I28&lt;60,"C",IF(FacultyVersion!I28&lt;70,"B",IF(FacultyVersion!I28&lt;101,"A",IF(FacultyVersion!I28="N.R","N.R","ABS")))))))</f>
        <v>F</v>
      </c>
      <c r="I87" s="17" t="str">
        <f>IF(FacultyVersion!J28&lt;40,"F",IF(FacultyVersion!J28&lt;45,"E",IF(FacultyVersion!J28&lt;50,"D",IF(FacultyVersion!J28&lt;60,"C",IF(FacultyVersion!J28&lt;70,"B",IF(FacultyVersion!J28&lt;101,"A",IF(FacultyVersion!J28="N.R","N.R","ABS")))))))</f>
        <v>ABS</v>
      </c>
      <c r="J87" s="17" t="str">
        <f>IF(FacultyVersion!K28&lt;40,"F",IF(FacultyVersion!K28&lt;45,"E",IF(FacultyVersion!K28&lt;50,"D",IF(FacultyVersion!K28&lt;60,"C",IF(FacultyVersion!K28&lt;70,"B",IF(FacultyVersion!K28&lt;101,"A",IF(FacultyVersion!K28="N.R","N.R","ABS")))))))</f>
        <v>ABS</v>
      </c>
      <c r="K87" s="17" t="str">
        <f>IF(FacultyVersion!L28&lt;40,"F",IF(FacultyVersion!L28&lt;45,"E",IF(FacultyVersion!L28&lt;50,"D",IF(FacultyVersion!L28&lt;60,"C",IF(FacultyVersion!L28&lt;70,"B",IF(FacultyVersion!L28&lt;101,"A",IF(FacultyVersion!L28="N.R","N.R","ABS")))))))</f>
        <v>ABS</v>
      </c>
      <c r="L87" s="17" t="str">
        <f>IF(FacultyVersion!M28&lt;40,"F",IF(FacultyVersion!M28&lt;45,"E",IF(FacultyVersion!M28&lt;50,"D",IF(FacultyVersion!M28&lt;60,"C",IF(FacultyVersion!M28&lt;70,"B",IF(FacultyVersion!M28&lt;101,"A",IF(FacultyVersion!M28="N.R","N.R","ABS")))))))</f>
        <v>ABS</v>
      </c>
      <c r="M87" s="350"/>
      <c r="N87" s="354">
        <v>0</v>
      </c>
      <c r="O87" s="17">
        <v>24</v>
      </c>
      <c r="P87" s="355">
        <v>24</v>
      </c>
      <c r="Q87" s="20" t="s">
        <v>304</v>
      </c>
      <c r="R87" s="17"/>
      <c r="S87" s="17" t="s">
        <v>156</v>
      </c>
      <c r="T87" s="17"/>
      <c r="U87" s="30" t="s">
        <v>156</v>
      </c>
      <c r="V87" s="30"/>
      <c r="W87" s="23"/>
      <c r="X87" s="29" t="s">
        <v>156</v>
      </c>
      <c r="Y87" s="29" t="s">
        <v>156</v>
      </c>
      <c r="Z87" s="29"/>
      <c r="AA87" s="29"/>
      <c r="AB87" s="29"/>
      <c r="AC87" s="29" t="s">
        <v>201</v>
      </c>
      <c r="AD87" s="29"/>
      <c r="AE87" s="29"/>
      <c r="AF87" s="29">
        <v>26</v>
      </c>
      <c r="AG87" s="75"/>
      <c r="AH87" s="76"/>
      <c r="AI87" s="64">
        <f t="shared" si="6"/>
        <v>50</v>
      </c>
      <c r="AJ87" s="76"/>
      <c r="AK87" s="76"/>
      <c r="AL87" s="76"/>
      <c r="AM87" s="290" t="s">
        <v>150</v>
      </c>
      <c r="AN87" s="73" t="s">
        <v>201</v>
      </c>
      <c r="AQ87" s="15">
        <v>22</v>
      </c>
      <c r="AR87" s="11" t="s">
        <v>541</v>
      </c>
      <c r="AS87" s="11"/>
      <c r="AT87" s="12" t="s">
        <v>545</v>
      </c>
    </row>
    <row r="88" spans="1:46" ht="31.5" x14ac:dyDescent="0.25">
      <c r="A88" s="338">
        <v>76</v>
      </c>
      <c r="B88" s="314">
        <v>902324</v>
      </c>
      <c r="C88" s="313" t="str">
        <f t="shared" si="7"/>
        <v>Pamela Osemudiame INOJIE (Miss)</v>
      </c>
      <c r="D88" s="87" t="s">
        <v>97</v>
      </c>
      <c r="E88" s="87" t="s">
        <v>510</v>
      </c>
      <c r="F88" s="99" t="s">
        <v>417</v>
      </c>
      <c r="G88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88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88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88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88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88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88" s="350"/>
      <c r="N88" s="354">
        <v>0</v>
      </c>
      <c r="O88" s="17">
        <v>23</v>
      </c>
      <c r="P88" s="355">
        <v>23</v>
      </c>
      <c r="Q88" s="20" t="s">
        <v>305</v>
      </c>
      <c r="R88" s="17"/>
      <c r="S88" s="17" t="s">
        <v>156</v>
      </c>
      <c r="T88" s="17" t="s">
        <v>156</v>
      </c>
      <c r="U88" s="30"/>
      <c r="V88" s="30"/>
      <c r="W88" s="23"/>
      <c r="X88" s="29"/>
      <c r="Y88" s="29"/>
      <c r="Z88" s="29" t="s">
        <v>156</v>
      </c>
      <c r="AA88" s="29"/>
      <c r="AB88" s="29"/>
      <c r="AC88" s="29" t="s">
        <v>201</v>
      </c>
      <c r="AD88" s="29"/>
      <c r="AE88" s="29"/>
      <c r="AF88" s="29">
        <v>25</v>
      </c>
      <c r="AG88" s="75"/>
      <c r="AH88" s="76"/>
      <c r="AI88" s="64">
        <f t="shared" si="6"/>
        <v>48</v>
      </c>
      <c r="AJ88" s="76"/>
      <c r="AK88" s="76"/>
      <c r="AL88" s="76"/>
      <c r="AM88" s="290"/>
      <c r="AN88" s="73" t="s">
        <v>201</v>
      </c>
      <c r="AQ88" s="15">
        <v>23</v>
      </c>
      <c r="AR88" s="11" t="s">
        <v>541</v>
      </c>
      <c r="AS88" s="11"/>
      <c r="AT88" s="12" t="s">
        <v>545</v>
      </c>
    </row>
    <row r="89" spans="1:46" ht="31.5" x14ac:dyDescent="0.25">
      <c r="A89" s="338">
        <v>77</v>
      </c>
      <c r="B89" s="314">
        <v>902325</v>
      </c>
      <c r="C89" s="313" t="str">
        <f t="shared" si="7"/>
        <v>Edoghamen Julius ITAMAN</v>
      </c>
      <c r="D89" s="87" t="s">
        <v>98</v>
      </c>
      <c r="E89" s="87" t="s">
        <v>21</v>
      </c>
      <c r="F89" s="99" t="s">
        <v>632</v>
      </c>
      <c r="G89" s="17" t="str">
        <f>IF(FacultyVersion!H29&lt;40,"F",IF(FacultyVersion!H29&lt;45,"E",IF(FacultyVersion!H29&lt;50,"D",IF(FacultyVersion!H29&lt;60,"C",IF(FacultyVersion!H29&lt;70,"B",IF(FacultyVersion!H29&lt;101,"A",IF(FacultyVersion!H29="N.R","N.R","ABS")))))))</f>
        <v>E</v>
      </c>
      <c r="H89" s="17" t="str">
        <f>IF(FacultyVersion!I29&lt;40,"F",IF(FacultyVersion!I29&lt;45,"E",IF(FacultyVersion!I29&lt;50,"D",IF(FacultyVersion!I29&lt;60,"C",IF(FacultyVersion!I29&lt;70,"B",IF(FacultyVersion!I29&lt;101,"A",IF(FacultyVersion!I29="N.R","N.R","ABS")))))))</f>
        <v>ABS</v>
      </c>
      <c r="I89" s="17" t="str">
        <f>IF(FacultyVersion!J29&lt;40,"F",IF(FacultyVersion!J29&lt;45,"E",IF(FacultyVersion!J29&lt;50,"D",IF(FacultyVersion!J29&lt;60,"C",IF(FacultyVersion!J29&lt;70,"B",IF(FacultyVersion!J29&lt;101,"A",IF(FacultyVersion!J29="N.R","N.R","ABS")))))))</f>
        <v>F</v>
      </c>
      <c r="J89" s="17" t="str">
        <f>IF(FacultyVersion!K29&lt;40,"F",IF(FacultyVersion!K29&lt;45,"E",IF(FacultyVersion!K29&lt;50,"D",IF(FacultyVersion!K29&lt;60,"C",IF(FacultyVersion!K29&lt;70,"B",IF(FacultyVersion!K29&lt;101,"A",IF(FacultyVersion!K29="N.R","N.R","ABS")))))))</f>
        <v>ABS</v>
      </c>
      <c r="K89" s="17" t="str">
        <f>IF(FacultyVersion!L29&lt;40,"F",IF(FacultyVersion!L29&lt;45,"E",IF(FacultyVersion!L29&lt;50,"D",IF(FacultyVersion!L29&lt;60,"C",IF(FacultyVersion!L29&lt;70,"B",IF(FacultyVersion!L29&lt;101,"A",IF(FacultyVersion!L29="N.R","N.R","ABS")))))))</f>
        <v>ABS</v>
      </c>
      <c r="L89" s="17" t="str">
        <f>IF(FacultyVersion!M29&lt;40,"F",IF(FacultyVersion!M29&lt;45,"E",IF(FacultyVersion!M29&lt;50,"D",IF(FacultyVersion!M29&lt;60,"C",IF(FacultyVersion!M29&lt;70,"B",IF(FacultyVersion!M29&lt;101,"A",IF(FacultyVersion!M29="N.R","N.R","ABS")))))))</f>
        <v>ABS</v>
      </c>
      <c r="M89" s="350"/>
      <c r="N89" s="354">
        <v>8</v>
      </c>
      <c r="O89" s="17">
        <v>21</v>
      </c>
      <c r="P89" s="355">
        <v>29</v>
      </c>
      <c r="Q89" s="20"/>
      <c r="R89" s="17"/>
      <c r="S89" s="17" t="s">
        <v>156</v>
      </c>
      <c r="T89" s="17" t="s">
        <v>156</v>
      </c>
      <c r="U89" s="30" t="s">
        <v>156</v>
      </c>
      <c r="V89" s="30"/>
      <c r="W89" s="23"/>
      <c r="X89" s="29"/>
      <c r="Y89" s="29" t="s">
        <v>156</v>
      </c>
      <c r="Z89" s="29"/>
      <c r="AA89" s="29"/>
      <c r="AB89" s="29"/>
      <c r="AC89" s="29"/>
      <c r="AD89" s="29"/>
      <c r="AE89" s="29"/>
      <c r="AF89" s="29">
        <v>21</v>
      </c>
      <c r="AG89" s="75"/>
      <c r="AH89" s="76"/>
      <c r="AI89" s="64">
        <f t="shared" si="6"/>
        <v>50</v>
      </c>
      <c r="AJ89" s="76"/>
      <c r="AK89" s="76"/>
      <c r="AL89" s="76"/>
      <c r="AM89" s="290" t="s">
        <v>701</v>
      </c>
      <c r="AN89" s="73" t="s">
        <v>201</v>
      </c>
      <c r="AQ89" s="15">
        <v>24</v>
      </c>
      <c r="AR89" s="11" t="s">
        <v>541</v>
      </c>
      <c r="AS89" s="11"/>
      <c r="AT89" s="12" t="s">
        <v>545</v>
      </c>
    </row>
    <row r="90" spans="1:46" ht="31.5" x14ac:dyDescent="0.25">
      <c r="A90" s="338">
        <v>78</v>
      </c>
      <c r="B90" s="314">
        <v>902326</v>
      </c>
      <c r="C90" s="313" t="str">
        <f t="shared" si="7"/>
        <v>Ozaveshe Sunday JIMOH</v>
      </c>
      <c r="D90" s="87" t="s">
        <v>99</v>
      </c>
      <c r="E90" s="87" t="s">
        <v>22</v>
      </c>
      <c r="F90" s="99"/>
      <c r="G9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9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9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9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9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9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90" s="350"/>
      <c r="N90" s="354">
        <v>0</v>
      </c>
      <c r="O90" s="17">
        <v>21</v>
      </c>
      <c r="P90" s="355">
        <v>21</v>
      </c>
      <c r="Q90" s="20"/>
      <c r="R90" s="17"/>
      <c r="S90" s="17" t="s">
        <v>156</v>
      </c>
      <c r="T90" s="17" t="s">
        <v>156</v>
      </c>
      <c r="U90" s="30" t="s">
        <v>156</v>
      </c>
      <c r="V90" s="30"/>
      <c r="W90" s="23"/>
      <c r="X90" s="29" t="s">
        <v>156</v>
      </c>
      <c r="Y90" s="29"/>
      <c r="Z90" s="29"/>
      <c r="AA90" s="29"/>
      <c r="AB90" s="29"/>
      <c r="AC90" s="29" t="s">
        <v>201</v>
      </c>
      <c r="AD90" s="29"/>
      <c r="AE90" s="29"/>
      <c r="AF90" s="29">
        <v>21</v>
      </c>
      <c r="AG90" s="75"/>
      <c r="AH90" s="76"/>
      <c r="AI90" s="64">
        <f t="shared" si="6"/>
        <v>42</v>
      </c>
      <c r="AJ90" s="76"/>
      <c r="AK90" s="76"/>
      <c r="AL90" s="76"/>
      <c r="AM90" s="290" t="s">
        <v>131</v>
      </c>
      <c r="AN90" s="73" t="s">
        <v>201</v>
      </c>
      <c r="AQ90" s="15">
        <v>25</v>
      </c>
      <c r="AR90" s="11" t="s">
        <v>541</v>
      </c>
      <c r="AS90" s="11"/>
      <c r="AT90" s="12" t="s">
        <v>545</v>
      </c>
    </row>
    <row r="91" spans="1:46" ht="31.5" x14ac:dyDescent="0.25">
      <c r="A91" s="338">
        <v>79</v>
      </c>
      <c r="B91" s="314">
        <v>902328</v>
      </c>
      <c r="C91" s="313" t="str">
        <f t="shared" si="7"/>
        <v>Samson Ade  LAWANI</v>
      </c>
      <c r="D91" s="86" t="s">
        <v>100</v>
      </c>
      <c r="E91" s="86" t="s">
        <v>72</v>
      </c>
      <c r="F91" s="99" t="s">
        <v>633</v>
      </c>
      <c r="G91" s="17" t="str">
        <f>IF(FacultyVersion!H30&lt;40,"F",IF(FacultyVersion!H30&lt;45,"E",IF(FacultyVersion!H30&lt;50,"D",IF(FacultyVersion!H30&lt;60,"C",IF(FacultyVersion!H30&lt;70,"B",IF(FacultyVersion!H30&lt;101,"A",IF(FacultyVersion!H30="N.R","N.R","ABS")))))))</f>
        <v>ABS</v>
      </c>
      <c r="H91" s="17" t="str">
        <f>IF(FacultyVersion!I30&lt;40,"F",IF(FacultyVersion!I30&lt;45,"E",IF(FacultyVersion!I30&lt;50,"D",IF(FacultyVersion!I30&lt;60,"C",IF(FacultyVersion!I30&lt;70,"B",IF(FacultyVersion!I30&lt;101,"A",IF(FacultyVersion!I30="N.R","N.R","ABS")))))))</f>
        <v>F</v>
      </c>
      <c r="I91" s="17" t="str">
        <f>IF(FacultyVersion!J30&lt;40,"F",IF(FacultyVersion!J30&lt;45,"E",IF(FacultyVersion!J30&lt;50,"D",IF(FacultyVersion!J30&lt;60,"C",IF(FacultyVersion!J30&lt;70,"B",IF(FacultyVersion!J30&lt;101,"A",IF(FacultyVersion!J30="N.R","N.R","ABS")))))))</f>
        <v>F</v>
      </c>
      <c r="J91" s="17" t="str">
        <f>IF(FacultyVersion!K30&lt;40,"F",IF(FacultyVersion!K30&lt;45,"E",IF(FacultyVersion!K30&lt;50,"D",IF(FacultyVersion!K30&lt;60,"C",IF(FacultyVersion!K30&lt;70,"B",IF(FacultyVersion!K30&lt;101,"A",IF(FacultyVersion!K30="N.R","N.R","ABS")))))))</f>
        <v>ABS</v>
      </c>
      <c r="K91" s="17" t="str">
        <f>IF(FacultyVersion!L30&lt;40,"F",IF(FacultyVersion!L30&lt;45,"E",IF(FacultyVersion!L30&lt;50,"D",IF(FacultyVersion!L30&lt;60,"C",IF(FacultyVersion!L30&lt;70,"B",IF(FacultyVersion!L30&lt;101,"A",IF(FacultyVersion!L30="N.R","N.R","ABS")))))))</f>
        <v>ABS</v>
      </c>
      <c r="L91" s="17" t="str">
        <f>IF(FacultyVersion!M30&lt;40,"F",IF(FacultyVersion!M30&lt;45,"E",IF(FacultyVersion!M30&lt;50,"D",IF(FacultyVersion!M30&lt;60,"C",IF(FacultyVersion!M30&lt;70,"B",IF(FacultyVersion!M30&lt;101,"A",IF(FacultyVersion!M30="N.R","N.R","ABS")))))))</f>
        <v>ABS</v>
      </c>
      <c r="M91" s="350"/>
      <c r="N91" s="354">
        <v>9</v>
      </c>
      <c r="O91" s="17">
        <v>12</v>
      </c>
      <c r="P91" s="355">
        <v>21</v>
      </c>
      <c r="Q91" s="20" t="s">
        <v>306</v>
      </c>
      <c r="R91" s="17"/>
      <c r="S91" s="17"/>
      <c r="T91" s="17" t="s">
        <v>156</v>
      </c>
      <c r="U91" s="30" t="s">
        <v>156</v>
      </c>
      <c r="V91" s="30" t="s">
        <v>156</v>
      </c>
      <c r="W91" s="23" t="s">
        <v>156</v>
      </c>
      <c r="X91" s="29" t="s">
        <v>156</v>
      </c>
      <c r="Y91" s="29"/>
      <c r="Z91" s="29"/>
      <c r="AA91" s="29"/>
      <c r="AB91" s="29"/>
      <c r="AC91" s="29" t="s">
        <v>201</v>
      </c>
      <c r="AD91" s="29"/>
      <c r="AE91" s="29"/>
      <c r="AF91" s="29">
        <v>29</v>
      </c>
      <c r="AG91" s="75"/>
      <c r="AH91" s="76"/>
      <c r="AI91" s="64">
        <f t="shared" si="6"/>
        <v>50</v>
      </c>
      <c r="AJ91" s="76"/>
      <c r="AK91" s="76"/>
      <c r="AL91" s="76"/>
      <c r="AM91" s="290" t="s">
        <v>705</v>
      </c>
      <c r="AN91" s="73" t="s">
        <v>201</v>
      </c>
      <c r="AQ91" s="15">
        <v>26</v>
      </c>
      <c r="AR91" s="11" t="s">
        <v>541</v>
      </c>
      <c r="AS91" s="11"/>
      <c r="AT91" s="12" t="s">
        <v>545</v>
      </c>
    </row>
    <row r="92" spans="1:46" x14ac:dyDescent="0.25">
      <c r="A92" s="338">
        <v>80</v>
      </c>
      <c r="B92" s="314">
        <v>902329</v>
      </c>
      <c r="C92" s="313" t="str">
        <f t="shared" si="7"/>
        <v>Oghenerukevwe Sarah MAFURU (Miss)</v>
      </c>
      <c r="D92" s="87" t="s">
        <v>101</v>
      </c>
      <c r="E92" s="87" t="s">
        <v>23</v>
      </c>
      <c r="F92" s="99" t="s">
        <v>698</v>
      </c>
      <c r="G9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9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9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9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9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92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92" s="350"/>
      <c r="N92" s="354">
        <v>0</v>
      </c>
      <c r="O92" s="17"/>
      <c r="P92" s="355"/>
      <c r="Q92" s="20"/>
      <c r="R92" s="17"/>
      <c r="S92" s="17"/>
      <c r="T92" s="17"/>
      <c r="U92" s="30"/>
      <c r="V92" s="30"/>
      <c r="W92" s="23"/>
      <c r="X92" s="29"/>
      <c r="Y92" s="29"/>
      <c r="Z92" s="29"/>
      <c r="AA92" s="29"/>
      <c r="AB92" s="29"/>
      <c r="AC92" s="29"/>
      <c r="AD92" s="29"/>
      <c r="AE92" s="29"/>
      <c r="AF92" s="29"/>
      <c r="AG92" s="75"/>
      <c r="AH92" s="76"/>
      <c r="AI92" s="64">
        <f t="shared" si="6"/>
        <v>0</v>
      </c>
      <c r="AJ92" s="76"/>
      <c r="AK92" s="76"/>
      <c r="AL92" s="76"/>
      <c r="AM92" s="290" t="s">
        <v>511</v>
      </c>
      <c r="AN92" s="73" t="s">
        <v>166</v>
      </c>
      <c r="AQ92" s="15">
        <v>27</v>
      </c>
      <c r="AR92" s="11" t="s">
        <v>541</v>
      </c>
      <c r="AS92" s="11" t="s">
        <v>548</v>
      </c>
      <c r="AT92" s="12" t="s">
        <v>545</v>
      </c>
    </row>
    <row r="93" spans="1:46" ht="47.25" x14ac:dyDescent="0.25">
      <c r="A93" s="338">
        <v>81</v>
      </c>
      <c r="B93" s="314">
        <v>902330</v>
      </c>
      <c r="C93" s="313" t="str">
        <f t="shared" si="7"/>
        <v>Onyeka Collins MALEDO</v>
      </c>
      <c r="D93" s="87" t="s">
        <v>102</v>
      </c>
      <c r="E93" s="87" t="s">
        <v>24</v>
      </c>
      <c r="F93" s="99" t="s">
        <v>702</v>
      </c>
      <c r="G93" s="17" t="str">
        <f>IF(FacultyVersion!H31&lt;40,"F",IF(FacultyVersion!H31&lt;45,"E",IF(FacultyVersion!H31&lt;50,"D",IF(FacultyVersion!H31&lt;60,"C",IF(FacultyVersion!H31&lt;70,"B",IF(FacultyVersion!H31&lt;101,"A",IF(FacultyVersion!H31="N.R","N.R","ABS")))))))</f>
        <v>C</v>
      </c>
      <c r="H93" s="17" t="str">
        <f>IF(FacultyVersion!I31&lt;40,"F",IF(FacultyVersion!I31&lt;45,"E",IF(FacultyVersion!I31&lt;50,"D",IF(FacultyVersion!I31&lt;60,"C",IF(FacultyVersion!I31&lt;70,"B",IF(FacultyVersion!I31&lt;101,"A",IF(FacultyVersion!I31="N.R","N.R","ABS")))))))</f>
        <v>E</v>
      </c>
      <c r="I93" s="17" t="str">
        <f>IF(FacultyVersion!J31&lt;40,"F",IF(FacultyVersion!J31&lt;45,"E",IF(FacultyVersion!J31&lt;50,"D",IF(FacultyVersion!J31&lt;60,"C",IF(FacultyVersion!J31&lt;70,"B",IF(FacultyVersion!J31&lt;101,"A",IF(FacultyVersion!J31="N.R","N.R","ABS")))))))</f>
        <v>D</v>
      </c>
      <c r="J93" s="17" t="str">
        <f>IF(FacultyVersion!K31&lt;40,"F",IF(FacultyVersion!K31&lt;45,"E",IF(FacultyVersion!K31&lt;50,"D",IF(FacultyVersion!K31&lt;60,"C",IF(FacultyVersion!K31&lt;70,"B",IF(FacultyVersion!K31&lt;101,"A",IF(FacultyVersion!K31="N.R","N.R","ABS")))))))</f>
        <v>A</v>
      </c>
      <c r="K93" s="17" t="str">
        <f>IF(FacultyVersion!L31&lt;40,"F",IF(FacultyVersion!L31&lt;45,"E",IF(FacultyVersion!L31&lt;50,"D",IF(FacultyVersion!L31&lt;60,"C",IF(FacultyVersion!L31&lt;70,"B",IF(FacultyVersion!L31&lt;101,"A",IF(FacultyVersion!L31="N.R","N.R","ABS")))))))</f>
        <v>B</v>
      </c>
      <c r="L93" s="17" t="str">
        <f>IF(FacultyVersion!M31&lt;40,"F",IF(FacultyVersion!M31&lt;45,"E",IF(FacultyVersion!M31&lt;50,"D",IF(FacultyVersion!M31&lt;60,"C",IF(FacultyVersion!M31&lt;70,"B",IF(FacultyVersion!M31&lt;101,"A",IF(FacultyVersion!M31="N.R","N.R","ABS")))))))</f>
        <v>A</v>
      </c>
      <c r="M93" s="350"/>
      <c r="N93" s="354">
        <v>6</v>
      </c>
      <c r="O93" s="17">
        <v>22</v>
      </c>
      <c r="P93" s="355">
        <v>28</v>
      </c>
      <c r="Q93" s="20" t="s">
        <v>512</v>
      </c>
      <c r="R93" s="17"/>
      <c r="S93" s="17"/>
      <c r="T93" s="17" t="s">
        <v>156</v>
      </c>
      <c r="U93" s="30" t="s">
        <v>156</v>
      </c>
      <c r="V93" s="30" t="s">
        <v>156</v>
      </c>
      <c r="W93" s="23" t="s">
        <v>156</v>
      </c>
      <c r="X93" s="29" t="s">
        <v>156</v>
      </c>
      <c r="Y93" s="29"/>
      <c r="Z93" s="29" t="s">
        <v>156</v>
      </c>
      <c r="AA93" s="29"/>
      <c r="AB93" s="29"/>
      <c r="AC93" s="29"/>
      <c r="AD93" s="29"/>
      <c r="AE93" s="29"/>
      <c r="AF93" s="29">
        <v>20</v>
      </c>
      <c r="AG93" s="75"/>
      <c r="AH93" s="76"/>
      <c r="AI93" s="64">
        <f t="shared" si="6"/>
        <v>48</v>
      </c>
      <c r="AJ93" s="76"/>
      <c r="AK93" s="76"/>
      <c r="AL93" s="76"/>
      <c r="AM93" s="290" t="s">
        <v>590</v>
      </c>
      <c r="AN93" s="73" t="s">
        <v>201</v>
      </c>
      <c r="AQ93" s="15">
        <v>28</v>
      </c>
      <c r="AR93" s="11" t="s">
        <v>541</v>
      </c>
      <c r="AS93" s="11"/>
      <c r="AT93" s="12" t="s">
        <v>545</v>
      </c>
    </row>
    <row r="94" spans="1:46" ht="31.5" x14ac:dyDescent="0.25">
      <c r="A94" s="338">
        <v>82</v>
      </c>
      <c r="B94" s="314">
        <v>902331</v>
      </c>
      <c r="C94" s="313" t="str">
        <f t="shared" si="7"/>
        <v>Frank Takim MOGBUK</v>
      </c>
      <c r="D94" s="87" t="s">
        <v>103</v>
      </c>
      <c r="E94" s="87" t="s">
        <v>25</v>
      </c>
      <c r="F94" s="99" t="s">
        <v>703</v>
      </c>
      <c r="G9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9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9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9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9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9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94" s="350"/>
      <c r="N94" s="354">
        <v>5</v>
      </c>
      <c r="O94" s="17">
        <v>21</v>
      </c>
      <c r="P94" s="355">
        <v>26</v>
      </c>
      <c r="Q94" s="20"/>
      <c r="R94" s="17"/>
      <c r="S94" s="17" t="s">
        <v>156</v>
      </c>
      <c r="T94" s="17" t="s">
        <v>156</v>
      </c>
      <c r="U94" s="30"/>
      <c r="V94" s="30" t="s">
        <v>156</v>
      </c>
      <c r="W94" s="23"/>
      <c r="X94" s="29"/>
      <c r="Y94" s="29" t="s">
        <v>156</v>
      </c>
      <c r="Z94" s="29"/>
      <c r="AA94" s="29"/>
      <c r="AB94" s="29"/>
      <c r="AC94" s="29"/>
      <c r="AD94" s="29"/>
      <c r="AE94" s="29"/>
      <c r="AF94" s="29">
        <v>21</v>
      </c>
      <c r="AG94" s="75"/>
      <c r="AH94" s="76"/>
      <c r="AI94" s="64">
        <f t="shared" si="6"/>
        <v>47</v>
      </c>
      <c r="AJ94" s="76"/>
      <c r="AK94" s="76"/>
      <c r="AL94" s="76"/>
      <c r="AM94" s="290" t="s">
        <v>704</v>
      </c>
      <c r="AN94" s="73" t="s">
        <v>201</v>
      </c>
      <c r="AQ94" s="15">
        <v>29</v>
      </c>
      <c r="AR94" s="11" t="s">
        <v>541</v>
      </c>
      <c r="AS94" s="11"/>
      <c r="AT94" s="12" t="s">
        <v>545</v>
      </c>
    </row>
    <row r="95" spans="1:46" ht="31.5" x14ac:dyDescent="0.25">
      <c r="A95" s="338">
        <v>83</v>
      </c>
      <c r="B95" s="314">
        <v>902336</v>
      </c>
      <c r="C95" s="313" t="str">
        <f t="shared" si="7"/>
        <v>Noble Chidozie NWOSU</v>
      </c>
      <c r="D95" s="86" t="s">
        <v>104</v>
      </c>
      <c r="E95" s="86" t="s">
        <v>26</v>
      </c>
      <c r="F95" s="99" t="s">
        <v>418</v>
      </c>
      <c r="G9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9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9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9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9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9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95" s="350"/>
      <c r="N95" s="354">
        <v>0</v>
      </c>
      <c r="O95" s="17">
        <v>23</v>
      </c>
      <c r="P95" s="355">
        <v>23</v>
      </c>
      <c r="Q95" s="20"/>
      <c r="R95" s="17"/>
      <c r="S95" s="17" t="s">
        <v>156</v>
      </c>
      <c r="T95" s="17" t="s">
        <v>156</v>
      </c>
      <c r="U95" s="30"/>
      <c r="V95" s="30"/>
      <c r="W95" s="23"/>
      <c r="X95" s="29"/>
      <c r="Y95" s="29" t="s">
        <v>156</v>
      </c>
      <c r="Z95" s="29" t="s">
        <v>156</v>
      </c>
      <c r="AA95" s="29"/>
      <c r="AB95" s="29"/>
      <c r="AC95" s="29"/>
      <c r="AD95" s="29"/>
      <c r="AE95" s="29"/>
      <c r="AF95" s="29">
        <v>21</v>
      </c>
      <c r="AG95" s="75"/>
      <c r="AH95" s="76"/>
      <c r="AI95" s="64">
        <f t="shared" si="6"/>
        <v>44</v>
      </c>
      <c r="AJ95" s="76"/>
      <c r="AK95" s="76"/>
      <c r="AL95" s="76"/>
      <c r="AM95" s="290"/>
      <c r="AN95" s="73" t="s">
        <v>201</v>
      </c>
      <c r="AQ95" s="15">
        <v>30</v>
      </c>
      <c r="AR95" s="11" t="s">
        <v>541</v>
      </c>
      <c r="AS95" s="11"/>
      <c r="AT95" s="12" t="s">
        <v>545</v>
      </c>
    </row>
    <row r="96" spans="1:46" ht="31.5" x14ac:dyDescent="0.25">
      <c r="A96" s="338">
        <v>84</v>
      </c>
      <c r="B96" s="314">
        <v>902339</v>
      </c>
      <c r="C96" s="313" t="str">
        <f t="shared" si="7"/>
        <v>Olabode David OGUNDIPE</v>
      </c>
      <c r="D96" s="87" t="s">
        <v>105</v>
      </c>
      <c r="E96" s="87" t="s">
        <v>27</v>
      </c>
      <c r="F96" s="99"/>
      <c r="G9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9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9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9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9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9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96" s="350"/>
      <c r="N96" s="354">
        <v>0</v>
      </c>
      <c r="O96" s="17">
        <v>21</v>
      </c>
      <c r="P96" s="355">
        <v>21</v>
      </c>
      <c r="Q96" s="20"/>
      <c r="R96" s="17"/>
      <c r="S96" s="17" t="s">
        <v>156</v>
      </c>
      <c r="T96" s="17" t="s">
        <v>156</v>
      </c>
      <c r="U96" s="30"/>
      <c r="V96" s="30"/>
      <c r="W96" s="23"/>
      <c r="X96" s="29"/>
      <c r="Y96" s="29" t="s">
        <v>156</v>
      </c>
      <c r="Z96" s="29" t="s">
        <v>156</v>
      </c>
      <c r="AA96" s="29"/>
      <c r="AB96" s="29"/>
      <c r="AC96" s="29" t="s">
        <v>201</v>
      </c>
      <c r="AD96" s="29"/>
      <c r="AE96" s="29"/>
      <c r="AF96" s="29">
        <v>21</v>
      </c>
      <c r="AG96" s="75"/>
      <c r="AH96" s="76"/>
      <c r="AI96" s="64">
        <f t="shared" si="6"/>
        <v>42</v>
      </c>
      <c r="AJ96" s="76"/>
      <c r="AK96" s="76"/>
      <c r="AL96" s="76"/>
      <c r="AM96" s="290"/>
      <c r="AN96" s="73" t="s">
        <v>201</v>
      </c>
      <c r="AQ96" s="15">
        <v>31</v>
      </c>
      <c r="AR96" s="11" t="s">
        <v>541</v>
      </c>
      <c r="AS96" s="11"/>
      <c r="AT96" s="12" t="s">
        <v>545</v>
      </c>
    </row>
    <row r="97" spans="1:46" ht="31.5" x14ac:dyDescent="0.25">
      <c r="A97" s="338">
        <v>85</v>
      </c>
      <c r="B97" s="314">
        <v>902340</v>
      </c>
      <c r="C97" s="313" t="str">
        <f t="shared" si="7"/>
        <v>Chukwuemeka OHAEMENYI</v>
      </c>
      <c r="D97" s="87" t="s">
        <v>106</v>
      </c>
      <c r="E97" s="87" t="s">
        <v>73</v>
      </c>
      <c r="F97" s="99"/>
      <c r="G9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9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9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9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9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97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97" s="350"/>
      <c r="N97" s="354">
        <v>0</v>
      </c>
      <c r="O97" s="17">
        <v>21</v>
      </c>
      <c r="P97" s="355">
        <v>21</v>
      </c>
      <c r="Q97" s="20" t="s">
        <v>290</v>
      </c>
      <c r="R97" s="17"/>
      <c r="S97" s="17"/>
      <c r="T97" s="17" t="s">
        <v>156</v>
      </c>
      <c r="U97" s="30"/>
      <c r="V97" s="30" t="s">
        <v>156</v>
      </c>
      <c r="W97" s="23" t="s">
        <v>156</v>
      </c>
      <c r="X97" s="29"/>
      <c r="Y97" s="29"/>
      <c r="Z97" s="29"/>
      <c r="AA97" s="29"/>
      <c r="AB97" s="29"/>
      <c r="AC97" s="29" t="s">
        <v>201</v>
      </c>
      <c r="AD97" s="29"/>
      <c r="AE97" s="29"/>
      <c r="AF97" s="29">
        <v>23</v>
      </c>
      <c r="AG97" s="75"/>
      <c r="AH97" s="76"/>
      <c r="AI97" s="64">
        <f t="shared" si="6"/>
        <v>44</v>
      </c>
      <c r="AJ97" s="76"/>
      <c r="AK97" s="76"/>
      <c r="AL97" s="76"/>
      <c r="AM97" s="290"/>
      <c r="AN97" s="73" t="s">
        <v>201</v>
      </c>
      <c r="AQ97" s="15">
        <v>32</v>
      </c>
      <c r="AR97" s="11" t="s">
        <v>541</v>
      </c>
      <c r="AS97" s="11"/>
      <c r="AT97" s="12" t="s">
        <v>545</v>
      </c>
    </row>
    <row r="98" spans="1:46" ht="47.25" x14ac:dyDescent="0.25">
      <c r="A98" s="338">
        <v>86</v>
      </c>
      <c r="B98" s="314">
        <v>902341</v>
      </c>
      <c r="C98" s="313" t="str">
        <f t="shared" si="7"/>
        <v>Osahon Francis OHOMINA</v>
      </c>
      <c r="D98" s="87" t="s">
        <v>107</v>
      </c>
      <c r="E98" s="87" t="s">
        <v>28</v>
      </c>
      <c r="F98" s="99" t="s">
        <v>634</v>
      </c>
      <c r="G98" s="17" t="str">
        <f>IF(FacultyVersion!H32&lt;40,"F",IF(FacultyVersion!H32&lt;45,"E",IF(FacultyVersion!H32&lt;50,"D",IF(FacultyVersion!H32&lt;60,"C",IF(FacultyVersion!H32&lt;70,"B",IF(FacultyVersion!H32&lt;101,"A",IF(FacultyVersion!H32="N.R","N.R","ABS")))))))</f>
        <v>D</v>
      </c>
      <c r="H98" s="17" t="str">
        <f>IF(FacultyVersion!I32&lt;40,"F",IF(FacultyVersion!I32&lt;45,"E",IF(FacultyVersion!I32&lt;50,"D",IF(FacultyVersion!I32&lt;60,"C",IF(FacultyVersion!I32&lt;70,"B",IF(FacultyVersion!I32&lt;101,"A",IF(FacultyVersion!I32="N.R","N.R","ABS")))))))</f>
        <v>ABS</v>
      </c>
      <c r="I98" s="17" t="str">
        <f>IF(FacultyVersion!J32&lt;40,"F",IF(FacultyVersion!J32&lt;45,"E",IF(FacultyVersion!J32&lt;50,"D",IF(FacultyVersion!J32&lt;60,"C",IF(FacultyVersion!J32&lt;70,"B",IF(FacultyVersion!J32&lt;101,"A",IF(FacultyVersion!J32="N.R","N.R","ABS")))))))</f>
        <v>ABS</v>
      </c>
      <c r="J98" s="17" t="str">
        <f>IF(FacultyVersion!K32&lt;40,"F",IF(FacultyVersion!K32&lt;45,"E",IF(FacultyVersion!K32&lt;50,"D",IF(FacultyVersion!K32&lt;60,"C",IF(FacultyVersion!K32&lt;70,"B",IF(FacultyVersion!K32&lt;101,"A",IF(FacultyVersion!K32="N.R","N.R","ABS")))))))</f>
        <v>A</v>
      </c>
      <c r="K98" s="17" t="str">
        <f>IF(FacultyVersion!L32&lt;40,"F",IF(FacultyVersion!L32&lt;45,"E",IF(FacultyVersion!L32&lt;50,"D",IF(FacultyVersion!L32&lt;60,"C",IF(FacultyVersion!L32&lt;70,"B",IF(FacultyVersion!L32&lt;101,"A",IF(FacultyVersion!L32="N.R","N.R","ABS")))))))</f>
        <v>A</v>
      </c>
      <c r="L98" s="17" t="str">
        <f>IF(FacultyVersion!M32&lt;40,"F",IF(FacultyVersion!M32&lt;45,"E",IF(FacultyVersion!M32&lt;50,"D",IF(FacultyVersion!M32&lt;60,"C",IF(FacultyVersion!M32&lt;70,"B",IF(FacultyVersion!M32&lt;101,"A",IF(FacultyVersion!M32="N.R","N.R","ABS")))))))</f>
        <v>ABS</v>
      </c>
      <c r="M98" s="350"/>
      <c r="N98" s="354">
        <v>9</v>
      </c>
      <c r="O98" s="17">
        <v>12</v>
      </c>
      <c r="P98" s="355">
        <v>21</v>
      </c>
      <c r="Q98" s="20" t="s">
        <v>307</v>
      </c>
      <c r="R98" s="17"/>
      <c r="S98" s="17"/>
      <c r="T98" s="17" t="s">
        <v>156</v>
      </c>
      <c r="U98" s="30" t="s">
        <v>156</v>
      </c>
      <c r="V98" s="30" t="s">
        <v>156</v>
      </c>
      <c r="W98" s="23" t="s">
        <v>156</v>
      </c>
      <c r="X98" s="29" t="s">
        <v>156</v>
      </c>
      <c r="Y98" s="29"/>
      <c r="Z98" s="29"/>
      <c r="AA98" s="29"/>
      <c r="AB98" s="29"/>
      <c r="AC98" s="29"/>
      <c r="AD98" s="29"/>
      <c r="AE98" s="29"/>
      <c r="AF98" s="29">
        <v>29</v>
      </c>
      <c r="AG98" s="75"/>
      <c r="AH98" s="76"/>
      <c r="AI98" s="64">
        <f t="shared" si="6"/>
        <v>50</v>
      </c>
      <c r="AJ98" s="76"/>
      <c r="AK98" s="76"/>
      <c r="AL98" s="76"/>
      <c r="AM98" s="290" t="s">
        <v>598</v>
      </c>
      <c r="AN98" s="73" t="s">
        <v>201</v>
      </c>
      <c r="AQ98" s="15">
        <v>33</v>
      </c>
      <c r="AR98" s="11" t="s">
        <v>541</v>
      </c>
      <c r="AS98" s="11"/>
      <c r="AT98" s="12" t="s">
        <v>545</v>
      </c>
    </row>
    <row r="99" spans="1:46" x14ac:dyDescent="0.25">
      <c r="A99" s="338">
        <v>87</v>
      </c>
      <c r="B99" s="314">
        <v>902345</v>
      </c>
      <c r="C99" s="313" t="str">
        <f t="shared" si="7"/>
        <v>Sekinat Ochuwa OKHAMENA (Miss)</v>
      </c>
      <c r="D99" s="87" t="s">
        <v>108</v>
      </c>
      <c r="E99" s="87" t="s">
        <v>513</v>
      </c>
      <c r="F99" s="99"/>
      <c r="G9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9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9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9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9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9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99" s="350"/>
      <c r="N99" s="354">
        <v>0</v>
      </c>
      <c r="O99" s="17">
        <v>21</v>
      </c>
      <c r="P99" s="355">
        <v>21</v>
      </c>
      <c r="Q99" s="20"/>
      <c r="R99" s="17"/>
      <c r="S99" s="17" t="s">
        <v>156</v>
      </c>
      <c r="T99" s="17"/>
      <c r="U99" s="30" t="s">
        <v>156</v>
      </c>
      <c r="V99" s="30"/>
      <c r="W99" s="23"/>
      <c r="X99" s="29"/>
      <c r="Y99" s="29" t="s">
        <v>156</v>
      </c>
      <c r="Z99" s="29" t="s">
        <v>156</v>
      </c>
      <c r="AA99" s="29"/>
      <c r="AB99" s="29"/>
      <c r="AC99" s="29"/>
      <c r="AD99" s="29"/>
      <c r="AE99" s="29"/>
      <c r="AF99" s="29">
        <v>21</v>
      </c>
      <c r="AG99" s="75"/>
      <c r="AH99" s="76"/>
      <c r="AI99" s="64">
        <f t="shared" si="6"/>
        <v>42</v>
      </c>
      <c r="AJ99" s="76"/>
      <c r="AK99" s="76"/>
      <c r="AL99" s="76"/>
      <c r="AM99" s="290"/>
      <c r="AN99" s="73" t="s">
        <v>201</v>
      </c>
      <c r="AQ99" s="15">
        <v>34</v>
      </c>
      <c r="AR99" s="11" t="s">
        <v>541</v>
      </c>
      <c r="AS99" s="11"/>
      <c r="AT99" s="12" t="s">
        <v>545</v>
      </c>
    </row>
    <row r="100" spans="1:46" ht="31.5" x14ac:dyDescent="0.25">
      <c r="A100" s="338">
        <v>88</v>
      </c>
      <c r="B100" s="314">
        <v>902346</v>
      </c>
      <c r="C100" s="313" t="str">
        <f t="shared" si="7"/>
        <v>Blessing OKOEGUALE (Miss)</v>
      </c>
      <c r="D100" s="87" t="s">
        <v>109</v>
      </c>
      <c r="E100" s="87" t="s">
        <v>514</v>
      </c>
      <c r="F100" s="99"/>
      <c r="G10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0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0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0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0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0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00" s="350"/>
      <c r="N100" s="354">
        <v>0</v>
      </c>
      <c r="O100" s="17">
        <v>21</v>
      </c>
      <c r="P100" s="355">
        <v>21</v>
      </c>
      <c r="Q100" s="20"/>
      <c r="R100" s="17"/>
      <c r="S100" s="17" t="s">
        <v>156</v>
      </c>
      <c r="T100" s="17" t="s">
        <v>156</v>
      </c>
      <c r="U100" s="30" t="s">
        <v>156</v>
      </c>
      <c r="V100" s="30"/>
      <c r="W100" s="23"/>
      <c r="X100" s="29" t="s">
        <v>156</v>
      </c>
      <c r="Y100" s="29"/>
      <c r="Z100" s="29"/>
      <c r="AA100" s="29"/>
      <c r="AB100" s="29"/>
      <c r="AC100" s="29" t="s">
        <v>201</v>
      </c>
      <c r="AD100" s="29"/>
      <c r="AE100" s="29"/>
      <c r="AF100" s="29">
        <v>21</v>
      </c>
      <c r="AG100" s="75"/>
      <c r="AH100" s="76"/>
      <c r="AI100" s="64">
        <f t="shared" si="6"/>
        <v>42</v>
      </c>
      <c r="AJ100" s="76"/>
      <c r="AK100" s="76"/>
      <c r="AL100" s="76"/>
      <c r="AM100" s="290"/>
      <c r="AN100" s="73" t="s">
        <v>201</v>
      </c>
      <c r="AQ100" s="15">
        <v>35</v>
      </c>
      <c r="AR100" s="11" t="s">
        <v>541</v>
      </c>
      <c r="AS100" s="11"/>
      <c r="AT100" s="12" t="s">
        <v>545</v>
      </c>
    </row>
    <row r="101" spans="1:46" x14ac:dyDescent="0.25">
      <c r="A101" s="338" t="s">
        <v>595</v>
      </c>
      <c r="B101" s="314">
        <v>902347</v>
      </c>
      <c r="C101" s="313" t="str">
        <f t="shared" si="7"/>
        <v>Eustace Ehikioya OKOH</v>
      </c>
      <c r="D101" s="87" t="s">
        <v>110</v>
      </c>
      <c r="E101" s="87" t="s">
        <v>29</v>
      </c>
      <c r="F101" s="99" t="s">
        <v>599</v>
      </c>
      <c r="G10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0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0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0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0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0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01" s="350"/>
      <c r="N101" s="354">
        <v>0</v>
      </c>
      <c r="O101" s="17">
        <v>24</v>
      </c>
      <c r="P101" s="355">
        <v>24</v>
      </c>
      <c r="Q101" s="20"/>
      <c r="R101" s="17"/>
      <c r="S101" s="17" t="s">
        <v>156</v>
      </c>
      <c r="T101" s="17"/>
      <c r="U101" s="30" t="s">
        <v>156</v>
      </c>
      <c r="V101" s="30" t="s">
        <v>156</v>
      </c>
      <c r="W101" s="23" t="s">
        <v>156</v>
      </c>
      <c r="X101" s="29"/>
      <c r="Y101" s="29"/>
      <c r="Z101" s="29"/>
      <c r="AA101" s="29"/>
      <c r="AB101" s="29"/>
      <c r="AC101" s="29" t="s">
        <v>201</v>
      </c>
      <c r="AD101" s="29"/>
      <c r="AE101" s="29"/>
      <c r="AF101" s="29">
        <v>21</v>
      </c>
      <c r="AG101" s="75"/>
      <c r="AH101" s="76"/>
      <c r="AI101" s="64">
        <f t="shared" si="6"/>
        <v>45</v>
      </c>
      <c r="AJ101" s="76"/>
      <c r="AK101" s="76"/>
      <c r="AL101" s="76"/>
      <c r="AM101" s="290"/>
      <c r="AN101" s="73" t="s">
        <v>201</v>
      </c>
      <c r="AQ101" s="15">
        <v>36</v>
      </c>
      <c r="AR101" s="11" t="s">
        <v>541</v>
      </c>
      <c r="AS101" s="11"/>
      <c r="AT101" s="12" t="s">
        <v>545</v>
      </c>
    </row>
    <row r="102" spans="1:46" ht="47.25" x14ac:dyDescent="0.25">
      <c r="A102" s="338">
        <v>90</v>
      </c>
      <c r="B102" s="314">
        <v>902349</v>
      </c>
      <c r="C102" s="313" t="str">
        <f t="shared" si="7"/>
        <v>Shedrack OKPARA</v>
      </c>
      <c r="D102" s="87" t="s">
        <v>111</v>
      </c>
      <c r="E102" s="87" t="s">
        <v>30</v>
      </c>
      <c r="F102" s="99" t="s">
        <v>720</v>
      </c>
      <c r="G102" s="17" t="str">
        <f>IF(FacultyVersion!H33&lt;40,"F",IF(FacultyVersion!H33&lt;45,"E",IF(FacultyVersion!H33&lt;50,"D",IF(FacultyVersion!H33&lt;60,"C",IF(FacultyVersion!H33&lt;70,"B",IF(FacultyVersion!H33&lt;101,"A",IF(FacultyVersion!H33="N.R","N.R","ABS")))))))</f>
        <v>ABS</v>
      </c>
      <c r="H102" s="17" t="str">
        <f>IF(FacultyVersion!I33&lt;40,"F",IF(FacultyVersion!I33&lt;45,"E",IF(FacultyVersion!I33&lt;50,"D",IF(FacultyVersion!I33&lt;60,"C",IF(FacultyVersion!I33&lt;70,"B",IF(FacultyVersion!I33&lt;101,"A",IF(FacultyVersion!I33="N.R","N.R","ABS")))))))</f>
        <v>A</v>
      </c>
      <c r="I102" s="17" t="str">
        <f>IF(FacultyVersion!J33&lt;40,"F",IF(FacultyVersion!J33&lt;45,"E",IF(FacultyVersion!J33&lt;50,"D",IF(FacultyVersion!J33&lt;60,"C",IF(FacultyVersion!J33&lt;70,"B",IF(FacultyVersion!J33&lt;101,"A",IF(FacultyVersion!J33="N.R","N.R","ABS")))))))</f>
        <v>D</v>
      </c>
      <c r="J102" s="17" t="str">
        <f>IF(FacultyVersion!K33&lt;40,"F",IF(FacultyVersion!K33&lt;45,"E",IF(FacultyVersion!K33&lt;50,"D",IF(FacultyVersion!K33&lt;60,"C",IF(FacultyVersion!K33&lt;70,"B",IF(FacultyVersion!K33&lt;101,"A",IF(FacultyVersion!K33="N.R","N.R","ABS")))))))</f>
        <v>ABS</v>
      </c>
      <c r="K102" s="17" t="str">
        <f>IF(FacultyVersion!L33&lt;40,"F",IF(FacultyVersion!L33&lt;45,"E",IF(FacultyVersion!L33&lt;50,"D",IF(FacultyVersion!L33&lt;60,"C",IF(FacultyVersion!L33&lt;70,"B",IF(FacultyVersion!L33&lt;101,"A",IF(FacultyVersion!L33="N.R","N.R","ABS")))))))</f>
        <v>A</v>
      </c>
      <c r="L102" s="17" t="str">
        <f>IF(FacultyVersion!M33&lt;40,"F",IF(FacultyVersion!M33&lt;45,"E",IF(FacultyVersion!M33&lt;50,"D",IF(FacultyVersion!M33&lt;60,"C",IF(FacultyVersion!M33&lt;70,"B",IF(FacultyVersion!M33&lt;101,"A",IF(FacultyVersion!M33="N.R","N.R","ABS")))))))</f>
        <v>A</v>
      </c>
      <c r="M102" s="350"/>
      <c r="N102" s="354">
        <v>9</v>
      </c>
      <c r="O102" s="17">
        <v>16</v>
      </c>
      <c r="P102" s="355">
        <v>25</v>
      </c>
      <c r="Q102" s="20" t="s">
        <v>308</v>
      </c>
      <c r="R102" s="17"/>
      <c r="S102" s="17"/>
      <c r="T102" s="17" t="s">
        <v>156</v>
      </c>
      <c r="U102" s="30"/>
      <c r="V102" s="30" t="s">
        <v>156</v>
      </c>
      <c r="W102" s="23" t="s">
        <v>156</v>
      </c>
      <c r="X102" s="29"/>
      <c r="Y102" s="29"/>
      <c r="Z102" s="29"/>
      <c r="AA102" s="29"/>
      <c r="AB102" s="29"/>
      <c r="AC102" s="29" t="s">
        <v>201</v>
      </c>
      <c r="AD102" s="29"/>
      <c r="AE102" s="29"/>
      <c r="AF102" s="29">
        <v>24</v>
      </c>
      <c r="AG102" s="75"/>
      <c r="AH102" s="76"/>
      <c r="AI102" s="64">
        <f t="shared" si="6"/>
        <v>49</v>
      </c>
      <c r="AJ102" s="76"/>
      <c r="AK102" s="76"/>
      <c r="AL102" s="76"/>
      <c r="AM102" s="290" t="s">
        <v>706</v>
      </c>
      <c r="AN102" s="73" t="s">
        <v>201</v>
      </c>
      <c r="AQ102" s="15">
        <v>37</v>
      </c>
      <c r="AR102" s="11" t="s">
        <v>541</v>
      </c>
      <c r="AS102" s="11"/>
      <c r="AT102" s="12" t="s">
        <v>545</v>
      </c>
    </row>
    <row r="103" spans="1:46" ht="31.5" x14ac:dyDescent="0.25">
      <c r="A103" s="338">
        <v>91</v>
      </c>
      <c r="B103" s="314">
        <v>902351</v>
      </c>
      <c r="C103" s="313" t="str">
        <f t="shared" si="7"/>
        <v>Janice Oyenmwosa ONI (Miss)</v>
      </c>
      <c r="D103" s="87" t="s">
        <v>112</v>
      </c>
      <c r="E103" s="87" t="s">
        <v>515</v>
      </c>
      <c r="F103" s="99" t="s">
        <v>707</v>
      </c>
      <c r="G10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0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0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0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0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03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03" s="350"/>
      <c r="N103" s="354">
        <v>5</v>
      </c>
      <c r="O103" s="17">
        <v>19</v>
      </c>
      <c r="P103" s="355">
        <v>24</v>
      </c>
      <c r="Q103" s="20" t="s">
        <v>309</v>
      </c>
      <c r="R103" s="17"/>
      <c r="S103" s="17"/>
      <c r="T103" s="17" t="s">
        <v>156</v>
      </c>
      <c r="U103" s="30" t="s">
        <v>156</v>
      </c>
      <c r="V103" s="30" t="s">
        <v>156</v>
      </c>
      <c r="W103" s="23" t="s">
        <v>156</v>
      </c>
      <c r="X103" s="29"/>
      <c r="Y103" s="29"/>
      <c r="Z103" s="29"/>
      <c r="AA103" s="29"/>
      <c r="AB103" s="29"/>
      <c r="AC103" s="29"/>
      <c r="AD103" s="29"/>
      <c r="AE103" s="29"/>
      <c r="AF103" s="29">
        <v>26</v>
      </c>
      <c r="AG103" s="75"/>
      <c r="AH103" s="76"/>
      <c r="AI103" s="64">
        <f t="shared" si="6"/>
        <v>50</v>
      </c>
      <c r="AJ103" s="76"/>
      <c r="AK103" s="76"/>
      <c r="AL103" s="76"/>
      <c r="AM103" s="290" t="s">
        <v>708</v>
      </c>
      <c r="AN103" s="73" t="s">
        <v>201</v>
      </c>
      <c r="AQ103" s="15">
        <v>38</v>
      </c>
      <c r="AR103" s="11" t="s">
        <v>541</v>
      </c>
      <c r="AS103" s="11"/>
      <c r="AT103" s="12" t="s">
        <v>545</v>
      </c>
    </row>
    <row r="104" spans="1:46" x14ac:dyDescent="0.25">
      <c r="A104" s="338">
        <v>92</v>
      </c>
      <c r="B104" s="314">
        <v>902352</v>
      </c>
      <c r="C104" s="313" t="str">
        <f t="shared" si="7"/>
        <v>Aghogho ONOHWOSAFE (Miss)</v>
      </c>
      <c r="D104" s="87" t="s">
        <v>113</v>
      </c>
      <c r="E104" s="87" t="s">
        <v>516</v>
      </c>
      <c r="F104" s="99"/>
      <c r="G10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0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0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0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0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0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04" s="350"/>
      <c r="N104" s="354">
        <v>0</v>
      </c>
      <c r="O104" s="17">
        <v>21</v>
      </c>
      <c r="P104" s="355">
        <v>21</v>
      </c>
      <c r="Q104" s="20"/>
      <c r="R104" s="17"/>
      <c r="S104" s="17" t="s">
        <v>156</v>
      </c>
      <c r="T104" s="17"/>
      <c r="U104" s="30" t="s">
        <v>156</v>
      </c>
      <c r="V104" s="30" t="s">
        <v>156</v>
      </c>
      <c r="W104" s="23"/>
      <c r="X104" s="29" t="s">
        <v>156</v>
      </c>
      <c r="Y104" s="29"/>
      <c r="Z104" s="29"/>
      <c r="AA104" s="29"/>
      <c r="AB104" s="29"/>
      <c r="AC104" s="29"/>
      <c r="AD104" s="29"/>
      <c r="AE104" s="29"/>
      <c r="AF104" s="29">
        <v>21</v>
      </c>
      <c r="AG104" s="75"/>
      <c r="AH104" s="76"/>
      <c r="AI104" s="64">
        <f t="shared" si="6"/>
        <v>42</v>
      </c>
      <c r="AJ104" s="76"/>
      <c r="AK104" s="76"/>
      <c r="AL104" s="76"/>
      <c r="AM104" s="290"/>
      <c r="AN104" s="73" t="s">
        <v>201</v>
      </c>
      <c r="AQ104" s="15">
        <v>39</v>
      </c>
      <c r="AR104" s="11" t="s">
        <v>541</v>
      </c>
      <c r="AS104" s="11"/>
      <c r="AT104" s="12" t="s">
        <v>545</v>
      </c>
    </row>
    <row r="105" spans="1:46" x14ac:dyDescent="0.25">
      <c r="A105" s="338">
        <v>93</v>
      </c>
      <c r="B105" s="314">
        <v>902357</v>
      </c>
      <c r="C105" s="313" t="str">
        <f t="shared" si="7"/>
        <v>Praise Steve OSAGIE</v>
      </c>
      <c r="D105" s="87" t="s">
        <v>114</v>
      </c>
      <c r="E105" s="87" t="s">
        <v>31</v>
      </c>
      <c r="F105" s="99" t="s">
        <v>626</v>
      </c>
      <c r="G10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0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0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0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0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0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05" s="350"/>
      <c r="N105" s="354">
        <v>3</v>
      </c>
      <c r="O105" s="17">
        <v>21</v>
      </c>
      <c r="P105" s="355">
        <v>24</v>
      </c>
      <c r="Q105" s="20"/>
      <c r="R105" s="17"/>
      <c r="S105" s="17"/>
      <c r="T105" s="17"/>
      <c r="U105" s="30"/>
      <c r="V105" s="30" t="s">
        <v>156</v>
      </c>
      <c r="W105" s="23" t="s">
        <v>156</v>
      </c>
      <c r="X105" s="29"/>
      <c r="Y105" s="29" t="s">
        <v>156</v>
      </c>
      <c r="Z105" s="29"/>
      <c r="AA105" s="29"/>
      <c r="AB105" s="29"/>
      <c r="AC105" s="29"/>
      <c r="AD105" s="29"/>
      <c r="AE105" s="29"/>
      <c r="AF105" s="29">
        <v>21</v>
      </c>
      <c r="AG105" s="75"/>
      <c r="AH105" s="76"/>
      <c r="AI105" s="64">
        <f t="shared" si="6"/>
        <v>45</v>
      </c>
      <c r="AJ105" s="76"/>
      <c r="AK105" s="76"/>
      <c r="AL105" s="76"/>
      <c r="AM105" s="290" t="s">
        <v>590</v>
      </c>
      <c r="AN105" s="73" t="s">
        <v>201</v>
      </c>
      <c r="AQ105" s="15">
        <v>40</v>
      </c>
      <c r="AR105" s="11" t="s">
        <v>541</v>
      </c>
      <c r="AS105" s="11"/>
      <c r="AT105" s="12" t="s">
        <v>545</v>
      </c>
    </row>
    <row r="106" spans="1:46" ht="47.25" x14ac:dyDescent="0.25">
      <c r="A106" s="338">
        <v>94</v>
      </c>
      <c r="B106" s="314">
        <v>902358</v>
      </c>
      <c r="C106" s="313" t="str">
        <f t="shared" si="7"/>
        <v>Anthony Orhue OSAWAYE</v>
      </c>
      <c r="D106" s="87" t="s">
        <v>115</v>
      </c>
      <c r="E106" s="87" t="s">
        <v>32</v>
      </c>
      <c r="F106" s="99" t="s">
        <v>709</v>
      </c>
      <c r="G106" s="17" t="str">
        <f>IF(FacultyVersion!H34&lt;40,"F",IF(FacultyVersion!H34&lt;45,"E",IF(FacultyVersion!H34&lt;50,"D",IF(FacultyVersion!H34&lt;60,"C",IF(FacultyVersion!H34&lt;70,"B",IF(FacultyVersion!H34&lt;101,"A",IF(FacultyVersion!H34="N.R","N.R","ABS")))))))</f>
        <v>E</v>
      </c>
      <c r="H106" s="17" t="str">
        <f>IF(FacultyVersion!I34&lt;40,"F",IF(FacultyVersion!I34&lt;45,"E",IF(FacultyVersion!I34&lt;50,"D",IF(FacultyVersion!I34&lt;60,"C",IF(FacultyVersion!I34&lt;70,"B",IF(FacultyVersion!I34&lt;101,"A",IF(FacultyVersion!I34="N.R","N.R","ABS")))))))</f>
        <v>B</v>
      </c>
      <c r="I106" s="17" t="str">
        <f>IF(FacultyVersion!J34&lt;40,"F",IF(FacultyVersion!J34&lt;45,"E",IF(FacultyVersion!J34&lt;50,"D",IF(FacultyVersion!J34&lt;60,"C",IF(FacultyVersion!J34&lt;70,"B",IF(FacultyVersion!J34&lt;101,"A",IF(FacultyVersion!J34="N.R","N.R","ABS")))))))</f>
        <v>ABS</v>
      </c>
      <c r="J106" s="17" t="str">
        <f>IF(FacultyVersion!K34&lt;40,"F",IF(FacultyVersion!K34&lt;45,"E",IF(FacultyVersion!K34&lt;50,"D",IF(FacultyVersion!K34&lt;60,"C",IF(FacultyVersion!K34&lt;70,"B",IF(FacultyVersion!K34&lt;101,"A",IF(FacultyVersion!K34="N.R","N.R","ABS")))))))</f>
        <v>B</v>
      </c>
      <c r="K106" s="17" t="str">
        <f>IF(FacultyVersion!L34&lt;40,"F",IF(FacultyVersion!L34&lt;45,"E",IF(FacultyVersion!L34&lt;50,"D",IF(FacultyVersion!L34&lt;60,"C",IF(FacultyVersion!L34&lt;70,"B",IF(FacultyVersion!L34&lt;101,"A",IF(FacultyVersion!L34="N.R","N.R","ABS")))))))</f>
        <v>C</v>
      </c>
      <c r="L106" s="17" t="str">
        <f>IF(FacultyVersion!M34&lt;40,"F",IF(FacultyVersion!M34&lt;45,"E",IF(FacultyVersion!M34&lt;50,"D",IF(FacultyVersion!M34&lt;60,"C",IF(FacultyVersion!M34&lt;70,"B",IF(FacultyVersion!M34&lt;101,"A",IF(FacultyVersion!M34="N.R","N.R","ABS")))))))</f>
        <v>B</v>
      </c>
      <c r="M106" s="350"/>
      <c r="N106" s="354">
        <v>12</v>
      </c>
      <c r="O106" s="17">
        <v>12</v>
      </c>
      <c r="P106" s="355">
        <v>24</v>
      </c>
      <c r="Q106" s="20" t="s">
        <v>310</v>
      </c>
      <c r="R106" s="17"/>
      <c r="S106" s="17" t="s">
        <v>156</v>
      </c>
      <c r="T106" s="17" t="s">
        <v>156</v>
      </c>
      <c r="U106" s="30" t="s">
        <v>156</v>
      </c>
      <c r="V106" s="30" t="s">
        <v>156</v>
      </c>
      <c r="W106" s="23" t="s">
        <v>156</v>
      </c>
      <c r="X106" s="29" t="s">
        <v>156</v>
      </c>
      <c r="Y106" s="29" t="s">
        <v>156</v>
      </c>
      <c r="Z106" s="29" t="s">
        <v>156</v>
      </c>
      <c r="AA106" s="29" t="s">
        <v>156</v>
      </c>
      <c r="AB106" s="29"/>
      <c r="AC106" s="29"/>
      <c r="AD106" s="29"/>
      <c r="AE106" s="29"/>
      <c r="AF106" s="29">
        <v>27</v>
      </c>
      <c r="AG106" s="75"/>
      <c r="AH106" s="76"/>
      <c r="AI106" s="64">
        <f t="shared" si="6"/>
        <v>51</v>
      </c>
      <c r="AJ106" s="76"/>
      <c r="AK106" s="76"/>
      <c r="AL106" s="76"/>
      <c r="AM106" s="290" t="s">
        <v>635</v>
      </c>
      <c r="AN106" s="73" t="s">
        <v>201</v>
      </c>
      <c r="AQ106" s="15">
        <v>41</v>
      </c>
      <c r="AR106" s="11" t="s">
        <v>541</v>
      </c>
      <c r="AS106" s="11"/>
      <c r="AT106" s="12" t="s">
        <v>545</v>
      </c>
    </row>
    <row r="107" spans="1:46" ht="63" x14ac:dyDescent="0.25">
      <c r="A107" s="338">
        <v>95</v>
      </c>
      <c r="B107" s="314">
        <v>902361</v>
      </c>
      <c r="C107" s="313" t="str">
        <f t="shared" si="7"/>
        <v>Bernard Wonders OSUNDE</v>
      </c>
      <c r="D107" s="86" t="s">
        <v>116</v>
      </c>
      <c r="E107" s="86" t="s">
        <v>33</v>
      </c>
      <c r="F107" s="99" t="s">
        <v>650</v>
      </c>
      <c r="G107" s="17" t="str">
        <f>IF(FacultyVersion!H35&lt;40,"F",IF(FacultyVersion!H35&lt;45,"E",IF(FacultyVersion!H35&lt;50,"D",IF(FacultyVersion!H35&lt;60,"C",IF(FacultyVersion!H35&lt;70,"B",IF(FacultyVersion!H35&lt;101,"A",IF(FacultyVersion!H35="N.R","N.R","ABS")))))))</f>
        <v>E</v>
      </c>
      <c r="H107" s="17" t="str">
        <f>IF(FacultyVersion!I35&lt;40,"F",IF(FacultyVersion!I35&lt;45,"E",IF(FacultyVersion!I35&lt;50,"D",IF(FacultyVersion!I35&lt;60,"C",IF(FacultyVersion!I35&lt;70,"B",IF(FacultyVersion!I35&lt;101,"A",IF(FacultyVersion!I35="N.R","N.R","ABS")))))))</f>
        <v>E</v>
      </c>
      <c r="I107" s="17" t="str">
        <f>IF(FacultyVersion!J35&lt;40,"F",IF(FacultyVersion!J35&lt;45,"E",IF(FacultyVersion!J35&lt;50,"D",IF(FacultyVersion!J35&lt;60,"C",IF(FacultyVersion!J35&lt;70,"B",IF(FacultyVersion!J35&lt;101,"A",IF(FacultyVersion!J35="N.R","N.R","ABS")))))))</f>
        <v>E</v>
      </c>
      <c r="J107" s="17" t="str">
        <f>IF(FacultyVersion!K35&lt;40,"F",IF(FacultyVersion!K35&lt;45,"E",IF(FacultyVersion!K35&lt;50,"D",IF(FacultyVersion!K35&lt;60,"C",IF(FacultyVersion!K35&lt;70,"B",IF(FacultyVersion!K35&lt;101,"A",IF(FacultyVersion!K35="N.R","N.R","ABS")))))))</f>
        <v>A</v>
      </c>
      <c r="K107" s="17" t="str">
        <f>IF(FacultyVersion!L35&lt;40,"F",IF(FacultyVersion!L35&lt;45,"E",IF(FacultyVersion!L35&lt;50,"D",IF(FacultyVersion!L35&lt;60,"C",IF(FacultyVersion!L35&lt;70,"B",IF(FacultyVersion!L35&lt;101,"A",IF(FacultyVersion!L35="N.R","N.R","ABS")))))))</f>
        <v>B</v>
      </c>
      <c r="L107" s="17" t="str">
        <f>IF(FacultyVersion!M35&lt;40,"F",IF(FacultyVersion!M35&lt;45,"E",IF(FacultyVersion!M35&lt;50,"D",IF(FacultyVersion!M35&lt;60,"C",IF(FacultyVersion!M35&lt;70,"B",IF(FacultyVersion!M35&lt;101,"A",IF(FacultyVersion!M35="N.R","N.R","ABS")))))))</f>
        <v>A</v>
      </c>
      <c r="M107" s="350"/>
      <c r="N107" s="354">
        <v>4</v>
      </c>
      <c r="O107" s="17">
        <v>16</v>
      </c>
      <c r="P107" s="355">
        <v>20</v>
      </c>
      <c r="Q107" s="20" t="s">
        <v>311</v>
      </c>
      <c r="R107" s="17" t="s">
        <v>156</v>
      </c>
      <c r="S107" s="17" t="s">
        <v>156</v>
      </c>
      <c r="T107" s="17" t="s">
        <v>156</v>
      </c>
      <c r="U107" s="30" t="s">
        <v>156</v>
      </c>
      <c r="V107" s="30" t="s">
        <v>156</v>
      </c>
      <c r="W107" s="23" t="s">
        <v>156</v>
      </c>
      <c r="X107" s="29" t="s">
        <v>156</v>
      </c>
      <c r="Y107" s="29" t="s">
        <v>156</v>
      </c>
      <c r="Z107" s="29" t="s">
        <v>156</v>
      </c>
      <c r="AA107" s="29"/>
      <c r="AB107" s="29"/>
      <c r="AC107" s="29"/>
      <c r="AD107" s="29"/>
      <c r="AE107" s="29"/>
      <c r="AF107" s="29">
        <v>29</v>
      </c>
      <c r="AG107" s="75"/>
      <c r="AH107" s="76"/>
      <c r="AI107" s="64">
        <f t="shared" si="6"/>
        <v>49</v>
      </c>
      <c r="AJ107" s="76"/>
      <c r="AK107" s="76"/>
      <c r="AL107" s="76"/>
      <c r="AM107" s="290" t="s">
        <v>651</v>
      </c>
      <c r="AN107" s="73" t="s">
        <v>201</v>
      </c>
      <c r="AQ107" s="15">
        <v>42</v>
      </c>
      <c r="AR107" s="11" t="s">
        <v>541</v>
      </c>
      <c r="AS107" s="11"/>
      <c r="AT107" s="12" t="s">
        <v>545</v>
      </c>
    </row>
    <row r="108" spans="1:46" ht="31.5" x14ac:dyDescent="0.25">
      <c r="A108" s="338">
        <v>96</v>
      </c>
      <c r="B108" s="314">
        <v>902362</v>
      </c>
      <c r="C108" s="313" t="str">
        <f t="shared" si="7"/>
        <v>Wilfred Iyobor  OTABOR</v>
      </c>
      <c r="D108" s="86" t="s">
        <v>117</v>
      </c>
      <c r="E108" s="86" t="s">
        <v>34</v>
      </c>
      <c r="F108" s="99" t="s">
        <v>653</v>
      </c>
      <c r="G108" s="17" t="str">
        <f>IF(FacultyVersion!H36&lt;40,"F",IF(FacultyVersion!H36&lt;45,"E",IF(FacultyVersion!H36&lt;50,"D",IF(FacultyVersion!H36&lt;60,"C",IF(FacultyVersion!H36&lt;70,"B",IF(FacultyVersion!H36&lt;101,"A",IF(FacultyVersion!H36="N.R","N.R","ABS")))))))</f>
        <v>C</v>
      </c>
      <c r="H108" s="17" t="str">
        <f>IF(FacultyVersion!I36&lt;40,"F",IF(FacultyVersion!I36&lt;45,"E",IF(FacultyVersion!I36&lt;50,"D",IF(FacultyVersion!I36&lt;60,"C",IF(FacultyVersion!I36&lt;70,"B",IF(FacultyVersion!I36&lt;101,"A",IF(FacultyVersion!I36="N.R","N.R","ABS")))))))</f>
        <v>D</v>
      </c>
      <c r="I108" s="17" t="str">
        <f>IF(FacultyVersion!J36&lt;40,"F",IF(FacultyVersion!J36&lt;45,"E",IF(FacultyVersion!J36&lt;50,"D",IF(FacultyVersion!J36&lt;60,"C",IF(FacultyVersion!J36&lt;70,"B",IF(FacultyVersion!J36&lt;101,"A",IF(FacultyVersion!J36="N.R","N.R","ABS")))))))</f>
        <v>F</v>
      </c>
      <c r="J108" s="17" t="str">
        <f>IF(FacultyVersion!K36&lt;40,"F",IF(FacultyVersion!K36&lt;45,"E",IF(FacultyVersion!K36&lt;50,"D",IF(FacultyVersion!K36&lt;60,"C",IF(FacultyVersion!K36&lt;70,"B",IF(FacultyVersion!K36&lt;101,"A",IF(FacultyVersion!K36="N.R","N.R","ABS")))))))</f>
        <v>A</v>
      </c>
      <c r="K108" s="17" t="str">
        <f>IF(FacultyVersion!L36&lt;40,"F",IF(FacultyVersion!L36&lt;45,"E",IF(FacultyVersion!L36&lt;50,"D",IF(FacultyVersion!L36&lt;60,"C",IF(FacultyVersion!L36&lt;70,"B",IF(FacultyVersion!L36&lt;101,"A",IF(FacultyVersion!L36="N.R","N.R","ABS")))))))</f>
        <v>B</v>
      </c>
      <c r="L108" s="17" t="str">
        <f>IF(FacultyVersion!M36&lt;40,"F",IF(FacultyVersion!M36&lt;45,"E",IF(FacultyVersion!M36&lt;50,"D",IF(FacultyVersion!M36&lt;60,"C",IF(FacultyVersion!M36&lt;70,"B",IF(FacultyVersion!M36&lt;101,"A",IF(FacultyVersion!M36="N.R","N.R","ABS")))))))</f>
        <v>A</v>
      </c>
      <c r="M108" s="350"/>
      <c r="N108" s="354">
        <v>10</v>
      </c>
      <c r="O108" s="17">
        <v>10</v>
      </c>
      <c r="P108" s="355">
        <v>20</v>
      </c>
      <c r="Q108" s="20" t="s">
        <v>411</v>
      </c>
      <c r="R108" s="17" t="s">
        <v>201</v>
      </c>
      <c r="S108" s="17" t="s">
        <v>201</v>
      </c>
      <c r="T108" s="17"/>
      <c r="U108" s="30"/>
      <c r="V108" s="30"/>
      <c r="W108" s="23"/>
      <c r="X108" s="29" t="s">
        <v>201</v>
      </c>
      <c r="Y108" s="29"/>
      <c r="Z108" s="29" t="s">
        <v>201</v>
      </c>
      <c r="AA108" s="29" t="s">
        <v>201</v>
      </c>
      <c r="AB108" s="29" t="s">
        <v>201</v>
      </c>
      <c r="AC108" s="29" t="s">
        <v>201</v>
      </c>
      <c r="AD108" s="29"/>
      <c r="AE108" s="29"/>
      <c r="AF108" s="29"/>
      <c r="AG108" s="75"/>
      <c r="AH108" s="76"/>
      <c r="AI108" s="64">
        <f t="shared" si="6"/>
        <v>20</v>
      </c>
      <c r="AJ108" s="76"/>
      <c r="AK108" s="76"/>
      <c r="AL108" s="76"/>
      <c r="AM108" s="290" t="s">
        <v>697</v>
      </c>
      <c r="AN108" s="73" t="s">
        <v>201</v>
      </c>
      <c r="AQ108" s="15">
        <v>43</v>
      </c>
      <c r="AR108" s="11" t="s">
        <v>541</v>
      </c>
      <c r="AS108" s="11"/>
      <c r="AT108" s="12" t="s">
        <v>545</v>
      </c>
    </row>
    <row r="109" spans="1:46" ht="31.5" x14ac:dyDescent="0.25">
      <c r="A109" s="338">
        <v>97</v>
      </c>
      <c r="B109" s="314">
        <v>902363</v>
      </c>
      <c r="C109" s="313" t="str">
        <f t="shared" si="7"/>
        <v>Kelvin Oromena OTAGBA</v>
      </c>
      <c r="D109" s="87" t="s">
        <v>118</v>
      </c>
      <c r="E109" s="87" t="s">
        <v>35</v>
      </c>
      <c r="F109" s="99"/>
      <c r="G10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0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0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0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0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0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09" s="350"/>
      <c r="N109" s="354">
        <v>0</v>
      </c>
      <c r="O109" s="17">
        <v>21</v>
      </c>
      <c r="P109" s="355">
        <v>21</v>
      </c>
      <c r="Q109" s="20"/>
      <c r="R109" s="17"/>
      <c r="S109" s="17"/>
      <c r="T109" s="17" t="s">
        <v>156</v>
      </c>
      <c r="U109" s="30" t="s">
        <v>156</v>
      </c>
      <c r="V109" s="30" t="s">
        <v>156</v>
      </c>
      <c r="W109" s="23"/>
      <c r="X109" s="29"/>
      <c r="Y109" s="29"/>
      <c r="Z109" s="29"/>
      <c r="AA109" s="29"/>
      <c r="AB109" s="29"/>
      <c r="AC109" s="29"/>
      <c r="AD109" s="29"/>
      <c r="AE109" s="29"/>
      <c r="AF109" s="29">
        <v>21</v>
      </c>
      <c r="AG109" s="75"/>
      <c r="AH109" s="76"/>
      <c r="AI109" s="64">
        <f t="shared" si="6"/>
        <v>42</v>
      </c>
      <c r="AJ109" s="76"/>
      <c r="AK109" s="76"/>
      <c r="AL109" s="76"/>
      <c r="AM109" s="290"/>
      <c r="AN109" s="73" t="s">
        <v>201</v>
      </c>
      <c r="AQ109" s="15">
        <v>44</v>
      </c>
      <c r="AR109" s="11" t="s">
        <v>541</v>
      </c>
      <c r="AS109" s="11"/>
      <c r="AT109" s="12" t="s">
        <v>545</v>
      </c>
    </row>
    <row r="110" spans="1:46" ht="31.5" x14ac:dyDescent="0.25">
      <c r="A110" s="338">
        <v>98</v>
      </c>
      <c r="B110" s="314">
        <v>902364</v>
      </c>
      <c r="C110" s="313" t="str">
        <f t="shared" si="7"/>
        <v>Uruemuesiri Superior  OTEME</v>
      </c>
      <c r="D110" s="88" t="s">
        <v>36</v>
      </c>
      <c r="E110" s="88" t="s">
        <v>37</v>
      </c>
      <c r="F110" s="99" t="s">
        <v>636</v>
      </c>
      <c r="G11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1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1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1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1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1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10" s="350"/>
      <c r="N110" s="354">
        <v>3</v>
      </c>
      <c r="O110" s="17">
        <v>21</v>
      </c>
      <c r="P110" s="355">
        <v>24</v>
      </c>
      <c r="Q110" s="20" t="s">
        <v>312</v>
      </c>
      <c r="R110" s="17"/>
      <c r="S110" s="17"/>
      <c r="T110" s="17" t="s">
        <v>156</v>
      </c>
      <c r="U110" s="30"/>
      <c r="V110" s="30"/>
      <c r="W110" s="23" t="s">
        <v>156</v>
      </c>
      <c r="X110" s="29"/>
      <c r="Y110" s="29"/>
      <c r="Z110" s="29"/>
      <c r="AA110" s="29"/>
      <c r="AB110" s="29"/>
      <c r="AC110" s="29"/>
      <c r="AD110" s="29"/>
      <c r="AE110" s="29"/>
      <c r="AF110" s="29">
        <v>23</v>
      </c>
      <c r="AG110" s="75"/>
      <c r="AH110" s="76"/>
      <c r="AI110" s="64">
        <f t="shared" si="6"/>
        <v>47</v>
      </c>
      <c r="AJ110" s="76"/>
      <c r="AK110" s="76"/>
      <c r="AL110" s="76"/>
      <c r="AM110" s="290" t="s">
        <v>637</v>
      </c>
      <c r="AN110" s="73" t="s">
        <v>201</v>
      </c>
      <c r="AQ110" s="15">
        <v>45</v>
      </c>
      <c r="AR110" s="11" t="s">
        <v>541</v>
      </c>
      <c r="AS110" s="11"/>
      <c r="AT110" s="12" t="s">
        <v>545</v>
      </c>
    </row>
    <row r="111" spans="1:46" ht="31.5" x14ac:dyDescent="0.25">
      <c r="A111" s="338">
        <v>99</v>
      </c>
      <c r="B111" s="314">
        <v>902365</v>
      </c>
      <c r="C111" s="313" t="str">
        <f t="shared" si="7"/>
        <v>Wilfred Oseremen  OWOBU</v>
      </c>
      <c r="D111" s="88" t="s">
        <v>38</v>
      </c>
      <c r="E111" s="88" t="s">
        <v>39</v>
      </c>
      <c r="F111" s="99"/>
      <c r="G11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1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1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1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1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1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11" s="350"/>
      <c r="N111" s="354">
        <v>0</v>
      </c>
      <c r="O111" s="17">
        <v>21</v>
      </c>
      <c r="P111" s="355">
        <v>21</v>
      </c>
      <c r="Q111" s="20"/>
      <c r="R111" s="17"/>
      <c r="S111" s="17"/>
      <c r="T111" s="17" t="s">
        <v>156</v>
      </c>
      <c r="U111" s="23" t="s">
        <v>156</v>
      </c>
      <c r="V111" s="23" t="s">
        <v>156</v>
      </c>
      <c r="W111" s="23"/>
      <c r="X111" s="23"/>
      <c r="Y111" s="23" t="s">
        <v>156</v>
      </c>
      <c r="Z111" s="23"/>
      <c r="AA111" s="23"/>
      <c r="AB111" s="23"/>
      <c r="AC111" s="23" t="s">
        <v>201</v>
      </c>
      <c r="AD111" s="23"/>
      <c r="AE111" s="23"/>
      <c r="AF111" s="32">
        <v>21</v>
      </c>
      <c r="AG111" s="75"/>
      <c r="AH111" s="76"/>
      <c r="AI111" s="64">
        <f t="shared" si="6"/>
        <v>42</v>
      </c>
      <c r="AJ111" s="76"/>
      <c r="AK111" s="76"/>
      <c r="AL111" s="76"/>
      <c r="AM111" s="290"/>
      <c r="AN111" s="73" t="s">
        <v>201</v>
      </c>
      <c r="AQ111" s="15">
        <v>46</v>
      </c>
      <c r="AR111" s="11" t="s">
        <v>541</v>
      </c>
      <c r="AS111" s="11"/>
      <c r="AT111" s="12" t="s">
        <v>545</v>
      </c>
    </row>
    <row r="112" spans="1:46" ht="31.5" x14ac:dyDescent="0.25">
      <c r="A112" s="338">
        <v>100</v>
      </c>
      <c r="B112" s="314">
        <v>902369</v>
      </c>
      <c r="C112" s="313" t="str">
        <f t="shared" si="7"/>
        <v>Godspower Excellent  UFUOMA</v>
      </c>
      <c r="D112" s="88" t="s">
        <v>40</v>
      </c>
      <c r="E112" s="88" t="s">
        <v>41</v>
      </c>
      <c r="F112" s="99" t="s">
        <v>655</v>
      </c>
      <c r="G112" s="17" t="str">
        <f>IF(FacultyVersion!H37&lt;40,"F",IF(FacultyVersion!H37&lt;45,"E",IF(FacultyVersion!H37&lt;50,"D",IF(FacultyVersion!H37&lt;60,"C",IF(FacultyVersion!H37&lt;70,"B",IF(FacultyVersion!H37&lt;101,"A",IF(FacultyVersion!H37="N.R","N.R","ABS")))))))</f>
        <v>ABS</v>
      </c>
      <c r="H112" s="17" t="str">
        <f>IF(FacultyVersion!I37&lt;40,"F",IF(FacultyVersion!I37&lt;45,"E",IF(FacultyVersion!I37&lt;50,"D",IF(FacultyVersion!I37&lt;60,"C",IF(FacultyVersion!I37&lt;70,"B",IF(FacultyVersion!I37&lt;101,"A",IF(FacultyVersion!I37="N.R","N.R","ABS")))))))</f>
        <v>ABS</v>
      </c>
      <c r="I112" s="17" t="str">
        <f>IF(FacultyVersion!J37&lt;40,"F",IF(FacultyVersion!J37&lt;45,"E",IF(FacultyVersion!J37&lt;50,"D",IF(FacultyVersion!J37&lt;60,"C",IF(FacultyVersion!J37&lt;70,"B",IF(FacultyVersion!J37&lt;101,"A",IF(FacultyVersion!J37="N.R","N.R","ABS")))))))</f>
        <v>ABS</v>
      </c>
      <c r="J112" s="17" t="str">
        <f>IF(FacultyVersion!K37&lt;40,"F",IF(FacultyVersion!K37&lt;45,"E",IF(FacultyVersion!K37&lt;50,"D",IF(FacultyVersion!K37&lt;60,"C",IF(FacultyVersion!K37&lt;70,"B",IF(FacultyVersion!K37&lt;101,"A",IF(FacultyVersion!K37="N.R","N.R","ABS")))))))</f>
        <v>ABS</v>
      </c>
      <c r="K112" s="17" t="str">
        <f>IF(FacultyVersion!L37&lt;40,"F",IF(FacultyVersion!L37&lt;45,"E",IF(FacultyVersion!L37&lt;50,"D",IF(FacultyVersion!L37&lt;60,"C",IF(FacultyVersion!L37&lt;70,"B",IF(FacultyVersion!L37&lt;101,"A",IF(FacultyVersion!L37="N.R","N.R","ABS")))))))</f>
        <v>ABS</v>
      </c>
      <c r="L112" s="17" t="str">
        <f>IF(FacultyVersion!M37&lt;40,"F",IF(FacultyVersion!M37&lt;45,"E",IF(FacultyVersion!M37&lt;50,"D",IF(FacultyVersion!M37&lt;60,"C",IF(FacultyVersion!M37&lt;70,"B",IF(FacultyVersion!M37&lt;101,"A",IF(FacultyVersion!M37="N.R","N.R","ABS")))))))</f>
        <v>ABS</v>
      </c>
      <c r="M112" s="350"/>
      <c r="N112" s="354">
        <v>0</v>
      </c>
      <c r="O112" s="17">
        <v>30</v>
      </c>
      <c r="P112" s="355">
        <v>30</v>
      </c>
      <c r="Q112" s="20" t="s">
        <v>313</v>
      </c>
      <c r="R112" s="17"/>
      <c r="S112" s="17" t="s">
        <v>156</v>
      </c>
      <c r="T112" s="17" t="s">
        <v>156</v>
      </c>
      <c r="U112" s="23" t="s">
        <v>156</v>
      </c>
      <c r="V112" s="23" t="s">
        <v>156</v>
      </c>
      <c r="W112" s="23"/>
      <c r="X112" s="23" t="s">
        <v>156</v>
      </c>
      <c r="Y112" s="23" t="s">
        <v>156</v>
      </c>
      <c r="Z112" s="23"/>
      <c r="AA112" s="23"/>
      <c r="AB112" s="23"/>
      <c r="AC112" s="23"/>
      <c r="AD112" s="23"/>
      <c r="AE112" s="23"/>
      <c r="AF112" s="32">
        <v>21</v>
      </c>
      <c r="AG112" s="75"/>
      <c r="AH112" s="76"/>
      <c r="AI112" s="64">
        <f t="shared" si="6"/>
        <v>51</v>
      </c>
      <c r="AJ112" s="76"/>
      <c r="AK112" s="76"/>
      <c r="AL112" s="76"/>
      <c r="AM112" s="290"/>
      <c r="AN112" s="73" t="s">
        <v>201</v>
      </c>
      <c r="AQ112" s="15">
        <v>47</v>
      </c>
      <c r="AR112" s="11" t="s">
        <v>541</v>
      </c>
      <c r="AS112" s="11"/>
      <c r="AT112" s="12" t="s">
        <v>545</v>
      </c>
    </row>
    <row r="113" spans="1:46" ht="31.5" x14ac:dyDescent="0.25">
      <c r="A113" s="338">
        <v>101</v>
      </c>
      <c r="B113" s="314">
        <v>902371</v>
      </c>
      <c r="C113" s="313" t="str">
        <f t="shared" si="7"/>
        <v>Eboselulu O. UKPOKOLO</v>
      </c>
      <c r="D113" s="88" t="s">
        <v>119</v>
      </c>
      <c r="E113" s="88" t="s">
        <v>42</v>
      </c>
      <c r="F113" s="99" t="s">
        <v>699</v>
      </c>
      <c r="G113" s="17" t="str">
        <f>IF(FacultyVersion!H38&lt;40,"F",IF(FacultyVersion!H38&lt;45,"E",IF(FacultyVersion!H38&lt;50,"D",IF(FacultyVersion!H38&lt;60,"C",IF(FacultyVersion!H38&lt;70,"B",IF(FacultyVersion!H38&lt;101,"A",IF(FacultyVersion!H38="N.R","N.R","ABS")))))))</f>
        <v>B</v>
      </c>
      <c r="H113" s="17" t="str">
        <f>IF(FacultyVersion!I38&lt;40,"F",IF(FacultyVersion!I38&lt;45,"E",IF(FacultyVersion!I38&lt;50,"D",IF(FacultyVersion!I38&lt;60,"C",IF(FacultyVersion!I38&lt;70,"B",IF(FacultyVersion!I38&lt;101,"A",IF(FacultyVersion!I38="N.R","N.R","ABS")))))))</f>
        <v>B</v>
      </c>
      <c r="I113" s="17" t="str">
        <f>IF(FacultyVersion!J38&lt;40,"F",IF(FacultyVersion!J38&lt;45,"E",IF(FacultyVersion!J38&lt;50,"D",IF(FacultyVersion!J38&lt;60,"C",IF(FacultyVersion!J38&lt;70,"B",IF(FacultyVersion!J38&lt;101,"A",IF(FacultyVersion!J38="N.R","N.R","ABS")))))))</f>
        <v>E</v>
      </c>
      <c r="J113" s="17" t="str">
        <f>IF(FacultyVersion!K38&lt;40,"F",IF(FacultyVersion!K38&lt;45,"E",IF(FacultyVersion!K38&lt;50,"D",IF(FacultyVersion!K38&lt;60,"C",IF(FacultyVersion!K38&lt;70,"B",IF(FacultyVersion!K38&lt;101,"A",IF(FacultyVersion!K38="N.R","N.R","ABS")))))))</f>
        <v>A</v>
      </c>
      <c r="K113" s="17" t="str">
        <f>IF(FacultyVersion!L38&lt;40,"F",IF(FacultyVersion!L38&lt;45,"E",IF(FacultyVersion!L38&lt;50,"D",IF(FacultyVersion!L38&lt;60,"C",IF(FacultyVersion!L38&lt;70,"B",IF(FacultyVersion!L38&lt;101,"A",IF(FacultyVersion!L38="N.R","N.R","ABS")))))))</f>
        <v>A</v>
      </c>
      <c r="L113" s="17" t="str">
        <f>IF(FacultyVersion!M38&lt;40,"F",IF(FacultyVersion!M38&lt;45,"E",IF(FacultyVersion!M38&lt;50,"D",IF(FacultyVersion!M38&lt;60,"C",IF(FacultyVersion!M38&lt;70,"B",IF(FacultyVersion!M38&lt;101,"A",IF(FacultyVersion!M38="N.R","N.R","ABS")))))))</f>
        <v>A</v>
      </c>
      <c r="M113" s="350"/>
      <c r="N113" s="354">
        <v>0</v>
      </c>
      <c r="O113" s="17">
        <v>0</v>
      </c>
      <c r="P113" s="355">
        <v>0</v>
      </c>
      <c r="Q113" s="20"/>
      <c r="R113" s="17"/>
      <c r="S113" s="17"/>
      <c r="T113" s="17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32"/>
      <c r="AG113" s="75"/>
      <c r="AH113" s="76"/>
      <c r="AI113" s="64">
        <f t="shared" si="6"/>
        <v>0</v>
      </c>
      <c r="AJ113" s="76"/>
      <c r="AK113" s="76"/>
      <c r="AL113" s="76"/>
      <c r="AM113" s="290" t="s">
        <v>710</v>
      </c>
      <c r="AN113" s="73" t="s">
        <v>201</v>
      </c>
      <c r="AQ113" s="15">
        <v>48</v>
      </c>
      <c r="AR113" s="11" t="s">
        <v>541</v>
      </c>
      <c r="AS113" s="11"/>
      <c r="AT113" s="12" t="s">
        <v>545</v>
      </c>
    </row>
    <row r="114" spans="1:46" x14ac:dyDescent="0.25">
      <c r="A114" s="338">
        <v>102</v>
      </c>
      <c r="B114" s="314">
        <v>902373</v>
      </c>
      <c r="C114" s="313" t="str">
        <f t="shared" si="7"/>
        <v>Ejiro Merab WARIRI (Miss)</v>
      </c>
      <c r="D114" s="88" t="s">
        <v>120</v>
      </c>
      <c r="E114" s="88" t="s">
        <v>517</v>
      </c>
      <c r="F114" s="99" t="s">
        <v>413</v>
      </c>
      <c r="G11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1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1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1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1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14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14" s="350"/>
      <c r="N114" s="354">
        <v>0</v>
      </c>
      <c r="O114" s="17">
        <v>23</v>
      </c>
      <c r="P114" s="355">
        <v>23</v>
      </c>
      <c r="Q114" s="20"/>
      <c r="R114" s="17"/>
      <c r="S114" s="17"/>
      <c r="T114" s="17"/>
      <c r="U114" s="23"/>
      <c r="V114" s="23" t="s">
        <v>156</v>
      </c>
      <c r="W114" s="23" t="s">
        <v>156</v>
      </c>
      <c r="X114" s="23" t="s">
        <v>156</v>
      </c>
      <c r="Y114" s="23"/>
      <c r="Z114" s="23"/>
      <c r="AA114" s="23"/>
      <c r="AB114" s="23"/>
      <c r="AC114" s="23"/>
      <c r="AD114" s="23"/>
      <c r="AE114" s="23"/>
      <c r="AF114" s="32">
        <v>21</v>
      </c>
      <c r="AG114" s="75"/>
      <c r="AH114" s="76"/>
      <c r="AI114" s="64">
        <f t="shared" si="6"/>
        <v>44</v>
      </c>
      <c r="AJ114" s="76"/>
      <c r="AK114" s="76"/>
      <c r="AL114" s="76"/>
      <c r="AM114" s="290"/>
      <c r="AN114" s="73" t="s">
        <v>201</v>
      </c>
      <c r="AQ114" s="15">
        <v>49</v>
      </c>
      <c r="AR114" s="11" t="s">
        <v>541</v>
      </c>
      <c r="AS114" s="11"/>
      <c r="AT114" s="12" t="s">
        <v>545</v>
      </c>
    </row>
    <row r="115" spans="1:46" ht="31.5" x14ac:dyDescent="0.25">
      <c r="A115" s="338">
        <v>103</v>
      </c>
      <c r="B115" s="314">
        <v>902658</v>
      </c>
      <c r="C115" s="313" t="str">
        <f t="shared" si="7"/>
        <v>Blessed Josiah EIKHIENA</v>
      </c>
      <c r="D115" s="88" t="s">
        <v>121</v>
      </c>
      <c r="E115" s="88" t="s">
        <v>4</v>
      </c>
      <c r="F115" s="99"/>
      <c r="G11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1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1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1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1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15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15" s="350"/>
      <c r="N115" s="354">
        <v>0</v>
      </c>
      <c r="O115" s="17">
        <v>21</v>
      </c>
      <c r="P115" s="355">
        <v>21</v>
      </c>
      <c r="Q115" s="20" t="s">
        <v>314</v>
      </c>
      <c r="R115" s="17"/>
      <c r="S115" s="17" t="s">
        <v>156</v>
      </c>
      <c r="T115" s="17" t="s">
        <v>156</v>
      </c>
      <c r="U115" s="23" t="s">
        <v>156</v>
      </c>
      <c r="V115" s="23"/>
      <c r="W115" s="23"/>
      <c r="X115" s="23"/>
      <c r="Y115" s="23" t="s">
        <v>156</v>
      </c>
      <c r="Z115" s="23"/>
      <c r="AA115" s="23"/>
      <c r="AB115" s="23"/>
      <c r="AC115" s="23"/>
      <c r="AD115" s="23"/>
      <c r="AE115" s="23"/>
      <c r="AF115" s="32">
        <v>23</v>
      </c>
      <c r="AG115" s="75"/>
      <c r="AH115" s="76"/>
      <c r="AI115" s="64">
        <f t="shared" si="6"/>
        <v>44</v>
      </c>
      <c r="AJ115" s="76"/>
      <c r="AK115" s="76"/>
      <c r="AL115" s="76"/>
      <c r="AM115" s="290"/>
      <c r="AN115" s="73" t="s">
        <v>201</v>
      </c>
      <c r="AQ115" s="15">
        <v>50</v>
      </c>
      <c r="AR115" s="11" t="s">
        <v>541</v>
      </c>
      <c r="AS115" s="11"/>
      <c r="AT115" s="12" t="s">
        <v>545</v>
      </c>
    </row>
    <row r="116" spans="1:46" ht="31.5" x14ac:dyDescent="0.25">
      <c r="A116" s="338">
        <v>104</v>
      </c>
      <c r="B116" s="314">
        <v>905698</v>
      </c>
      <c r="C116" s="313" t="str">
        <f t="shared" si="7"/>
        <v>Urhe-Efe  MUKORO</v>
      </c>
      <c r="D116" s="88" t="s">
        <v>122</v>
      </c>
      <c r="E116" s="88" t="s">
        <v>43</v>
      </c>
      <c r="F116" s="174" t="s">
        <v>638</v>
      </c>
      <c r="G11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1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1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1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1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16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16" s="351"/>
      <c r="N116" s="356">
        <v>3</v>
      </c>
      <c r="O116" s="16">
        <v>24</v>
      </c>
      <c r="P116" s="357">
        <v>27</v>
      </c>
      <c r="Q116" s="35" t="s">
        <v>315</v>
      </c>
      <c r="R116" s="16"/>
      <c r="S116" s="16" t="s">
        <v>156</v>
      </c>
      <c r="T116" s="16" t="s">
        <v>156</v>
      </c>
      <c r="U116" s="23" t="s">
        <v>156</v>
      </c>
      <c r="V116" s="23" t="s">
        <v>156</v>
      </c>
      <c r="W116" s="23" t="s">
        <v>156</v>
      </c>
      <c r="X116" s="23"/>
      <c r="Y116" s="23"/>
      <c r="Z116" s="23"/>
      <c r="AA116" s="23" t="s">
        <v>156</v>
      </c>
      <c r="AB116" s="23"/>
      <c r="AC116" s="23"/>
      <c r="AD116" s="23"/>
      <c r="AE116" s="23"/>
      <c r="AF116" s="31">
        <v>23</v>
      </c>
      <c r="AG116" s="75"/>
      <c r="AH116" s="76"/>
      <c r="AI116" s="64">
        <f t="shared" si="6"/>
        <v>50</v>
      </c>
      <c r="AJ116" s="76"/>
      <c r="AK116" s="76"/>
      <c r="AL116" s="76"/>
      <c r="AM116" s="290" t="s">
        <v>601</v>
      </c>
      <c r="AN116" s="73" t="s">
        <v>201</v>
      </c>
      <c r="AQ116" s="15">
        <v>51</v>
      </c>
      <c r="AR116" s="11" t="s">
        <v>541</v>
      </c>
      <c r="AS116" s="11"/>
      <c r="AT116" s="12" t="s">
        <v>545</v>
      </c>
    </row>
    <row r="117" spans="1:46" ht="47.25" x14ac:dyDescent="0.25">
      <c r="A117" s="338">
        <v>105</v>
      </c>
      <c r="B117" s="315">
        <v>905915</v>
      </c>
      <c r="C117" s="313" t="str">
        <f t="shared" si="7"/>
        <v>Jide Dayo ALADE</v>
      </c>
      <c r="D117" s="84" t="s">
        <v>123</v>
      </c>
      <c r="E117" s="89" t="s">
        <v>74</v>
      </c>
      <c r="F117" s="99" t="s">
        <v>656</v>
      </c>
      <c r="G117" s="17" t="str">
        <f>IF(FacultyVersion!H39&lt;40,"F",IF(FacultyVersion!H39&lt;45,"E",IF(FacultyVersion!H39&lt;50,"D",IF(FacultyVersion!H39&lt;60,"C",IF(FacultyVersion!H39&lt;70,"B",IF(FacultyVersion!H39&lt;101,"A",IF(FacultyVersion!H39="N.R","N.R","ABS")))))))</f>
        <v>F</v>
      </c>
      <c r="H117" s="17" t="str">
        <f>IF(FacultyVersion!I39&lt;40,"F",IF(FacultyVersion!I39&lt;45,"E",IF(FacultyVersion!I39&lt;50,"D",IF(FacultyVersion!I39&lt;60,"C",IF(FacultyVersion!I39&lt;70,"B",IF(FacultyVersion!I39&lt;101,"A",IF(FacultyVersion!I39="N.R","N.R","ABS")))))))</f>
        <v>D</v>
      </c>
      <c r="I117" s="17" t="str">
        <f>IF(FacultyVersion!J39&lt;40,"F",IF(FacultyVersion!J39&lt;45,"E",IF(FacultyVersion!J39&lt;50,"D",IF(FacultyVersion!J39&lt;60,"C",IF(FacultyVersion!J39&lt;70,"B",IF(FacultyVersion!J39&lt;101,"A",IF(FacultyVersion!J39="N.R","N.R","ABS")))))))</f>
        <v>ABS</v>
      </c>
      <c r="J117" s="17" t="str">
        <f>IF(FacultyVersion!K39&lt;40,"F",IF(FacultyVersion!K39&lt;45,"E",IF(FacultyVersion!K39&lt;50,"D",IF(FacultyVersion!K39&lt;60,"C",IF(FacultyVersion!K39&lt;70,"B",IF(FacultyVersion!K39&lt;101,"A",IF(FacultyVersion!K39="N.R","N.R","ABS")))))))</f>
        <v>ABS</v>
      </c>
      <c r="K117" s="17" t="str">
        <f>IF(FacultyVersion!L39&lt;40,"F",IF(FacultyVersion!L39&lt;45,"E",IF(FacultyVersion!L39&lt;50,"D",IF(FacultyVersion!L39&lt;60,"C",IF(FacultyVersion!L39&lt;70,"B",IF(FacultyVersion!L39&lt;101,"A",IF(FacultyVersion!L39="N.R","N.R","ABS")))))))</f>
        <v>A</v>
      </c>
      <c r="L117" s="17" t="str">
        <f>IF(FacultyVersion!M39&lt;40,"F",IF(FacultyVersion!M39&lt;45,"E",IF(FacultyVersion!M39&lt;50,"D",IF(FacultyVersion!M39&lt;60,"C",IF(FacultyVersion!M39&lt;70,"B",IF(FacultyVersion!M39&lt;101,"A",IF(FacultyVersion!M39="N.R","N.R","ABS")))))))</f>
        <v>F</v>
      </c>
      <c r="M117" s="350"/>
      <c r="N117" s="354">
        <v>0</v>
      </c>
      <c r="O117" s="17">
        <v>28</v>
      </c>
      <c r="P117" s="355">
        <v>28</v>
      </c>
      <c r="Q117" s="20" t="s">
        <v>316</v>
      </c>
      <c r="R117" s="17" t="s">
        <v>156</v>
      </c>
      <c r="S117" s="17" t="s">
        <v>156</v>
      </c>
      <c r="T117" s="17" t="s">
        <v>156</v>
      </c>
      <c r="U117" s="23" t="s">
        <v>156</v>
      </c>
      <c r="V117" s="23" t="s">
        <v>156</v>
      </c>
      <c r="W117" s="23" t="s">
        <v>156</v>
      </c>
      <c r="X117" s="23" t="s">
        <v>156</v>
      </c>
      <c r="Y117" s="23"/>
      <c r="Z117" s="23"/>
      <c r="AA117" s="23" t="s">
        <v>156</v>
      </c>
      <c r="AB117" s="23"/>
      <c r="AC117" s="23"/>
      <c r="AD117" s="23"/>
      <c r="AE117" s="23"/>
      <c r="AF117" s="31">
        <v>22</v>
      </c>
      <c r="AG117" s="75"/>
      <c r="AH117" s="76"/>
      <c r="AI117" s="64">
        <f t="shared" si="6"/>
        <v>50</v>
      </c>
      <c r="AJ117" s="76"/>
      <c r="AK117" s="76"/>
      <c r="AL117" s="76"/>
      <c r="AM117" s="290" t="s">
        <v>151</v>
      </c>
      <c r="AN117" s="73" t="s">
        <v>201</v>
      </c>
      <c r="AQ117" s="382">
        <v>52</v>
      </c>
      <c r="AR117" s="11" t="s">
        <v>541</v>
      </c>
      <c r="AS117" s="11"/>
      <c r="AT117" s="12" t="s">
        <v>545</v>
      </c>
    </row>
    <row r="118" spans="1:46" ht="47.25" x14ac:dyDescent="0.25">
      <c r="A118" s="338">
        <v>106</v>
      </c>
      <c r="B118" s="315">
        <v>1002295</v>
      </c>
      <c r="C118" s="313" t="str">
        <f t="shared" si="7"/>
        <v>Oroupade Ann ADIPERE (Miss)</v>
      </c>
      <c r="D118" s="84" t="s">
        <v>124</v>
      </c>
      <c r="E118" s="89" t="s">
        <v>518</v>
      </c>
      <c r="F118" s="99" t="s">
        <v>712</v>
      </c>
      <c r="G118" s="17" t="str">
        <f>IF(FacultyVersion!H40&lt;40,"F",IF(FacultyVersion!H40&lt;45,"E",IF(FacultyVersion!H40&lt;50,"D",IF(FacultyVersion!H40&lt;60,"C",IF(FacultyVersion!H40&lt;70,"B",IF(FacultyVersion!H40&lt;101,"A",IF(FacultyVersion!H40="N.R","N.R","ABS")))))))</f>
        <v>F</v>
      </c>
      <c r="H118" s="17" t="str">
        <f>IF(FacultyVersion!I40&lt;40,"F",IF(FacultyVersion!I40&lt;45,"E",IF(FacultyVersion!I40&lt;50,"D",IF(FacultyVersion!I40&lt;60,"C",IF(FacultyVersion!I40&lt;70,"B",IF(FacultyVersion!I40&lt;101,"A",IF(FacultyVersion!I40="N.R","N.R","ABS")))))))</f>
        <v>ABS</v>
      </c>
      <c r="I118" s="17" t="str">
        <f>IF(FacultyVersion!J40&lt;40,"F",IF(FacultyVersion!J40&lt;45,"E",IF(FacultyVersion!J40&lt;50,"D",IF(FacultyVersion!J40&lt;60,"C",IF(FacultyVersion!J40&lt;70,"B",IF(FacultyVersion!J40&lt;101,"A",IF(FacultyVersion!J40="N.R","N.R","ABS")))))))</f>
        <v>ABS</v>
      </c>
      <c r="J118" s="17" t="str">
        <f>IF(FacultyVersion!K40&lt;40,"F",IF(FacultyVersion!K40&lt;45,"E",IF(FacultyVersion!K40&lt;50,"D",IF(FacultyVersion!K40&lt;60,"C",IF(FacultyVersion!K40&lt;70,"B",IF(FacultyVersion!K40&lt;101,"A",IF(FacultyVersion!K40="N.R","N.R","ABS")))))))</f>
        <v>ABS</v>
      </c>
      <c r="K118" s="17" t="str">
        <f>IF(FacultyVersion!L40&lt;40,"F",IF(FacultyVersion!L40&lt;45,"E",IF(FacultyVersion!L40&lt;50,"D",IF(FacultyVersion!L40&lt;60,"C",IF(FacultyVersion!L40&lt;70,"B",IF(FacultyVersion!L40&lt;101,"A",IF(FacultyVersion!L40="N.R","N.R","ABS")))))))</f>
        <v>ABS</v>
      </c>
      <c r="L118" s="17" t="str">
        <f>IF(FacultyVersion!M40&lt;40,"F",IF(FacultyVersion!M40&lt;45,"E",IF(FacultyVersion!M40&lt;50,"D",IF(FacultyVersion!M40&lt;60,"C",IF(FacultyVersion!M40&lt;70,"B",IF(FacultyVersion!M40&lt;101,"A",IF(FacultyVersion!M40="N.R","N.R","ABS")))))))</f>
        <v>ABS</v>
      </c>
      <c r="M118" s="350"/>
      <c r="N118" s="354">
        <v>0</v>
      </c>
      <c r="O118" s="17">
        <v>0</v>
      </c>
      <c r="P118" s="355">
        <v>29</v>
      </c>
      <c r="Q118" s="20" t="s">
        <v>317</v>
      </c>
      <c r="R118" s="17" t="s">
        <v>156</v>
      </c>
      <c r="S118" s="17" t="s">
        <v>156</v>
      </c>
      <c r="T118" s="17" t="s">
        <v>156</v>
      </c>
      <c r="U118" s="23" t="s">
        <v>156</v>
      </c>
      <c r="V118" s="23" t="s">
        <v>156</v>
      </c>
      <c r="W118" s="23" t="s">
        <v>156</v>
      </c>
      <c r="X118" s="23" t="s">
        <v>156</v>
      </c>
      <c r="Y118" s="23" t="s">
        <v>156</v>
      </c>
      <c r="Z118" s="23" t="s">
        <v>156</v>
      </c>
      <c r="AA118" s="23" t="s">
        <v>156</v>
      </c>
      <c r="AB118" s="23"/>
      <c r="AC118" s="23"/>
      <c r="AD118" s="23"/>
      <c r="AE118" s="23"/>
      <c r="AF118" s="31">
        <v>20</v>
      </c>
      <c r="AG118" s="75"/>
      <c r="AH118" s="76"/>
      <c r="AI118" s="64">
        <f t="shared" si="6"/>
        <v>49</v>
      </c>
      <c r="AJ118" s="76"/>
      <c r="AK118" s="76"/>
      <c r="AL118" s="76"/>
      <c r="AM118" s="290" t="s">
        <v>711</v>
      </c>
      <c r="AN118" s="73" t="s">
        <v>201</v>
      </c>
      <c r="AQ118" s="382">
        <v>53</v>
      </c>
      <c r="AR118" s="11" t="s">
        <v>541</v>
      </c>
      <c r="AS118" s="11"/>
      <c r="AT118" s="12" t="s">
        <v>545</v>
      </c>
    </row>
    <row r="119" spans="1:46" x14ac:dyDescent="0.25">
      <c r="A119" s="338">
        <v>107</v>
      </c>
      <c r="B119" s="315">
        <v>1002304</v>
      </c>
      <c r="C119" s="313" t="str">
        <f t="shared" si="7"/>
        <v>Osagbemwonrue W.  AIGIBE</v>
      </c>
      <c r="D119" s="84" t="s">
        <v>125</v>
      </c>
      <c r="E119" s="89" t="s">
        <v>75</v>
      </c>
      <c r="F119" s="99"/>
      <c r="G11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1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1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1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1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19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19" s="350"/>
      <c r="N119" s="354">
        <v>0</v>
      </c>
      <c r="O119" s="17">
        <v>21</v>
      </c>
      <c r="P119" s="355">
        <v>21</v>
      </c>
      <c r="Q119" s="20"/>
      <c r="R119" s="17"/>
      <c r="S119" s="17"/>
      <c r="T119" s="17"/>
      <c r="U119" s="23" t="s">
        <v>156</v>
      </c>
      <c r="V119" s="23" t="s">
        <v>156</v>
      </c>
      <c r="W119" s="23"/>
      <c r="X119" s="23"/>
      <c r="Y119" s="23" t="s">
        <v>156</v>
      </c>
      <c r="Z119" s="23" t="s">
        <v>156</v>
      </c>
      <c r="AA119" s="23"/>
      <c r="AB119" s="23"/>
      <c r="AC119" s="23"/>
      <c r="AD119" s="23"/>
      <c r="AE119" s="23"/>
      <c r="AF119" s="31">
        <v>21</v>
      </c>
      <c r="AG119" s="75"/>
      <c r="AH119" s="76"/>
      <c r="AI119" s="64">
        <f t="shared" si="6"/>
        <v>42</v>
      </c>
      <c r="AJ119" s="76"/>
      <c r="AK119" s="76"/>
      <c r="AL119" s="76"/>
      <c r="AM119" s="290"/>
      <c r="AN119" s="73" t="s">
        <v>201</v>
      </c>
      <c r="AQ119" s="382">
        <v>54</v>
      </c>
      <c r="AR119" s="11" t="s">
        <v>541</v>
      </c>
      <c r="AS119" s="11"/>
      <c r="AT119" s="12" t="s">
        <v>545</v>
      </c>
    </row>
    <row r="120" spans="1:46" ht="31.5" x14ac:dyDescent="0.25">
      <c r="A120" s="338">
        <v>108</v>
      </c>
      <c r="B120" s="315">
        <v>1002305</v>
      </c>
      <c r="C120" s="313" t="str">
        <f t="shared" si="7"/>
        <v>Osaihieora A.  AIRELOBHEGBE</v>
      </c>
      <c r="D120" s="84" t="s">
        <v>126</v>
      </c>
      <c r="E120" s="89" t="s">
        <v>44</v>
      </c>
      <c r="F120" s="99"/>
      <c r="G12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2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2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2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2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20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20" s="350"/>
      <c r="N120" s="354">
        <v>0</v>
      </c>
      <c r="O120" s="17">
        <v>21</v>
      </c>
      <c r="P120" s="355">
        <v>21</v>
      </c>
      <c r="Q120" s="20"/>
      <c r="R120" s="17"/>
      <c r="S120" s="17"/>
      <c r="T120" s="17" t="s">
        <v>156</v>
      </c>
      <c r="U120" s="23" t="s">
        <v>156</v>
      </c>
      <c r="V120" s="23" t="s">
        <v>156</v>
      </c>
      <c r="W120" s="23" t="s">
        <v>156</v>
      </c>
      <c r="X120" s="23"/>
      <c r="Y120" s="23"/>
      <c r="Z120" s="23"/>
      <c r="AA120" s="23"/>
      <c r="AB120" s="23"/>
      <c r="AC120" s="23" t="s">
        <v>201</v>
      </c>
      <c r="AD120" s="23"/>
      <c r="AE120" s="23"/>
      <c r="AF120" s="31">
        <v>21</v>
      </c>
      <c r="AG120" s="75"/>
      <c r="AH120" s="76"/>
      <c r="AI120" s="64">
        <f t="shared" si="6"/>
        <v>42</v>
      </c>
      <c r="AJ120" s="76"/>
      <c r="AK120" s="76"/>
      <c r="AL120" s="76"/>
      <c r="AM120" s="290"/>
      <c r="AN120" s="73" t="s">
        <v>201</v>
      </c>
      <c r="AQ120" s="382">
        <v>55</v>
      </c>
      <c r="AR120" s="11" t="s">
        <v>541</v>
      </c>
      <c r="AS120" s="11"/>
      <c r="AT120" s="12" t="s">
        <v>545</v>
      </c>
    </row>
    <row r="121" spans="1:46" x14ac:dyDescent="0.25">
      <c r="A121" s="338">
        <v>109</v>
      </c>
      <c r="B121" s="315">
        <v>1002316</v>
      </c>
      <c r="C121" s="313" t="str">
        <f t="shared" si="7"/>
        <v>Osakioya AZEKE</v>
      </c>
      <c r="D121" s="84" t="s">
        <v>127</v>
      </c>
      <c r="E121" s="89" t="s">
        <v>45</v>
      </c>
      <c r="F121" s="99" t="s">
        <v>713</v>
      </c>
      <c r="G12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2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2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2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2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21" s="17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21" s="350"/>
      <c r="N121" s="354">
        <v>0</v>
      </c>
      <c r="O121" s="17">
        <v>29</v>
      </c>
      <c r="P121" s="355">
        <v>29</v>
      </c>
      <c r="Q121" s="20"/>
      <c r="R121" s="17"/>
      <c r="S121" s="17" t="s">
        <v>156</v>
      </c>
      <c r="T121" s="17"/>
      <c r="U121" s="23" t="s">
        <v>156</v>
      </c>
      <c r="V121" s="23" t="s">
        <v>156</v>
      </c>
      <c r="W121" s="23" t="s">
        <v>156</v>
      </c>
      <c r="X121" s="23"/>
      <c r="Y121" s="23"/>
      <c r="Z121" s="23"/>
      <c r="AA121" s="23"/>
      <c r="AB121" s="23"/>
      <c r="AC121" s="23"/>
      <c r="AD121" s="23"/>
      <c r="AE121" s="23"/>
      <c r="AF121" s="31"/>
      <c r="AG121" s="75"/>
      <c r="AH121" s="76"/>
      <c r="AI121" s="64">
        <f t="shared" si="6"/>
        <v>29</v>
      </c>
      <c r="AJ121" s="76"/>
      <c r="AK121" s="76"/>
      <c r="AL121" s="76"/>
      <c r="AM121" s="290" t="s">
        <v>714</v>
      </c>
      <c r="AN121" s="73" t="s">
        <v>201</v>
      </c>
      <c r="AQ121" s="15">
        <v>56</v>
      </c>
      <c r="AR121" s="11" t="s">
        <v>541</v>
      </c>
      <c r="AS121" s="11"/>
      <c r="AT121" s="12" t="s">
        <v>545</v>
      </c>
    </row>
    <row r="122" spans="1:46" ht="31.5" x14ac:dyDescent="0.25">
      <c r="A122" s="338">
        <v>110</v>
      </c>
      <c r="B122" s="315">
        <v>1002318</v>
      </c>
      <c r="C122" s="313" t="str">
        <f t="shared" si="7"/>
        <v>Patricia BARTHOLOMEW (Miss)</v>
      </c>
      <c r="D122" s="84" t="s">
        <v>128</v>
      </c>
      <c r="E122" s="89" t="s">
        <v>519</v>
      </c>
      <c r="F122" s="99" t="s">
        <v>639</v>
      </c>
      <c r="G122" s="17" t="str">
        <f>IF(FacultyVersion!H41&lt;40,"F",IF(FacultyVersion!H41&lt;45,"E",IF(FacultyVersion!H41&lt;50,"D",IF(FacultyVersion!H41&lt;60,"C",IF(FacultyVersion!H41&lt;70,"B",IF(FacultyVersion!H41&lt;101,"A",IF(FacultyVersion!H41="N.R","N.R","ABS")))))))</f>
        <v>B</v>
      </c>
      <c r="H122" s="17" t="str">
        <f>IF(FacultyVersion!I41&lt;40,"F",IF(FacultyVersion!I41&lt;45,"E",IF(FacultyVersion!I41&lt;50,"D",IF(FacultyVersion!I41&lt;60,"C",IF(FacultyVersion!I41&lt;70,"B",IF(FacultyVersion!I41&lt;101,"A",IF(FacultyVersion!I41="N.R","N.R","ABS")))))))</f>
        <v>C</v>
      </c>
      <c r="I122" s="17" t="str">
        <f>IF(FacultyVersion!J41&lt;40,"F",IF(FacultyVersion!J41&lt;45,"E",IF(FacultyVersion!J41&lt;50,"D",IF(FacultyVersion!J41&lt;60,"C",IF(FacultyVersion!J41&lt;70,"B",IF(FacultyVersion!J41&lt;101,"A",IF(FacultyVersion!J41="N.R","N.R","ABS")))))))</f>
        <v>A</v>
      </c>
      <c r="J122" s="17" t="str">
        <f>IF(FacultyVersion!K41&lt;40,"F",IF(FacultyVersion!K41&lt;45,"E",IF(FacultyVersion!K41&lt;50,"D",IF(FacultyVersion!K41&lt;60,"C",IF(FacultyVersion!K41&lt;70,"B",IF(FacultyVersion!K41&lt;101,"A",IF(FacultyVersion!K41="N.R","N.R","ABS")))))))</f>
        <v>B</v>
      </c>
      <c r="K122" s="17" t="str">
        <f>IF(FacultyVersion!L41&lt;40,"F",IF(FacultyVersion!L41&lt;45,"E",IF(FacultyVersion!L41&lt;50,"D",IF(FacultyVersion!L41&lt;60,"C",IF(FacultyVersion!L41&lt;70,"B",IF(FacultyVersion!L41&lt;101,"A",IF(FacultyVersion!L41="N.R","N.R","ABS")))))))</f>
        <v>A</v>
      </c>
      <c r="L122" s="17" t="str">
        <f>IF(FacultyVersion!M41&lt;40,"F",IF(FacultyVersion!M41&lt;45,"E",IF(FacultyVersion!M41&lt;50,"D",IF(FacultyVersion!M41&lt;60,"C",IF(FacultyVersion!M41&lt;70,"B",IF(FacultyVersion!M41&lt;101,"A",IF(FacultyVersion!M41="N.R","N.R","ABS")))))))</f>
        <v>ABS</v>
      </c>
      <c r="M122" s="350"/>
      <c r="N122" s="354">
        <v>3</v>
      </c>
      <c r="O122" s="17">
        <v>16</v>
      </c>
      <c r="P122" s="355">
        <v>19</v>
      </c>
      <c r="Q122" s="20" t="s">
        <v>318</v>
      </c>
      <c r="R122" s="17"/>
      <c r="S122" s="17" t="s">
        <v>156</v>
      </c>
      <c r="T122" s="17"/>
      <c r="U122" s="23" t="s">
        <v>156</v>
      </c>
      <c r="V122" s="23" t="s">
        <v>156</v>
      </c>
      <c r="W122" s="23" t="s">
        <v>156</v>
      </c>
      <c r="X122" s="23"/>
      <c r="Y122" s="23"/>
      <c r="Z122" s="23"/>
      <c r="AA122" s="23"/>
      <c r="AB122" s="23"/>
      <c r="AC122" s="23" t="s">
        <v>201</v>
      </c>
      <c r="AD122" s="23"/>
      <c r="AE122" s="23"/>
      <c r="AF122" s="32">
        <v>29</v>
      </c>
      <c r="AG122" s="75"/>
      <c r="AH122" s="76"/>
      <c r="AI122" s="64">
        <f t="shared" si="6"/>
        <v>48</v>
      </c>
      <c r="AJ122" s="76"/>
      <c r="AK122" s="76"/>
      <c r="AL122" s="76"/>
      <c r="AM122" s="290" t="s">
        <v>715</v>
      </c>
      <c r="AN122" s="73" t="s">
        <v>201</v>
      </c>
      <c r="AQ122" s="15">
        <v>57</v>
      </c>
      <c r="AR122" s="11" t="s">
        <v>541</v>
      </c>
      <c r="AS122" s="11"/>
      <c r="AT122" s="12" t="s">
        <v>545</v>
      </c>
    </row>
    <row r="123" spans="1:46" ht="63" x14ac:dyDescent="0.25">
      <c r="A123" s="338">
        <v>111</v>
      </c>
      <c r="B123" s="315">
        <v>1002329</v>
      </c>
      <c r="C123" s="313" t="str">
        <f t="shared" si="7"/>
        <v>Ehi Jonah  IGBINOVIA</v>
      </c>
      <c r="D123" s="84" t="s">
        <v>129</v>
      </c>
      <c r="E123" s="89" t="s">
        <v>76</v>
      </c>
      <c r="F123" s="99" t="s">
        <v>716</v>
      </c>
      <c r="G123" s="17" t="str">
        <f>IF(FacultyVersion!H42&lt;40,"F",IF(FacultyVersion!H42&lt;45,"E",IF(FacultyVersion!H42&lt;50,"D",IF(FacultyVersion!H42&lt;60,"C",IF(FacultyVersion!H42&lt;70,"B",IF(FacultyVersion!H42&lt;101,"A",IF(FacultyVersion!H42="N.R","N.R","ABS")))))))</f>
        <v>B</v>
      </c>
      <c r="H123" s="17" t="str">
        <f>IF(FacultyVersion!I42&lt;40,"F",IF(FacultyVersion!I42&lt;45,"E",IF(FacultyVersion!I42&lt;50,"D",IF(FacultyVersion!I42&lt;60,"C",IF(FacultyVersion!I42&lt;70,"B",IF(FacultyVersion!I42&lt;101,"A",IF(FacultyVersion!I42="N.R","N.R","ABS")))))))</f>
        <v>E</v>
      </c>
      <c r="I123" s="17" t="str">
        <f>IF(FacultyVersion!J42&lt;40,"F",IF(FacultyVersion!J42&lt;45,"E",IF(FacultyVersion!J42&lt;50,"D",IF(FacultyVersion!J42&lt;60,"C",IF(FacultyVersion!J42&lt;70,"B",IF(FacultyVersion!J42&lt;101,"A",IF(FacultyVersion!J42="N.R","N.R","ABS")))))))</f>
        <v>C</v>
      </c>
      <c r="J123" s="17" t="str">
        <f>IF(FacultyVersion!K42&lt;40,"F",IF(FacultyVersion!K42&lt;45,"E",IF(FacultyVersion!K42&lt;50,"D",IF(FacultyVersion!K42&lt;60,"C",IF(FacultyVersion!K42&lt;70,"B",IF(FacultyVersion!K42&lt;101,"A",IF(FacultyVersion!K42="N.R","N.R","ABS")))))))</f>
        <v>C</v>
      </c>
      <c r="K123" s="17" t="str">
        <f>IF(FacultyVersion!L42&lt;40,"F",IF(FacultyVersion!L42&lt;45,"E",IF(FacultyVersion!L42&lt;50,"D",IF(FacultyVersion!L42&lt;60,"C",IF(FacultyVersion!L42&lt;70,"B",IF(FacultyVersion!L42&lt;101,"A",IF(FacultyVersion!L42="N.R","N.R","ABS")))))))</f>
        <v>B</v>
      </c>
      <c r="L123" s="17" t="str">
        <f>IF(FacultyVersion!M42&lt;40,"F",IF(FacultyVersion!M42&lt;45,"E",IF(FacultyVersion!M42&lt;50,"D",IF(FacultyVersion!M42&lt;60,"C",IF(FacultyVersion!M42&lt;70,"B",IF(FacultyVersion!M42&lt;101,"A",IF(FacultyVersion!M42="N.R","N.R","ABS")))))))</f>
        <v>C</v>
      </c>
      <c r="M123" s="350"/>
      <c r="N123" s="354">
        <v>0</v>
      </c>
      <c r="O123" s="17">
        <v>24</v>
      </c>
      <c r="P123" s="355">
        <v>24</v>
      </c>
      <c r="Q123" s="20" t="s">
        <v>319</v>
      </c>
      <c r="R123" s="17"/>
      <c r="S123" s="17" t="s">
        <v>156</v>
      </c>
      <c r="T123" s="17" t="s">
        <v>156</v>
      </c>
      <c r="U123" s="23" t="s">
        <v>156</v>
      </c>
      <c r="V123" s="23" t="s">
        <v>156</v>
      </c>
      <c r="W123" s="23" t="s">
        <v>156</v>
      </c>
      <c r="X123" s="23" t="s">
        <v>201</v>
      </c>
      <c r="Y123" s="23" t="s">
        <v>156</v>
      </c>
      <c r="Z123" s="23" t="s">
        <v>156</v>
      </c>
      <c r="AA123" s="23" t="s">
        <v>156</v>
      </c>
      <c r="AB123" s="23" t="s">
        <v>156</v>
      </c>
      <c r="AC123" s="23"/>
      <c r="AD123" s="23"/>
      <c r="AE123" s="23"/>
      <c r="AF123" s="33">
        <v>24</v>
      </c>
      <c r="AG123" s="75"/>
      <c r="AH123" s="76"/>
      <c r="AI123" s="64">
        <f t="shared" si="6"/>
        <v>48</v>
      </c>
      <c r="AJ123" s="76"/>
      <c r="AK123" s="76"/>
      <c r="AL123" s="76"/>
      <c r="AM123" s="290" t="s">
        <v>675</v>
      </c>
      <c r="AN123" s="73" t="s">
        <v>201</v>
      </c>
      <c r="AQ123" s="15">
        <v>58</v>
      </c>
      <c r="AR123" s="11" t="s">
        <v>541</v>
      </c>
      <c r="AS123" s="11"/>
      <c r="AT123" s="12" t="s">
        <v>545</v>
      </c>
    </row>
    <row r="124" spans="1:46" x14ac:dyDescent="0.25">
      <c r="A124" s="338">
        <v>112</v>
      </c>
      <c r="B124" s="315">
        <v>1002344</v>
      </c>
      <c r="C124" s="313" t="str">
        <f t="shared" si="7"/>
        <v>Osayomore W OGBEMUDIA</v>
      </c>
      <c r="D124" s="84" t="s">
        <v>130</v>
      </c>
      <c r="E124" s="90" t="s">
        <v>46</v>
      </c>
      <c r="F124" s="99" t="s">
        <v>563</v>
      </c>
      <c r="G124" s="17" t="str">
        <f>IF(FacultyVersion!H43&lt;40,"F",IF(FacultyVersion!H43&lt;45,"E",IF(FacultyVersion!H43&lt;50,"D",IF(FacultyVersion!H43&lt;60,"C",IF(FacultyVersion!H43&lt;70,"B",IF(FacultyVersion!H43&lt;101,"A",IF(FacultyVersion!H43="N.R","N.R","ABS")))))))</f>
        <v>ABS</v>
      </c>
      <c r="H124" s="17" t="str">
        <f>IF(FacultyVersion!I43&lt;40,"F",IF(FacultyVersion!I43&lt;45,"E",IF(FacultyVersion!I43&lt;50,"D",IF(FacultyVersion!I43&lt;60,"C",IF(FacultyVersion!I43&lt;70,"B",IF(FacultyVersion!I43&lt;101,"A",IF(FacultyVersion!I43="N.R","N.R","ABS")))))))</f>
        <v>ABS</v>
      </c>
      <c r="I124" s="17" t="str">
        <f>IF(FacultyVersion!J43&lt;40,"F",IF(FacultyVersion!J43&lt;45,"E",IF(FacultyVersion!J43&lt;50,"D",IF(FacultyVersion!J43&lt;60,"C",IF(FacultyVersion!J43&lt;70,"B",IF(FacultyVersion!J43&lt;101,"A",IF(FacultyVersion!J43="N.R","N.R","ABS")))))))</f>
        <v>ABS</v>
      </c>
      <c r="J124" s="17" t="str">
        <f>IF(FacultyVersion!K43&lt;40,"F",IF(FacultyVersion!K43&lt;45,"E",IF(FacultyVersion!K43&lt;50,"D",IF(FacultyVersion!K43&lt;60,"C",IF(FacultyVersion!K43&lt;70,"B",IF(FacultyVersion!K43&lt;101,"A",IF(FacultyVersion!K43="N.R","N.R","ABS")))))))</f>
        <v>ABS</v>
      </c>
      <c r="K124" s="17" t="str">
        <f>IF(FacultyVersion!L43&lt;40,"F",IF(FacultyVersion!L43&lt;45,"E",IF(FacultyVersion!L43&lt;50,"D",IF(FacultyVersion!L43&lt;60,"C",IF(FacultyVersion!L43&lt;70,"B",IF(FacultyVersion!L43&lt;101,"A",IF(FacultyVersion!L43="N.R","N.R","ABS")))))))</f>
        <v>ABS</v>
      </c>
      <c r="L124" s="17" t="str">
        <f>IF(FacultyVersion!M43&lt;40,"F",IF(FacultyVersion!M43&lt;45,"E",IF(FacultyVersion!M43&lt;50,"D",IF(FacultyVersion!M43&lt;60,"C",IF(FacultyVersion!M43&lt;70,"B",IF(FacultyVersion!M43&lt;101,"A",IF(FacultyVersion!M43="N.R","N.R","ABS")))))))</f>
        <v>ABS</v>
      </c>
      <c r="M124" s="350"/>
      <c r="N124" s="354">
        <v>0</v>
      </c>
      <c r="O124" s="17">
        <v>25</v>
      </c>
      <c r="P124" s="355">
        <v>25</v>
      </c>
      <c r="Q124" s="20" t="s">
        <v>320</v>
      </c>
      <c r="R124" s="17"/>
      <c r="S124" s="17"/>
      <c r="T124" s="17"/>
      <c r="U124" s="23" t="s">
        <v>156</v>
      </c>
      <c r="V124" s="23" t="s">
        <v>156</v>
      </c>
      <c r="W124" s="23" t="s">
        <v>156</v>
      </c>
      <c r="X124" s="23" t="s">
        <v>156</v>
      </c>
      <c r="Y124" s="23"/>
      <c r="Z124" s="23"/>
      <c r="AA124" s="23"/>
      <c r="AB124" s="23"/>
      <c r="AC124" s="23"/>
      <c r="AD124" s="23"/>
      <c r="AE124" s="23"/>
      <c r="AF124" s="32">
        <v>24</v>
      </c>
      <c r="AG124" s="75"/>
      <c r="AH124" s="76"/>
      <c r="AI124" s="64">
        <f t="shared" si="6"/>
        <v>49</v>
      </c>
      <c r="AJ124" s="76"/>
      <c r="AK124" s="76"/>
      <c r="AL124" s="76"/>
      <c r="AM124" s="290"/>
      <c r="AN124" s="73" t="s">
        <v>201</v>
      </c>
      <c r="AQ124" s="15">
        <v>59</v>
      </c>
      <c r="AR124" s="11" t="s">
        <v>541</v>
      </c>
      <c r="AS124" s="11"/>
      <c r="AT124" s="12" t="s">
        <v>545</v>
      </c>
    </row>
    <row r="125" spans="1:46" ht="47.25" x14ac:dyDescent="0.25">
      <c r="A125" s="338">
        <v>113</v>
      </c>
      <c r="B125" s="315">
        <v>1002348</v>
      </c>
      <c r="C125" s="313" t="str">
        <f t="shared" si="7"/>
        <v>Daniel Onome OKIH</v>
      </c>
      <c r="D125" s="84" t="s">
        <v>47</v>
      </c>
      <c r="E125" s="90" t="s">
        <v>77</v>
      </c>
      <c r="F125" s="99" t="s">
        <v>674</v>
      </c>
      <c r="G125" s="17" t="str">
        <f>IF(FacultyVersion!H44&lt;40,"F",IF(FacultyVersion!H44&lt;45,"E",IF(FacultyVersion!H44&lt;50,"D",IF(FacultyVersion!H44&lt;60,"C",IF(FacultyVersion!H44&lt;70,"B",IF(FacultyVersion!H44&lt;101,"A",IF(FacultyVersion!H44="N.R","N.R","ABS")))))))</f>
        <v>F</v>
      </c>
      <c r="H125" s="17" t="str">
        <f>IF(FacultyVersion!I44&lt;40,"F",IF(FacultyVersion!I44&lt;45,"E",IF(FacultyVersion!I44&lt;50,"D",IF(FacultyVersion!I44&lt;60,"C",IF(FacultyVersion!I44&lt;70,"B",IF(FacultyVersion!I44&lt;101,"A",IF(FacultyVersion!I44="N.R","N.R","ABS")))))))</f>
        <v>ABS</v>
      </c>
      <c r="I125" s="17" t="str">
        <f>IF(FacultyVersion!J44&lt;40,"F",IF(FacultyVersion!J44&lt;45,"E",IF(FacultyVersion!J44&lt;50,"D",IF(FacultyVersion!J44&lt;60,"C",IF(FacultyVersion!J44&lt;70,"B",IF(FacultyVersion!J44&lt;101,"A",IF(FacultyVersion!J44="N.R","N.R","ABS")))))))</f>
        <v>E</v>
      </c>
      <c r="J125" s="17" t="str">
        <f>IF(FacultyVersion!K44&lt;40,"F",IF(FacultyVersion!K44&lt;45,"E",IF(FacultyVersion!K44&lt;50,"D",IF(FacultyVersion!K44&lt;60,"C",IF(FacultyVersion!K44&lt;70,"B",IF(FacultyVersion!K44&lt;101,"A",IF(FacultyVersion!K44="N.R","N.R","ABS")))))))</f>
        <v>D</v>
      </c>
      <c r="K125" s="17" t="str">
        <f>IF(FacultyVersion!L44&lt;40,"F",IF(FacultyVersion!L44&lt;45,"E",IF(FacultyVersion!L44&lt;50,"D",IF(FacultyVersion!L44&lt;60,"C",IF(FacultyVersion!L44&lt;70,"B",IF(FacultyVersion!L44&lt;101,"A",IF(FacultyVersion!L44="N.R","N.R","ABS")))))))</f>
        <v>ABS</v>
      </c>
      <c r="L125" s="17" t="str">
        <f>IF(FacultyVersion!M44&lt;40,"F",IF(FacultyVersion!M44&lt;45,"E",IF(FacultyVersion!M44&lt;50,"D",IF(FacultyVersion!M44&lt;60,"C",IF(FacultyVersion!M44&lt;70,"B",IF(FacultyVersion!M44&lt;101,"A",IF(FacultyVersion!M44="N.R","N.R","ABS")))))))</f>
        <v>D</v>
      </c>
      <c r="M125" s="350"/>
      <c r="N125" s="354">
        <v>0</v>
      </c>
      <c r="O125" s="17">
        <v>25</v>
      </c>
      <c r="P125" s="355">
        <v>25</v>
      </c>
      <c r="Q125" s="20" t="s">
        <v>321</v>
      </c>
      <c r="R125" s="17"/>
      <c r="S125" s="17" t="s">
        <v>156</v>
      </c>
      <c r="T125" s="17" t="s">
        <v>156</v>
      </c>
      <c r="U125" s="23" t="s">
        <v>156</v>
      </c>
      <c r="V125" s="23" t="s">
        <v>156</v>
      </c>
      <c r="W125" s="23" t="s">
        <v>156</v>
      </c>
      <c r="X125" s="23" t="s">
        <v>156</v>
      </c>
      <c r="Y125" s="23"/>
      <c r="Z125" s="23"/>
      <c r="AA125" s="23" t="s">
        <v>156</v>
      </c>
      <c r="AB125" s="23"/>
      <c r="AC125" s="23"/>
      <c r="AD125" s="23"/>
      <c r="AE125" s="23"/>
      <c r="AF125" s="33">
        <v>25</v>
      </c>
      <c r="AG125" s="75"/>
      <c r="AH125" s="76"/>
      <c r="AI125" s="64">
        <f t="shared" si="6"/>
        <v>50</v>
      </c>
      <c r="AJ125" s="76"/>
      <c r="AK125" s="76"/>
      <c r="AL125" s="76"/>
      <c r="AM125" s="290" t="s">
        <v>717</v>
      </c>
      <c r="AN125" s="73" t="s">
        <v>201</v>
      </c>
      <c r="AQ125" s="15">
        <v>60</v>
      </c>
      <c r="AR125" s="11" t="s">
        <v>541</v>
      </c>
      <c r="AS125" s="11"/>
      <c r="AT125" s="12" t="s">
        <v>545</v>
      </c>
    </row>
    <row r="126" spans="1:46" ht="48" thickBot="1" x14ac:dyDescent="0.3">
      <c r="A126" s="338">
        <v>114</v>
      </c>
      <c r="B126" s="339">
        <v>1006474</v>
      </c>
      <c r="C126" s="340" t="str">
        <f t="shared" si="7"/>
        <v>Martins Ohimai  OHIKHUARE</v>
      </c>
      <c r="D126" s="341" t="s">
        <v>48</v>
      </c>
      <c r="E126" s="342" t="s">
        <v>49</v>
      </c>
      <c r="F126" s="343" t="s">
        <v>718</v>
      </c>
      <c r="G126" s="343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H126" s="343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I126" s="343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J126" s="343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K126" s="343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L126" s="343" t="e">
        <f>IF(FacultyVersion!#REF!&lt;40,"F",IF(FacultyVersion!#REF!&lt;45,"E",IF(FacultyVersion!#REF!&lt;50,"D",IF(FacultyVersion!#REF!&lt;60,"C",IF(FacultyVersion!#REF!&lt;70,"B",IF(FacultyVersion!#REF!&lt;101,"A",IF(FacultyVersion!#REF!="N.R","N.R","ABS")))))))</f>
        <v>#REF!</v>
      </c>
      <c r="M126" s="343"/>
      <c r="N126" s="358">
        <v>0</v>
      </c>
      <c r="O126" s="344">
        <v>0</v>
      </c>
      <c r="P126" s="359">
        <v>0</v>
      </c>
      <c r="Q126" s="345" t="s">
        <v>322</v>
      </c>
      <c r="R126" s="344"/>
      <c r="S126" s="344"/>
      <c r="T126" s="344"/>
      <c r="U126" s="346" t="s">
        <v>156</v>
      </c>
      <c r="V126" s="346" t="s">
        <v>156</v>
      </c>
      <c r="W126" s="346" t="s">
        <v>156</v>
      </c>
      <c r="X126" s="346" t="s">
        <v>156</v>
      </c>
      <c r="Y126" s="346"/>
      <c r="Z126" s="346"/>
      <c r="AA126" s="346"/>
      <c r="AB126" s="346"/>
      <c r="AC126" s="346"/>
      <c r="AD126" s="346"/>
      <c r="AE126" s="346"/>
      <c r="AF126" s="34">
        <v>28</v>
      </c>
      <c r="AG126" s="347"/>
      <c r="AH126" s="348"/>
      <c r="AI126" s="302">
        <f t="shared" si="6"/>
        <v>28</v>
      </c>
      <c r="AJ126" s="348"/>
      <c r="AK126" s="348"/>
      <c r="AL126" s="348"/>
      <c r="AM126" s="290" t="s">
        <v>719</v>
      </c>
      <c r="AN126" s="73" t="s">
        <v>201</v>
      </c>
      <c r="AQ126" s="15">
        <v>61</v>
      </c>
      <c r="AR126" s="11" t="s">
        <v>541</v>
      </c>
      <c r="AS126" s="11"/>
      <c r="AT126" s="12" t="s">
        <v>545</v>
      </c>
    </row>
    <row r="127" spans="1:46" x14ac:dyDescent="0.25">
      <c r="A127" s="24"/>
      <c r="B127" s="24"/>
      <c r="C127" s="320"/>
      <c r="D127" s="321"/>
      <c r="E127" s="321"/>
      <c r="F127" s="25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40"/>
      <c r="AH127"/>
      <c r="AI127"/>
      <c r="AJ127"/>
      <c r="AK127"/>
      <c r="AL127"/>
      <c r="AM127"/>
      <c r="AN127" s="74"/>
    </row>
    <row r="128" spans="1:46" x14ac:dyDescent="0.25">
      <c r="A128" s="24"/>
      <c r="B128" s="24"/>
      <c r="C128" s="91" t="s">
        <v>57</v>
      </c>
      <c r="D128" s="92"/>
      <c r="E128" s="10"/>
      <c r="F128" s="97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40"/>
      <c r="AH128"/>
      <c r="AI128"/>
      <c r="AJ128"/>
      <c r="AK128"/>
      <c r="AL128"/>
      <c r="AM128"/>
      <c r="AN128" s="74"/>
    </row>
    <row r="129" spans="1:40" x14ac:dyDescent="0.25">
      <c r="A129" s="24"/>
      <c r="B129" s="24"/>
      <c r="C129" s="93" t="s">
        <v>58</v>
      </c>
      <c r="D129" s="94"/>
      <c r="E129" s="10"/>
      <c r="F129" s="98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>
        <f>COUNTIFS(AM68:AM126,"A")</f>
        <v>0</v>
      </c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40"/>
      <c r="AH129"/>
      <c r="AI129"/>
      <c r="AJ129"/>
      <c r="AK129"/>
      <c r="AL129"/>
      <c r="AM129"/>
      <c r="AN129" s="74"/>
    </row>
    <row r="130" spans="1:40" x14ac:dyDescent="0.25">
      <c r="B130" s="24"/>
      <c r="C130" s="93" t="s">
        <v>59</v>
      </c>
      <c r="D130" s="94"/>
      <c r="E130" s="10"/>
      <c r="F130" s="6"/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9">
        <f>COUNTIFS(AM68:AM126,"B")</f>
        <v>0</v>
      </c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40"/>
      <c r="AH130"/>
      <c r="AI130"/>
      <c r="AJ130"/>
      <c r="AK130"/>
      <c r="AL130"/>
      <c r="AM130"/>
      <c r="AN130" s="74"/>
    </row>
    <row r="131" spans="1:40" x14ac:dyDescent="0.25">
      <c r="B131" s="26"/>
      <c r="C131" s="93" t="s">
        <v>66</v>
      </c>
      <c r="D131" s="94"/>
      <c r="E131" s="10"/>
      <c r="F131" s="6"/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9">
        <f>COUNTIFS(AM68:AM126,"C" )+COUNTIFS(AM68:AM126,"D" )-U133-U132</f>
        <v>-1</v>
      </c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40"/>
      <c r="AH131"/>
      <c r="AI131"/>
      <c r="AJ131"/>
      <c r="AK131"/>
      <c r="AL131"/>
      <c r="AM131"/>
      <c r="AN131" s="74"/>
    </row>
    <row r="132" spans="1:40" x14ac:dyDescent="0.25">
      <c r="B132" s="26"/>
      <c r="C132" s="93" t="s">
        <v>65</v>
      </c>
      <c r="D132" s="94"/>
      <c r="E132" s="10"/>
      <c r="F132" s="6"/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9">
        <v>1</v>
      </c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40"/>
      <c r="AH132"/>
      <c r="AI132"/>
      <c r="AJ132"/>
      <c r="AK132"/>
      <c r="AL132"/>
      <c r="AM132"/>
      <c r="AN132" s="74"/>
    </row>
    <row r="133" spans="1:40" x14ac:dyDescent="0.25">
      <c r="B133" s="26"/>
      <c r="C133" s="93" t="s">
        <v>60</v>
      </c>
      <c r="D133" s="94"/>
      <c r="E133" s="10"/>
      <c r="F133" s="6"/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9">
        <v>0</v>
      </c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40"/>
      <c r="AH133"/>
      <c r="AI133"/>
      <c r="AJ133"/>
      <c r="AK133"/>
      <c r="AL133"/>
      <c r="AM133"/>
      <c r="AN133" s="74"/>
    </row>
    <row r="134" spans="1:40" x14ac:dyDescent="0.25">
      <c r="B134" s="26"/>
      <c r="C134" s="93" t="s">
        <v>61</v>
      </c>
      <c r="D134" s="94"/>
      <c r="E134" s="10"/>
      <c r="F134" s="6"/>
      <c r="G134" s="7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9">
        <v>0</v>
      </c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40"/>
      <c r="AH134"/>
      <c r="AI134"/>
      <c r="AJ134"/>
      <c r="AK134"/>
      <c r="AL134"/>
      <c r="AM134"/>
      <c r="AN134" s="74"/>
    </row>
    <row r="135" spans="1:40" x14ac:dyDescent="0.25">
      <c r="B135" s="26"/>
      <c r="C135" s="93" t="s">
        <v>62</v>
      </c>
      <c r="D135" s="94"/>
      <c r="E135" s="10"/>
      <c r="F135" s="6"/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9">
        <v>0</v>
      </c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40"/>
      <c r="AH135"/>
      <c r="AI135"/>
      <c r="AJ135"/>
      <c r="AK135"/>
      <c r="AL135"/>
      <c r="AM135"/>
      <c r="AN135" s="74"/>
    </row>
    <row r="136" spans="1:40" x14ac:dyDescent="0.25">
      <c r="B136" s="26"/>
      <c r="C136" s="93" t="s">
        <v>63</v>
      </c>
      <c r="D136" s="94"/>
      <c r="E136" s="10"/>
      <c r="F136" s="6"/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9">
        <v>0</v>
      </c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40"/>
      <c r="AH136"/>
      <c r="AI136"/>
      <c r="AJ136"/>
      <c r="AK136"/>
      <c r="AL136"/>
      <c r="AM136"/>
      <c r="AN136" s="74"/>
    </row>
    <row r="137" spans="1:40" x14ac:dyDescent="0.25">
      <c r="B137" s="26"/>
      <c r="C137" s="93" t="s">
        <v>64</v>
      </c>
      <c r="D137" s="94"/>
      <c r="E137" s="90"/>
      <c r="F137" s="21"/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9">
        <v>0</v>
      </c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40"/>
      <c r="AH137"/>
      <c r="AI137"/>
      <c r="AJ137"/>
      <c r="AK137"/>
      <c r="AL137"/>
      <c r="AM137"/>
      <c r="AN137" s="74"/>
    </row>
    <row r="138" spans="1:40" x14ac:dyDescent="0.25">
      <c r="B138" s="26"/>
      <c r="C138" s="95"/>
      <c r="D138" s="96"/>
      <c r="E138" s="90"/>
      <c r="F138" s="22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7">
        <f>SUM(U129:U137)</f>
        <v>0</v>
      </c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40"/>
      <c r="AH138"/>
      <c r="AI138"/>
      <c r="AJ138"/>
      <c r="AK138"/>
      <c r="AL138"/>
      <c r="AM138"/>
      <c r="AN138" s="74"/>
    </row>
  </sheetData>
  <mergeCells count="59">
    <mergeCell ref="AK65:AK67"/>
    <mergeCell ref="AL65:AL67"/>
    <mergeCell ref="AM65:AM67"/>
    <mergeCell ref="AN65:AN67"/>
    <mergeCell ref="AQ65:AQ67"/>
    <mergeCell ref="N66:N67"/>
    <mergeCell ref="O66:O67"/>
    <mergeCell ref="P66:P67"/>
    <mergeCell ref="Q66:Q67"/>
    <mergeCell ref="AE65:AE67"/>
    <mergeCell ref="AF65:AF67"/>
    <mergeCell ref="AG65:AG67"/>
    <mergeCell ref="AH65:AH67"/>
    <mergeCell ref="AI65:AI67"/>
    <mergeCell ref="AJ65:AJ67"/>
    <mergeCell ref="AS6:AS8"/>
    <mergeCell ref="AT6:AT8"/>
    <mergeCell ref="A64:AM64"/>
    <mergeCell ref="A65:A67"/>
    <mergeCell ref="B65:B67"/>
    <mergeCell ref="C65:C67"/>
    <mergeCell ref="F65:F67"/>
    <mergeCell ref="G65:P65"/>
    <mergeCell ref="R65:AB65"/>
    <mergeCell ref="AD65:AD67"/>
    <mergeCell ref="AJ6:AJ8"/>
    <mergeCell ref="AK6:AK8"/>
    <mergeCell ref="AL6:AL8"/>
    <mergeCell ref="AM6:AM8"/>
    <mergeCell ref="AQ6:AQ8"/>
    <mergeCell ref="AR6:AR8"/>
    <mergeCell ref="AI6:AI8"/>
    <mergeCell ref="L6:L7"/>
    <mergeCell ref="M6:M7"/>
    <mergeCell ref="N6:N8"/>
    <mergeCell ref="O6:O8"/>
    <mergeCell ref="P6:P8"/>
    <mergeCell ref="Q6:Q8"/>
    <mergeCell ref="AD6:AD8"/>
    <mergeCell ref="AE6:AE8"/>
    <mergeCell ref="AF6:AF8"/>
    <mergeCell ref="AG6:AG8"/>
    <mergeCell ref="AH6:AH8"/>
    <mergeCell ref="K6:K7"/>
    <mergeCell ref="A1:AM1"/>
    <mergeCell ref="A2:AM2"/>
    <mergeCell ref="A3:AM3"/>
    <mergeCell ref="A4:AM4"/>
    <mergeCell ref="A5:AM5"/>
    <mergeCell ref="A6:A8"/>
    <mergeCell ref="B6:B8"/>
    <mergeCell ref="C6:C8"/>
    <mergeCell ref="D6:D8"/>
    <mergeCell ref="E6:E8"/>
    <mergeCell ref="F6:F8"/>
    <mergeCell ref="G6:G7"/>
    <mergeCell ref="H6:H7"/>
    <mergeCell ref="I6:I7"/>
    <mergeCell ref="J6:J7"/>
  </mergeCells>
  <conditionalFormatting sqref="I113:L113 H1:H67 H69:H125 H127:H1048576">
    <cfRule type="containsText" dxfId="2" priority="2" operator="containsText" text="ABS">
      <formula>NOT(ISERROR(SEARCH("ABS",H1)))</formula>
    </cfRule>
  </conditionalFormatting>
  <conditionalFormatting sqref="G69:L125">
    <cfRule type="containsText" dxfId="1" priority="1" operator="containsText" text="ABS">
      <formula>NOT(ISERROR(SEARCH("ABS",G69)))</formula>
    </cfRule>
  </conditionalFormatting>
  <printOptions horizontalCentered="1"/>
  <pageMargins left="0.2" right="0.2" top="0.2" bottom="0.2" header="0.3" footer="0.3"/>
  <pageSetup paperSize="9" scale="70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28"/>
  <sheetViews>
    <sheetView topLeftCell="AF8" workbookViewId="0">
      <selection activeCell="AJ17" sqref="AJ17"/>
    </sheetView>
  </sheetViews>
  <sheetFormatPr defaultRowHeight="15" x14ac:dyDescent="0.25"/>
  <cols>
    <col min="2" max="2" width="12" customWidth="1"/>
    <col min="3" max="3" width="27.5703125" customWidth="1"/>
    <col min="6" max="6" width="32.28515625" customWidth="1"/>
    <col min="8" max="8" width="4.28515625" customWidth="1"/>
    <col min="9" max="9" width="4.42578125" customWidth="1"/>
    <col min="10" max="11" width="3.85546875" bestFit="1" customWidth="1"/>
    <col min="12" max="13" width="4" bestFit="1" customWidth="1"/>
    <col min="14" max="16" width="3.85546875" bestFit="1" customWidth="1"/>
    <col min="17" max="17" width="20.28515625" hidden="1" customWidth="1"/>
    <col min="18" max="22" width="3.85546875" bestFit="1" customWidth="1"/>
    <col min="23" max="24" width="4.42578125" bestFit="1" customWidth="1"/>
    <col min="25" max="25" width="3.85546875" bestFit="1" customWidth="1"/>
    <col min="26" max="26" width="4.42578125" bestFit="1" customWidth="1"/>
    <col min="27" max="27" width="3.85546875" bestFit="1" customWidth="1"/>
    <col min="28" max="28" width="4" bestFit="1" customWidth="1"/>
    <col min="29" max="32" width="3.85546875" bestFit="1" customWidth="1"/>
    <col min="33" max="33" width="3" bestFit="1" customWidth="1"/>
    <col min="34" max="34" width="3.28515625" bestFit="1" customWidth="1"/>
    <col min="35" max="35" width="3" bestFit="1" customWidth="1"/>
    <col min="39" max="39" width="34.5703125" customWidth="1"/>
    <col min="40" max="40" width="10" customWidth="1"/>
  </cols>
  <sheetData>
    <row r="1" spans="1:51" ht="18.75" x14ac:dyDescent="0.3">
      <c r="A1" s="602" t="s">
        <v>54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8"/>
    </row>
    <row r="2" spans="1:51" ht="18.75" x14ac:dyDescent="0.3">
      <c r="A2" s="605" t="s">
        <v>55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70"/>
    </row>
    <row r="3" spans="1:51" ht="18.75" x14ac:dyDescent="0.3">
      <c r="A3" s="605" t="s">
        <v>56</v>
      </c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70"/>
    </row>
    <row r="4" spans="1:51" s="37" customFormat="1" ht="18.75" x14ac:dyDescent="0.3">
      <c r="A4" s="605" t="s">
        <v>53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  <c r="S4" s="669"/>
      <c r="T4" s="669"/>
      <c r="U4" s="669"/>
      <c r="V4" s="669"/>
      <c r="W4" s="669"/>
      <c r="X4" s="669"/>
      <c r="Y4" s="669"/>
      <c r="Z4" s="669"/>
      <c r="AA4" s="669"/>
      <c r="AB4" s="669"/>
      <c r="AC4" s="669"/>
      <c r="AD4" s="669"/>
      <c r="AE4" s="669"/>
      <c r="AF4" s="669"/>
      <c r="AG4" s="669"/>
      <c r="AH4" s="669"/>
      <c r="AI4" s="669"/>
      <c r="AJ4" s="669"/>
      <c r="AK4" s="669"/>
      <c r="AL4" s="669"/>
      <c r="AM4" s="670"/>
      <c r="AN4" s="82" t="s">
        <v>356</v>
      </c>
      <c r="AQ4" s="42"/>
      <c r="AW4" s="42"/>
    </row>
    <row r="5" spans="1:51" ht="19.5" thickBot="1" x14ac:dyDescent="0.35">
      <c r="A5" s="608" t="s">
        <v>768</v>
      </c>
      <c r="B5" s="747"/>
      <c r="C5" s="747"/>
      <c r="D5" s="747"/>
      <c r="E5" s="747"/>
      <c r="F5" s="747"/>
      <c r="G5" s="747"/>
      <c r="H5" s="747"/>
      <c r="I5" s="747"/>
      <c r="J5" s="747"/>
      <c r="K5" s="747"/>
      <c r="L5" s="747"/>
      <c r="M5" s="747"/>
      <c r="N5" s="747"/>
      <c r="O5" s="747"/>
      <c r="P5" s="747"/>
      <c r="Q5" s="747"/>
      <c r="R5" s="747"/>
      <c r="S5" s="747"/>
      <c r="T5" s="747"/>
      <c r="U5" s="747"/>
      <c r="V5" s="747"/>
      <c r="W5" s="747"/>
      <c r="X5" s="747"/>
      <c r="Y5" s="747"/>
      <c r="Z5" s="747"/>
      <c r="AA5" s="747"/>
      <c r="AB5" s="747"/>
      <c r="AC5" s="747"/>
      <c r="AD5" s="747"/>
      <c r="AE5" s="747"/>
      <c r="AF5" s="747"/>
      <c r="AG5" s="747"/>
      <c r="AH5" s="747"/>
      <c r="AI5" s="747"/>
      <c r="AJ5" s="747"/>
      <c r="AK5" s="747"/>
      <c r="AL5" s="747"/>
      <c r="AM5" s="748"/>
      <c r="AN5" s="76"/>
    </row>
    <row r="6" spans="1:51" ht="15.75" thickBot="1" x14ac:dyDescent="0.3">
      <c r="AN6" s="76"/>
    </row>
    <row r="7" spans="1:51" x14ac:dyDescent="0.25">
      <c r="AG7" s="638" t="s">
        <v>535</v>
      </c>
      <c r="AH7" s="595" t="s">
        <v>534</v>
      </c>
      <c r="AI7" s="678" t="s">
        <v>284</v>
      </c>
      <c r="AJ7" s="633" t="s">
        <v>285</v>
      </c>
      <c r="AK7" s="614" t="s">
        <v>533</v>
      </c>
      <c r="AL7" s="614" t="s">
        <v>286</v>
      </c>
      <c r="AM7" s="719" t="s">
        <v>820</v>
      </c>
      <c r="AN7" s="76"/>
    </row>
    <row r="8" spans="1:51" x14ac:dyDescent="0.25">
      <c r="AG8" s="701"/>
      <c r="AH8" s="735"/>
      <c r="AI8" s="679"/>
      <c r="AJ8" s="737"/>
      <c r="AK8" s="717"/>
      <c r="AL8" s="717"/>
      <c r="AM8" s="720"/>
      <c r="AN8" s="76"/>
    </row>
    <row r="9" spans="1:51" ht="91.5" thickBot="1" x14ac:dyDescent="0.3">
      <c r="A9" s="50" t="s">
        <v>0</v>
      </c>
      <c r="B9" s="51" t="s">
        <v>354</v>
      </c>
      <c r="C9" s="52" t="s">
        <v>287</v>
      </c>
      <c r="D9" s="42" t="s">
        <v>505</v>
      </c>
      <c r="E9" s="78" t="s">
        <v>67</v>
      </c>
      <c r="F9" s="42" t="s">
        <v>506</v>
      </c>
      <c r="G9" s="43" t="s">
        <v>131</v>
      </c>
      <c r="H9" s="43" t="s">
        <v>359</v>
      </c>
      <c r="I9" s="43" t="s">
        <v>358</v>
      </c>
      <c r="J9" s="43" t="s">
        <v>132</v>
      </c>
      <c r="K9" s="43" t="s">
        <v>133</v>
      </c>
      <c r="L9" s="43" t="s">
        <v>134</v>
      </c>
      <c r="M9" s="43" t="s">
        <v>135</v>
      </c>
      <c r="N9" s="79" t="s">
        <v>278</v>
      </c>
      <c r="O9" s="80" t="s">
        <v>279</v>
      </c>
      <c r="P9" s="81" t="s">
        <v>280</v>
      </c>
      <c r="Q9" s="52" t="s">
        <v>52</v>
      </c>
      <c r="R9" s="43" t="s">
        <v>139</v>
      </c>
      <c r="S9" s="43" t="s">
        <v>140</v>
      </c>
      <c r="T9" s="43" t="s">
        <v>145</v>
      </c>
      <c r="U9" s="48" t="s">
        <v>152</v>
      </c>
      <c r="V9" s="48" t="s">
        <v>153</v>
      </c>
      <c r="W9" s="43" t="s">
        <v>141</v>
      </c>
      <c r="X9" s="43" t="s">
        <v>142</v>
      </c>
      <c r="Y9" s="43" t="s">
        <v>143</v>
      </c>
      <c r="Z9" s="43" t="s">
        <v>144</v>
      </c>
      <c r="AA9" s="48" t="s">
        <v>291</v>
      </c>
      <c r="AB9" s="43" t="s">
        <v>146</v>
      </c>
      <c r="AC9" s="48" t="s">
        <v>292</v>
      </c>
      <c r="AD9" s="79" t="s">
        <v>281</v>
      </c>
      <c r="AE9" s="80" t="s">
        <v>282</v>
      </c>
      <c r="AF9" s="81" t="s">
        <v>283</v>
      </c>
      <c r="AG9" s="702"/>
      <c r="AH9" s="736"/>
      <c r="AI9" s="680"/>
      <c r="AJ9" s="738"/>
      <c r="AK9" s="718"/>
      <c r="AL9" s="718"/>
      <c r="AM9" s="721"/>
      <c r="AN9" s="77"/>
      <c r="AQ9" s="36" t="s">
        <v>173</v>
      </c>
    </row>
    <row r="10" spans="1:51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</row>
    <row r="11" spans="1:51" s="122" customFormat="1" ht="31.5" x14ac:dyDescent="0.2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285"/>
      <c r="AO11" s="12"/>
      <c r="AP11" s="12"/>
      <c r="AQ11" s="103">
        <v>70</v>
      </c>
      <c r="AR11" s="68" t="s">
        <v>173</v>
      </c>
      <c r="AS11" s="11"/>
      <c r="AT11" s="201" t="s">
        <v>543</v>
      </c>
      <c r="AW11" s="121"/>
      <c r="AX11" s="121"/>
      <c r="AY11" s="121"/>
    </row>
    <row r="12" spans="1:51" x14ac:dyDescent="0.2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</row>
    <row r="13" spans="1:5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</row>
    <row r="14" spans="1:51" s="12" customFormat="1" ht="47.25" x14ac:dyDescent="0.25">
      <c r="A14" s="41">
        <v>69</v>
      </c>
      <c r="B14" s="543" t="s">
        <v>269</v>
      </c>
      <c r="C14" s="132" t="s">
        <v>270</v>
      </c>
      <c r="D14" s="11" t="s">
        <v>508</v>
      </c>
      <c r="E14" s="11" t="s">
        <v>507</v>
      </c>
      <c r="F14" s="125" t="s">
        <v>1016</v>
      </c>
      <c r="G14" s="133">
        <v>55</v>
      </c>
      <c r="H14" s="133">
        <v>41</v>
      </c>
      <c r="I14" s="133" t="s">
        <v>271</v>
      </c>
      <c r="J14" s="133">
        <v>46</v>
      </c>
      <c r="K14" s="133">
        <v>82</v>
      </c>
      <c r="L14" s="134" t="s">
        <v>272</v>
      </c>
      <c r="M14" s="134" t="s">
        <v>273</v>
      </c>
      <c r="N14" s="135" t="s">
        <v>171</v>
      </c>
      <c r="O14" s="136">
        <v>36</v>
      </c>
      <c r="P14" s="544">
        <v>36</v>
      </c>
      <c r="Q14" s="544"/>
      <c r="R14" s="133">
        <v>47</v>
      </c>
      <c r="S14" s="133">
        <v>60</v>
      </c>
      <c r="T14" s="137" t="s">
        <v>166</v>
      </c>
      <c r="U14" s="133"/>
      <c r="V14" s="133"/>
      <c r="W14" s="133">
        <v>63</v>
      </c>
      <c r="X14" s="134">
        <v>43</v>
      </c>
      <c r="Y14" s="134">
        <v>40</v>
      </c>
      <c r="Z14" s="134">
        <v>61</v>
      </c>
      <c r="AA14" s="134"/>
      <c r="AB14" s="134" t="s">
        <v>273</v>
      </c>
      <c r="AC14" s="134"/>
      <c r="AD14" s="138">
        <v>0</v>
      </c>
      <c r="AE14" s="139">
        <v>6</v>
      </c>
      <c r="AF14" s="140">
        <v>6</v>
      </c>
      <c r="AG14" s="135" t="s">
        <v>171</v>
      </c>
      <c r="AH14" s="136">
        <v>42</v>
      </c>
      <c r="AI14" s="140">
        <v>42</v>
      </c>
      <c r="AJ14" s="11">
        <v>3.1509</v>
      </c>
      <c r="AK14" s="11">
        <v>2.2000000000000002</v>
      </c>
      <c r="AL14" s="11"/>
      <c r="AM14" s="125"/>
    </row>
    <row r="15" spans="1:51" s="12" customFormat="1" ht="15.75" x14ac:dyDescent="0.25">
      <c r="C15" s="202" t="str">
        <f>D15&amp;" "&amp;E15</f>
        <v>Victor Friday KOLADE</v>
      </c>
      <c r="D15" s="12" t="s">
        <v>1019</v>
      </c>
      <c r="E15" s="12" t="s">
        <v>1020</v>
      </c>
      <c r="F15" s="12" t="s">
        <v>1021</v>
      </c>
    </row>
    <row r="16" spans="1:51" s="12" customFormat="1" ht="15.75" x14ac:dyDescent="0.25">
      <c r="A16" s="291">
        <v>23</v>
      </c>
      <c r="B16" s="104" t="s">
        <v>274</v>
      </c>
      <c r="C16" s="202" t="str">
        <f>D16&amp;" "&amp;E16</f>
        <v>Imuwahen  ODEH</v>
      </c>
      <c r="D16" s="11" t="s">
        <v>502</v>
      </c>
      <c r="E16" s="132" t="s">
        <v>461</v>
      </c>
      <c r="F16" s="367"/>
      <c r="G16" s="268">
        <v>40</v>
      </c>
      <c r="H16" s="133" t="s">
        <v>275</v>
      </c>
      <c r="I16" s="133">
        <v>65</v>
      </c>
      <c r="J16" s="133" t="s">
        <v>165</v>
      </c>
      <c r="K16" s="133" t="s">
        <v>276</v>
      </c>
      <c r="L16" s="134">
        <v>50</v>
      </c>
      <c r="M16" s="184" t="s">
        <v>273</v>
      </c>
      <c r="N16" s="191"/>
      <c r="O16" s="136"/>
      <c r="P16" s="192" t="s">
        <v>422</v>
      </c>
      <c r="Q16" s="275"/>
      <c r="R16" s="268">
        <v>58</v>
      </c>
      <c r="S16" s="133" t="s">
        <v>163</v>
      </c>
      <c r="T16" s="137" t="s">
        <v>203</v>
      </c>
      <c r="U16" s="133"/>
      <c r="V16" s="133"/>
      <c r="W16" s="133">
        <v>72</v>
      </c>
      <c r="X16" s="134">
        <v>70</v>
      </c>
      <c r="Y16" s="134">
        <v>60</v>
      </c>
      <c r="Z16" s="134">
        <v>64</v>
      </c>
      <c r="AA16" s="134"/>
      <c r="AB16" s="134" t="s">
        <v>273</v>
      </c>
      <c r="AC16" s="153"/>
      <c r="AD16" s="157"/>
      <c r="AE16" s="158"/>
      <c r="AF16" s="279"/>
      <c r="AG16" s="191"/>
      <c r="AH16" s="155"/>
      <c r="AI16" s="207" t="e">
        <f>P16+AF16</f>
        <v>#VALUE!</v>
      </c>
      <c r="AJ16" s="11">
        <v>3.3953000000000002</v>
      </c>
      <c r="AK16" s="11">
        <v>2.2000000000000002</v>
      </c>
      <c r="AL16" s="11"/>
      <c r="AM16" s="290"/>
    </row>
    <row r="17" spans="1:39" ht="48" thickBot="1" x14ac:dyDescent="0.3">
      <c r="A17" s="224">
        <v>4</v>
      </c>
      <c r="B17" s="104" t="s">
        <v>160</v>
      </c>
      <c r="C17" s="202" t="str">
        <f>D17&amp;" "&amp;E17</f>
        <v>Anthony Ozaveshe JONAH</v>
      </c>
      <c r="D17" s="132" t="s">
        <v>1018</v>
      </c>
      <c r="E17" s="68" t="s">
        <v>161</v>
      </c>
      <c r="F17" s="125" t="s">
        <v>1017</v>
      </c>
      <c r="G17" s="104" t="s">
        <v>162</v>
      </c>
      <c r="H17" s="123" t="s">
        <v>163</v>
      </c>
      <c r="I17" s="108" t="s">
        <v>163</v>
      </c>
      <c r="J17" s="108" t="s">
        <v>163</v>
      </c>
      <c r="K17" s="108" t="s">
        <v>163</v>
      </c>
      <c r="L17" s="108" t="s">
        <v>163</v>
      </c>
      <c r="M17" s="123">
        <v>50</v>
      </c>
      <c r="N17" s="225" t="s">
        <v>661</v>
      </c>
      <c r="O17" s="176" t="s">
        <v>663</v>
      </c>
      <c r="P17" s="226">
        <v>17</v>
      </c>
      <c r="Q17" s="226"/>
      <c r="R17" s="104" t="s">
        <v>165</v>
      </c>
      <c r="S17" s="108">
        <v>40</v>
      </c>
      <c r="T17" s="108" t="s">
        <v>166</v>
      </c>
      <c r="U17" s="108"/>
      <c r="V17" s="108"/>
      <c r="W17" s="108" t="s">
        <v>163</v>
      </c>
      <c r="X17" s="108" t="s">
        <v>162</v>
      </c>
      <c r="Y17" s="104" t="s">
        <v>163</v>
      </c>
      <c r="Z17" s="108" t="s">
        <v>163</v>
      </c>
      <c r="AA17" s="108"/>
      <c r="AB17" s="112"/>
      <c r="AC17" s="112"/>
      <c r="AD17" s="177">
        <v>0</v>
      </c>
      <c r="AE17" s="178">
        <v>11</v>
      </c>
      <c r="AF17" s="179">
        <v>11</v>
      </c>
      <c r="AG17" s="180">
        <v>3</v>
      </c>
      <c r="AH17" s="181">
        <v>25</v>
      </c>
      <c r="AI17" s="227">
        <v>28</v>
      </c>
      <c r="AJ17" s="127">
        <v>1.9351</v>
      </c>
      <c r="AK17" s="104" t="s">
        <v>840</v>
      </c>
      <c r="AL17" s="228" t="s">
        <v>168</v>
      </c>
      <c r="AM17" s="124" t="s">
        <v>167</v>
      </c>
    </row>
    <row r="18" spans="1:39" s="12" customFormat="1" ht="18.75" x14ac:dyDescent="0.3">
      <c r="A18" s="602" t="s">
        <v>54</v>
      </c>
      <c r="B18" s="667"/>
      <c r="C18" s="667"/>
      <c r="D18" s="667"/>
      <c r="E18" s="667"/>
      <c r="F18" s="667"/>
      <c r="G18" s="667"/>
      <c r="H18" s="667"/>
      <c r="I18" s="667"/>
      <c r="J18" s="667"/>
      <c r="K18" s="667"/>
      <c r="L18" s="667"/>
      <c r="M18" s="667"/>
      <c r="N18" s="667"/>
      <c r="O18" s="667"/>
      <c r="P18" s="667"/>
      <c r="Q18" s="667"/>
      <c r="R18" s="667"/>
      <c r="S18" s="667"/>
      <c r="T18" s="667"/>
      <c r="U18" s="667"/>
      <c r="V18" s="667"/>
      <c r="W18" s="667"/>
      <c r="X18" s="667"/>
      <c r="Y18" s="667"/>
      <c r="Z18" s="667"/>
      <c r="AA18" s="667"/>
      <c r="AB18" s="667"/>
      <c r="AC18" s="667"/>
      <c r="AD18" s="667"/>
      <c r="AE18" s="667"/>
      <c r="AF18" s="667"/>
      <c r="AG18" s="667"/>
      <c r="AH18" s="667"/>
      <c r="AI18" s="667"/>
      <c r="AJ18" s="667"/>
      <c r="AK18" s="667"/>
      <c r="AL18" s="667"/>
      <c r="AM18" s="668"/>
    </row>
    <row r="19" spans="1:39" s="12" customFormat="1" ht="20.25" customHeight="1" x14ac:dyDescent="0.3">
      <c r="A19" s="605" t="s">
        <v>55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669"/>
      <c r="AB19" s="669"/>
      <c r="AC19" s="669"/>
      <c r="AD19" s="669"/>
      <c r="AE19" s="669"/>
      <c r="AF19" s="669"/>
      <c r="AG19" s="669"/>
      <c r="AH19" s="669"/>
      <c r="AI19" s="669"/>
      <c r="AJ19" s="669"/>
      <c r="AK19" s="669"/>
      <c r="AL19" s="669"/>
      <c r="AM19" s="670"/>
    </row>
    <row r="20" spans="1:39" s="12" customFormat="1" ht="18.75" x14ac:dyDescent="0.3">
      <c r="A20" s="605" t="s">
        <v>56</v>
      </c>
      <c r="B20" s="669"/>
      <c r="C20" s="669"/>
      <c r="D20" s="669"/>
      <c r="E20" s="669"/>
      <c r="F20" s="669"/>
      <c r="G20" s="669"/>
      <c r="H20" s="669"/>
      <c r="I20" s="669"/>
      <c r="J20" s="669"/>
      <c r="K20" s="669"/>
      <c r="L20" s="669"/>
      <c r="M20" s="669"/>
      <c r="N20" s="669"/>
      <c r="O20" s="669"/>
      <c r="P20" s="669"/>
      <c r="Q20" s="669"/>
      <c r="R20" s="669"/>
      <c r="S20" s="669"/>
      <c r="T20" s="669"/>
      <c r="U20" s="669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  <c r="AH20" s="669"/>
      <c r="AI20" s="669"/>
      <c r="AJ20" s="669"/>
      <c r="AK20" s="669"/>
      <c r="AL20" s="669"/>
      <c r="AM20" s="670"/>
    </row>
    <row r="21" spans="1:39" s="12" customFormat="1" ht="18.75" x14ac:dyDescent="0.3">
      <c r="A21" s="605" t="s">
        <v>53</v>
      </c>
      <c r="B21" s="669"/>
      <c r="C21" s="669"/>
      <c r="D21" s="669"/>
      <c r="E21" s="669"/>
      <c r="F21" s="669"/>
      <c r="G21" s="669"/>
      <c r="H21" s="669"/>
      <c r="I21" s="669"/>
      <c r="J21" s="669"/>
      <c r="K21" s="669"/>
      <c r="L21" s="669"/>
      <c r="M21" s="669"/>
      <c r="N21" s="669"/>
      <c r="O21" s="669"/>
      <c r="P21" s="669"/>
      <c r="Q21" s="669"/>
      <c r="R21" s="669"/>
      <c r="S21" s="669"/>
      <c r="T21" s="669"/>
      <c r="U21" s="669"/>
      <c r="V21" s="669"/>
      <c r="W21" s="669"/>
      <c r="X21" s="669"/>
      <c r="Y21" s="669"/>
      <c r="Z21" s="669"/>
      <c r="AA21" s="669"/>
      <c r="AB21" s="669"/>
      <c r="AC21" s="669"/>
      <c r="AD21" s="669"/>
      <c r="AE21" s="669"/>
      <c r="AF21" s="669"/>
      <c r="AG21" s="669"/>
      <c r="AH21" s="669"/>
      <c r="AI21" s="669"/>
      <c r="AJ21" s="669"/>
      <c r="AK21" s="669"/>
      <c r="AL21" s="669"/>
      <c r="AM21" s="670"/>
    </row>
    <row r="22" spans="1:39" s="12" customFormat="1" ht="19.5" thickBot="1" x14ac:dyDescent="0.35">
      <c r="A22" s="608" t="s">
        <v>1022</v>
      </c>
      <c r="B22" s="747"/>
      <c r="C22" s="747"/>
      <c r="D22" s="747"/>
      <c r="E22" s="747"/>
      <c r="F22" s="747"/>
      <c r="G22" s="747"/>
      <c r="H22" s="747"/>
      <c r="I22" s="747"/>
      <c r="J22" s="747"/>
      <c r="K22" s="747"/>
      <c r="L22" s="747"/>
      <c r="M22" s="747"/>
      <c r="N22" s="747"/>
      <c r="O22" s="747"/>
      <c r="P22" s="747"/>
      <c r="Q22" s="747"/>
      <c r="R22" s="747"/>
      <c r="S22" s="747"/>
      <c r="T22" s="747"/>
      <c r="U22" s="747"/>
      <c r="V22" s="747"/>
      <c r="W22" s="747"/>
      <c r="X22" s="747"/>
      <c r="Y22" s="747"/>
      <c r="Z22" s="747"/>
      <c r="AA22" s="747"/>
      <c r="AB22" s="747"/>
      <c r="AC22" s="747"/>
      <c r="AD22" s="747"/>
      <c r="AE22" s="747"/>
      <c r="AF22" s="747"/>
      <c r="AG22" s="747"/>
      <c r="AH22" s="747"/>
      <c r="AI22" s="747"/>
      <c r="AJ22" s="747"/>
      <c r="AK22" s="747"/>
      <c r="AL22" s="747"/>
      <c r="AM22" s="748"/>
    </row>
    <row r="23" spans="1:39" s="12" customFormat="1" ht="15.75" x14ac:dyDescent="0.25"/>
    <row r="24" spans="1:39" ht="86.25" x14ac:dyDescent="0.25">
      <c r="A24" s="50" t="s">
        <v>0</v>
      </c>
      <c r="B24" s="51" t="s">
        <v>354</v>
      </c>
      <c r="C24" s="52" t="s">
        <v>287</v>
      </c>
      <c r="D24" s="42"/>
      <c r="E24" s="42"/>
      <c r="F24" s="215" t="s">
        <v>288</v>
      </c>
      <c r="G24" s="43" t="s">
        <v>131</v>
      </c>
      <c r="H24" s="43" t="s">
        <v>157</v>
      </c>
      <c r="I24" s="44" t="s">
        <v>158</v>
      </c>
      <c r="J24" s="43" t="s">
        <v>132</v>
      </c>
      <c r="K24" s="43" t="s">
        <v>133</v>
      </c>
      <c r="L24" s="45" t="s">
        <v>134</v>
      </c>
      <c r="M24" s="43" t="s">
        <v>135</v>
      </c>
      <c r="N24" s="216" t="s">
        <v>278</v>
      </c>
      <c r="O24" s="46" t="s">
        <v>279</v>
      </c>
      <c r="P24" s="47" t="s">
        <v>280</v>
      </c>
      <c r="Q24" s="52" t="s">
        <v>52</v>
      </c>
      <c r="R24" s="43" t="s">
        <v>139</v>
      </c>
      <c r="S24" s="43" t="s">
        <v>140</v>
      </c>
      <c r="T24" s="43" t="s">
        <v>145</v>
      </c>
      <c r="U24" s="48" t="s">
        <v>152</v>
      </c>
      <c r="V24" s="48" t="s">
        <v>153</v>
      </c>
      <c r="W24" s="43" t="s">
        <v>141</v>
      </c>
      <c r="X24" s="43" t="s">
        <v>142</v>
      </c>
      <c r="Y24" s="43" t="s">
        <v>143</v>
      </c>
      <c r="Z24" s="43" t="s">
        <v>144</v>
      </c>
      <c r="AA24" s="49" t="s">
        <v>291</v>
      </c>
      <c r="AB24" s="44" t="s">
        <v>146</v>
      </c>
      <c r="AC24" s="49" t="s">
        <v>292</v>
      </c>
      <c r="AD24" s="216" t="s">
        <v>281</v>
      </c>
      <c r="AE24" s="46" t="s">
        <v>282</v>
      </c>
      <c r="AF24" s="47" t="s">
        <v>283</v>
      </c>
      <c r="AG24" s="743" t="s">
        <v>324</v>
      </c>
      <c r="AH24" s="744" t="s">
        <v>323</v>
      </c>
      <c r="AI24" s="745" t="s">
        <v>284</v>
      </c>
      <c r="AJ24" s="739" t="s">
        <v>285</v>
      </c>
      <c r="AK24" s="739" t="s">
        <v>355</v>
      </c>
      <c r="AL24" s="739" t="s">
        <v>286</v>
      </c>
      <c r="AM24" s="741" t="s">
        <v>159</v>
      </c>
    </row>
    <row r="25" spans="1:39" ht="15.75" x14ac:dyDescent="0.25">
      <c r="A25" s="100"/>
      <c r="B25" s="100"/>
      <c r="C25" s="100"/>
      <c r="D25" s="161"/>
      <c r="E25" s="162"/>
      <c r="F25" s="100"/>
      <c r="G25" s="163">
        <v>3</v>
      </c>
      <c r="H25" s="163">
        <v>3</v>
      </c>
      <c r="I25" s="164">
        <v>3</v>
      </c>
      <c r="J25" s="163">
        <v>3</v>
      </c>
      <c r="K25" s="163">
        <v>3</v>
      </c>
      <c r="L25" s="165">
        <v>3</v>
      </c>
      <c r="M25" s="163">
        <v>3</v>
      </c>
      <c r="N25" s="217"/>
      <c r="O25" s="166"/>
      <c r="P25" s="167"/>
      <c r="Q25" s="167"/>
      <c r="R25" s="163">
        <v>3</v>
      </c>
      <c r="S25" s="163">
        <v>3</v>
      </c>
      <c r="T25" s="163">
        <v>3</v>
      </c>
      <c r="U25" s="163">
        <v>3</v>
      </c>
      <c r="V25" s="163">
        <v>3</v>
      </c>
      <c r="W25" s="163">
        <v>3</v>
      </c>
      <c r="X25" s="163">
        <v>3</v>
      </c>
      <c r="Y25" s="163">
        <v>3</v>
      </c>
      <c r="Z25" s="163">
        <v>3</v>
      </c>
      <c r="AA25" s="164">
        <v>0</v>
      </c>
      <c r="AB25" s="164">
        <v>3</v>
      </c>
      <c r="AC25" s="164">
        <v>3</v>
      </c>
      <c r="AD25" s="217"/>
      <c r="AE25" s="166"/>
      <c r="AF25" s="167"/>
      <c r="AG25" s="701"/>
      <c r="AH25" s="686"/>
      <c r="AI25" s="746"/>
      <c r="AJ25" s="717"/>
      <c r="AK25" s="740"/>
      <c r="AL25" s="740"/>
      <c r="AM25" s="742"/>
    </row>
    <row r="27" spans="1:39" ht="31.5" x14ac:dyDescent="0.25">
      <c r="A27" s="224">
        <v>1</v>
      </c>
      <c r="B27" s="104" t="s">
        <v>1023</v>
      </c>
      <c r="C27" s="132" t="str">
        <f>D27&amp;" "&amp;E27</f>
        <v xml:space="preserve">Patrick Dennis EWARAWON </v>
      </c>
      <c r="D27" s="12" t="s">
        <v>1024</v>
      </c>
      <c r="E27" s="68"/>
      <c r="F27" s="125"/>
      <c r="G27" s="104"/>
      <c r="H27" s="123"/>
      <c r="I27" s="108"/>
      <c r="J27" s="108"/>
      <c r="K27" s="108"/>
      <c r="L27" s="108"/>
      <c r="M27" s="123"/>
      <c r="N27" s="225"/>
      <c r="O27" s="176"/>
      <c r="P27" s="226"/>
      <c r="Q27" s="226"/>
      <c r="R27" s="104"/>
      <c r="S27" s="108"/>
      <c r="T27" s="108"/>
      <c r="U27" s="108"/>
      <c r="V27" s="108"/>
      <c r="W27" s="108"/>
      <c r="X27" s="108"/>
      <c r="Y27" s="104"/>
      <c r="Z27" s="108"/>
      <c r="AA27" s="108"/>
      <c r="AB27" s="112"/>
      <c r="AC27" s="112"/>
      <c r="AD27" s="177"/>
      <c r="AE27" s="178"/>
      <c r="AF27" s="179"/>
      <c r="AG27" s="180"/>
      <c r="AH27" s="181"/>
      <c r="AI27" s="227"/>
      <c r="AJ27" s="127">
        <v>2.2377799999999999</v>
      </c>
      <c r="AK27" s="104" t="s">
        <v>840</v>
      </c>
      <c r="AL27" s="228"/>
      <c r="AM27" s="124"/>
    </row>
    <row r="28" spans="1:39" ht="31.5" x14ac:dyDescent="0.25">
      <c r="A28" s="224">
        <v>2</v>
      </c>
      <c r="B28" s="104" t="s">
        <v>1025</v>
      </c>
      <c r="C28" s="132" t="str">
        <f>D28&amp;" "&amp;E28</f>
        <v>Flavius Emeka ENEANYA</v>
      </c>
      <c r="D28" s="132" t="s">
        <v>1026</v>
      </c>
      <c r="E28" s="68" t="s">
        <v>1027</v>
      </c>
      <c r="F28" s="119"/>
      <c r="G28" s="104"/>
      <c r="H28" s="123"/>
      <c r="I28" s="108"/>
      <c r="J28" s="108"/>
      <c r="K28" s="108"/>
      <c r="L28" s="108"/>
      <c r="M28" s="123"/>
      <c r="N28" s="225"/>
      <c r="O28" s="176"/>
      <c r="P28" s="226"/>
      <c r="Q28" s="226"/>
      <c r="R28" s="104"/>
      <c r="S28" s="108"/>
      <c r="T28" s="108"/>
      <c r="U28" s="108"/>
      <c r="V28" s="108"/>
      <c r="W28" s="108"/>
      <c r="X28" s="108"/>
      <c r="Y28" s="104"/>
      <c r="Z28" s="108"/>
      <c r="AA28" s="108"/>
      <c r="AB28" s="112"/>
      <c r="AC28" s="112"/>
      <c r="AD28" s="177"/>
      <c r="AE28" s="178"/>
      <c r="AF28" s="179"/>
      <c r="AG28" s="180"/>
      <c r="AH28" s="181"/>
      <c r="AI28" s="227"/>
      <c r="AJ28" s="127"/>
      <c r="AK28" s="104"/>
      <c r="AL28" s="228"/>
      <c r="AM28" s="106"/>
    </row>
  </sheetData>
  <mergeCells count="24">
    <mergeCell ref="A1:AM1"/>
    <mergeCell ref="A2:AM2"/>
    <mergeCell ref="A3:AM3"/>
    <mergeCell ref="A4:AM4"/>
    <mergeCell ref="A5:AM5"/>
    <mergeCell ref="A18:AM18"/>
    <mergeCell ref="A19:AM19"/>
    <mergeCell ref="A20:AM20"/>
    <mergeCell ref="A21:AM21"/>
    <mergeCell ref="A22:AM22"/>
    <mergeCell ref="AL24:AL25"/>
    <mergeCell ref="AM24:AM25"/>
    <mergeCell ref="AG24:AG25"/>
    <mergeCell ref="AH24:AH25"/>
    <mergeCell ref="AI24:AI25"/>
    <mergeCell ref="AJ24:AJ25"/>
    <mergeCell ref="AK24:AK25"/>
    <mergeCell ref="AL7:AL9"/>
    <mergeCell ref="AM7:AM9"/>
    <mergeCell ref="AG7:AG9"/>
    <mergeCell ref="AH7:AH9"/>
    <mergeCell ref="AI7:AI9"/>
    <mergeCell ref="AJ7:AJ9"/>
    <mergeCell ref="AK7:AK9"/>
  </mergeCells>
  <conditionalFormatting sqref="H16">
    <cfRule type="containsText" dxfId="0" priority="1" operator="containsText" text="ABS">
      <formula>NOT(ISERROR(SEARCH("ABS",H16)))</formula>
    </cfRule>
  </conditionalFormatting>
  <pageMargins left="0.7" right="0.7" top="0.75" bottom="0.75" header="0.3" footer="0.3"/>
  <pageSetup orientation="portrait" horizontalDpi="3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A39"/>
  <sheetViews>
    <sheetView zoomScale="70" zoomScaleNormal="70" workbookViewId="0">
      <pane xSplit="6" ySplit="7" topLeftCell="L8" activePane="bottomRight" state="frozen"/>
      <selection pane="topRight" activeCell="G1" sqref="G1"/>
      <selection pane="bottomLeft" activeCell="A8" sqref="A8"/>
      <selection pane="bottomRight" activeCell="AM14" sqref="AM14"/>
    </sheetView>
  </sheetViews>
  <sheetFormatPr defaultRowHeight="15.75" x14ac:dyDescent="0.25"/>
  <cols>
    <col min="1" max="1" width="9.140625" style="12"/>
    <col min="2" max="2" width="12.28515625" style="12" customWidth="1"/>
    <col min="3" max="3" width="40.85546875" style="12" customWidth="1"/>
    <col min="4" max="4" width="8.140625" style="11" hidden="1" customWidth="1"/>
    <col min="5" max="5" width="0" style="11" hidden="1" customWidth="1"/>
    <col min="6" max="6" width="42.85546875" style="12" customWidth="1"/>
    <col min="7" max="9" width="5.5703125" style="12" bestFit="1" customWidth="1"/>
    <col min="10" max="11" width="4.42578125" style="12" bestFit="1" customWidth="1"/>
    <col min="12" max="12" width="5.5703125" style="12" bestFit="1" customWidth="1"/>
    <col min="13" max="13" width="6.42578125" style="12" bestFit="1" customWidth="1"/>
    <col min="14" max="14" width="4.42578125" style="12" bestFit="1" customWidth="1"/>
    <col min="15" max="15" width="5.28515625" style="12" bestFit="1" customWidth="1"/>
    <col min="16" max="16" width="8.140625" style="12" bestFit="1" customWidth="1"/>
    <col min="17" max="17" width="30.140625" style="12" hidden="1" customWidth="1"/>
    <col min="18" max="19" width="5.5703125" style="12" hidden="1" customWidth="1"/>
    <col min="20" max="20" width="4.42578125" style="12" hidden="1" customWidth="1"/>
    <col min="21" max="27" width="5.5703125" style="12" hidden="1" customWidth="1"/>
    <col min="28" max="30" width="4.42578125" style="12" hidden="1" customWidth="1"/>
    <col min="31" max="35" width="7" style="12" hidden="1" customWidth="1"/>
    <col min="36" max="36" width="7.28515625" style="12" hidden="1" customWidth="1"/>
    <col min="37" max="37" width="7.140625" style="12" hidden="1" customWidth="1"/>
    <col min="38" max="38" width="7.42578125" style="12" hidden="1" customWidth="1"/>
    <col min="39" max="39" width="26" style="12" customWidth="1"/>
    <col min="40" max="40" width="9.140625" style="102"/>
    <col min="41" max="43" width="9.140625" style="12"/>
    <col min="44" max="44" width="12.85546875" style="12" customWidth="1"/>
    <col min="45" max="45" width="36" style="12" customWidth="1"/>
    <col min="46" max="46" width="11.42578125" style="12" customWidth="1"/>
    <col min="47" max="16384" width="9.140625" style="12"/>
  </cols>
  <sheetData>
    <row r="1" spans="1:53" ht="18.75" x14ac:dyDescent="0.3">
      <c r="A1" s="602" t="s">
        <v>54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8"/>
    </row>
    <row r="2" spans="1:53" ht="18.75" x14ac:dyDescent="0.3">
      <c r="A2" s="605" t="s">
        <v>55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70"/>
    </row>
    <row r="3" spans="1:53" ht="18.75" x14ac:dyDescent="0.3">
      <c r="A3" s="605" t="s">
        <v>56</v>
      </c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70"/>
    </row>
    <row r="4" spans="1:53" ht="18.75" x14ac:dyDescent="0.3">
      <c r="A4" s="605" t="s">
        <v>53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  <c r="S4" s="669"/>
      <c r="T4" s="669"/>
      <c r="U4" s="669"/>
      <c r="V4" s="669"/>
      <c r="W4" s="669"/>
      <c r="X4" s="669"/>
      <c r="Y4" s="669"/>
      <c r="Z4" s="669"/>
      <c r="AA4" s="669"/>
      <c r="AB4" s="669"/>
      <c r="AC4" s="669"/>
      <c r="AD4" s="669"/>
      <c r="AE4" s="669"/>
      <c r="AF4" s="669"/>
      <c r="AG4" s="669"/>
      <c r="AH4" s="669"/>
      <c r="AI4" s="669"/>
      <c r="AJ4" s="669"/>
      <c r="AK4" s="669"/>
      <c r="AL4" s="669"/>
      <c r="AM4" s="670"/>
    </row>
    <row r="5" spans="1:53" ht="19.5" thickBot="1" x14ac:dyDescent="0.35">
      <c r="A5" s="605" t="s">
        <v>531</v>
      </c>
      <c r="B5" s="669"/>
      <c r="C5" s="669"/>
      <c r="D5" s="669"/>
      <c r="E5" s="669"/>
      <c r="F5" s="669"/>
      <c r="G5" s="669"/>
      <c r="H5" s="669"/>
      <c r="I5" s="669"/>
      <c r="J5" s="669"/>
      <c r="K5" s="669"/>
      <c r="L5" s="669"/>
      <c r="M5" s="669"/>
      <c r="N5" s="669"/>
      <c r="O5" s="669"/>
      <c r="P5" s="669"/>
      <c r="Q5" s="669"/>
      <c r="R5" s="669"/>
      <c r="S5" s="669"/>
      <c r="T5" s="669"/>
      <c r="U5" s="669"/>
      <c r="V5" s="669"/>
      <c r="W5" s="669"/>
      <c r="X5" s="669"/>
      <c r="Y5" s="669"/>
      <c r="Z5" s="669"/>
      <c r="AA5" s="669"/>
      <c r="AB5" s="669"/>
      <c r="AC5" s="669"/>
      <c r="AD5" s="669"/>
      <c r="AE5" s="669"/>
      <c r="AF5" s="669"/>
      <c r="AG5" s="669"/>
      <c r="AH5" s="669"/>
      <c r="AI5" s="669"/>
      <c r="AJ5" s="669"/>
      <c r="AK5" s="669"/>
      <c r="AL5" s="669"/>
      <c r="AM5" s="670"/>
    </row>
    <row r="6" spans="1:53" s="100" customFormat="1" ht="18.75" customHeight="1" x14ac:dyDescent="0.25">
      <c r="A6" s="671" t="s">
        <v>0</v>
      </c>
      <c r="B6" s="674" t="s">
        <v>354</v>
      </c>
      <c r="C6" s="674" t="s">
        <v>287</v>
      </c>
      <c r="D6" s="674" t="s">
        <v>505</v>
      </c>
      <c r="E6" s="674" t="s">
        <v>67</v>
      </c>
      <c r="F6" s="674" t="s">
        <v>288</v>
      </c>
      <c r="G6" s="209"/>
      <c r="H6" s="209"/>
      <c r="I6" s="210"/>
      <c r="J6" s="210"/>
      <c r="K6" s="210"/>
      <c r="L6" s="210"/>
      <c r="M6" s="211"/>
      <c r="N6" s="682" t="s">
        <v>278</v>
      </c>
      <c r="O6" s="769" t="s">
        <v>279</v>
      </c>
      <c r="P6" s="688" t="s">
        <v>280</v>
      </c>
      <c r="Q6" s="691" t="s">
        <v>52</v>
      </c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626" t="s">
        <v>147</v>
      </c>
      <c r="AE6" s="696" t="s">
        <v>148</v>
      </c>
      <c r="AF6" s="635" t="s">
        <v>149</v>
      </c>
      <c r="AG6" s="638" t="s">
        <v>535</v>
      </c>
      <c r="AH6" s="685" t="s">
        <v>534</v>
      </c>
      <c r="AI6" s="678" t="s">
        <v>284</v>
      </c>
      <c r="AJ6" s="614" t="s">
        <v>285</v>
      </c>
      <c r="AK6" s="614" t="s">
        <v>533</v>
      </c>
      <c r="AL6" s="614" t="s">
        <v>286</v>
      </c>
      <c r="AM6" s="719" t="s">
        <v>159</v>
      </c>
      <c r="AN6" s="101"/>
      <c r="AQ6" s="766" t="s">
        <v>540</v>
      </c>
      <c r="AR6" s="763" t="s">
        <v>530</v>
      </c>
      <c r="AS6" s="760" t="s">
        <v>539</v>
      </c>
      <c r="AT6" s="760" t="s">
        <v>542</v>
      </c>
    </row>
    <row r="7" spans="1:53" s="100" customFormat="1" ht="93.75" customHeight="1" x14ac:dyDescent="0.25">
      <c r="A7" s="672"/>
      <c r="B7" s="675"/>
      <c r="C7" s="675"/>
      <c r="D7" s="675"/>
      <c r="E7" s="675"/>
      <c r="F7" s="675"/>
      <c r="G7" s="43" t="s">
        <v>131</v>
      </c>
      <c r="H7" s="43" t="s">
        <v>359</v>
      </c>
      <c r="I7" s="43" t="s">
        <v>358</v>
      </c>
      <c r="J7" s="43" t="s">
        <v>132</v>
      </c>
      <c r="K7" s="43" t="s">
        <v>133</v>
      </c>
      <c r="L7" s="43" t="s">
        <v>134</v>
      </c>
      <c r="M7" s="44" t="s">
        <v>135</v>
      </c>
      <c r="N7" s="683"/>
      <c r="O7" s="770"/>
      <c r="P7" s="689"/>
      <c r="Q7" s="692"/>
      <c r="R7" s="43" t="s">
        <v>139</v>
      </c>
      <c r="S7" s="43" t="s">
        <v>140</v>
      </c>
      <c r="T7" s="43" t="s">
        <v>145</v>
      </c>
      <c r="U7" s="48" t="s">
        <v>152</v>
      </c>
      <c r="V7" s="48" t="s">
        <v>153</v>
      </c>
      <c r="W7" s="43" t="s">
        <v>141</v>
      </c>
      <c r="X7" s="43" t="s">
        <v>142</v>
      </c>
      <c r="Y7" s="43" t="s">
        <v>143</v>
      </c>
      <c r="Z7" s="43" t="s">
        <v>144</v>
      </c>
      <c r="AA7" s="48" t="s">
        <v>291</v>
      </c>
      <c r="AB7" s="43" t="s">
        <v>146</v>
      </c>
      <c r="AC7" s="48" t="s">
        <v>292</v>
      </c>
      <c r="AD7" s="694"/>
      <c r="AE7" s="697"/>
      <c r="AF7" s="699"/>
      <c r="AG7" s="701"/>
      <c r="AH7" s="686"/>
      <c r="AI7" s="679"/>
      <c r="AJ7" s="717"/>
      <c r="AK7" s="717"/>
      <c r="AL7" s="717"/>
      <c r="AM7" s="720"/>
      <c r="AN7" s="101" t="s">
        <v>356</v>
      </c>
      <c r="AQ7" s="767"/>
      <c r="AR7" s="764"/>
      <c r="AS7" s="761"/>
      <c r="AT7" s="761"/>
    </row>
    <row r="8" spans="1:53" s="100" customFormat="1" ht="25.5" customHeight="1" thickBot="1" x14ac:dyDescent="0.3">
      <c r="A8" s="673"/>
      <c r="B8" s="676"/>
      <c r="C8" s="676"/>
      <c r="D8" s="676"/>
      <c r="E8" s="676"/>
      <c r="F8" s="676"/>
      <c r="G8" s="212">
        <v>3</v>
      </c>
      <c r="H8" s="212">
        <v>3</v>
      </c>
      <c r="I8" s="212">
        <v>3</v>
      </c>
      <c r="J8" s="212">
        <v>3</v>
      </c>
      <c r="K8" s="212">
        <v>3</v>
      </c>
      <c r="L8" s="212">
        <v>3</v>
      </c>
      <c r="M8" s="213">
        <v>3</v>
      </c>
      <c r="N8" s="684"/>
      <c r="O8" s="771"/>
      <c r="P8" s="690"/>
      <c r="Q8" s="693"/>
      <c r="R8" s="212">
        <v>3</v>
      </c>
      <c r="S8" s="212">
        <v>3</v>
      </c>
      <c r="T8" s="212">
        <v>3</v>
      </c>
      <c r="U8" s="212">
        <v>3</v>
      </c>
      <c r="V8" s="212">
        <v>3</v>
      </c>
      <c r="W8" s="212">
        <v>3</v>
      </c>
      <c r="X8" s="212">
        <v>3</v>
      </c>
      <c r="Y8" s="212">
        <v>3</v>
      </c>
      <c r="Z8" s="212">
        <v>3</v>
      </c>
      <c r="AA8" s="212">
        <v>0</v>
      </c>
      <c r="AB8" s="212">
        <v>3</v>
      </c>
      <c r="AC8" s="212">
        <v>3</v>
      </c>
      <c r="AD8" s="695"/>
      <c r="AE8" s="698"/>
      <c r="AF8" s="700"/>
      <c r="AG8" s="702"/>
      <c r="AH8" s="687"/>
      <c r="AI8" s="680"/>
      <c r="AJ8" s="718"/>
      <c r="AK8" s="718"/>
      <c r="AL8" s="718"/>
      <c r="AM8" s="721"/>
      <c r="AN8" s="101"/>
      <c r="AQ8" s="768"/>
      <c r="AR8" s="765"/>
      <c r="AS8" s="762"/>
      <c r="AT8" s="762"/>
    </row>
    <row r="9" spans="1:53" ht="18.75" x14ac:dyDescent="0.3">
      <c r="A9" s="602" t="s">
        <v>54</v>
      </c>
      <c r="B9" s="667"/>
      <c r="C9" s="667"/>
      <c r="D9" s="667"/>
      <c r="E9" s="667"/>
      <c r="F9" s="667"/>
      <c r="G9" s="667"/>
      <c r="H9" s="667"/>
      <c r="I9" s="667"/>
      <c r="J9" s="667"/>
      <c r="K9" s="667"/>
      <c r="L9" s="667"/>
      <c r="M9" s="667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8"/>
      <c r="AN9" s="74"/>
      <c r="AQ9" s="11"/>
      <c r="AR9" s="11"/>
      <c r="AS9" s="11"/>
    </row>
    <row r="10" spans="1:53" ht="18.75" x14ac:dyDescent="0.3">
      <c r="A10" s="605" t="s">
        <v>55</v>
      </c>
      <c r="B10" s="669"/>
      <c r="C10" s="669"/>
      <c r="D10" s="669"/>
      <c r="E10" s="669"/>
      <c r="F10" s="669"/>
      <c r="G10" s="669"/>
      <c r="H10" s="669"/>
      <c r="I10" s="669"/>
      <c r="J10" s="669"/>
      <c r="K10" s="669"/>
      <c r="L10" s="669"/>
      <c r="M10" s="669"/>
      <c r="N10" s="669"/>
      <c r="O10" s="669"/>
      <c r="P10" s="669"/>
      <c r="Q10" s="669"/>
      <c r="R10" s="669"/>
      <c r="S10" s="669"/>
      <c r="T10" s="669"/>
      <c r="U10" s="669"/>
      <c r="V10" s="669"/>
      <c r="W10" s="669"/>
      <c r="X10" s="669"/>
      <c r="Y10" s="669"/>
      <c r="Z10" s="669"/>
      <c r="AA10" s="669"/>
      <c r="AB10" s="669"/>
      <c r="AC10" s="669"/>
      <c r="AD10" s="669"/>
      <c r="AE10" s="669"/>
      <c r="AF10" s="669"/>
      <c r="AG10" s="669"/>
      <c r="AH10" s="669"/>
      <c r="AI10" s="669"/>
      <c r="AJ10" s="669"/>
      <c r="AK10" s="669"/>
      <c r="AL10" s="669"/>
      <c r="AM10" s="670"/>
      <c r="AN10" s="74"/>
      <c r="AQ10" s="11"/>
      <c r="AR10" s="11"/>
      <c r="AS10" s="11"/>
    </row>
    <row r="11" spans="1:53" ht="18.75" x14ac:dyDescent="0.3">
      <c r="A11" s="605" t="s">
        <v>56</v>
      </c>
      <c r="B11" s="669"/>
      <c r="C11" s="669"/>
      <c r="D11" s="669"/>
      <c r="E11" s="669"/>
      <c r="F11" s="669"/>
      <c r="G11" s="669"/>
      <c r="H11" s="669"/>
      <c r="I11" s="669"/>
      <c r="J11" s="669"/>
      <c r="K11" s="669"/>
      <c r="L11" s="669"/>
      <c r="M11" s="669"/>
      <c r="N11" s="669"/>
      <c r="O11" s="669"/>
      <c r="P11" s="669"/>
      <c r="Q11" s="669"/>
      <c r="R11" s="669"/>
      <c r="S11" s="669"/>
      <c r="T11" s="669"/>
      <c r="U11" s="669"/>
      <c r="V11" s="669"/>
      <c r="W11" s="669"/>
      <c r="X11" s="669"/>
      <c r="Y11" s="669"/>
      <c r="Z11" s="669"/>
      <c r="AA11" s="669"/>
      <c r="AB11" s="669"/>
      <c r="AC11" s="669"/>
      <c r="AD11" s="669"/>
      <c r="AE11" s="669"/>
      <c r="AF11" s="669"/>
      <c r="AG11" s="669"/>
      <c r="AH11" s="669"/>
      <c r="AI11" s="669"/>
      <c r="AJ11" s="669"/>
      <c r="AK11" s="669"/>
      <c r="AL11" s="669"/>
      <c r="AM11" s="670"/>
      <c r="AN11" s="74"/>
      <c r="AQ11" s="11"/>
      <c r="AR11" s="11"/>
      <c r="AS11" s="11"/>
    </row>
    <row r="12" spans="1:53" ht="18.75" x14ac:dyDescent="0.3">
      <c r="A12" s="605" t="s">
        <v>53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69"/>
      <c r="N12" s="669"/>
      <c r="O12" s="669"/>
      <c r="P12" s="669"/>
      <c r="Q12" s="669"/>
      <c r="R12" s="669"/>
      <c r="S12" s="669"/>
      <c r="T12" s="669"/>
      <c r="U12" s="669"/>
      <c r="V12" s="669"/>
      <c r="W12" s="669"/>
      <c r="X12" s="669"/>
      <c r="Y12" s="669"/>
      <c r="Z12" s="669"/>
      <c r="AA12" s="669"/>
      <c r="AB12" s="669"/>
      <c r="AC12" s="669"/>
      <c r="AD12" s="669"/>
      <c r="AE12" s="669"/>
      <c r="AF12" s="669"/>
      <c r="AG12" s="669"/>
      <c r="AH12" s="669"/>
      <c r="AI12" s="669"/>
      <c r="AJ12" s="669"/>
      <c r="AK12" s="669"/>
      <c r="AL12" s="669"/>
      <c r="AM12" s="670"/>
      <c r="AN12" s="74"/>
      <c r="AQ12" s="11"/>
      <c r="AR12" s="11"/>
      <c r="AS12" s="11"/>
    </row>
    <row r="13" spans="1:53" s="122" customFormat="1" ht="94.5" x14ac:dyDescent="0.25">
      <c r="A13" s="103">
        <v>13</v>
      </c>
      <c r="B13" s="229" t="s">
        <v>520</v>
      </c>
      <c r="C13" s="230" t="str">
        <f t="shared" ref="C13:C18" si="0">D13&amp;" "&amp;E13</f>
        <v>Olusesan Olusola OLUTAYO</v>
      </c>
      <c r="D13" s="231" t="s">
        <v>471</v>
      </c>
      <c r="E13" s="232" t="s">
        <v>433</v>
      </c>
      <c r="F13" s="233" t="s">
        <v>204</v>
      </c>
      <c r="G13" s="107" t="s">
        <v>166</v>
      </c>
      <c r="H13" s="108" t="s">
        <v>166</v>
      </c>
      <c r="I13" s="108" t="s">
        <v>166</v>
      </c>
      <c r="J13" s="108" t="s">
        <v>166</v>
      </c>
      <c r="K13" s="108" t="s">
        <v>166</v>
      </c>
      <c r="L13" s="108" t="s">
        <v>166</v>
      </c>
      <c r="M13" s="183">
        <v>71</v>
      </c>
      <c r="N13" s="190"/>
      <c r="O13" s="109"/>
      <c r="P13" s="110"/>
      <c r="Q13" s="111"/>
      <c r="R13" s="107" t="s">
        <v>166</v>
      </c>
      <c r="S13" s="108" t="s">
        <v>166</v>
      </c>
      <c r="T13" s="108" t="s">
        <v>166</v>
      </c>
      <c r="U13" s="108"/>
      <c r="V13" s="108"/>
      <c r="W13" s="108" t="s">
        <v>178</v>
      </c>
      <c r="X13" s="108" t="s">
        <v>178</v>
      </c>
      <c r="Y13" s="108" t="s">
        <v>178</v>
      </c>
      <c r="Z13" s="108" t="s">
        <v>178</v>
      </c>
      <c r="AA13" s="108"/>
      <c r="AB13" s="112">
        <v>71</v>
      </c>
      <c r="AC13" s="113"/>
      <c r="AD13" s="114"/>
      <c r="AE13" s="115"/>
      <c r="AF13" s="116"/>
      <c r="AG13" s="117"/>
      <c r="AH13" s="118"/>
      <c r="AI13" s="207">
        <f t="shared" ref="AI13:AI20" si="1">P13+AF13</f>
        <v>0</v>
      </c>
      <c r="AJ13" s="103"/>
      <c r="AK13" s="103"/>
      <c r="AL13" s="103"/>
      <c r="AM13" s="119"/>
      <c r="AN13" s="120" t="s">
        <v>166</v>
      </c>
      <c r="AO13" s="121"/>
      <c r="AP13" s="121"/>
      <c r="AQ13" s="103">
        <v>10</v>
      </c>
      <c r="AR13" s="132"/>
      <c r="AS13" s="103"/>
      <c r="AT13" s="103" t="s">
        <v>543</v>
      </c>
      <c r="AW13" s="121"/>
      <c r="AX13" s="121"/>
      <c r="AY13" s="121"/>
      <c r="AZ13" s="121"/>
      <c r="BA13" s="121"/>
    </row>
    <row r="14" spans="1:53" s="122" customFormat="1" ht="63" x14ac:dyDescent="0.25">
      <c r="A14" s="103">
        <v>30</v>
      </c>
      <c r="B14" s="229" t="s">
        <v>225</v>
      </c>
      <c r="C14" s="230" t="str">
        <f t="shared" si="0"/>
        <v>Kegbokokim Missang IBOK</v>
      </c>
      <c r="D14" s="231" t="s">
        <v>478</v>
      </c>
      <c r="E14" s="232" t="s">
        <v>440</v>
      </c>
      <c r="F14" s="233" t="s">
        <v>226</v>
      </c>
      <c r="G14" s="126" t="s">
        <v>227</v>
      </c>
      <c r="H14" s="104" t="s">
        <v>205</v>
      </c>
      <c r="I14" s="108">
        <v>44</v>
      </c>
      <c r="J14" s="108" t="s">
        <v>166</v>
      </c>
      <c r="K14" s="108" t="s">
        <v>176</v>
      </c>
      <c r="L14" s="108" t="s">
        <v>549</v>
      </c>
      <c r="M14" s="182" t="s">
        <v>166</v>
      </c>
      <c r="N14" s="190"/>
      <c r="O14" s="109"/>
      <c r="P14" s="110"/>
      <c r="Q14" s="111"/>
      <c r="R14" s="126" t="s">
        <v>228</v>
      </c>
      <c r="S14" s="108">
        <v>60</v>
      </c>
      <c r="T14" s="108" t="s">
        <v>166</v>
      </c>
      <c r="U14" s="108"/>
      <c r="V14" s="108"/>
      <c r="W14" s="108">
        <v>26</v>
      </c>
      <c r="X14" s="108">
        <v>58</v>
      </c>
      <c r="Y14" s="104" t="s">
        <v>203</v>
      </c>
      <c r="Z14" s="108">
        <v>8</v>
      </c>
      <c r="AA14" s="108"/>
      <c r="AB14" s="112" t="s">
        <v>166</v>
      </c>
      <c r="AC14" s="113"/>
      <c r="AD14" s="114"/>
      <c r="AE14" s="115"/>
      <c r="AF14" s="116"/>
      <c r="AG14" s="117"/>
      <c r="AH14" s="118"/>
      <c r="AI14" s="207">
        <f t="shared" si="1"/>
        <v>0</v>
      </c>
      <c r="AJ14" s="103"/>
      <c r="AK14" s="103"/>
      <c r="AL14" s="103"/>
      <c r="AM14" s="119"/>
      <c r="AN14" s="120" t="s">
        <v>166</v>
      </c>
      <c r="AO14" s="121"/>
      <c r="AP14" s="121"/>
      <c r="AQ14" s="201">
        <v>17</v>
      </c>
      <c r="AR14" s="132" t="s">
        <v>173</v>
      </c>
      <c r="AS14" s="103"/>
      <c r="AT14" s="201" t="s">
        <v>543</v>
      </c>
      <c r="AW14" s="121"/>
      <c r="AX14" s="121"/>
      <c r="AY14" s="121"/>
      <c r="AZ14" s="121"/>
      <c r="BA14" s="121"/>
    </row>
    <row r="15" spans="1:53" s="122" customFormat="1" x14ac:dyDescent="0.25">
      <c r="A15" s="103">
        <v>39</v>
      </c>
      <c r="B15" s="229" t="s">
        <v>237</v>
      </c>
      <c r="C15" s="230" t="str">
        <f t="shared" si="0"/>
        <v>Obinna Eziubochi NWOKEOCHA</v>
      </c>
      <c r="D15" s="231" t="s">
        <v>481</v>
      </c>
      <c r="E15" s="232" t="s">
        <v>443</v>
      </c>
      <c r="F15" s="233" t="s">
        <v>238</v>
      </c>
      <c r="G15" s="126" t="s">
        <v>220</v>
      </c>
      <c r="H15" s="104" t="s">
        <v>203</v>
      </c>
      <c r="I15" s="108" t="s">
        <v>236</v>
      </c>
      <c r="J15" s="108" t="s">
        <v>208</v>
      </c>
      <c r="K15" s="108" t="s">
        <v>191</v>
      </c>
      <c r="L15" s="108" t="s">
        <v>178</v>
      </c>
      <c r="M15" s="183" t="s">
        <v>181</v>
      </c>
      <c r="N15" s="190"/>
      <c r="O15" s="109"/>
      <c r="P15" s="110"/>
      <c r="Q15" s="111"/>
      <c r="R15" s="126" t="s">
        <v>239</v>
      </c>
      <c r="S15" s="108" t="s">
        <v>166</v>
      </c>
      <c r="T15" s="108" t="s">
        <v>236</v>
      </c>
      <c r="U15" s="108"/>
      <c r="V15" s="108"/>
      <c r="W15" s="108" t="s">
        <v>240</v>
      </c>
      <c r="X15" s="108" t="s">
        <v>232</v>
      </c>
      <c r="Y15" s="104" t="s">
        <v>174</v>
      </c>
      <c r="Z15" s="108" t="s">
        <v>182</v>
      </c>
      <c r="AA15" s="108"/>
      <c r="AB15" s="112" t="s">
        <v>181</v>
      </c>
      <c r="AC15" s="113"/>
      <c r="AD15" s="114"/>
      <c r="AE15" s="115"/>
      <c r="AF15" s="116"/>
      <c r="AG15" s="117"/>
      <c r="AH15" s="118"/>
      <c r="AI15" s="207">
        <f t="shared" si="1"/>
        <v>0</v>
      </c>
      <c r="AJ15" s="103"/>
      <c r="AK15" s="103"/>
      <c r="AL15" s="103"/>
      <c r="AM15" s="119"/>
      <c r="AN15" s="120" t="s">
        <v>166</v>
      </c>
      <c r="AO15" s="121"/>
      <c r="AP15" s="121"/>
      <c r="AQ15" s="103">
        <v>20</v>
      </c>
      <c r="AR15" s="132" t="s">
        <v>173</v>
      </c>
      <c r="AS15" s="103"/>
      <c r="AT15" s="103" t="s">
        <v>543</v>
      </c>
      <c r="AW15" s="121"/>
      <c r="AX15" s="121"/>
      <c r="AY15" s="121"/>
      <c r="AZ15" s="121"/>
      <c r="BA15" s="121"/>
    </row>
    <row r="16" spans="1:53" s="122" customFormat="1" ht="31.5" x14ac:dyDescent="0.25">
      <c r="A16" s="103">
        <v>51</v>
      </c>
      <c r="B16" s="229" t="s">
        <v>245</v>
      </c>
      <c r="C16" s="230" t="str">
        <f t="shared" si="0"/>
        <v>Nelson Ugo-ozo ORMANE</v>
      </c>
      <c r="D16" s="231" t="s">
        <v>486</v>
      </c>
      <c r="E16" s="232" t="s">
        <v>447</v>
      </c>
      <c r="F16" s="233" t="s">
        <v>246</v>
      </c>
      <c r="G16" s="126" t="s">
        <v>220</v>
      </c>
      <c r="H16" s="123">
        <v>47</v>
      </c>
      <c r="I16" s="108">
        <v>45</v>
      </c>
      <c r="J16" s="108" t="s">
        <v>244</v>
      </c>
      <c r="K16" s="108" t="s">
        <v>564</v>
      </c>
      <c r="L16" s="108">
        <v>40</v>
      </c>
      <c r="M16" s="183" t="s">
        <v>181</v>
      </c>
      <c r="N16" s="190"/>
      <c r="O16" s="109"/>
      <c r="P16" s="110"/>
      <c r="Q16" s="111"/>
      <c r="R16" s="126" t="s">
        <v>213</v>
      </c>
      <c r="S16" s="108" t="s">
        <v>209</v>
      </c>
      <c r="T16" s="108" t="s">
        <v>166</v>
      </c>
      <c r="U16" s="108"/>
      <c r="V16" s="108"/>
      <c r="W16" s="108" t="s">
        <v>220</v>
      </c>
      <c r="X16" s="108" t="s">
        <v>221</v>
      </c>
      <c r="Y16" s="104" t="s">
        <v>232</v>
      </c>
      <c r="Z16" s="108" t="s">
        <v>189</v>
      </c>
      <c r="AA16" s="108"/>
      <c r="AB16" s="112" t="s">
        <v>181</v>
      </c>
      <c r="AC16" s="113"/>
      <c r="AD16" s="114"/>
      <c r="AE16" s="115"/>
      <c r="AF16" s="116"/>
      <c r="AG16" s="117"/>
      <c r="AH16" s="118"/>
      <c r="AI16" s="207">
        <f t="shared" si="1"/>
        <v>0</v>
      </c>
      <c r="AJ16" s="103"/>
      <c r="AK16" s="103"/>
      <c r="AL16" s="103"/>
      <c r="AM16" s="119"/>
      <c r="AN16" s="120" t="s">
        <v>166</v>
      </c>
      <c r="AO16" s="121"/>
      <c r="AP16" s="121"/>
      <c r="AQ16" s="201">
        <v>25</v>
      </c>
      <c r="AR16" s="132"/>
      <c r="AS16" s="103"/>
      <c r="AT16" s="201" t="s">
        <v>543</v>
      </c>
      <c r="AW16" s="121"/>
      <c r="AX16" s="121"/>
      <c r="AY16" s="121"/>
      <c r="AZ16" s="121"/>
      <c r="BA16" s="121"/>
    </row>
    <row r="17" spans="1:53" s="122" customFormat="1" ht="126" x14ac:dyDescent="0.25">
      <c r="A17" s="41">
        <v>56</v>
      </c>
      <c r="B17" s="229" t="s">
        <v>521</v>
      </c>
      <c r="C17" s="230" t="str">
        <f t="shared" si="0"/>
        <v>Melvin Ifeanyichukwu MOWAH</v>
      </c>
      <c r="D17" s="231" t="s">
        <v>491</v>
      </c>
      <c r="E17" s="232" t="s">
        <v>452</v>
      </c>
      <c r="F17" s="106" t="s">
        <v>254</v>
      </c>
      <c r="G17" s="126" t="s">
        <v>166</v>
      </c>
      <c r="H17" s="104" t="s">
        <v>166</v>
      </c>
      <c r="I17" s="108" t="s">
        <v>166</v>
      </c>
      <c r="J17" s="108" t="s">
        <v>166</v>
      </c>
      <c r="K17" s="108" t="s">
        <v>166</v>
      </c>
      <c r="L17" s="108" t="s">
        <v>166</v>
      </c>
      <c r="M17" s="182"/>
      <c r="N17" s="190"/>
      <c r="O17" s="109"/>
      <c r="P17" s="110"/>
      <c r="Q17" s="111"/>
      <c r="R17" s="126" t="s">
        <v>166</v>
      </c>
      <c r="S17" s="108" t="s">
        <v>166</v>
      </c>
      <c r="T17" s="108" t="s">
        <v>166</v>
      </c>
      <c r="U17" s="108"/>
      <c r="V17" s="108"/>
      <c r="W17" s="108" t="s">
        <v>166</v>
      </c>
      <c r="X17" s="108" t="s">
        <v>166</v>
      </c>
      <c r="Y17" s="104" t="s">
        <v>166</v>
      </c>
      <c r="Z17" s="108" t="s">
        <v>166</v>
      </c>
      <c r="AA17" s="108"/>
      <c r="AB17" s="112"/>
      <c r="AC17" s="113"/>
      <c r="AD17" s="114"/>
      <c r="AE17" s="115"/>
      <c r="AF17" s="116"/>
      <c r="AG17" s="117"/>
      <c r="AH17" s="118"/>
      <c r="AI17" s="207">
        <f t="shared" si="1"/>
        <v>0</v>
      </c>
      <c r="AJ17" s="103"/>
      <c r="AK17" s="103"/>
      <c r="AL17" s="103"/>
      <c r="AM17" s="119"/>
      <c r="AN17" s="120" t="s">
        <v>166</v>
      </c>
      <c r="AO17" s="121"/>
      <c r="AP17" s="121"/>
      <c r="AQ17" s="103">
        <v>30</v>
      </c>
      <c r="AR17" s="132"/>
      <c r="AS17" s="103"/>
      <c r="AT17" s="103" t="s">
        <v>543</v>
      </c>
      <c r="AW17" s="121"/>
      <c r="AX17" s="121"/>
      <c r="AY17" s="121"/>
      <c r="AZ17" s="121"/>
      <c r="BA17" s="121"/>
    </row>
    <row r="18" spans="1:53" s="130" customFormat="1" ht="47.25" x14ac:dyDescent="0.25">
      <c r="A18" s="41">
        <v>67</v>
      </c>
      <c r="B18" s="234" t="s">
        <v>263</v>
      </c>
      <c r="C18" s="230" t="str">
        <f t="shared" si="0"/>
        <v>Itua Inigbenoise EBHOLOAYE</v>
      </c>
      <c r="D18" s="231" t="s">
        <v>501</v>
      </c>
      <c r="E18" s="231" t="s">
        <v>565</v>
      </c>
      <c r="F18" s="151" t="s">
        <v>268</v>
      </c>
      <c r="G18" s="152">
        <v>28</v>
      </c>
      <c r="H18" s="152" t="s">
        <v>166</v>
      </c>
      <c r="I18" s="152" t="s">
        <v>166</v>
      </c>
      <c r="J18" s="152">
        <v>17</v>
      </c>
      <c r="K18" s="152">
        <v>58</v>
      </c>
      <c r="L18" s="153">
        <v>14</v>
      </c>
      <c r="M18" s="185" t="s">
        <v>166</v>
      </c>
      <c r="N18" s="195"/>
      <c r="O18" s="155"/>
      <c r="P18" s="196"/>
      <c r="Q18" s="189"/>
      <c r="R18" s="152">
        <v>48</v>
      </c>
      <c r="S18" s="152" t="s">
        <v>166</v>
      </c>
      <c r="T18" s="156" t="s">
        <v>166</v>
      </c>
      <c r="U18" s="152"/>
      <c r="V18" s="152"/>
      <c r="W18" s="152" t="s">
        <v>178</v>
      </c>
      <c r="X18" s="153" t="s">
        <v>178</v>
      </c>
      <c r="Y18" s="153">
        <v>42</v>
      </c>
      <c r="Z18" s="153" t="s">
        <v>178</v>
      </c>
      <c r="AA18" s="153"/>
      <c r="AB18" s="153" t="s">
        <v>166</v>
      </c>
      <c r="AC18" s="153"/>
      <c r="AD18" s="157"/>
      <c r="AE18" s="158"/>
      <c r="AF18" s="159"/>
      <c r="AG18" s="154"/>
      <c r="AH18" s="155"/>
      <c r="AI18" s="207">
        <f t="shared" si="1"/>
        <v>0</v>
      </c>
      <c r="AJ18" s="127"/>
      <c r="AK18" s="127"/>
      <c r="AL18" s="127"/>
      <c r="AM18" s="125"/>
      <c r="AN18" s="128" t="s">
        <v>166</v>
      </c>
      <c r="AQ18" s="201">
        <v>41</v>
      </c>
      <c r="AR18" s="132" t="s">
        <v>173</v>
      </c>
      <c r="AS18" s="127"/>
      <c r="AT18" s="201" t="s">
        <v>543</v>
      </c>
    </row>
    <row r="19" spans="1:53" x14ac:dyDescent="0.25">
      <c r="A19" s="218">
        <v>12</v>
      </c>
      <c r="B19" s="219">
        <v>801732</v>
      </c>
      <c r="C19" s="220" t="str">
        <f>D19 &amp; " " &amp; E19</f>
        <v>Efemena Daniel  EDIGBE</v>
      </c>
      <c r="D19" s="72" t="s">
        <v>346</v>
      </c>
      <c r="E19" s="53" t="s">
        <v>331</v>
      </c>
      <c r="F19" s="54" t="s">
        <v>289</v>
      </c>
      <c r="G19" s="67" t="s">
        <v>192</v>
      </c>
      <c r="H19" s="55" t="s">
        <v>176</v>
      </c>
      <c r="I19" s="70" t="s">
        <v>528</v>
      </c>
      <c r="J19" s="55" t="s">
        <v>208</v>
      </c>
      <c r="K19" s="55" t="s">
        <v>369</v>
      </c>
      <c r="L19" s="56" t="s">
        <v>174</v>
      </c>
      <c r="M19" s="55" t="s">
        <v>369</v>
      </c>
      <c r="N19" s="57"/>
      <c r="O19" s="58"/>
      <c r="P19" s="59"/>
      <c r="Q19" s="59"/>
      <c r="R19" s="60" t="s">
        <v>221</v>
      </c>
      <c r="S19" s="60" t="s">
        <v>191</v>
      </c>
      <c r="T19" s="60" t="s">
        <v>166</v>
      </c>
      <c r="U19" s="60" t="s">
        <v>166</v>
      </c>
      <c r="V19" s="60" t="s">
        <v>166</v>
      </c>
      <c r="W19" s="60" t="s">
        <v>216</v>
      </c>
      <c r="X19" s="60" t="s">
        <v>182</v>
      </c>
      <c r="Y19" s="60" t="s">
        <v>182</v>
      </c>
      <c r="Z19" s="60" t="s">
        <v>221</v>
      </c>
      <c r="AA19" s="60" t="s">
        <v>166</v>
      </c>
      <c r="AB19" s="60" t="s">
        <v>369</v>
      </c>
      <c r="AC19" s="60" t="s">
        <v>166</v>
      </c>
      <c r="AD19" s="57"/>
      <c r="AE19" s="61"/>
      <c r="AF19" s="59"/>
      <c r="AG19" s="62"/>
      <c r="AH19" s="63"/>
      <c r="AI19" s="64">
        <f t="shared" si="1"/>
        <v>0</v>
      </c>
      <c r="AJ19" s="65"/>
      <c r="AK19" s="65"/>
      <c r="AL19" s="66"/>
      <c r="AM19" s="54"/>
      <c r="AN19" s="73" t="s">
        <v>166</v>
      </c>
      <c r="AQ19" s="11">
        <v>52</v>
      </c>
      <c r="AR19" s="11"/>
      <c r="AS19" s="11"/>
      <c r="AT19" s="12" t="s">
        <v>544</v>
      </c>
    </row>
    <row r="20" spans="1:53" x14ac:dyDescent="0.25">
      <c r="A20" s="50">
        <v>36</v>
      </c>
      <c r="B20" s="219">
        <v>804653</v>
      </c>
      <c r="C20" s="220" t="str">
        <f>D20 &amp; " " &amp; E20</f>
        <v>Odion Alouysius  EGBERUARE</v>
      </c>
      <c r="D20" s="221" t="s">
        <v>351</v>
      </c>
      <c r="E20" s="220" t="s">
        <v>336</v>
      </c>
      <c r="F20" s="54"/>
      <c r="G20" s="67" t="s">
        <v>178</v>
      </c>
      <c r="H20" s="67" t="s">
        <v>529</v>
      </c>
      <c r="I20" s="70" t="s">
        <v>178</v>
      </c>
      <c r="J20" s="67" t="s">
        <v>178</v>
      </c>
      <c r="K20" s="55" t="s">
        <v>194</v>
      </c>
      <c r="L20" s="56" t="s">
        <v>557</v>
      </c>
      <c r="M20" s="55"/>
      <c r="N20" s="57"/>
      <c r="O20" s="58"/>
      <c r="P20" s="59">
        <v>0</v>
      </c>
      <c r="Q20" s="59"/>
      <c r="R20" s="60" t="s">
        <v>166</v>
      </c>
      <c r="S20" s="60" t="s">
        <v>166</v>
      </c>
      <c r="T20" s="60" t="s">
        <v>166</v>
      </c>
      <c r="U20" s="60" t="s">
        <v>166</v>
      </c>
      <c r="V20" s="60" t="s">
        <v>166</v>
      </c>
      <c r="W20" s="60" t="s">
        <v>166</v>
      </c>
      <c r="X20" s="60" t="s">
        <v>166</v>
      </c>
      <c r="Y20" s="60" t="s">
        <v>166</v>
      </c>
      <c r="Z20" s="60" t="s">
        <v>166</v>
      </c>
      <c r="AA20" s="60" t="s">
        <v>166</v>
      </c>
      <c r="AB20" s="60">
        <v>0</v>
      </c>
      <c r="AC20" s="60" t="s">
        <v>166</v>
      </c>
      <c r="AD20" s="57"/>
      <c r="AE20" s="61"/>
      <c r="AF20" s="59">
        <v>0</v>
      </c>
      <c r="AG20" s="62"/>
      <c r="AH20" s="63"/>
      <c r="AI20" s="64">
        <f t="shared" si="1"/>
        <v>0</v>
      </c>
      <c r="AJ20" s="65"/>
      <c r="AK20" s="65"/>
      <c r="AL20" s="66"/>
      <c r="AM20" s="54"/>
      <c r="AN20" s="73" t="s">
        <v>166</v>
      </c>
      <c r="AQ20" s="11">
        <v>60</v>
      </c>
      <c r="AR20" s="11"/>
      <c r="AS20" s="11"/>
      <c r="AT20" s="12" t="s">
        <v>544</v>
      </c>
    </row>
    <row r="21" spans="1:53" s="122" customFormat="1" x14ac:dyDescent="0.25">
      <c r="A21" s="100"/>
      <c r="B21" s="239"/>
      <c r="C21" s="240"/>
      <c r="D21" s="241"/>
      <c r="E21" s="242"/>
      <c r="F21" s="253"/>
      <c r="G21" s="254"/>
      <c r="H21" s="254"/>
      <c r="I21" s="243"/>
      <c r="J21" s="243"/>
      <c r="K21" s="243"/>
      <c r="L21" s="243"/>
      <c r="M21" s="255"/>
      <c r="N21" s="244"/>
      <c r="O21" s="245"/>
      <c r="P21" s="246"/>
      <c r="Q21" s="246"/>
      <c r="R21" s="254"/>
      <c r="S21" s="243"/>
      <c r="T21" s="243"/>
      <c r="U21" s="243"/>
      <c r="V21" s="243"/>
      <c r="W21" s="243"/>
      <c r="X21" s="243"/>
      <c r="Y21" s="254"/>
      <c r="Z21" s="243"/>
      <c r="AA21" s="243"/>
      <c r="AB21" s="247"/>
      <c r="AC21" s="247"/>
      <c r="AD21" s="248"/>
      <c r="AE21" s="249"/>
      <c r="AF21" s="250"/>
      <c r="AG21" s="251"/>
      <c r="AH21" s="252"/>
      <c r="AI21" s="250"/>
      <c r="AJ21" s="121"/>
      <c r="AK21" s="121"/>
      <c r="AL21" s="121"/>
      <c r="AM21" s="253"/>
      <c r="AN21" s="101"/>
      <c r="AO21" s="121"/>
      <c r="AP21" s="121"/>
      <c r="AQ21" s="103"/>
      <c r="AR21" s="132"/>
      <c r="AS21" s="103"/>
      <c r="AT21" s="121"/>
      <c r="AW21" s="121"/>
      <c r="AX21" s="121"/>
      <c r="AY21" s="121"/>
      <c r="AZ21" s="121"/>
      <c r="BA21" s="121"/>
    </row>
    <row r="22" spans="1:53" ht="19.5" thickBot="1" x14ac:dyDescent="0.35">
      <c r="A22" s="605" t="s">
        <v>532</v>
      </c>
      <c r="B22" s="669"/>
      <c r="C22" s="669"/>
      <c r="D22" s="669"/>
      <c r="E22" s="669"/>
      <c r="F22" s="669"/>
      <c r="G22" s="669"/>
      <c r="H22" s="669"/>
      <c r="I22" s="669"/>
      <c r="J22" s="669"/>
      <c r="K22" s="669"/>
      <c r="L22" s="669"/>
      <c r="M22" s="669"/>
      <c r="N22" s="669"/>
      <c r="O22" s="669"/>
      <c r="P22" s="669"/>
      <c r="Q22" s="747"/>
      <c r="R22" s="747"/>
      <c r="S22" s="747"/>
      <c r="T22" s="747"/>
      <c r="U22" s="747"/>
      <c r="V22" s="747"/>
      <c r="W22" s="747"/>
      <c r="X22" s="747"/>
      <c r="Y22" s="747"/>
      <c r="Z22" s="747"/>
      <c r="AA22" s="747"/>
      <c r="AB22" s="747"/>
      <c r="AC22" s="747"/>
      <c r="AD22" s="747"/>
      <c r="AE22" s="747"/>
      <c r="AF22" s="747"/>
      <c r="AG22" s="747"/>
      <c r="AH22" s="747"/>
      <c r="AI22" s="747"/>
      <c r="AJ22" s="747"/>
      <c r="AK22" s="747"/>
      <c r="AL22" s="747"/>
      <c r="AM22" s="748"/>
      <c r="AN22" s="74"/>
      <c r="AQ22" s="11"/>
      <c r="AR22" s="11"/>
      <c r="AS22" s="11"/>
    </row>
    <row r="23" spans="1:53" x14ac:dyDescent="0.25">
      <c r="A23" s="706" t="s">
        <v>0</v>
      </c>
      <c r="B23" s="709" t="s">
        <v>50</v>
      </c>
      <c r="C23" s="712" t="s">
        <v>51</v>
      </c>
      <c r="D23" s="83"/>
      <c r="E23" s="83"/>
      <c r="F23" s="712" t="s">
        <v>52</v>
      </c>
      <c r="G23" s="706" t="s">
        <v>1</v>
      </c>
      <c r="H23" s="706"/>
      <c r="I23" s="706"/>
      <c r="J23" s="706"/>
      <c r="K23" s="706"/>
      <c r="L23" s="706"/>
      <c r="M23" s="706"/>
      <c r="N23" s="706"/>
      <c r="O23" s="706"/>
      <c r="P23" s="706"/>
      <c r="Q23" s="223"/>
      <c r="R23" s="715" t="s">
        <v>154</v>
      </c>
      <c r="S23" s="716"/>
      <c r="T23" s="716"/>
      <c r="U23" s="716"/>
      <c r="V23" s="716"/>
      <c r="W23" s="716"/>
      <c r="X23" s="716"/>
      <c r="Y23" s="716"/>
      <c r="Z23" s="716"/>
      <c r="AA23" s="716"/>
      <c r="AB23" s="716"/>
      <c r="AC23" s="38"/>
      <c r="AD23" s="626" t="s">
        <v>537</v>
      </c>
      <c r="AE23" s="696" t="s">
        <v>538</v>
      </c>
      <c r="AF23" s="635" t="s">
        <v>536</v>
      </c>
      <c r="AG23" s="638" t="s">
        <v>535</v>
      </c>
      <c r="AH23" s="685" t="s">
        <v>534</v>
      </c>
      <c r="AI23" s="639" t="s">
        <v>284</v>
      </c>
      <c r="AJ23" s="614" t="s">
        <v>285</v>
      </c>
      <c r="AK23" s="614" t="s">
        <v>533</v>
      </c>
      <c r="AL23" s="614" t="s">
        <v>286</v>
      </c>
      <c r="AM23" s="749" t="s">
        <v>159</v>
      </c>
      <c r="AN23" s="732" t="s">
        <v>356</v>
      </c>
      <c r="AQ23" s="11"/>
      <c r="AR23" s="11"/>
      <c r="AS23" s="11"/>
    </row>
    <row r="24" spans="1:53" ht="78" customHeight="1" x14ac:dyDescent="0.25">
      <c r="A24" s="706"/>
      <c r="B24" s="709"/>
      <c r="C24" s="712"/>
      <c r="D24" s="83"/>
      <c r="E24" s="83"/>
      <c r="F24" s="712"/>
      <c r="G24" s="197" t="s">
        <v>131</v>
      </c>
      <c r="H24" s="197" t="s">
        <v>150</v>
      </c>
      <c r="I24" s="197" t="s">
        <v>151</v>
      </c>
      <c r="J24" s="197" t="s">
        <v>132</v>
      </c>
      <c r="K24" s="198" t="s">
        <v>133</v>
      </c>
      <c r="L24" s="197" t="s">
        <v>134</v>
      </c>
      <c r="M24" s="197" t="s">
        <v>135</v>
      </c>
      <c r="N24" s="757" t="s">
        <v>136</v>
      </c>
      <c r="O24" s="758" t="s">
        <v>137</v>
      </c>
      <c r="P24" s="759" t="s">
        <v>138</v>
      </c>
      <c r="Q24" s="729" t="s">
        <v>52</v>
      </c>
      <c r="R24" s="199" t="s">
        <v>139</v>
      </c>
      <c r="S24" s="199" t="s">
        <v>140</v>
      </c>
      <c r="T24" s="199" t="s">
        <v>145</v>
      </c>
      <c r="U24" s="199" t="s">
        <v>152</v>
      </c>
      <c r="V24" s="199" t="s">
        <v>153</v>
      </c>
      <c r="W24" s="199" t="s">
        <v>141</v>
      </c>
      <c r="X24" s="199" t="s">
        <v>142</v>
      </c>
      <c r="Y24" s="199" t="s">
        <v>143</v>
      </c>
      <c r="Z24" s="199" t="s">
        <v>144</v>
      </c>
      <c r="AA24" s="199" t="s">
        <v>291</v>
      </c>
      <c r="AB24" s="199" t="s">
        <v>146</v>
      </c>
      <c r="AC24" s="200" t="s">
        <v>292</v>
      </c>
      <c r="AD24" s="694"/>
      <c r="AE24" s="697"/>
      <c r="AF24" s="699"/>
      <c r="AG24" s="701"/>
      <c r="AH24" s="686"/>
      <c r="AI24" s="722"/>
      <c r="AJ24" s="717"/>
      <c r="AK24" s="717"/>
      <c r="AL24" s="717"/>
      <c r="AM24" s="731"/>
      <c r="AN24" s="733"/>
      <c r="AQ24" s="11"/>
      <c r="AR24" s="11"/>
      <c r="AS24" s="11"/>
    </row>
    <row r="25" spans="1:53" ht="18" thickBot="1" x14ac:dyDescent="0.3">
      <c r="A25" s="706"/>
      <c r="B25" s="709"/>
      <c r="C25" s="712"/>
      <c r="D25" s="83"/>
      <c r="E25" s="83"/>
      <c r="F25" s="712"/>
      <c r="G25" s="222">
        <v>3</v>
      </c>
      <c r="H25" s="222">
        <v>3</v>
      </c>
      <c r="I25" s="13">
        <v>3</v>
      </c>
      <c r="J25" s="13">
        <v>3</v>
      </c>
      <c r="K25" s="13">
        <v>3</v>
      </c>
      <c r="L25" s="13">
        <v>3</v>
      </c>
      <c r="M25" s="13">
        <v>3</v>
      </c>
      <c r="N25" s="757"/>
      <c r="O25" s="758"/>
      <c r="P25" s="759"/>
      <c r="Q25" s="730"/>
      <c r="R25" s="13">
        <v>3</v>
      </c>
      <c r="S25" s="13">
        <v>3</v>
      </c>
      <c r="T25" s="13">
        <v>3</v>
      </c>
      <c r="U25" s="28">
        <v>3</v>
      </c>
      <c r="V25" s="28">
        <v>3</v>
      </c>
      <c r="W25" s="28">
        <v>3</v>
      </c>
      <c r="X25" s="28">
        <v>3</v>
      </c>
      <c r="Y25" s="28">
        <v>3</v>
      </c>
      <c r="Z25" s="28">
        <v>3</v>
      </c>
      <c r="AA25" s="28">
        <v>0</v>
      </c>
      <c r="AB25" s="28">
        <v>3</v>
      </c>
      <c r="AC25" s="39"/>
      <c r="AD25" s="751"/>
      <c r="AE25" s="752"/>
      <c r="AF25" s="753"/>
      <c r="AG25" s="754"/>
      <c r="AH25" s="755"/>
      <c r="AI25" s="756"/>
      <c r="AJ25" s="740"/>
      <c r="AK25" s="740"/>
      <c r="AL25" s="740"/>
      <c r="AM25" s="750"/>
      <c r="AN25" s="734"/>
      <c r="AQ25" s="11"/>
      <c r="AR25" s="11"/>
      <c r="AS25" s="11"/>
    </row>
    <row r="26" spans="1:53" x14ac:dyDescent="0.25">
      <c r="A26" s="15">
        <v>1</v>
      </c>
      <c r="B26" s="235">
        <v>801731</v>
      </c>
      <c r="C26" s="236" t="str">
        <f>D26&amp; " " &amp;E26</f>
        <v>Edikan EBUNKAMADO</v>
      </c>
      <c r="D26" s="237" t="s">
        <v>78</v>
      </c>
      <c r="E26" s="238" t="s">
        <v>69</v>
      </c>
      <c r="F26" s="17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0"/>
      <c r="R26" s="16"/>
      <c r="S26" s="16"/>
      <c r="T26" s="16"/>
      <c r="U26" s="30"/>
      <c r="V26" s="30"/>
      <c r="W26" s="23"/>
      <c r="X26" s="29"/>
      <c r="Y26" s="29"/>
      <c r="Z26" s="29"/>
      <c r="AA26" s="29"/>
      <c r="AB26" s="29"/>
      <c r="AC26" s="29"/>
      <c r="AD26" s="29"/>
      <c r="AE26" s="29"/>
      <c r="AF26" s="29"/>
      <c r="AG26" s="62"/>
      <c r="AH26" s="63"/>
      <c r="AI26" s="64">
        <f>P26+AF26</f>
        <v>0</v>
      </c>
      <c r="AJ26" s="65"/>
      <c r="AK26" s="65"/>
      <c r="AL26" s="66"/>
      <c r="AM26" s="54"/>
      <c r="AN26" s="73" t="s">
        <v>166</v>
      </c>
      <c r="AQ26" s="11">
        <v>64</v>
      </c>
      <c r="AR26" s="11" t="s">
        <v>541</v>
      </c>
      <c r="AS26" s="11" t="s">
        <v>547</v>
      </c>
      <c r="AT26" s="12" t="s">
        <v>545</v>
      </c>
    </row>
    <row r="27" spans="1:53" x14ac:dyDescent="0.25">
      <c r="A27" s="256"/>
      <c r="B27" s="257"/>
      <c r="C27" s="236"/>
      <c r="D27" s="237"/>
      <c r="E27" s="238"/>
      <c r="F27" s="258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60"/>
      <c r="R27" s="259"/>
      <c r="S27" s="259"/>
      <c r="T27" s="259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261"/>
      <c r="AH27" s="262"/>
      <c r="AI27" s="263"/>
      <c r="AJ27" s="264"/>
      <c r="AK27" s="264"/>
      <c r="AL27" s="265"/>
      <c r="AM27" s="266"/>
      <c r="AN27" s="73"/>
      <c r="AQ27" s="267"/>
      <c r="AR27" s="267"/>
      <c r="AS27" s="267"/>
    </row>
    <row r="28" spans="1:53" x14ac:dyDescent="0.25">
      <c r="A28" s="24"/>
      <c r="B28" s="24"/>
      <c r="C28" s="14"/>
      <c r="D28" s="90"/>
      <c r="E28" s="90"/>
      <c r="F28" s="25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40"/>
      <c r="AH28"/>
      <c r="AI28"/>
      <c r="AJ28"/>
      <c r="AK28"/>
      <c r="AL28"/>
      <c r="AM28"/>
      <c r="AN28" s="74"/>
    </row>
    <row r="29" spans="1:53" x14ac:dyDescent="0.25">
      <c r="A29" s="24"/>
      <c r="B29" s="24"/>
      <c r="C29" s="91" t="s">
        <v>57</v>
      </c>
      <c r="D29" s="92"/>
      <c r="E29" s="10"/>
      <c r="F29" s="97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40"/>
      <c r="AH29"/>
      <c r="AI29"/>
      <c r="AJ29"/>
      <c r="AK29"/>
      <c r="AL29"/>
      <c r="AM29"/>
      <c r="AN29" s="74"/>
    </row>
    <row r="30" spans="1:53" x14ac:dyDescent="0.25">
      <c r="A30" s="24"/>
      <c r="B30" s="24"/>
      <c r="C30" s="93" t="s">
        <v>58</v>
      </c>
      <c r="D30" s="94"/>
      <c r="E30" s="10"/>
      <c r="F30" s="98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 t="e">
        <f>COUNTIFS(#REF!,"A")</f>
        <v>#REF!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40"/>
      <c r="AH30"/>
      <c r="AI30"/>
      <c r="AJ30"/>
      <c r="AK30"/>
      <c r="AL30"/>
      <c r="AM30"/>
      <c r="AN30" s="74"/>
    </row>
    <row r="31" spans="1:53" x14ac:dyDescent="0.25">
      <c r="B31" s="24"/>
      <c r="C31" s="93" t="s">
        <v>59</v>
      </c>
      <c r="D31" s="94"/>
      <c r="E31" s="10"/>
      <c r="F31" s="6"/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9" t="e">
        <f>COUNTIFS(#REF!,"B")</f>
        <v>#REF!</v>
      </c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40"/>
      <c r="AH31"/>
      <c r="AI31"/>
      <c r="AJ31"/>
      <c r="AK31"/>
      <c r="AL31"/>
      <c r="AM31"/>
      <c r="AN31" s="74"/>
    </row>
    <row r="32" spans="1:53" x14ac:dyDescent="0.25">
      <c r="B32" s="26"/>
      <c r="C32" s="93" t="s">
        <v>66</v>
      </c>
      <c r="D32" s="94"/>
      <c r="E32" s="10"/>
      <c r="F32" s="6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9" t="e">
        <f>COUNTIFS(#REF!,"C" )+COUNTIFS(#REF!,"D" )-U34-U33</f>
        <v>#REF!</v>
      </c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40"/>
      <c r="AH32"/>
      <c r="AI32"/>
      <c r="AJ32"/>
      <c r="AK32"/>
      <c r="AL32"/>
      <c r="AM32"/>
      <c r="AN32" s="74"/>
    </row>
    <row r="33" spans="2:40" x14ac:dyDescent="0.25">
      <c r="B33" s="26"/>
      <c r="C33" s="93" t="s">
        <v>65</v>
      </c>
      <c r="D33" s="94"/>
      <c r="E33" s="10"/>
      <c r="F33" s="6"/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>
        <v>1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40"/>
      <c r="AH33"/>
      <c r="AI33"/>
      <c r="AJ33"/>
      <c r="AK33"/>
      <c r="AL33"/>
      <c r="AM33"/>
      <c r="AN33" s="74"/>
    </row>
    <row r="34" spans="2:40" x14ac:dyDescent="0.25">
      <c r="B34" s="26"/>
      <c r="C34" s="93" t="s">
        <v>60</v>
      </c>
      <c r="D34" s="94"/>
      <c r="E34" s="10"/>
      <c r="F34" s="6"/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9">
        <v>0</v>
      </c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40"/>
      <c r="AH34"/>
      <c r="AI34"/>
      <c r="AJ34"/>
      <c r="AK34"/>
      <c r="AL34"/>
      <c r="AM34"/>
      <c r="AN34" s="74"/>
    </row>
    <row r="35" spans="2:40" x14ac:dyDescent="0.25">
      <c r="B35" s="26"/>
      <c r="C35" s="93" t="s">
        <v>61</v>
      </c>
      <c r="D35" s="94"/>
      <c r="E35" s="10"/>
      <c r="F35" s="6"/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9">
        <v>0</v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40"/>
      <c r="AH35"/>
      <c r="AI35"/>
      <c r="AJ35"/>
      <c r="AK35"/>
      <c r="AL35"/>
      <c r="AM35"/>
      <c r="AN35" s="74"/>
    </row>
    <row r="36" spans="2:40" x14ac:dyDescent="0.25">
      <c r="B36" s="26"/>
      <c r="C36" s="93" t="s">
        <v>62</v>
      </c>
      <c r="D36" s="94"/>
      <c r="E36" s="10"/>
      <c r="F36" s="6"/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9">
        <v>0</v>
      </c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40"/>
      <c r="AH36"/>
      <c r="AI36"/>
      <c r="AJ36"/>
      <c r="AK36"/>
      <c r="AL36"/>
      <c r="AM36"/>
      <c r="AN36" s="74"/>
    </row>
    <row r="37" spans="2:40" x14ac:dyDescent="0.25">
      <c r="B37" s="26"/>
      <c r="C37" s="93" t="s">
        <v>63</v>
      </c>
      <c r="D37" s="94"/>
      <c r="E37" s="10"/>
      <c r="F37" s="6"/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9">
        <v>0</v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40"/>
      <c r="AH37"/>
      <c r="AI37"/>
      <c r="AJ37"/>
      <c r="AK37"/>
      <c r="AL37"/>
      <c r="AM37"/>
      <c r="AN37" s="74"/>
    </row>
    <row r="38" spans="2:40" x14ac:dyDescent="0.25">
      <c r="B38" s="26"/>
      <c r="C38" s="93" t="s">
        <v>64</v>
      </c>
      <c r="D38" s="94"/>
      <c r="E38" s="90"/>
      <c r="F38" s="21"/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9">
        <v>0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40"/>
      <c r="AH38"/>
      <c r="AI38"/>
      <c r="AJ38"/>
      <c r="AK38"/>
      <c r="AL38"/>
      <c r="AM38"/>
      <c r="AN38" s="74"/>
    </row>
    <row r="39" spans="2:40" x14ac:dyDescent="0.25">
      <c r="B39" s="26"/>
      <c r="C39" s="95"/>
      <c r="D39" s="96"/>
      <c r="E39" s="90"/>
      <c r="F39" s="22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7" t="e">
        <f>SUM(U30:U38)</f>
        <v>#REF!</v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40"/>
      <c r="AH39"/>
      <c r="AI39"/>
      <c r="AJ39"/>
      <c r="AK39"/>
      <c r="AL39"/>
      <c r="AM39"/>
      <c r="AN39" s="74"/>
    </row>
  </sheetData>
  <mergeCells count="55">
    <mergeCell ref="A1:AM1"/>
    <mergeCell ref="A2:AM2"/>
    <mergeCell ref="A3:AM3"/>
    <mergeCell ref="A4:AM4"/>
    <mergeCell ref="A5:AM5"/>
    <mergeCell ref="A22:AM22"/>
    <mergeCell ref="AK6:AK8"/>
    <mergeCell ref="AL6:AL8"/>
    <mergeCell ref="AM6:AM8"/>
    <mergeCell ref="AQ6:AQ8"/>
    <mergeCell ref="AE6:AE8"/>
    <mergeCell ref="AF6:AF8"/>
    <mergeCell ref="AG6:AG8"/>
    <mergeCell ref="AH6:AH8"/>
    <mergeCell ref="AI6:AI8"/>
    <mergeCell ref="AJ6:AJ8"/>
    <mergeCell ref="F6:F8"/>
    <mergeCell ref="N6:N8"/>
    <mergeCell ref="O6:O8"/>
    <mergeCell ref="P6:P8"/>
    <mergeCell ref="Q6:Q8"/>
    <mergeCell ref="AT6:AT8"/>
    <mergeCell ref="A9:AM9"/>
    <mergeCell ref="A10:AM10"/>
    <mergeCell ref="A11:AM11"/>
    <mergeCell ref="A12:AM12"/>
    <mergeCell ref="AR6:AR8"/>
    <mergeCell ref="AS6:AS8"/>
    <mergeCell ref="AD6:AD8"/>
    <mergeCell ref="A6:A8"/>
    <mergeCell ref="B6:B8"/>
    <mergeCell ref="C6:C8"/>
    <mergeCell ref="D6:D8"/>
    <mergeCell ref="E6:E8"/>
    <mergeCell ref="A23:A25"/>
    <mergeCell ref="B23:B25"/>
    <mergeCell ref="C23:C25"/>
    <mergeCell ref="F23:F25"/>
    <mergeCell ref="G23:P23"/>
    <mergeCell ref="N24:N25"/>
    <mergeCell ref="O24:O25"/>
    <mergeCell ref="P24:P25"/>
    <mergeCell ref="AL23:AL25"/>
    <mergeCell ref="AM23:AM25"/>
    <mergeCell ref="AN23:AN25"/>
    <mergeCell ref="Q24:Q25"/>
    <mergeCell ref="AD23:AD25"/>
    <mergeCell ref="R23:AB23"/>
    <mergeCell ref="AJ23:AJ25"/>
    <mergeCell ref="AK23:AK25"/>
    <mergeCell ref="AE23:AE25"/>
    <mergeCell ref="AF23:AF25"/>
    <mergeCell ref="AG23:AG25"/>
    <mergeCell ref="AH23:AH25"/>
    <mergeCell ref="AI23:AI25"/>
  </mergeCells>
  <printOptions horizontalCentered="1"/>
  <pageMargins left="0.2" right="0.2" top="0.2" bottom="0.2" header="0.3" footer="0.3"/>
  <pageSetup scale="47" fitToHeight="3" orientation="landscape" horizontalDpi="3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N121"/>
  <sheetViews>
    <sheetView topLeftCell="A116" workbookViewId="0">
      <selection activeCell="N137" sqref="N137"/>
    </sheetView>
  </sheetViews>
  <sheetFormatPr defaultRowHeight="15" x14ac:dyDescent="0.25"/>
  <cols>
    <col min="3" max="3" width="35" customWidth="1"/>
    <col min="4" max="4" width="2" hidden="1" customWidth="1"/>
    <col min="5" max="5" width="1" hidden="1" customWidth="1"/>
    <col min="6" max="6" width="17.42578125" customWidth="1"/>
    <col min="7" max="7" width="8.7109375" customWidth="1"/>
    <col min="9" max="9" width="8" customWidth="1"/>
    <col min="10" max="10" width="7.5703125" customWidth="1"/>
    <col min="11" max="11" width="7.7109375" customWidth="1"/>
    <col min="12" max="12" width="6.42578125" bestFit="1" customWidth="1"/>
  </cols>
  <sheetData>
    <row r="5" spans="1:14" x14ac:dyDescent="0.25">
      <c r="A5" s="772" t="s">
        <v>758</v>
      </c>
      <c r="B5" s="772"/>
      <c r="C5" s="772"/>
      <c r="D5" s="772"/>
      <c r="E5" s="772"/>
      <c r="F5" s="772"/>
      <c r="G5" s="772"/>
      <c r="H5" s="772"/>
      <c r="I5" s="772"/>
      <c r="J5" s="772"/>
      <c r="K5" s="772"/>
      <c r="L5" s="772"/>
      <c r="M5" s="772"/>
    </row>
    <row r="6" spans="1:14" x14ac:dyDescent="0.25">
      <c r="A6" s="76" t="str">
        <f>FacultyVersion!A6</f>
        <v>S/N</v>
      </c>
      <c r="B6" s="76" t="str">
        <f>FacultyVersion!B6</f>
        <v>MAT NO.   ENG:</v>
      </c>
      <c r="C6" s="76" t="str">
        <f>FacultyVersion!C6</f>
        <v>NAME OF CANDIDATE (SURNAME IN CAPITAL)</v>
      </c>
      <c r="D6" s="76"/>
      <c r="E6" s="76"/>
      <c r="F6" s="76" t="str">
        <f>FacultyVersion!AQ6</f>
        <v>CARRY OVER COURSES</v>
      </c>
      <c r="G6" s="76" t="str">
        <f>FacultyVersion!BA6</f>
        <v>100L</v>
      </c>
      <c r="H6" s="76" t="str">
        <f>FacultyVersion!BB6</f>
        <v>200L</v>
      </c>
      <c r="I6" s="76" t="str">
        <f>FacultyVersion!BC6</f>
        <v>300L</v>
      </c>
      <c r="J6" s="76" t="str">
        <f>FacultyVersion!BD6</f>
        <v>400L</v>
      </c>
      <c r="K6" s="76" t="str">
        <f>FacultyVersion!BE6</f>
        <v>500L</v>
      </c>
      <c r="L6" s="76" t="str">
        <f>FacultyVersion!BF6</f>
        <v>MODE</v>
      </c>
      <c r="M6" s="76" t="str">
        <f>FacultyVersion!BG6</f>
        <v>CGPA</v>
      </c>
      <c r="N6" s="76" t="str">
        <f>FacultyVersion!BH6</f>
        <v>STATUS</v>
      </c>
    </row>
    <row r="7" spans="1:14" x14ac:dyDescent="0.25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>
        <f>FacultyVersion!BH7</f>
        <v>0</v>
      </c>
    </row>
    <row r="8" spans="1:14" x14ac:dyDescent="0.2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>
        <f>FacultyVersion!BH8</f>
        <v>0</v>
      </c>
    </row>
    <row r="9" spans="1:14" x14ac:dyDescent="0.25">
      <c r="A9" s="76" t="e">
        <f>FacultyVersion!#REF!</f>
        <v>#REF!</v>
      </c>
      <c r="B9" s="76" t="e">
        <f>FacultyVersion!#REF!</f>
        <v>#REF!</v>
      </c>
      <c r="C9" s="76" t="e">
        <f>FacultyVersion!#REF!</f>
        <v>#REF!</v>
      </c>
      <c r="D9" s="76"/>
      <c r="E9" s="76"/>
      <c r="F9" s="426" t="e">
        <f>FacultyVersion!#REF!</f>
        <v>#REF!</v>
      </c>
      <c r="G9" s="76" t="e">
        <f>FacultyVersion!#REF!</f>
        <v>#REF!</v>
      </c>
      <c r="H9" s="76" t="e">
        <f>FacultyVersion!#REF!</f>
        <v>#REF!</v>
      </c>
      <c r="I9" s="76" t="e">
        <f>FacultyVersion!#REF!</f>
        <v>#REF!</v>
      </c>
      <c r="J9" s="76" t="e">
        <f>FacultyVersion!#REF!</f>
        <v>#REF!</v>
      </c>
      <c r="K9" s="76" t="e">
        <f>FacultyVersion!#REF!</f>
        <v>#REF!</v>
      </c>
      <c r="L9" s="76" t="e">
        <f>FacultyVersion!#REF!</f>
        <v>#REF!</v>
      </c>
      <c r="M9" s="76" t="e">
        <f>FacultyVersion!#REF!</f>
        <v>#REF!</v>
      </c>
      <c r="N9" s="76" t="e">
        <f>FacultyVersion!#REF!</f>
        <v>#REF!</v>
      </c>
    </row>
    <row r="10" spans="1:14" x14ac:dyDescent="0.25">
      <c r="A10" s="76" t="e">
        <f>FacultyVersion!#REF!</f>
        <v>#REF!</v>
      </c>
      <c r="B10" s="76" t="e">
        <f>FacultyVersion!#REF!</f>
        <v>#REF!</v>
      </c>
      <c r="C10" s="76" t="e">
        <f>FacultyVersion!#REF!</f>
        <v>#REF!</v>
      </c>
      <c r="D10" s="76"/>
      <c r="E10" s="76"/>
      <c r="F10" s="426" t="e">
        <f>FacultyVersion!#REF!</f>
        <v>#REF!</v>
      </c>
      <c r="G10" s="76" t="e">
        <f>FacultyVersion!#REF!</f>
        <v>#REF!</v>
      </c>
      <c r="H10" s="76" t="e">
        <f>FacultyVersion!#REF!</f>
        <v>#REF!</v>
      </c>
      <c r="I10" s="76" t="e">
        <f>FacultyVersion!#REF!</f>
        <v>#REF!</v>
      </c>
      <c r="J10" s="76" t="e">
        <f>FacultyVersion!#REF!</f>
        <v>#REF!</v>
      </c>
      <c r="K10" s="76" t="e">
        <f>FacultyVersion!#REF!</f>
        <v>#REF!</v>
      </c>
      <c r="L10" s="76" t="e">
        <f>FacultyVersion!#REF!</f>
        <v>#REF!</v>
      </c>
      <c r="M10" s="76" t="e">
        <f>FacultyVersion!#REF!</f>
        <v>#REF!</v>
      </c>
      <c r="N10" s="76" t="e">
        <f>FacultyVersion!#REF!</f>
        <v>#REF!</v>
      </c>
    </row>
    <row r="11" spans="1:14" x14ac:dyDescent="0.25">
      <c r="A11" s="76" t="e">
        <f>FacultyVersion!#REF!</f>
        <v>#REF!</v>
      </c>
      <c r="B11" s="76" t="e">
        <f>FacultyVersion!#REF!</f>
        <v>#REF!</v>
      </c>
      <c r="C11" s="76" t="e">
        <f>FacultyVersion!#REF!</f>
        <v>#REF!</v>
      </c>
      <c r="D11" s="76"/>
      <c r="E11" s="76"/>
      <c r="F11" s="426" t="e">
        <f>FacultyVersion!#REF!</f>
        <v>#REF!</v>
      </c>
      <c r="G11" s="76" t="e">
        <f>FacultyVersion!#REF!</f>
        <v>#REF!</v>
      </c>
      <c r="H11" s="76" t="e">
        <f>FacultyVersion!#REF!</f>
        <v>#REF!</v>
      </c>
      <c r="I11" s="76" t="e">
        <f>FacultyVersion!#REF!</f>
        <v>#REF!</v>
      </c>
      <c r="J11" s="76" t="e">
        <f>FacultyVersion!#REF!</f>
        <v>#REF!</v>
      </c>
      <c r="K11" s="76" t="e">
        <f>FacultyVersion!#REF!</f>
        <v>#REF!</v>
      </c>
      <c r="L11" s="76" t="e">
        <f>FacultyVersion!#REF!</f>
        <v>#REF!</v>
      </c>
      <c r="M11" s="76" t="e">
        <f>FacultyVersion!#REF!</f>
        <v>#REF!</v>
      </c>
      <c r="N11" s="76" t="e">
        <f>FacultyVersion!#REF!</f>
        <v>#REF!</v>
      </c>
    </row>
    <row r="12" spans="1:14" x14ac:dyDescent="0.25">
      <c r="A12" s="76" t="e">
        <f>FacultyVersion!#REF!</f>
        <v>#REF!</v>
      </c>
      <c r="B12" s="76" t="e">
        <f>FacultyVersion!#REF!</f>
        <v>#REF!</v>
      </c>
      <c r="C12" s="76" t="e">
        <f>FacultyVersion!#REF!</f>
        <v>#REF!</v>
      </c>
      <c r="D12" s="76"/>
      <c r="E12" s="76"/>
      <c r="F12" s="426" t="e">
        <f>FacultyVersion!#REF!</f>
        <v>#REF!</v>
      </c>
      <c r="G12" s="76" t="e">
        <f>FacultyVersion!#REF!</f>
        <v>#REF!</v>
      </c>
      <c r="H12" s="76" t="e">
        <f>FacultyVersion!#REF!</f>
        <v>#REF!</v>
      </c>
      <c r="I12" s="76" t="e">
        <f>FacultyVersion!#REF!</f>
        <v>#REF!</v>
      </c>
      <c r="J12" s="76" t="e">
        <f>FacultyVersion!#REF!</f>
        <v>#REF!</v>
      </c>
      <c r="K12" s="76" t="e">
        <f>FacultyVersion!#REF!</f>
        <v>#REF!</v>
      </c>
      <c r="L12" s="76" t="e">
        <f>FacultyVersion!#REF!</f>
        <v>#REF!</v>
      </c>
      <c r="M12" s="76" t="e">
        <f>FacultyVersion!#REF!</f>
        <v>#REF!</v>
      </c>
      <c r="N12" s="76" t="e">
        <f>FacultyVersion!#REF!</f>
        <v>#REF!</v>
      </c>
    </row>
    <row r="13" spans="1:14" x14ac:dyDescent="0.25">
      <c r="A13" s="76" t="e">
        <f>FacultyVersion!#REF!</f>
        <v>#REF!</v>
      </c>
      <c r="B13" s="76" t="e">
        <f>FacultyVersion!#REF!</f>
        <v>#REF!</v>
      </c>
      <c r="C13" s="76" t="e">
        <f>FacultyVersion!#REF!</f>
        <v>#REF!</v>
      </c>
      <c r="D13" s="76"/>
      <c r="E13" s="76"/>
      <c r="F13" s="426" t="e">
        <f>FacultyVersion!#REF!</f>
        <v>#REF!</v>
      </c>
      <c r="G13" s="76" t="e">
        <f>FacultyVersion!#REF!</f>
        <v>#REF!</v>
      </c>
      <c r="H13" s="76" t="e">
        <f>FacultyVersion!#REF!</f>
        <v>#REF!</v>
      </c>
      <c r="I13" s="76" t="e">
        <f>FacultyVersion!#REF!</f>
        <v>#REF!</v>
      </c>
      <c r="J13" s="76" t="e">
        <f>FacultyVersion!#REF!</f>
        <v>#REF!</v>
      </c>
      <c r="K13" s="76" t="e">
        <f>FacultyVersion!#REF!</f>
        <v>#REF!</v>
      </c>
      <c r="L13" s="76" t="e">
        <f>FacultyVersion!#REF!</f>
        <v>#REF!</v>
      </c>
      <c r="M13" s="76" t="e">
        <f>FacultyVersion!#REF!</f>
        <v>#REF!</v>
      </c>
      <c r="N13" s="76" t="e">
        <f>FacultyVersion!#REF!</f>
        <v>#REF!</v>
      </c>
    </row>
    <row r="14" spans="1:14" x14ac:dyDescent="0.25">
      <c r="A14" s="76" t="e">
        <f>FacultyVersion!#REF!</f>
        <v>#REF!</v>
      </c>
      <c r="B14" s="76" t="e">
        <f>FacultyVersion!#REF!</f>
        <v>#REF!</v>
      </c>
      <c r="C14" s="76" t="e">
        <f>FacultyVersion!#REF!</f>
        <v>#REF!</v>
      </c>
      <c r="D14" s="76"/>
      <c r="E14" s="76"/>
      <c r="F14" s="426" t="e">
        <f>FacultyVersion!#REF!</f>
        <v>#REF!</v>
      </c>
      <c r="G14" s="76" t="e">
        <f>FacultyVersion!#REF!</f>
        <v>#REF!</v>
      </c>
      <c r="H14" s="76" t="e">
        <f>FacultyVersion!#REF!</f>
        <v>#REF!</v>
      </c>
      <c r="I14" s="76" t="e">
        <f>FacultyVersion!#REF!</f>
        <v>#REF!</v>
      </c>
      <c r="J14" s="76" t="e">
        <f>FacultyVersion!#REF!</f>
        <v>#REF!</v>
      </c>
      <c r="K14" s="76" t="e">
        <f>FacultyVersion!#REF!</f>
        <v>#REF!</v>
      </c>
      <c r="L14" s="76" t="e">
        <f>FacultyVersion!#REF!</f>
        <v>#REF!</v>
      </c>
      <c r="M14" s="76" t="e">
        <f>FacultyVersion!#REF!</f>
        <v>#REF!</v>
      </c>
      <c r="N14" s="76" t="e">
        <f>FacultyVersion!#REF!</f>
        <v>#REF!</v>
      </c>
    </row>
    <row r="15" spans="1:14" x14ac:dyDescent="0.25">
      <c r="A15" s="76">
        <f>FacultyVersion!A9</f>
        <v>1</v>
      </c>
      <c r="B15" s="76" t="str">
        <f>FacultyVersion!B9</f>
        <v>0601205</v>
      </c>
      <c r="C15" s="76" t="str">
        <f>FacultyVersion!C9</f>
        <v>Adam OSAZUWA</v>
      </c>
      <c r="D15" s="76"/>
      <c r="E15" s="76"/>
      <c r="F15" s="426" t="str">
        <f>FacultyVersion!AM9</f>
        <v xml:space="preserve">PRE571 </v>
      </c>
      <c r="G15" s="76" t="e">
        <f>FacultyVersion!#REF!</f>
        <v>#REF!</v>
      </c>
      <c r="H15" s="76" t="e">
        <f>FacultyVersion!#REF!</f>
        <v>#REF!</v>
      </c>
      <c r="I15" s="76" t="e">
        <f>FacultyVersion!#REF!</f>
        <v>#REF!</v>
      </c>
      <c r="J15" s="76" t="e">
        <f>FacultyVersion!#REF!</f>
        <v>#REF!</v>
      </c>
      <c r="K15" s="76" t="e">
        <f>FacultyVersion!#REF!</f>
        <v>#REF!</v>
      </c>
      <c r="L15" s="76" t="e">
        <f>FacultyVersion!#REF!</f>
        <v>#REF!</v>
      </c>
      <c r="M15" s="76" t="e">
        <f>FacultyVersion!#REF!</f>
        <v>#REF!</v>
      </c>
      <c r="N15" s="76" t="e">
        <f>FacultyVersion!#REF!</f>
        <v>#REF!</v>
      </c>
    </row>
    <row r="16" spans="1:14" x14ac:dyDescent="0.25">
      <c r="A16" s="76" t="e">
        <f>FacultyVersion!#REF!</f>
        <v>#REF!</v>
      </c>
      <c r="B16" s="76" t="e">
        <f>FacultyVersion!#REF!</f>
        <v>#REF!</v>
      </c>
      <c r="C16" s="76" t="e">
        <f>FacultyVersion!#REF!</f>
        <v>#REF!</v>
      </c>
      <c r="D16" s="76"/>
      <c r="E16" s="76"/>
      <c r="F16" s="426" t="e">
        <f>FacultyVersion!#REF!</f>
        <v>#REF!</v>
      </c>
      <c r="G16" s="76">
        <f>FacultyVersion!BA9</f>
        <v>0</v>
      </c>
      <c r="H16" s="76">
        <f>FacultyVersion!BB9</f>
        <v>0</v>
      </c>
      <c r="I16" s="76">
        <f>FacultyVersion!BC9</f>
        <v>0</v>
      </c>
      <c r="J16" s="76">
        <f>FacultyVersion!BD9</f>
        <v>0</v>
      </c>
      <c r="K16" s="76">
        <f>FacultyVersion!BE9</f>
        <v>0</v>
      </c>
      <c r="L16" s="76" t="str">
        <f>FacultyVersion!BF9</f>
        <v>DE</v>
      </c>
      <c r="M16" s="76">
        <f>FacultyVersion!BG9</f>
        <v>0</v>
      </c>
      <c r="N16" s="76" t="str">
        <f>FacultyVersion!BH9</f>
        <v/>
      </c>
    </row>
    <row r="17" spans="1:14" x14ac:dyDescent="0.25">
      <c r="A17" s="76" t="e">
        <f>FacultyVersion!#REF!</f>
        <v>#REF!</v>
      </c>
      <c r="B17" s="76" t="e">
        <f>FacultyVersion!#REF!</f>
        <v>#REF!</v>
      </c>
      <c r="C17" s="76" t="e">
        <f>FacultyVersion!#REF!</f>
        <v>#REF!</v>
      </c>
      <c r="D17" s="76"/>
      <c r="E17" s="76"/>
      <c r="F17" s="426" t="e">
        <f>FacultyVersion!#REF!</f>
        <v>#REF!</v>
      </c>
      <c r="G17" s="76" t="e">
        <f>FacultyVersion!#REF!</f>
        <v>#REF!</v>
      </c>
      <c r="H17" s="76" t="e">
        <f>FacultyVersion!#REF!</f>
        <v>#REF!</v>
      </c>
      <c r="I17" s="76" t="e">
        <f>FacultyVersion!#REF!</f>
        <v>#REF!</v>
      </c>
      <c r="J17" s="76" t="e">
        <f>FacultyVersion!#REF!</f>
        <v>#REF!</v>
      </c>
      <c r="K17" s="76" t="e">
        <f>FacultyVersion!#REF!</f>
        <v>#REF!</v>
      </c>
      <c r="L17" s="76" t="e">
        <f>FacultyVersion!#REF!</f>
        <v>#REF!</v>
      </c>
      <c r="M17" s="76" t="e">
        <f>FacultyVersion!#REF!</f>
        <v>#REF!</v>
      </c>
      <c r="N17" s="76" t="e">
        <f>FacultyVersion!#REF!</f>
        <v>#REF!</v>
      </c>
    </row>
    <row r="18" spans="1:14" x14ac:dyDescent="0.25">
      <c r="A18" s="76">
        <f>FacultyVersion!A10</f>
        <v>2</v>
      </c>
      <c r="B18" s="76" t="str">
        <f>FacultyVersion!B10</f>
        <v>0604223</v>
      </c>
      <c r="C18" s="76" t="str">
        <f>FacultyVersion!C10</f>
        <v>Amayo NATHANIEL</v>
      </c>
      <c r="D18" s="76"/>
      <c r="E18" s="76"/>
      <c r="F18" s="426" t="str">
        <f>FacultyVersion!AM10</f>
        <v xml:space="preserve"> </v>
      </c>
      <c r="G18" s="76" t="e">
        <f>FacultyVersion!#REF!</f>
        <v>#REF!</v>
      </c>
      <c r="H18" s="76" t="e">
        <f>FacultyVersion!#REF!</f>
        <v>#REF!</v>
      </c>
      <c r="I18" s="76" t="e">
        <f>FacultyVersion!#REF!</f>
        <v>#REF!</v>
      </c>
      <c r="J18" s="76" t="e">
        <f>FacultyVersion!#REF!</f>
        <v>#REF!</v>
      </c>
      <c r="K18" s="76" t="e">
        <f>FacultyVersion!#REF!</f>
        <v>#REF!</v>
      </c>
      <c r="L18" s="76" t="e">
        <f>FacultyVersion!#REF!</f>
        <v>#REF!</v>
      </c>
      <c r="M18" s="76" t="e">
        <f>FacultyVersion!#REF!</f>
        <v>#REF!</v>
      </c>
      <c r="N18" s="76" t="e">
        <f>FacultyVersion!#REF!</f>
        <v>#REF!</v>
      </c>
    </row>
    <row r="19" spans="1:14" x14ac:dyDescent="0.25">
      <c r="A19" s="76" t="e">
        <f>FacultyVersion!#REF!</f>
        <v>#REF!</v>
      </c>
      <c r="B19" s="76" t="e">
        <f>FacultyVersion!#REF!</f>
        <v>#REF!</v>
      </c>
      <c r="C19" s="76" t="e">
        <f>FacultyVersion!#REF!</f>
        <v>#REF!</v>
      </c>
      <c r="D19" s="76"/>
      <c r="E19" s="76"/>
      <c r="F19" s="426" t="e">
        <f>FacultyVersion!#REF!</f>
        <v>#REF!</v>
      </c>
      <c r="G19" s="76">
        <f>FacultyVersion!BA10</f>
        <v>0</v>
      </c>
      <c r="H19" s="76">
        <f>FacultyVersion!BB10</f>
        <v>0</v>
      </c>
      <c r="I19" s="76">
        <f>FacultyVersion!BC10</f>
        <v>0</v>
      </c>
      <c r="J19" s="76">
        <f>FacultyVersion!BD10</f>
        <v>0</v>
      </c>
      <c r="K19" s="76">
        <f>FacultyVersion!BE10</f>
        <v>0</v>
      </c>
      <c r="L19" s="76" t="str">
        <f>FacultyVersion!BF10</f>
        <v>UME</v>
      </c>
      <c r="M19" s="76">
        <f>FacultyVersion!BG10</f>
        <v>0</v>
      </c>
      <c r="N19" s="76" t="str">
        <f>FacultyVersion!BH10</f>
        <v/>
      </c>
    </row>
    <row r="20" spans="1:14" x14ac:dyDescent="0.25">
      <c r="A20" s="76" t="e">
        <f>FacultyVersion!#REF!</f>
        <v>#REF!</v>
      </c>
      <c r="B20" s="76" t="e">
        <f>FacultyVersion!#REF!</f>
        <v>#REF!</v>
      </c>
      <c r="C20" s="76" t="e">
        <f>FacultyVersion!#REF!</f>
        <v>#REF!</v>
      </c>
      <c r="D20" s="76"/>
      <c r="E20" s="76"/>
      <c r="F20" s="426" t="e">
        <f>FacultyVersion!#REF!</f>
        <v>#REF!</v>
      </c>
      <c r="G20" s="76" t="e">
        <f>FacultyVersion!#REF!</f>
        <v>#REF!</v>
      </c>
      <c r="H20" s="76" t="e">
        <f>FacultyVersion!#REF!</f>
        <v>#REF!</v>
      </c>
      <c r="I20" s="76" t="e">
        <f>FacultyVersion!#REF!</f>
        <v>#REF!</v>
      </c>
      <c r="J20" s="76" t="e">
        <f>FacultyVersion!#REF!</f>
        <v>#REF!</v>
      </c>
      <c r="K20" s="76" t="e">
        <f>FacultyVersion!#REF!</f>
        <v>#REF!</v>
      </c>
      <c r="L20" s="76" t="e">
        <f>FacultyVersion!#REF!</f>
        <v>#REF!</v>
      </c>
      <c r="M20" s="76" t="e">
        <f>FacultyVersion!#REF!</f>
        <v>#REF!</v>
      </c>
      <c r="N20" s="76" t="e">
        <f>FacultyVersion!#REF!</f>
        <v>#REF!</v>
      </c>
    </row>
    <row r="21" spans="1:14" x14ac:dyDescent="0.25">
      <c r="A21" s="76" t="e">
        <f>FacultyVersion!#REF!</f>
        <v>#REF!</v>
      </c>
      <c r="B21" s="76" t="e">
        <f>FacultyVersion!#REF!</f>
        <v>#REF!</v>
      </c>
      <c r="C21" s="76" t="e">
        <f>FacultyVersion!#REF!</f>
        <v>#REF!</v>
      </c>
      <c r="D21" s="76"/>
      <c r="E21" s="76"/>
      <c r="F21" s="426" t="e">
        <f>FacultyVersion!#REF!</f>
        <v>#REF!</v>
      </c>
      <c r="G21" s="76" t="e">
        <f>FacultyVersion!#REF!</f>
        <v>#REF!</v>
      </c>
      <c r="H21" s="76" t="e">
        <f>FacultyVersion!#REF!</f>
        <v>#REF!</v>
      </c>
      <c r="I21" s="76" t="e">
        <f>FacultyVersion!#REF!</f>
        <v>#REF!</v>
      </c>
      <c r="J21" s="76" t="e">
        <f>FacultyVersion!#REF!</f>
        <v>#REF!</v>
      </c>
      <c r="K21" s="76" t="e">
        <f>FacultyVersion!#REF!</f>
        <v>#REF!</v>
      </c>
      <c r="L21" s="76" t="e">
        <f>FacultyVersion!#REF!</f>
        <v>#REF!</v>
      </c>
      <c r="M21" s="76" t="e">
        <f>FacultyVersion!#REF!</f>
        <v>#REF!</v>
      </c>
      <c r="N21" s="76" t="e">
        <f>FacultyVersion!#REF!</f>
        <v>#REF!</v>
      </c>
    </row>
    <row r="22" spans="1:14" x14ac:dyDescent="0.25">
      <c r="A22" s="76" t="e">
        <f>FacultyVersion!#REF!</f>
        <v>#REF!</v>
      </c>
      <c r="B22" s="76" t="e">
        <f>FacultyVersion!#REF!</f>
        <v>#REF!</v>
      </c>
      <c r="C22" s="76" t="e">
        <f>FacultyVersion!#REF!</f>
        <v>#REF!</v>
      </c>
      <c r="D22" s="76"/>
      <c r="E22" s="76"/>
      <c r="F22" s="426" t="e">
        <f>FacultyVersion!#REF!</f>
        <v>#REF!</v>
      </c>
      <c r="G22" s="76" t="e">
        <f>FacultyVersion!#REF!</f>
        <v>#REF!</v>
      </c>
      <c r="H22" s="76" t="e">
        <f>FacultyVersion!#REF!</f>
        <v>#REF!</v>
      </c>
      <c r="I22" s="76" t="e">
        <f>FacultyVersion!#REF!</f>
        <v>#REF!</v>
      </c>
      <c r="J22" s="76" t="e">
        <f>FacultyVersion!#REF!</f>
        <v>#REF!</v>
      </c>
      <c r="K22" s="76" t="e">
        <f>FacultyVersion!#REF!</f>
        <v>#REF!</v>
      </c>
      <c r="L22" s="76" t="e">
        <f>FacultyVersion!#REF!</f>
        <v>#REF!</v>
      </c>
      <c r="M22" s="76" t="e">
        <f>FacultyVersion!#REF!</f>
        <v>#REF!</v>
      </c>
      <c r="N22" s="76" t="e">
        <f>FacultyVersion!#REF!</f>
        <v>#REF!</v>
      </c>
    </row>
    <row r="23" spans="1:14" x14ac:dyDescent="0.25">
      <c r="A23" s="76" t="e">
        <f>FacultyVersion!#REF!</f>
        <v>#REF!</v>
      </c>
      <c r="B23" s="76" t="e">
        <f>FacultyVersion!#REF!</f>
        <v>#REF!</v>
      </c>
      <c r="C23" s="76" t="e">
        <f>FacultyVersion!#REF!</f>
        <v>#REF!</v>
      </c>
      <c r="D23" s="76"/>
      <c r="E23" s="76"/>
      <c r="F23" s="426" t="e">
        <f>FacultyVersion!#REF!</f>
        <v>#REF!</v>
      </c>
      <c r="G23" s="76" t="e">
        <f>FacultyVersion!#REF!</f>
        <v>#REF!</v>
      </c>
      <c r="H23" s="76" t="e">
        <f>FacultyVersion!#REF!</f>
        <v>#REF!</v>
      </c>
      <c r="I23" s="76" t="e">
        <f>FacultyVersion!#REF!</f>
        <v>#REF!</v>
      </c>
      <c r="J23" s="76" t="e">
        <f>FacultyVersion!#REF!</f>
        <v>#REF!</v>
      </c>
      <c r="K23" s="76" t="e">
        <f>FacultyVersion!#REF!</f>
        <v>#REF!</v>
      </c>
      <c r="L23" s="76" t="e">
        <f>FacultyVersion!#REF!</f>
        <v>#REF!</v>
      </c>
      <c r="M23" s="76" t="e">
        <f>FacultyVersion!#REF!</f>
        <v>#REF!</v>
      </c>
      <c r="N23" s="76" t="e">
        <f>FacultyVersion!#REF!</f>
        <v>#REF!</v>
      </c>
    </row>
    <row r="24" spans="1:14" x14ac:dyDescent="0.25">
      <c r="A24" s="76">
        <f>FacultyVersion!A11</f>
        <v>3</v>
      </c>
      <c r="B24" s="76" t="str">
        <f>FacultyVersion!B11</f>
        <v>0701954</v>
      </c>
      <c r="C24" s="76" t="str">
        <f>FacultyVersion!C11</f>
        <v>Abiodun OBAKPOLOR12</v>
      </c>
      <c r="D24" s="76"/>
      <c r="E24" s="76"/>
      <c r="F24" s="426" t="str">
        <f>FacultyVersion!AM11</f>
        <v xml:space="preserve">MEE221 </v>
      </c>
      <c r="G24" s="76" t="e">
        <f>FacultyVersion!#REF!</f>
        <v>#REF!</v>
      </c>
      <c r="H24" s="76" t="e">
        <f>FacultyVersion!#REF!</f>
        <v>#REF!</v>
      </c>
      <c r="I24" s="76" t="e">
        <f>FacultyVersion!#REF!</f>
        <v>#REF!</v>
      </c>
      <c r="J24" s="76" t="e">
        <f>FacultyVersion!#REF!</f>
        <v>#REF!</v>
      </c>
      <c r="K24" s="76" t="e">
        <f>FacultyVersion!#REF!</f>
        <v>#REF!</v>
      </c>
      <c r="L24" s="76" t="e">
        <f>FacultyVersion!#REF!</f>
        <v>#REF!</v>
      </c>
      <c r="M24" s="76" t="e">
        <f>FacultyVersion!#REF!</f>
        <v>#REF!</v>
      </c>
      <c r="N24" s="76" t="e">
        <f>FacultyVersion!#REF!</f>
        <v>#REF!</v>
      </c>
    </row>
    <row r="25" spans="1:14" x14ac:dyDescent="0.25">
      <c r="A25" s="76" t="e">
        <f>FacultyVersion!#REF!</f>
        <v>#REF!</v>
      </c>
      <c r="B25" s="76" t="e">
        <f>FacultyVersion!#REF!</f>
        <v>#REF!</v>
      </c>
      <c r="C25" s="76" t="e">
        <f>FacultyVersion!#REF!</f>
        <v>#REF!</v>
      </c>
      <c r="D25" s="76"/>
      <c r="E25" s="76"/>
      <c r="F25" s="426" t="e">
        <f>FacultyVersion!#REF!</f>
        <v>#REF!</v>
      </c>
      <c r="G25" s="76">
        <f>FacultyVersion!BA11</f>
        <v>0</v>
      </c>
      <c r="H25" s="76">
        <f>FacultyVersion!BB11</f>
        <v>0</v>
      </c>
      <c r="I25" s="76">
        <f>FacultyVersion!BC11</f>
        <v>0</v>
      </c>
      <c r="J25" s="76">
        <f>FacultyVersion!BD11</f>
        <v>0</v>
      </c>
      <c r="K25" s="76">
        <f>FacultyVersion!BE11</f>
        <v>0</v>
      </c>
      <c r="L25" s="76">
        <f>FacultyVersion!BF11</f>
        <v>0</v>
      </c>
      <c r="M25" s="76">
        <f>FacultyVersion!BG11</f>
        <v>0</v>
      </c>
      <c r="N25" s="76" t="str">
        <f>FacultyVersion!BH11</f>
        <v/>
      </c>
    </row>
    <row r="26" spans="1:14" x14ac:dyDescent="0.25">
      <c r="A26" s="76" t="e">
        <f>FacultyVersion!#REF!</f>
        <v>#REF!</v>
      </c>
      <c r="B26" s="76" t="e">
        <f>FacultyVersion!#REF!</f>
        <v>#REF!</v>
      </c>
      <c r="C26" s="76" t="e">
        <f>FacultyVersion!#REF!</f>
        <v>#REF!</v>
      </c>
      <c r="D26" s="76"/>
      <c r="E26" s="76"/>
      <c r="F26" s="426" t="e">
        <f>FacultyVersion!#REF!</f>
        <v>#REF!</v>
      </c>
      <c r="G26" s="76" t="e">
        <f>FacultyVersion!#REF!</f>
        <v>#REF!</v>
      </c>
      <c r="H26" s="76" t="e">
        <f>FacultyVersion!#REF!</f>
        <v>#REF!</v>
      </c>
      <c r="I26" s="76" t="e">
        <f>FacultyVersion!#REF!</f>
        <v>#REF!</v>
      </c>
      <c r="J26" s="76" t="e">
        <f>FacultyVersion!#REF!</f>
        <v>#REF!</v>
      </c>
      <c r="K26" s="76" t="e">
        <f>FacultyVersion!#REF!</f>
        <v>#REF!</v>
      </c>
      <c r="L26" s="76" t="e">
        <f>FacultyVersion!#REF!</f>
        <v>#REF!</v>
      </c>
      <c r="M26" s="76" t="e">
        <f>FacultyVersion!#REF!</f>
        <v>#REF!</v>
      </c>
      <c r="N26" s="76" t="e">
        <f>FacultyVersion!#REF!</f>
        <v>#REF!</v>
      </c>
    </row>
    <row r="27" spans="1:14" x14ac:dyDescent="0.25">
      <c r="A27" s="76" t="e">
        <f>FacultyVersion!#REF!</f>
        <v>#REF!</v>
      </c>
      <c r="B27" s="76" t="e">
        <f>FacultyVersion!#REF!</f>
        <v>#REF!</v>
      </c>
      <c r="C27" s="76" t="e">
        <f>FacultyVersion!#REF!</f>
        <v>#REF!</v>
      </c>
      <c r="D27" s="76"/>
      <c r="E27" s="76"/>
      <c r="F27" s="426" t="e">
        <f>FacultyVersion!#REF!</f>
        <v>#REF!</v>
      </c>
      <c r="G27" s="76" t="e">
        <f>FacultyVersion!#REF!</f>
        <v>#REF!</v>
      </c>
      <c r="H27" s="76" t="e">
        <f>FacultyVersion!#REF!</f>
        <v>#REF!</v>
      </c>
      <c r="I27" s="76" t="e">
        <f>FacultyVersion!#REF!</f>
        <v>#REF!</v>
      </c>
      <c r="J27" s="76" t="e">
        <f>FacultyVersion!#REF!</f>
        <v>#REF!</v>
      </c>
      <c r="K27" s="76" t="e">
        <f>FacultyVersion!#REF!</f>
        <v>#REF!</v>
      </c>
      <c r="L27" s="76" t="e">
        <f>FacultyVersion!#REF!</f>
        <v>#REF!</v>
      </c>
      <c r="M27" s="76" t="e">
        <f>FacultyVersion!#REF!</f>
        <v>#REF!</v>
      </c>
      <c r="N27" s="76" t="e">
        <f>FacultyVersion!#REF!</f>
        <v>#REF!</v>
      </c>
    </row>
    <row r="28" spans="1:14" x14ac:dyDescent="0.25">
      <c r="A28" s="76">
        <f>FacultyVersion!A12</f>
        <v>4</v>
      </c>
      <c r="B28" s="76" t="str">
        <f>FacultyVersion!B12</f>
        <v>0701979</v>
      </c>
      <c r="C28" s="76" t="str">
        <f>FacultyVersion!C12</f>
        <v>Amaka1 BAKPOLOR10</v>
      </c>
      <c r="D28" s="76"/>
      <c r="E28" s="76"/>
      <c r="F28" s="426" t="str">
        <f>FacultyVersion!AM12</f>
        <v xml:space="preserve">MEE221 </v>
      </c>
      <c r="G28" s="76" t="e">
        <f>FacultyVersion!#REF!</f>
        <v>#REF!</v>
      </c>
      <c r="H28" s="76" t="e">
        <f>FacultyVersion!#REF!</f>
        <v>#REF!</v>
      </c>
      <c r="I28" s="76" t="e">
        <f>FacultyVersion!#REF!</f>
        <v>#REF!</v>
      </c>
      <c r="J28" s="76" t="e">
        <f>FacultyVersion!#REF!</f>
        <v>#REF!</v>
      </c>
      <c r="K28" s="76" t="e">
        <f>FacultyVersion!#REF!</f>
        <v>#REF!</v>
      </c>
      <c r="L28" s="76" t="e">
        <f>FacultyVersion!#REF!</f>
        <v>#REF!</v>
      </c>
      <c r="M28" s="76" t="e">
        <f>FacultyVersion!#REF!</f>
        <v>#REF!</v>
      </c>
      <c r="N28" s="76" t="e">
        <f>FacultyVersion!#REF!</f>
        <v>#REF!</v>
      </c>
    </row>
    <row r="29" spans="1:14" x14ac:dyDescent="0.25">
      <c r="A29" s="76" t="e">
        <f>FacultyVersion!#REF!</f>
        <v>#REF!</v>
      </c>
      <c r="B29" s="76" t="e">
        <f>FacultyVersion!#REF!</f>
        <v>#REF!</v>
      </c>
      <c r="C29" s="76" t="e">
        <f>FacultyVersion!#REF!</f>
        <v>#REF!</v>
      </c>
      <c r="D29" s="76"/>
      <c r="E29" s="76"/>
      <c r="F29" s="426" t="e">
        <f>FacultyVersion!#REF!</f>
        <v>#REF!</v>
      </c>
      <c r="G29" s="76">
        <f>FacultyVersion!BA12</f>
        <v>0</v>
      </c>
      <c r="H29" s="76">
        <f>FacultyVersion!BB12</f>
        <v>0</v>
      </c>
      <c r="I29" s="76">
        <f>FacultyVersion!BC12</f>
        <v>0</v>
      </c>
      <c r="J29" s="76">
        <f>FacultyVersion!BD12</f>
        <v>0</v>
      </c>
      <c r="K29" s="76">
        <f>FacultyVersion!BE12</f>
        <v>0</v>
      </c>
      <c r="L29" s="76">
        <f>FacultyVersion!BF12</f>
        <v>0</v>
      </c>
      <c r="M29" s="76">
        <f>FacultyVersion!BG12</f>
        <v>0</v>
      </c>
      <c r="N29" s="76" t="str">
        <f>FacultyVersion!BH12</f>
        <v/>
      </c>
    </row>
    <row r="30" spans="1:14" x14ac:dyDescent="0.25">
      <c r="A30" s="76">
        <f>FacultyVersion!A13</f>
        <v>5</v>
      </c>
      <c r="B30" s="76" t="str">
        <f>FacultyVersion!B13</f>
        <v>0702024</v>
      </c>
      <c r="C30" s="76" t="str">
        <f>FacultyVersion!C13</f>
        <v>BAmaka2 OBAKPOLOR11</v>
      </c>
      <c r="D30" s="76"/>
      <c r="E30" s="76"/>
      <c r="F30" s="426" t="str">
        <f>FacultyVersion!AM13</f>
        <v xml:space="preserve">PRE571 </v>
      </c>
      <c r="G30" s="76" t="e">
        <f>FacultyVersion!#REF!</f>
        <v>#REF!</v>
      </c>
      <c r="H30" s="76" t="e">
        <f>FacultyVersion!#REF!</f>
        <v>#REF!</v>
      </c>
      <c r="I30" s="76" t="e">
        <f>FacultyVersion!#REF!</f>
        <v>#REF!</v>
      </c>
      <c r="J30" s="76" t="e">
        <f>FacultyVersion!#REF!</f>
        <v>#REF!</v>
      </c>
      <c r="K30" s="76" t="e">
        <f>FacultyVersion!#REF!</f>
        <v>#REF!</v>
      </c>
      <c r="L30" s="76" t="e">
        <f>FacultyVersion!#REF!</f>
        <v>#REF!</v>
      </c>
      <c r="M30" s="76" t="e">
        <f>FacultyVersion!#REF!</f>
        <v>#REF!</v>
      </c>
      <c r="N30" s="76" t="e">
        <f>FacultyVersion!#REF!</f>
        <v>#REF!</v>
      </c>
    </row>
    <row r="31" spans="1:14" x14ac:dyDescent="0.25">
      <c r="A31" s="76" t="e">
        <f>FacultyVersion!#REF!</f>
        <v>#REF!</v>
      </c>
      <c r="B31" s="76" t="e">
        <f>FacultyVersion!#REF!</f>
        <v>#REF!</v>
      </c>
      <c r="C31" s="76" t="e">
        <f>FacultyVersion!#REF!</f>
        <v>#REF!</v>
      </c>
      <c r="D31" s="76"/>
      <c r="E31" s="76"/>
      <c r="F31" s="426" t="e">
        <f>FacultyVersion!#REF!</f>
        <v>#REF!</v>
      </c>
      <c r="G31" s="76">
        <f>FacultyVersion!BB13</f>
        <v>0</v>
      </c>
      <c r="H31" s="76">
        <f>FacultyVersion!BC13</f>
        <v>0</v>
      </c>
      <c r="I31" s="76">
        <f>FacultyVersion!BD13</f>
        <v>0</v>
      </c>
      <c r="J31" s="76">
        <f>FacultyVersion!BE13</f>
        <v>0</v>
      </c>
      <c r="K31" s="76">
        <f>FacultyVersion!BE13</f>
        <v>0</v>
      </c>
      <c r="L31" s="76">
        <f>FacultyVersion!BF13</f>
        <v>0</v>
      </c>
      <c r="M31" s="76">
        <f>FacultyVersion!BG13</f>
        <v>0</v>
      </c>
      <c r="N31" s="76" t="str">
        <f>FacultyVersion!BH13</f>
        <v/>
      </c>
    </row>
    <row r="32" spans="1:14" x14ac:dyDescent="0.25">
      <c r="A32" s="76" t="e">
        <f>FacultyVersion!#REF!</f>
        <v>#REF!</v>
      </c>
      <c r="B32" s="76" t="e">
        <f>FacultyVersion!#REF!</f>
        <v>#REF!</v>
      </c>
      <c r="C32" s="76" t="e">
        <f>FacultyVersion!#REF!</f>
        <v>#REF!</v>
      </c>
      <c r="D32" s="76"/>
      <c r="E32" s="76"/>
      <c r="F32" s="426" t="e">
        <f>FacultyVersion!#REF!</f>
        <v>#REF!</v>
      </c>
      <c r="G32" s="76" t="e">
        <f>FacultyVersion!#REF!</f>
        <v>#REF!</v>
      </c>
      <c r="H32" s="76" t="e">
        <f>FacultyVersion!#REF!</f>
        <v>#REF!</v>
      </c>
      <c r="I32" s="76" t="e">
        <f>FacultyVersion!#REF!</f>
        <v>#REF!</v>
      </c>
      <c r="J32" s="76" t="e">
        <f>FacultyVersion!#REF!</f>
        <v>#REF!</v>
      </c>
      <c r="K32" s="76" t="e">
        <f>FacultyVersion!#REF!</f>
        <v>#REF!</v>
      </c>
      <c r="L32" s="76" t="e">
        <f>FacultyVersion!#REF!</f>
        <v>#REF!</v>
      </c>
      <c r="M32" s="76" t="e">
        <f>FacultyVersion!#REF!</f>
        <v>#REF!</v>
      </c>
      <c r="N32" s="76" t="e">
        <f>FacultyVersion!#REF!</f>
        <v>#REF!</v>
      </c>
    </row>
    <row r="33" spans="1:14" x14ac:dyDescent="0.25">
      <c r="A33" s="76" t="e">
        <f>FacultyVersion!#REF!</f>
        <v>#REF!</v>
      </c>
      <c r="B33" s="76" t="e">
        <f>FacultyVersion!#REF!</f>
        <v>#REF!</v>
      </c>
      <c r="C33" s="76" t="e">
        <f>FacultyVersion!#REF!</f>
        <v>#REF!</v>
      </c>
      <c r="D33" s="76"/>
      <c r="E33" s="76"/>
      <c r="F33" s="426" t="e">
        <f>FacultyVersion!#REF!</f>
        <v>#REF!</v>
      </c>
      <c r="G33" s="76" t="e">
        <f>FacultyVersion!#REF!</f>
        <v>#REF!</v>
      </c>
      <c r="H33" s="76" t="e">
        <f>FacultyVersion!#REF!</f>
        <v>#REF!</v>
      </c>
      <c r="I33" s="76" t="e">
        <f>FacultyVersion!#REF!</f>
        <v>#REF!</v>
      </c>
      <c r="J33" s="76" t="e">
        <f>FacultyVersion!#REF!</f>
        <v>#REF!</v>
      </c>
      <c r="K33" s="76" t="e">
        <f>FacultyVersion!#REF!</f>
        <v>#REF!</v>
      </c>
      <c r="L33" s="76" t="e">
        <f>FacultyVersion!#REF!</f>
        <v>#REF!</v>
      </c>
      <c r="M33" s="76" t="e">
        <f>FacultyVersion!#REF!</f>
        <v>#REF!</v>
      </c>
      <c r="N33" s="76" t="e">
        <f>FacultyVersion!#REF!</f>
        <v>#REF!</v>
      </c>
    </row>
    <row r="34" spans="1:14" x14ac:dyDescent="0.25">
      <c r="A34" s="76">
        <f>FacultyVersion!A14</f>
        <v>6</v>
      </c>
      <c r="B34" s="76" t="str">
        <f>FacultyVersion!B14</f>
        <v>0702032</v>
      </c>
      <c r="C34" s="76" t="str">
        <f>FacultyVersion!C14</f>
        <v>Collins1  BAKPOLOR9</v>
      </c>
      <c r="D34" s="76"/>
      <c r="E34" s="76"/>
      <c r="F34" s="426" t="str">
        <f>FacultyVersion!AM14</f>
        <v xml:space="preserve">PRE571 </v>
      </c>
      <c r="G34" s="76" t="e">
        <f>FacultyVersion!#REF!</f>
        <v>#REF!</v>
      </c>
      <c r="H34" s="76" t="e">
        <f>FacultyVersion!#REF!</f>
        <v>#REF!</v>
      </c>
      <c r="I34" s="76" t="e">
        <f>FacultyVersion!#REF!</f>
        <v>#REF!</v>
      </c>
      <c r="J34" s="76" t="e">
        <f>FacultyVersion!#REF!</f>
        <v>#REF!</v>
      </c>
      <c r="K34" s="76" t="e">
        <f>FacultyVersion!#REF!</f>
        <v>#REF!</v>
      </c>
      <c r="L34" s="76" t="e">
        <f>FacultyVersion!#REF!</f>
        <v>#REF!</v>
      </c>
      <c r="M34" s="76" t="e">
        <f>FacultyVersion!#REF!</f>
        <v>#REF!</v>
      </c>
      <c r="N34" s="76" t="e">
        <f>FacultyVersion!#REF!</f>
        <v>#REF!</v>
      </c>
    </row>
    <row r="35" spans="1:14" x14ac:dyDescent="0.25">
      <c r="A35" s="76" t="e">
        <f>FacultyVersion!#REF!</f>
        <v>#REF!</v>
      </c>
      <c r="B35" s="76" t="e">
        <f>FacultyVersion!#REF!</f>
        <v>#REF!</v>
      </c>
      <c r="C35" s="76" t="e">
        <f>FacultyVersion!#REF!</f>
        <v>#REF!</v>
      </c>
      <c r="D35" s="76"/>
      <c r="E35" s="76"/>
      <c r="F35" s="426" t="e">
        <f>FacultyVersion!#REF!</f>
        <v>#REF!</v>
      </c>
      <c r="G35" s="76">
        <f>FacultyVersion!BA14</f>
        <v>0</v>
      </c>
      <c r="H35" s="76">
        <f>FacultyVersion!BB14</f>
        <v>0</v>
      </c>
      <c r="I35" s="76">
        <f>FacultyVersion!BC14</f>
        <v>0</v>
      </c>
      <c r="J35" s="76">
        <f>FacultyVersion!BD14</f>
        <v>0</v>
      </c>
      <c r="K35" s="76">
        <f>FacultyVersion!BE14</f>
        <v>0</v>
      </c>
      <c r="L35" s="76">
        <f>FacultyVersion!BF14</f>
        <v>0</v>
      </c>
      <c r="M35" s="76">
        <f>FacultyVersion!BG14</f>
        <v>0</v>
      </c>
      <c r="N35" s="76" t="str">
        <f>FacultyVersion!BH14</f>
        <v/>
      </c>
    </row>
    <row r="36" spans="1:14" x14ac:dyDescent="0.25">
      <c r="A36" s="76" t="e">
        <f>FacultyVersion!#REF!</f>
        <v>#REF!</v>
      </c>
      <c r="B36" s="76" t="e">
        <f>FacultyVersion!#REF!</f>
        <v>#REF!</v>
      </c>
      <c r="C36" s="76" t="e">
        <f>FacultyVersion!#REF!</f>
        <v>#REF!</v>
      </c>
      <c r="D36" s="76"/>
      <c r="E36" s="76"/>
      <c r="F36" s="426" t="e">
        <f>FacultyVersion!#REF!</f>
        <v>#REF!</v>
      </c>
      <c r="G36" s="76" t="e">
        <f>FacultyVersion!#REF!</f>
        <v>#REF!</v>
      </c>
      <c r="H36" s="76" t="e">
        <f>FacultyVersion!#REF!</f>
        <v>#REF!</v>
      </c>
      <c r="I36" s="76" t="e">
        <f>FacultyVersion!#REF!</f>
        <v>#REF!</v>
      </c>
      <c r="J36" s="76" t="e">
        <f>FacultyVersion!#REF!</f>
        <v>#REF!</v>
      </c>
      <c r="K36" s="76" t="e">
        <f>FacultyVersion!#REF!</f>
        <v>#REF!</v>
      </c>
      <c r="L36" s="76" t="e">
        <f>FacultyVersion!#REF!</f>
        <v>#REF!</v>
      </c>
      <c r="M36" s="76" t="e">
        <f>FacultyVersion!#REF!</f>
        <v>#REF!</v>
      </c>
      <c r="N36" s="76" t="e">
        <f>FacultyVersion!#REF!</f>
        <v>#REF!</v>
      </c>
    </row>
    <row r="37" spans="1:14" x14ac:dyDescent="0.25">
      <c r="A37" s="76" t="e">
        <f>FacultyVersion!#REF!</f>
        <v>#REF!</v>
      </c>
      <c r="B37" s="76" t="e">
        <f>FacultyVersion!#REF!</f>
        <v>#REF!</v>
      </c>
      <c r="C37" s="76" t="e">
        <f>FacultyVersion!#REF!</f>
        <v>#REF!</v>
      </c>
      <c r="D37" s="76"/>
      <c r="E37" s="76"/>
      <c r="F37" s="426" t="e">
        <f>FacultyVersion!#REF!</f>
        <v>#REF!</v>
      </c>
      <c r="G37" s="76" t="e">
        <f>FacultyVersion!#REF!</f>
        <v>#REF!</v>
      </c>
      <c r="H37" s="76" t="e">
        <f>FacultyVersion!#REF!</f>
        <v>#REF!</v>
      </c>
      <c r="I37" s="76" t="e">
        <f>FacultyVersion!#REF!</f>
        <v>#REF!</v>
      </c>
      <c r="J37" s="76" t="e">
        <f>FacultyVersion!#REF!</f>
        <v>#REF!</v>
      </c>
      <c r="K37" s="76" t="e">
        <f>FacultyVersion!#REF!</f>
        <v>#REF!</v>
      </c>
      <c r="L37" s="76" t="e">
        <f>FacultyVersion!#REF!</f>
        <v>#REF!</v>
      </c>
      <c r="M37" s="76" t="e">
        <f>FacultyVersion!#REF!</f>
        <v>#REF!</v>
      </c>
      <c r="N37" s="76" t="e">
        <f>FacultyVersion!#REF!</f>
        <v>#REF!</v>
      </c>
    </row>
    <row r="38" spans="1:14" x14ac:dyDescent="0.25">
      <c r="A38" s="76" t="e">
        <f>FacultyVersion!#REF!</f>
        <v>#REF!</v>
      </c>
      <c r="B38" s="76" t="e">
        <f>FacultyVersion!#REF!</f>
        <v>#REF!</v>
      </c>
      <c r="C38" s="76" t="e">
        <f>FacultyVersion!#REF!</f>
        <v>#REF!</v>
      </c>
      <c r="D38" s="76"/>
      <c r="E38" s="76"/>
      <c r="F38" s="426" t="e">
        <f>FacultyVersion!#REF!</f>
        <v>#REF!</v>
      </c>
      <c r="G38" s="76" t="e">
        <f>FacultyVersion!#REF!</f>
        <v>#REF!</v>
      </c>
      <c r="H38" s="76" t="e">
        <f>FacultyVersion!#REF!</f>
        <v>#REF!</v>
      </c>
      <c r="I38" s="76" t="e">
        <f>FacultyVersion!#REF!</f>
        <v>#REF!</v>
      </c>
      <c r="J38" s="76" t="e">
        <f>FacultyVersion!#REF!</f>
        <v>#REF!</v>
      </c>
      <c r="K38" s="76" t="e">
        <f>FacultyVersion!#REF!</f>
        <v>#REF!</v>
      </c>
      <c r="L38" s="76" t="e">
        <f>FacultyVersion!#REF!</f>
        <v>#REF!</v>
      </c>
      <c r="M38" s="76" t="e">
        <f>FacultyVersion!#REF!</f>
        <v>#REF!</v>
      </c>
      <c r="N38" s="76" t="e">
        <f>FacultyVersion!#REF!</f>
        <v>#REF!</v>
      </c>
    </row>
    <row r="39" spans="1:14" x14ac:dyDescent="0.25">
      <c r="A39" s="76" t="e">
        <f>FacultyVersion!#REF!</f>
        <v>#REF!</v>
      </c>
      <c r="B39" s="76" t="e">
        <f>FacultyVersion!#REF!</f>
        <v>#REF!</v>
      </c>
      <c r="C39" s="76" t="e">
        <f>FacultyVersion!#REF!</f>
        <v>#REF!</v>
      </c>
      <c r="D39" s="76"/>
      <c r="E39" s="76"/>
      <c r="F39" s="426" t="e">
        <f>FacultyVersion!#REF!</f>
        <v>#REF!</v>
      </c>
      <c r="G39" s="76" t="e">
        <f>FacultyVersion!#REF!</f>
        <v>#REF!</v>
      </c>
      <c r="H39" s="76" t="e">
        <f>FacultyVersion!#REF!</f>
        <v>#REF!</v>
      </c>
      <c r="I39" s="76" t="e">
        <f>FacultyVersion!#REF!</f>
        <v>#REF!</v>
      </c>
      <c r="J39" s="76" t="e">
        <f>FacultyVersion!#REF!</f>
        <v>#REF!</v>
      </c>
      <c r="K39" s="76" t="e">
        <f>FacultyVersion!#REF!</f>
        <v>#REF!</v>
      </c>
      <c r="L39" s="76" t="e">
        <f>FacultyVersion!#REF!</f>
        <v>#REF!</v>
      </c>
      <c r="M39" s="76" t="e">
        <f>FacultyVersion!#REF!</f>
        <v>#REF!</v>
      </c>
      <c r="N39" s="76" t="e">
        <f>FacultyVersion!#REF!</f>
        <v>#REF!</v>
      </c>
    </row>
    <row r="40" spans="1:14" x14ac:dyDescent="0.25">
      <c r="A40" s="76" t="e">
        <f>FacultyVersion!#REF!</f>
        <v>#REF!</v>
      </c>
      <c r="B40" s="76" t="e">
        <f>FacultyVersion!#REF!</f>
        <v>#REF!</v>
      </c>
      <c r="C40" s="76" t="e">
        <f>FacultyVersion!#REF!</f>
        <v>#REF!</v>
      </c>
      <c r="D40" s="76"/>
      <c r="E40" s="76"/>
      <c r="F40" s="426" t="e">
        <f>FacultyVersion!#REF!</f>
        <v>#REF!</v>
      </c>
      <c r="G40" s="76" t="e">
        <f>FacultyVersion!#REF!</f>
        <v>#REF!</v>
      </c>
      <c r="H40" s="76" t="e">
        <f>FacultyVersion!#REF!</f>
        <v>#REF!</v>
      </c>
      <c r="I40" s="76" t="e">
        <f>FacultyVersion!#REF!</f>
        <v>#REF!</v>
      </c>
      <c r="J40" s="76" t="e">
        <f>FacultyVersion!#REF!</f>
        <v>#REF!</v>
      </c>
      <c r="K40" s="76" t="e">
        <f>FacultyVersion!#REF!</f>
        <v>#REF!</v>
      </c>
      <c r="L40" s="76" t="e">
        <f>FacultyVersion!#REF!</f>
        <v>#REF!</v>
      </c>
      <c r="M40" s="76" t="e">
        <f>FacultyVersion!#REF!</f>
        <v>#REF!</v>
      </c>
      <c r="N40" s="76" t="e">
        <f>FacultyVersion!#REF!</f>
        <v>#REF!</v>
      </c>
    </row>
    <row r="41" spans="1:14" x14ac:dyDescent="0.25">
      <c r="A41" s="76" t="e">
        <f>FacultyVersion!#REF!</f>
        <v>#REF!</v>
      </c>
      <c r="B41" s="76" t="e">
        <f>FacultyVersion!#REF!</f>
        <v>#REF!</v>
      </c>
      <c r="C41" s="76" t="e">
        <f>FacultyVersion!#REF!</f>
        <v>#REF!</v>
      </c>
      <c r="D41" s="76"/>
      <c r="E41" s="76"/>
      <c r="F41" s="426" t="e">
        <f>FacultyVersion!#REF!</f>
        <v>#REF!</v>
      </c>
      <c r="G41" s="76" t="e">
        <f>FacultyVersion!#REF!</f>
        <v>#REF!</v>
      </c>
      <c r="H41" s="76" t="e">
        <f>FacultyVersion!#REF!</f>
        <v>#REF!</v>
      </c>
      <c r="I41" s="76" t="e">
        <f>FacultyVersion!#REF!</f>
        <v>#REF!</v>
      </c>
      <c r="J41" s="76" t="e">
        <f>FacultyVersion!#REF!</f>
        <v>#REF!</v>
      </c>
      <c r="K41" s="76" t="e">
        <f>FacultyVersion!#REF!</f>
        <v>#REF!</v>
      </c>
      <c r="L41" s="76" t="e">
        <f>FacultyVersion!#REF!</f>
        <v>#REF!</v>
      </c>
      <c r="M41" s="76" t="e">
        <f>FacultyVersion!#REF!</f>
        <v>#REF!</v>
      </c>
      <c r="N41" s="76" t="e">
        <f>FacultyVersion!#REF!</f>
        <v>#REF!</v>
      </c>
    </row>
    <row r="42" spans="1:14" x14ac:dyDescent="0.25">
      <c r="A42" s="76" t="e">
        <f>FacultyVersion!#REF!</f>
        <v>#REF!</v>
      </c>
      <c r="B42" s="76" t="e">
        <f>FacultyVersion!#REF!</f>
        <v>#REF!</v>
      </c>
      <c r="C42" s="76" t="e">
        <f>FacultyVersion!#REF!</f>
        <v>#REF!</v>
      </c>
      <c r="D42" s="76"/>
      <c r="E42" s="76"/>
      <c r="F42" s="426" t="e">
        <f>FacultyVersion!#REF!</f>
        <v>#REF!</v>
      </c>
      <c r="G42" s="76" t="e">
        <f>FacultyVersion!#REF!</f>
        <v>#REF!</v>
      </c>
      <c r="H42" s="76" t="e">
        <f>FacultyVersion!#REF!</f>
        <v>#REF!</v>
      </c>
      <c r="I42" s="76" t="e">
        <f>FacultyVersion!#REF!</f>
        <v>#REF!</v>
      </c>
      <c r="J42" s="76" t="e">
        <f>FacultyVersion!#REF!</f>
        <v>#REF!</v>
      </c>
      <c r="K42" s="76" t="e">
        <f>FacultyVersion!#REF!</f>
        <v>#REF!</v>
      </c>
      <c r="L42" s="76" t="e">
        <f>FacultyVersion!#REF!</f>
        <v>#REF!</v>
      </c>
      <c r="M42" s="76" t="e">
        <f>FacultyVersion!#REF!</f>
        <v>#REF!</v>
      </c>
      <c r="N42" s="76" t="e">
        <f>FacultyVersion!#REF!</f>
        <v>#REF!</v>
      </c>
    </row>
    <row r="43" spans="1:14" x14ac:dyDescent="0.25">
      <c r="A43" s="76">
        <f>FacultyVersion!A15</f>
        <v>7</v>
      </c>
      <c r="B43" s="76" t="str">
        <f>FacultyVersion!B15</f>
        <v>0801712</v>
      </c>
      <c r="C43" s="76" t="str">
        <f>FacultyVersion!C15</f>
        <v>Collins2 OBAKPOLOR10</v>
      </c>
      <c r="D43" s="76"/>
      <c r="E43" s="76"/>
      <c r="F43" s="426" t="str">
        <f>FacultyVersion!AM15</f>
        <v xml:space="preserve"> </v>
      </c>
      <c r="G43" s="76" t="e">
        <f>FacultyVersion!#REF!</f>
        <v>#REF!</v>
      </c>
      <c r="H43" s="76" t="e">
        <f>FacultyVersion!#REF!</f>
        <v>#REF!</v>
      </c>
      <c r="I43" s="76" t="e">
        <f>FacultyVersion!#REF!</f>
        <v>#REF!</v>
      </c>
      <c r="J43" s="76" t="e">
        <f>FacultyVersion!#REF!</f>
        <v>#REF!</v>
      </c>
      <c r="K43" s="76" t="e">
        <f>FacultyVersion!#REF!</f>
        <v>#REF!</v>
      </c>
      <c r="L43" s="76" t="e">
        <f>FacultyVersion!#REF!</f>
        <v>#REF!</v>
      </c>
      <c r="M43" s="76" t="e">
        <f>FacultyVersion!#REF!</f>
        <v>#REF!</v>
      </c>
      <c r="N43" s="76" t="e">
        <f>FacultyVersion!#REF!</f>
        <v>#REF!</v>
      </c>
    </row>
    <row r="44" spans="1:14" x14ac:dyDescent="0.25">
      <c r="A44" s="76" t="e">
        <f>FacultyVersion!#REF!</f>
        <v>#REF!</v>
      </c>
      <c r="B44" s="76" t="e">
        <f>FacultyVersion!#REF!</f>
        <v>#REF!</v>
      </c>
      <c r="C44" s="76" t="e">
        <f>FacultyVersion!#REF!</f>
        <v>#REF!</v>
      </c>
      <c r="D44" s="76"/>
      <c r="E44" s="76"/>
      <c r="F44" s="426" t="e">
        <f>FacultyVersion!#REF!</f>
        <v>#REF!</v>
      </c>
      <c r="G44" s="76">
        <f>FacultyVersion!BA15</f>
        <v>0</v>
      </c>
      <c r="H44" s="76">
        <f>FacultyVersion!BB15</f>
        <v>0</v>
      </c>
      <c r="I44" s="76">
        <f>FacultyVersion!BC15</f>
        <v>0</v>
      </c>
      <c r="J44" s="76">
        <f>FacultyVersion!BD15</f>
        <v>0</v>
      </c>
      <c r="K44" s="76">
        <f>FacultyVersion!BE15</f>
        <v>0</v>
      </c>
      <c r="L44" s="76">
        <f>FacultyVersion!BF15</f>
        <v>0</v>
      </c>
      <c r="M44" s="76">
        <f>FacultyVersion!BG15</f>
        <v>0</v>
      </c>
      <c r="N44" s="76" t="str">
        <f>FacultyVersion!BH15</f>
        <v/>
      </c>
    </row>
    <row r="45" spans="1:14" x14ac:dyDescent="0.25">
      <c r="A45" s="76" t="e">
        <f>FacultyVersion!#REF!</f>
        <v>#REF!</v>
      </c>
      <c r="B45" s="76" t="e">
        <f>FacultyVersion!#REF!</f>
        <v>#REF!</v>
      </c>
      <c r="C45" s="76" t="e">
        <f>FacultyVersion!#REF!</f>
        <v>#REF!</v>
      </c>
      <c r="D45" s="76"/>
      <c r="E45" s="76"/>
      <c r="F45" s="426" t="e">
        <f>FacultyVersion!#REF!</f>
        <v>#REF!</v>
      </c>
      <c r="G45" s="76" t="e">
        <f>FacultyVersion!#REF!</f>
        <v>#REF!</v>
      </c>
      <c r="H45" s="76" t="e">
        <f>FacultyVersion!#REF!</f>
        <v>#REF!</v>
      </c>
      <c r="I45" s="76" t="e">
        <f>FacultyVersion!#REF!</f>
        <v>#REF!</v>
      </c>
      <c r="J45" s="76" t="e">
        <f>FacultyVersion!#REF!</f>
        <v>#REF!</v>
      </c>
      <c r="K45" s="76" t="e">
        <f>FacultyVersion!#REF!</f>
        <v>#REF!</v>
      </c>
      <c r="L45" s="76" t="e">
        <f>FacultyVersion!#REF!</f>
        <v>#REF!</v>
      </c>
      <c r="M45" s="76" t="e">
        <f>FacultyVersion!#REF!</f>
        <v>#REF!</v>
      </c>
      <c r="N45" s="76" t="e">
        <f>FacultyVersion!#REF!</f>
        <v>#REF!</v>
      </c>
    </row>
    <row r="46" spans="1:14" x14ac:dyDescent="0.25">
      <c r="A46" s="76">
        <f>FacultyVersion!A16</f>
        <v>8</v>
      </c>
      <c r="B46" s="76" t="str">
        <f>FacultyVersion!B16</f>
        <v>0801730</v>
      </c>
      <c r="C46" s="76" t="str">
        <f>FacultyVersion!C16</f>
        <v>Collins3 BAKPOLOR8</v>
      </c>
      <c r="D46" s="76"/>
      <c r="E46" s="76"/>
      <c r="F46" s="426" t="str">
        <f>FacultyVersion!AM16</f>
        <v xml:space="preserve">PRE571 </v>
      </c>
      <c r="G46" s="76" t="e">
        <f>FacultyVersion!#REF!</f>
        <v>#REF!</v>
      </c>
      <c r="H46" s="76" t="e">
        <f>FacultyVersion!#REF!</f>
        <v>#REF!</v>
      </c>
      <c r="I46" s="76" t="e">
        <f>FacultyVersion!#REF!</f>
        <v>#REF!</v>
      </c>
      <c r="J46" s="76" t="e">
        <f>FacultyVersion!#REF!</f>
        <v>#REF!</v>
      </c>
      <c r="K46" s="76" t="e">
        <f>FacultyVersion!#REF!</f>
        <v>#REF!</v>
      </c>
      <c r="L46" s="76" t="e">
        <f>FacultyVersion!#REF!</f>
        <v>#REF!</v>
      </c>
      <c r="M46" s="76" t="e">
        <f>FacultyVersion!#REF!</f>
        <v>#REF!</v>
      </c>
      <c r="N46" s="76" t="e">
        <f>FacultyVersion!#REF!</f>
        <v>#REF!</v>
      </c>
    </row>
    <row r="47" spans="1:14" x14ac:dyDescent="0.25">
      <c r="A47" s="76">
        <f>FacultyVersion!A17</f>
        <v>9</v>
      </c>
      <c r="B47" s="76" t="str">
        <f>FacultyVersion!B17</f>
        <v>0801744</v>
      </c>
      <c r="C47" s="76" t="str">
        <f>FacultyVersion!C17</f>
        <v>Collins4 OBAKPOLOR9</v>
      </c>
      <c r="D47" s="76"/>
      <c r="E47" s="76"/>
      <c r="F47" s="426" t="str">
        <f>FacultyVersion!AM17</f>
        <v xml:space="preserve"> </v>
      </c>
      <c r="G47" s="76">
        <f>FacultyVersion!BA16</f>
        <v>0</v>
      </c>
      <c r="H47" s="76">
        <f>FacultyVersion!BB16</f>
        <v>0</v>
      </c>
      <c r="I47" s="76">
        <f>FacultyVersion!BC16</f>
        <v>0</v>
      </c>
      <c r="J47" s="76">
        <f>FacultyVersion!BD16</f>
        <v>0</v>
      </c>
      <c r="K47" s="76">
        <f>FacultyVersion!BE16</f>
        <v>0</v>
      </c>
      <c r="L47" s="76">
        <f>FacultyVersion!BF16</f>
        <v>0</v>
      </c>
      <c r="M47" s="76">
        <f>FacultyVersion!BG16</f>
        <v>0</v>
      </c>
      <c r="N47" s="76" t="str">
        <f>FacultyVersion!BH16</f>
        <v/>
      </c>
    </row>
    <row r="48" spans="1:14" x14ac:dyDescent="0.25">
      <c r="A48" s="76" t="e">
        <f>FacultyVersion!#REF!</f>
        <v>#REF!</v>
      </c>
      <c r="B48" s="76" t="e">
        <f>FacultyVersion!#REF!</f>
        <v>#REF!</v>
      </c>
      <c r="C48" s="76" t="e">
        <f>FacultyVersion!#REF!</f>
        <v>#REF!</v>
      </c>
      <c r="D48" s="76"/>
      <c r="E48" s="76"/>
      <c r="F48" s="426" t="e">
        <f>FacultyVersion!#REF!</f>
        <v>#REF!</v>
      </c>
      <c r="G48" s="76">
        <f>FacultyVersion!BA17</f>
        <v>0</v>
      </c>
      <c r="H48" s="76">
        <f>FacultyVersion!BB17</f>
        <v>0</v>
      </c>
      <c r="I48" s="76">
        <f>FacultyVersion!BC17</f>
        <v>0</v>
      </c>
      <c r="J48" s="76">
        <f>FacultyVersion!BD17</f>
        <v>0</v>
      </c>
      <c r="K48" s="76">
        <f>FacultyVersion!BE17</f>
        <v>0</v>
      </c>
      <c r="L48" s="76">
        <f>FacultyVersion!BF17</f>
        <v>0</v>
      </c>
      <c r="M48" s="76">
        <f>FacultyVersion!BG17</f>
        <v>0</v>
      </c>
      <c r="N48" s="76" t="str">
        <f>FacultyVersion!BH17</f>
        <v/>
      </c>
    </row>
    <row r="49" spans="1:14" x14ac:dyDescent="0.25">
      <c r="A49" s="76" t="e">
        <f>FacultyVersion!#REF!</f>
        <v>#REF!</v>
      </c>
      <c r="B49" s="76" t="e">
        <f>FacultyVersion!#REF!</f>
        <v>#REF!</v>
      </c>
      <c r="C49" s="76" t="e">
        <f>FacultyVersion!#REF!</f>
        <v>#REF!</v>
      </c>
      <c r="D49" s="76"/>
      <c r="E49" s="76"/>
      <c r="F49" s="426" t="e">
        <f>FacultyVersion!#REF!</f>
        <v>#REF!</v>
      </c>
      <c r="G49" s="76" t="e">
        <f>FacultyVersion!#REF!</f>
        <v>#REF!</v>
      </c>
      <c r="H49" s="76" t="e">
        <f>FacultyVersion!#REF!</f>
        <v>#REF!</v>
      </c>
      <c r="I49" s="76" t="e">
        <f>FacultyVersion!#REF!</f>
        <v>#REF!</v>
      </c>
      <c r="J49" s="76" t="e">
        <f>FacultyVersion!#REF!</f>
        <v>#REF!</v>
      </c>
      <c r="K49" s="76" t="e">
        <f>FacultyVersion!#REF!</f>
        <v>#REF!</v>
      </c>
      <c r="L49" s="76" t="e">
        <f>FacultyVersion!#REF!</f>
        <v>#REF!</v>
      </c>
      <c r="M49" s="76" t="e">
        <f>FacultyVersion!#REF!</f>
        <v>#REF!</v>
      </c>
      <c r="N49" s="76" t="e">
        <f>FacultyVersion!#REF!</f>
        <v>#REF!</v>
      </c>
    </row>
    <row r="50" spans="1:14" x14ac:dyDescent="0.25">
      <c r="A50" s="76" t="e">
        <f>FacultyVersion!#REF!</f>
        <v>#REF!</v>
      </c>
      <c r="B50" s="76" t="e">
        <f>FacultyVersion!#REF!</f>
        <v>#REF!</v>
      </c>
      <c r="C50" s="76" t="e">
        <f>FacultyVersion!#REF!</f>
        <v>#REF!</v>
      </c>
      <c r="D50" s="76"/>
      <c r="E50" s="76"/>
      <c r="F50" s="426" t="e">
        <f>FacultyVersion!#REF!</f>
        <v>#REF!</v>
      </c>
      <c r="G50" s="76" t="e">
        <f>FacultyVersion!#REF!</f>
        <v>#REF!</v>
      </c>
      <c r="H50" s="76" t="e">
        <f>FacultyVersion!#REF!</f>
        <v>#REF!</v>
      </c>
      <c r="I50" s="76" t="e">
        <f>FacultyVersion!#REF!</f>
        <v>#REF!</v>
      </c>
      <c r="J50" s="76" t="e">
        <f>FacultyVersion!#REF!</f>
        <v>#REF!</v>
      </c>
      <c r="K50" s="76" t="e">
        <f>FacultyVersion!#REF!</f>
        <v>#REF!</v>
      </c>
      <c r="L50" s="76" t="e">
        <f>FacultyVersion!#REF!</f>
        <v>#REF!</v>
      </c>
      <c r="M50" s="76" t="e">
        <f>FacultyVersion!#REF!</f>
        <v>#REF!</v>
      </c>
      <c r="N50" s="76" t="e">
        <f>FacultyVersion!#REF!</f>
        <v>#REF!</v>
      </c>
    </row>
    <row r="51" spans="1:14" x14ac:dyDescent="0.25">
      <c r="A51" s="76" t="e">
        <f>FacultyVersion!#REF!</f>
        <v>#REF!</v>
      </c>
      <c r="B51" s="76" t="e">
        <f>FacultyVersion!#REF!</f>
        <v>#REF!</v>
      </c>
      <c r="C51" s="76" t="e">
        <f>FacultyVersion!#REF!</f>
        <v>#REF!</v>
      </c>
      <c r="D51" s="76"/>
      <c r="E51" s="76"/>
      <c r="F51" s="426" t="e">
        <f>FacultyVersion!#REF!</f>
        <v>#REF!</v>
      </c>
      <c r="G51" s="76" t="e">
        <f>FacultyVersion!#REF!</f>
        <v>#REF!</v>
      </c>
      <c r="H51" s="76" t="e">
        <f>FacultyVersion!#REF!</f>
        <v>#REF!</v>
      </c>
      <c r="I51" s="76" t="e">
        <f>FacultyVersion!#REF!</f>
        <v>#REF!</v>
      </c>
      <c r="J51" s="76" t="e">
        <f>FacultyVersion!#REF!</f>
        <v>#REF!</v>
      </c>
      <c r="K51" s="76" t="e">
        <f>FacultyVersion!#REF!</f>
        <v>#REF!</v>
      </c>
      <c r="L51" s="76" t="e">
        <f>FacultyVersion!#REF!</f>
        <v>#REF!</v>
      </c>
      <c r="M51" s="76" t="e">
        <f>FacultyVersion!#REF!</f>
        <v>#REF!</v>
      </c>
      <c r="N51" s="76" t="e">
        <f>FacultyVersion!#REF!</f>
        <v>#REF!</v>
      </c>
    </row>
    <row r="52" spans="1:14" x14ac:dyDescent="0.25">
      <c r="A52" s="76" t="e">
        <f>FacultyVersion!#REF!</f>
        <v>#REF!</v>
      </c>
      <c r="B52" s="76" t="e">
        <f>FacultyVersion!#REF!</f>
        <v>#REF!</v>
      </c>
      <c r="C52" s="76" t="e">
        <f>FacultyVersion!#REF!</f>
        <v>#REF!</v>
      </c>
      <c r="D52" s="76"/>
      <c r="E52" s="76"/>
      <c r="F52" s="426" t="e">
        <f>FacultyVersion!#REF!</f>
        <v>#REF!</v>
      </c>
      <c r="G52" s="76" t="e">
        <f>FacultyVersion!#REF!</f>
        <v>#REF!</v>
      </c>
      <c r="H52" s="76" t="e">
        <f>FacultyVersion!#REF!</f>
        <v>#REF!</v>
      </c>
      <c r="I52" s="76" t="e">
        <f>FacultyVersion!#REF!</f>
        <v>#REF!</v>
      </c>
      <c r="J52" s="76" t="e">
        <f>FacultyVersion!#REF!</f>
        <v>#REF!</v>
      </c>
      <c r="K52" s="76" t="e">
        <f>FacultyVersion!#REF!</f>
        <v>#REF!</v>
      </c>
      <c r="L52" s="76" t="e">
        <f>FacultyVersion!#REF!</f>
        <v>#REF!</v>
      </c>
      <c r="M52" s="76" t="e">
        <f>FacultyVersion!#REF!</f>
        <v>#REF!</v>
      </c>
      <c r="N52" s="76" t="e">
        <f>FacultyVersion!#REF!</f>
        <v>#REF!</v>
      </c>
    </row>
    <row r="53" spans="1:14" x14ac:dyDescent="0.25">
      <c r="A53" s="76" t="e">
        <f>FacultyVersion!#REF!</f>
        <v>#REF!</v>
      </c>
      <c r="B53" s="76" t="e">
        <f>FacultyVersion!#REF!</f>
        <v>#REF!</v>
      </c>
      <c r="C53" s="76" t="e">
        <f>FacultyVersion!#REF!</f>
        <v>#REF!</v>
      </c>
      <c r="D53" s="76"/>
      <c r="E53" s="76"/>
      <c r="F53" s="426" t="e">
        <f>FacultyVersion!#REF!</f>
        <v>#REF!</v>
      </c>
      <c r="G53" s="76" t="e">
        <f>FacultyVersion!#REF!</f>
        <v>#REF!</v>
      </c>
      <c r="H53" s="76" t="e">
        <f>FacultyVersion!#REF!</f>
        <v>#REF!</v>
      </c>
      <c r="I53" s="76" t="e">
        <f>FacultyVersion!#REF!</f>
        <v>#REF!</v>
      </c>
      <c r="J53" s="76" t="e">
        <f>FacultyVersion!#REF!</f>
        <v>#REF!</v>
      </c>
      <c r="K53" s="76" t="e">
        <f>FacultyVersion!#REF!</f>
        <v>#REF!</v>
      </c>
      <c r="L53" s="76" t="e">
        <f>FacultyVersion!#REF!</f>
        <v>#REF!</v>
      </c>
      <c r="M53" s="76" t="e">
        <f>FacultyVersion!#REF!</f>
        <v>#REF!</v>
      </c>
      <c r="N53" s="76" t="e">
        <f>FacultyVersion!#REF!</f>
        <v>#REF!</v>
      </c>
    </row>
    <row r="54" spans="1:14" x14ac:dyDescent="0.25">
      <c r="A54" s="76" t="e">
        <f>FacultyVersion!#REF!</f>
        <v>#REF!</v>
      </c>
      <c r="B54" s="76" t="e">
        <f>FacultyVersion!#REF!</f>
        <v>#REF!</v>
      </c>
      <c r="C54" s="76" t="e">
        <f>FacultyVersion!#REF!</f>
        <v>#REF!</v>
      </c>
      <c r="D54" s="76"/>
      <c r="E54" s="76"/>
      <c r="F54" s="426" t="e">
        <f>FacultyVersion!#REF!</f>
        <v>#REF!</v>
      </c>
      <c r="G54" s="76" t="e">
        <f>FacultyVersion!#REF!</f>
        <v>#REF!</v>
      </c>
      <c r="H54" s="76" t="e">
        <f>FacultyVersion!#REF!</f>
        <v>#REF!</v>
      </c>
      <c r="I54" s="76" t="e">
        <f>FacultyVersion!#REF!</f>
        <v>#REF!</v>
      </c>
      <c r="J54" s="76" t="e">
        <f>FacultyVersion!#REF!</f>
        <v>#REF!</v>
      </c>
      <c r="K54" s="76" t="e">
        <f>FacultyVersion!#REF!</f>
        <v>#REF!</v>
      </c>
      <c r="L54" s="76" t="e">
        <f>FacultyVersion!#REF!</f>
        <v>#REF!</v>
      </c>
      <c r="M54" s="76" t="e">
        <f>FacultyVersion!#REF!</f>
        <v>#REF!</v>
      </c>
      <c r="N54" s="76" t="e">
        <f>FacultyVersion!#REF!</f>
        <v>#REF!</v>
      </c>
    </row>
    <row r="55" spans="1:14" x14ac:dyDescent="0.25">
      <c r="A55" s="76" t="e">
        <f>FacultyVersion!#REF!</f>
        <v>#REF!</v>
      </c>
      <c r="B55" s="76" t="e">
        <f>FacultyVersion!#REF!</f>
        <v>#REF!</v>
      </c>
      <c r="C55" s="76" t="e">
        <f>FacultyVersion!#REF!</f>
        <v>#REF!</v>
      </c>
      <c r="D55" s="76"/>
      <c r="E55" s="76"/>
      <c r="F55" s="426" t="e">
        <f>FacultyVersion!#REF!</f>
        <v>#REF!</v>
      </c>
      <c r="G55" s="76" t="e">
        <f>FacultyVersion!#REF!</f>
        <v>#REF!</v>
      </c>
      <c r="H55" s="76" t="e">
        <f>FacultyVersion!#REF!</f>
        <v>#REF!</v>
      </c>
      <c r="I55" s="76" t="e">
        <f>FacultyVersion!#REF!</f>
        <v>#REF!</v>
      </c>
      <c r="J55" s="76" t="e">
        <f>FacultyVersion!#REF!</f>
        <v>#REF!</v>
      </c>
      <c r="K55" s="76" t="e">
        <f>FacultyVersion!#REF!</f>
        <v>#REF!</v>
      </c>
      <c r="L55" s="76" t="e">
        <f>FacultyVersion!#REF!</f>
        <v>#REF!</v>
      </c>
      <c r="M55" s="76" t="e">
        <f>FacultyVersion!#REF!</f>
        <v>#REF!</v>
      </c>
      <c r="N55" s="76" t="e">
        <f>FacultyVersion!#REF!</f>
        <v>#REF!</v>
      </c>
    </row>
    <row r="56" spans="1:14" x14ac:dyDescent="0.25">
      <c r="A56" s="76" t="e">
        <f>FacultyVersion!#REF!</f>
        <v>#REF!</v>
      </c>
      <c r="B56" s="76" t="e">
        <f>FacultyVersion!#REF!</f>
        <v>#REF!</v>
      </c>
      <c r="C56" s="76" t="e">
        <f>FacultyVersion!#REF!</f>
        <v>#REF!</v>
      </c>
      <c r="D56" s="76"/>
      <c r="E56" s="76"/>
      <c r="F56" s="426" t="e">
        <f>FacultyVersion!#REF!</f>
        <v>#REF!</v>
      </c>
      <c r="G56" s="76" t="e">
        <f>FacultyVersion!#REF!</f>
        <v>#REF!</v>
      </c>
      <c r="H56" s="76" t="e">
        <f>FacultyVersion!#REF!</f>
        <v>#REF!</v>
      </c>
      <c r="I56" s="76" t="e">
        <f>FacultyVersion!#REF!</f>
        <v>#REF!</v>
      </c>
      <c r="J56" s="76" t="e">
        <f>FacultyVersion!#REF!</f>
        <v>#REF!</v>
      </c>
      <c r="K56" s="76" t="e">
        <f>FacultyVersion!#REF!</f>
        <v>#REF!</v>
      </c>
      <c r="L56" s="76" t="e">
        <f>FacultyVersion!#REF!</f>
        <v>#REF!</v>
      </c>
      <c r="M56" s="76" t="e">
        <f>FacultyVersion!#REF!</f>
        <v>#REF!</v>
      </c>
      <c r="N56" s="76" t="e">
        <f>FacultyVersion!#REF!</f>
        <v>#REF!</v>
      </c>
    </row>
    <row r="57" spans="1:14" x14ac:dyDescent="0.25">
      <c r="A57" s="76">
        <f>FacultyVersion!A26</f>
        <v>18</v>
      </c>
      <c r="B57" s="76" t="str">
        <f>FacultyVersion!B26</f>
        <v>0902321</v>
      </c>
      <c r="C57" s="76" t="str">
        <f>FacultyVersion!C26</f>
        <v>Collins13 BAKPOLOR3</v>
      </c>
      <c r="D57" s="76"/>
      <c r="E57" s="76"/>
      <c r="F57" s="426" t="str">
        <f>FacultyVersion!AM26</f>
        <v xml:space="preserve">CPE457,  PRE571,  CPE591 </v>
      </c>
      <c r="G57" s="76" t="e">
        <f>FacultyVersion!#REF!</f>
        <v>#REF!</v>
      </c>
      <c r="H57" s="76" t="e">
        <f>FacultyVersion!#REF!</f>
        <v>#REF!</v>
      </c>
      <c r="I57" s="76" t="e">
        <f>FacultyVersion!#REF!</f>
        <v>#REF!</v>
      </c>
      <c r="J57" s="76" t="e">
        <f>FacultyVersion!#REF!</f>
        <v>#REF!</v>
      </c>
      <c r="K57" s="76" t="e">
        <f>FacultyVersion!#REF!</f>
        <v>#REF!</v>
      </c>
      <c r="L57" s="76" t="e">
        <f>FacultyVersion!#REF!</f>
        <v>#REF!</v>
      </c>
      <c r="M57" s="76" t="e">
        <f>FacultyVersion!#REF!</f>
        <v>#REF!</v>
      </c>
      <c r="N57" s="76" t="e">
        <f>FacultyVersion!#REF!</f>
        <v>#REF!</v>
      </c>
    </row>
    <row r="58" spans="1:14" x14ac:dyDescent="0.25">
      <c r="A58" s="76" t="e">
        <f>FacultyVersion!#REF!</f>
        <v>#REF!</v>
      </c>
      <c r="B58" s="76" t="e">
        <f>FacultyVersion!#REF!</f>
        <v>#REF!</v>
      </c>
      <c r="C58" s="76" t="e">
        <f>FacultyVersion!#REF!</f>
        <v>#REF!</v>
      </c>
      <c r="D58" s="76"/>
      <c r="E58" s="76"/>
      <c r="F58" s="426" t="e">
        <f>FacultyVersion!#REF!</f>
        <v>#REF!</v>
      </c>
      <c r="G58" s="76">
        <f>FacultyVersion!BA26</f>
        <v>0</v>
      </c>
      <c r="H58" s="76">
        <f>FacultyVersion!BB26</f>
        <v>0</v>
      </c>
      <c r="I58" s="76">
        <f>FacultyVersion!BC26</f>
        <v>0</v>
      </c>
      <c r="J58" s="76">
        <f>FacultyVersion!BD26</f>
        <v>0</v>
      </c>
      <c r="K58" s="76">
        <f>FacultyVersion!BE26</f>
        <v>0</v>
      </c>
      <c r="L58" s="76">
        <f>FacultyVersion!BF26</f>
        <v>0</v>
      </c>
      <c r="M58" s="76">
        <f>FacultyVersion!BG26</f>
        <v>0</v>
      </c>
      <c r="N58" s="76" t="str">
        <f>FacultyVersion!BH26</f>
        <v/>
      </c>
    </row>
    <row r="59" spans="1:14" x14ac:dyDescent="0.25">
      <c r="A59" s="76" t="e">
        <f>FacultyVersion!#REF!</f>
        <v>#REF!</v>
      </c>
      <c r="B59" s="76" t="e">
        <f>FacultyVersion!#REF!</f>
        <v>#REF!</v>
      </c>
      <c r="C59" s="76" t="e">
        <f>FacultyVersion!#REF!</f>
        <v>#REF!</v>
      </c>
      <c r="D59" s="76"/>
      <c r="E59" s="76"/>
      <c r="F59" s="426" t="e">
        <f>FacultyVersion!#REF!</f>
        <v>#REF!</v>
      </c>
      <c r="G59" s="76" t="e">
        <f>FacultyVersion!#REF!</f>
        <v>#REF!</v>
      </c>
      <c r="H59" s="76" t="e">
        <f>FacultyVersion!#REF!</f>
        <v>#REF!</v>
      </c>
      <c r="I59" s="76" t="e">
        <f>FacultyVersion!#REF!</f>
        <v>#REF!</v>
      </c>
      <c r="J59" s="76" t="e">
        <f>FacultyVersion!#REF!</f>
        <v>#REF!</v>
      </c>
      <c r="K59" s="76" t="e">
        <f>FacultyVersion!#REF!</f>
        <v>#REF!</v>
      </c>
      <c r="L59" s="76" t="e">
        <f>FacultyVersion!#REF!</f>
        <v>#REF!</v>
      </c>
      <c r="M59" s="76" t="e">
        <f>FacultyVersion!#REF!</f>
        <v>#REF!</v>
      </c>
      <c r="N59" s="76" t="e">
        <f>FacultyVersion!#REF!</f>
        <v>#REF!</v>
      </c>
    </row>
    <row r="60" spans="1:14" x14ac:dyDescent="0.25">
      <c r="A60" s="76" t="e">
        <f>FacultyVersion!#REF!</f>
        <v>#REF!</v>
      </c>
      <c r="B60" s="76" t="e">
        <f>FacultyVersion!#REF!</f>
        <v>#REF!</v>
      </c>
      <c r="C60" s="76" t="e">
        <f>FacultyVersion!#REF!</f>
        <v>#REF!</v>
      </c>
      <c r="D60" s="76"/>
      <c r="E60" s="76"/>
      <c r="F60" s="426" t="e">
        <f>FacultyVersion!#REF!</f>
        <v>#REF!</v>
      </c>
      <c r="G60" s="76" t="e">
        <f>FacultyVersion!#REF!</f>
        <v>#REF!</v>
      </c>
      <c r="H60" s="76" t="e">
        <f>FacultyVersion!#REF!</f>
        <v>#REF!</v>
      </c>
      <c r="I60" s="76" t="e">
        <f>FacultyVersion!#REF!</f>
        <v>#REF!</v>
      </c>
      <c r="J60" s="76" t="e">
        <f>FacultyVersion!#REF!</f>
        <v>#REF!</v>
      </c>
      <c r="K60" s="76" t="e">
        <f>FacultyVersion!#REF!</f>
        <v>#REF!</v>
      </c>
      <c r="L60" s="76" t="e">
        <f>FacultyVersion!#REF!</f>
        <v>#REF!</v>
      </c>
      <c r="M60" s="76" t="e">
        <f>FacultyVersion!#REF!</f>
        <v>#REF!</v>
      </c>
      <c r="N60" s="76" t="e">
        <f>FacultyVersion!#REF!</f>
        <v>#REF!</v>
      </c>
    </row>
    <row r="61" spans="1:14" x14ac:dyDescent="0.25">
      <c r="A61" s="76" t="e">
        <f>FacultyVersion!#REF!</f>
        <v>#REF!</v>
      </c>
      <c r="B61" s="76" t="e">
        <f>FacultyVersion!#REF!</f>
        <v>#REF!</v>
      </c>
      <c r="C61" s="76" t="e">
        <f>FacultyVersion!#REF!</f>
        <v>#REF!</v>
      </c>
      <c r="D61" s="76"/>
      <c r="E61" s="76"/>
      <c r="F61" s="426" t="e">
        <f>FacultyVersion!#REF!</f>
        <v>#REF!</v>
      </c>
      <c r="G61" s="76" t="e">
        <f>FacultyVersion!#REF!</f>
        <v>#REF!</v>
      </c>
      <c r="H61" s="76" t="e">
        <f>FacultyVersion!#REF!</f>
        <v>#REF!</v>
      </c>
      <c r="I61" s="76" t="e">
        <f>FacultyVersion!#REF!</f>
        <v>#REF!</v>
      </c>
      <c r="J61" s="76" t="e">
        <f>FacultyVersion!#REF!</f>
        <v>#REF!</v>
      </c>
      <c r="K61" s="76" t="e">
        <f>FacultyVersion!#REF!</f>
        <v>#REF!</v>
      </c>
      <c r="L61" s="76" t="e">
        <f>FacultyVersion!#REF!</f>
        <v>#REF!</v>
      </c>
      <c r="M61" s="76" t="e">
        <f>FacultyVersion!#REF!</f>
        <v>#REF!</v>
      </c>
      <c r="N61" s="76" t="e">
        <f>FacultyVersion!#REF!</f>
        <v>#REF!</v>
      </c>
    </row>
    <row r="62" spans="1:14" x14ac:dyDescent="0.25">
      <c r="A62" s="76" t="e">
        <f>FacultyVersion!#REF!</f>
        <v>#REF!</v>
      </c>
      <c r="B62" s="76" t="e">
        <f>FacultyVersion!#REF!</f>
        <v>#REF!</v>
      </c>
      <c r="C62" s="76" t="e">
        <f>FacultyVersion!#REF!</f>
        <v>#REF!</v>
      </c>
      <c r="D62" s="76"/>
      <c r="E62" s="76"/>
      <c r="F62" s="426" t="e">
        <f>FacultyVersion!#REF!</f>
        <v>#REF!</v>
      </c>
      <c r="G62" s="76" t="e">
        <f>FacultyVersion!#REF!</f>
        <v>#REF!</v>
      </c>
      <c r="H62" s="76" t="e">
        <f>FacultyVersion!#REF!</f>
        <v>#REF!</v>
      </c>
      <c r="I62" s="76" t="e">
        <f>FacultyVersion!#REF!</f>
        <v>#REF!</v>
      </c>
      <c r="J62" s="76" t="e">
        <f>FacultyVersion!#REF!</f>
        <v>#REF!</v>
      </c>
      <c r="K62" s="76" t="e">
        <f>FacultyVersion!#REF!</f>
        <v>#REF!</v>
      </c>
      <c r="L62" s="76" t="e">
        <f>FacultyVersion!#REF!</f>
        <v>#REF!</v>
      </c>
      <c r="M62" s="76" t="e">
        <f>FacultyVersion!#REF!</f>
        <v>#REF!</v>
      </c>
      <c r="N62" s="76" t="e">
        <f>FacultyVersion!#REF!</f>
        <v>#REF!</v>
      </c>
    </row>
    <row r="63" spans="1:14" x14ac:dyDescent="0.25">
      <c r="A63" s="76">
        <f>FacultyVersion!A18</f>
        <v>10</v>
      </c>
      <c r="B63" s="76" t="str">
        <f>FacultyVersion!B18</f>
        <v>0801750</v>
      </c>
      <c r="C63" s="76" t="str">
        <f>FacultyVersion!C18</f>
        <v>Collins5 BAKPOLOR7</v>
      </c>
      <c r="D63" s="76"/>
      <c r="E63" s="76"/>
      <c r="F63" s="426" t="str">
        <f>FacultyVersion!AM18</f>
        <v>PRE571 /CPE591</v>
      </c>
      <c r="G63" s="76" t="e">
        <f>FacultyVersion!#REF!</f>
        <v>#REF!</v>
      </c>
      <c r="H63" s="76" t="e">
        <f>FacultyVersion!#REF!</f>
        <v>#REF!</v>
      </c>
      <c r="I63" s="76" t="e">
        <f>FacultyVersion!#REF!</f>
        <v>#REF!</v>
      </c>
      <c r="J63" s="76" t="e">
        <f>FacultyVersion!#REF!</f>
        <v>#REF!</v>
      </c>
      <c r="K63" s="76" t="e">
        <f>FacultyVersion!#REF!</f>
        <v>#REF!</v>
      </c>
      <c r="L63" s="76" t="e">
        <f>FacultyVersion!#REF!</f>
        <v>#REF!</v>
      </c>
      <c r="M63" s="76" t="e">
        <f>FacultyVersion!#REF!</f>
        <v>#REF!</v>
      </c>
      <c r="N63" s="76" t="e">
        <f>FacultyVersion!#REF!</f>
        <v>#REF!</v>
      </c>
    </row>
    <row r="64" spans="1:14" x14ac:dyDescent="0.25">
      <c r="A64" s="76" t="e">
        <f>FacultyVersion!#REF!</f>
        <v>#REF!</v>
      </c>
      <c r="B64" s="76" t="e">
        <f>FacultyVersion!#REF!</f>
        <v>#REF!</v>
      </c>
      <c r="C64" s="76" t="e">
        <f>FacultyVersion!#REF!</f>
        <v>#REF!</v>
      </c>
      <c r="D64" s="76"/>
      <c r="E64" s="76"/>
      <c r="F64" s="426" t="e">
        <f>FacultyVersion!#REF!</f>
        <v>#REF!</v>
      </c>
      <c r="G64" s="76">
        <f>FacultyVersion!BA18</f>
        <v>0</v>
      </c>
      <c r="H64" s="76">
        <f>FacultyVersion!BB18</f>
        <v>0</v>
      </c>
      <c r="I64" s="76">
        <f>FacultyVersion!BC18</f>
        <v>0</v>
      </c>
      <c r="J64" s="76">
        <f>FacultyVersion!BD18</f>
        <v>0</v>
      </c>
      <c r="K64" s="76">
        <f>FacultyVersion!BE18</f>
        <v>0</v>
      </c>
      <c r="L64" s="76">
        <f>FacultyVersion!BF18</f>
        <v>0</v>
      </c>
      <c r="M64" s="76">
        <f>FacultyVersion!BG18</f>
        <v>0</v>
      </c>
      <c r="N64" s="76" t="str">
        <f>FacultyVersion!BH18</f>
        <v/>
      </c>
    </row>
    <row r="65" spans="1:14" x14ac:dyDescent="0.25">
      <c r="A65" s="76">
        <f>FacultyVersion!A19</f>
        <v>11</v>
      </c>
      <c r="B65" s="76">
        <f>FacultyVersion!B19</f>
        <v>902283</v>
      </c>
      <c r="C65" s="76" t="str">
        <f>FacultyVersion!C19</f>
        <v>Collins6 OBAKPOLOR8</v>
      </c>
      <c r="D65" s="76"/>
      <c r="E65" s="76"/>
      <c r="F65" s="426" t="str">
        <f>FacultyVersion!AM19</f>
        <v xml:space="preserve">CPE371 </v>
      </c>
      <c r="G65" s="76" t="e">
        <f>FacultyVersion!#REF!</f>
        <v>#REF!</v>
      </c>
      <c r="H65" s="76" t="e">
        <f>FacultyVersion!#REF!</f>
        <v>#REF!</v>
      </c>
      <c r="I65" s="76" t="e">
        <f>FacultyVersion!#REF!</f>
        <v>#REF!</v>
      </c>
      <c r="J65" s="76" t="e">
        <f>FacultyVersion!#REF!</f>
        <v>#REF!</v>
      </c>
      <c r="K65" s="76" t="e">
        <f>FacultyVersion!#REF!</f>
        <v>#REF!</v>
      </c>
      <c r="L65" s="76" t="e">
        <f>FacultyVersion!#REF!</f>
        <v>#REF!</v>
      </c>
      <c r="M65" s="76" t="e">
        <f>FacultyVersion!#REF!</f>
        <v>#REF!</v>
      </c>
      <c r="N65" s="76" t="e">
        <f>FacultyVersion!#REF!</f>
        <v>#REF!</v>
      </c>
    </row>
    <row r="66" spans="1:14" x14ac:dyDescent="0.25">
      <c r="A66" s="76" t="e">
        <f>FacultyVersion!#REF!</f>
        <v>#REF!</v>
      </c>
      <c r="B66" s="76" t="e">
        <f>FacultyVersion!#REF!</f>
        <v>#REF!</v>
      </c>
      <c r="C66" s="76" t="e">
        <f>FacultyVersion!#REF!</f>
        <v>#REF!</v>
      </c>
      <c r="D66" s="76"/>
      <c r="E66" s="76"/>
      <c r="F66" s="426" t="e">
        <f>FacultyVersion!#REF!</f>
        <v>#REF!</v>
      </c>
      <c r="G66" s="76">
        <f>FacultyVersion!BA19</f>
        <v>0</v>
      </c>
      <c r="H66" s="76">
        <f>FacultyVersion!BB19</f>
        <v>0</v>
      </c>
      <c r="I66" s="76">
        <f>FacultyVersion!BC19</f>
        <v>0</v>
      </c>
      <c r="J66" s="76">
        <f>FacultyVersion!BD19</f>
        <v>0</v>
      </c>
      <c r="K66" s="76">
        <f>FacultyVersion!BE19</f>
        <v>0</v>
      </c>
      <c r="L66" s="76">
        <f>FacultyVersion!BF19</f>
        <v>0</v>
      </c>
      <c r="M66" s="76">
        <f>FacultyVersion!BG19</f>
        <v>0</v>
      </c>
      <c r="N66" s="76" t="str">
        <f>FacultyVersion!BH19</f>
        <v/>
      </c>
    </row>
    <row r="67" spans="1:14" x14ac:dyDescent="0.25">
      <c r="A67" s="76">
        <f>FacultyVersion!A20</f>
        <v>12</v>
      </c>
      <c r="B67" s="76">
        <f>FacultyVersion!B20</f>
        <v>902286</v>
      </c>
      <c r="C67" s="76" t="str">
        <f>FacultyVersion!C20</f>
        <v>Collins7 BAKPOLOR6</v>
      </c>
      <c r="D67" s="76"/>
      <c r="E67" s="76"/>
      <c r="F67" s="426" t="str">
        <f>FacultyVersion!AM20</f>
        <v xml:space="preserve">PRE571,  CPE575 </v>
      </c>
      <c r="G67" s="76" t="e">
        <f>FacultyVersion!#REF!</f>
        <v>#REF!</v>
      </c>
      <c r="H67" s="76" t="e">
        <f>FacultyVersion!#REF!</f>
        <v>#REF!</v>
      </c>
      <c r="I67" s="76" t="e">
        <f>FacultyVersion!#REF!</f>
        <v>#REF!</v>
      </c>
      <c r="J67" s="76" t="e">
        <f>FacultyVersion!#REF!</f>
        <v>#REF!</v>
      </c>
      <c r="K67" s="76" t="e">
        <f>FacultyVersion!#REF!</f>
        <v>#REF!</v>
      </c>
      <c r="L67" s="76" t="e">
        <f>FacultyVersion!#REF!</f>
        <v>#REF!</v>
      </c>
      <c r="M67" s="76" t="e">
        <f>FacultyVersion!#REF!</f>
        <v>#REF!</v>
      </c>
      <c r="N67" s="76" t="e">
        <f>FacultyVersion!#REF!</f>
        <v>#REF!</v>
      </c>
    </row>
    <row r="68" spans="1:14" x14ac:dyDescent="0.25">
      <c r="A68" s="76">
        <f>FacultyVersion!A21</f>
        <v>13</v>
      </c>
      <c r="B68" s="76">
        <f>FacultyVersion!B21</f>
        <v>902287</v>
      </c>
      <c r="C68" s="76" t="str">
        <f>FacultyVersion!C21</f>
        <v>Collins8 OBAKPOLOR7</v>
      </c>
      <c r="D68" s="76"/>
      <c r="E68" s="76"/>
      <c r="F68" s="426" t="str">
        <f>FacultyVersion!AM21</f>
        <v xml:space="preserve"> </v>
      </c>
      <c r="G68" s="76">
        <f>FacultyVersion!BA20</f>
        <v>0</v>
      </c>
      <c r="H68" s="76">
        <f>FacultyVersion!BB20</f>
        <v>0</v>
      </c>
      <c r="I68" s="76">
        <f>FacultyVersion!BC20</f>
        <v>0</v>
      </c>
      <c r="J68" s="76">
        <f>FacultyVersion!BD20</f>
        <v>0</v>
      </c>
      <c r="K68" s="76">
        <f>FacultyVersion!BE20</f>
        <v>0</v>
      </c>
      <c r="L68" s="76">
        <f>FacultyVersion!BF20</f>
        <v>0</v>
      </c>
      <c r="M68" s="76">
        <f>FacultyVersion!BG20</f>
        <v>0</v>
      </c>
      <c r="N68" s="76" t="str">
        <f>FacultyVersion!BH20</f>
        <v/>
      </c>
    </row>
    <row r="69" spans="1:14" x14ac:dyDescent="0.25">
      <c r="A69" s="76" t="e">
        <f>FacultyVersion!#REF!</f>
        <v>#REF!</v>
      </c>
      <c r="B69" s="76" t="e">
        <f>FacultyVersion!#REF!</f>
        <v>#REF!</v>
      </c>
      <c r="C69" s="76" t="e">
        <f>FacultyVersion!#REF!</f>
        <v>#REF!</v>
      </c>
      <c r="D69" s="76"/>
      <c r="E69" s="76"/>
      <c r="F69" s="426" t="e">
        <f>FacultyVersion!#REF!</f>
        <v>#REF!</v>
      </c>
      <c r="G69" s="76">
        <f>FacultyVersion!BA21</f>
        <v>0</v>
      </c>
      <c r="H69" s="76">
        <f>FacultyVersion!BB21</f>
        <v>0</v>
      </c>
      <c r="I69" s="76">
        <f>FacultyVersion!BC21</f>
        <v>0</v>
      </c>
      <c r="J69" s="76">
        <f>FacultyVersion!BD21</f>
        <v>0</v>
      </c>
      <c r="K69" s="76">
        <f>FacultyVersion!BE21</f>
        <v>0</v>
      </c>
      <c r="L69" s="76">
        <f>FacultyVersion!BF21</f>
        <v>0</v>
      </c>
      <c r="M69" s="76">
        <f>FacultyVersion!BG21</f>
        <v>0</v>
      </c>
      <c r="N69" s="76" t="str">
        <f>FacultyVersion!BH21</f>
        <v/>
      </c>
    </row>
    <row r="70" spans="1:14" x14ac:dyDescent="0.25">
      <c r="A70" s="76" t="e">
        <f>FacultyVersion!#REF!</f>
        <v>#REF!</v>
      </c>
      <c r="B70" s="76" t="e">
        <f>FacultyVersion!#REF!</f>
        <v>#REF!</v>
      </c>
      <c r="C70" s="76" t="e">
        <f>FacultyVersion!#REF!</f>
        <v>#REF!</v>
      </c>
      <c r="D70" s="76"/>
      <c r="E70" s="76"/>
      <c r="F70" s="426" t="e">
        <f>FacultyVersion!#REF!</f>
        <v>#REF!</v>
      </c>
      <c r="G70" s="76" t="e">
        <f>FacultyVersion!#REF!</f>
        <v>#REF!</v>
      </c>
      <c r="H70" s="76" t="e">
        <f>FacultyVersion!#REF!</f>
        <v>#REF!</v>
      </c>
      <c r="I70" s="76" t="e">
        <f>FacultyVersion!#REF!</f>
        <v>#REF!</v>
      </c>
      <c r="J70" s="76" t="e">
        <f>FacultyVersion!#REF!</f>
        <v>#REF!</v>
      </c>
      <c r="K70" s="76" t="e">
        <f>FacultyVersion!#REF!</f>
        <v>#REF!</v>
      </c>
      <c r="L70" s="76" t="e">
        <f>FacultyVersion!#REF!</f>
        <v>#REF!</v>
      </c>
      <c r="M70" s="76" t="e">
        <f>FacultyVersion!#REF!</f>
        <v>#REF!</v>
      </c>
      <c r="N70" s="76" t="e">
        <f>FacultyVersion!#REF!</f>
        <v>#REF!</v>
      </c>
    </row>
    <row r="71" spans="1:14" x14ac:dyDescent="0.25">
      <c r="A71" s="76">
        <f>FacultyVersion!A22</f>
        <v>14</v>
      </c>
      <c r="B71" s="76">
        <f>FacultyVersion!B22</f>
        <v>902296</v>
      </c>
      <c r="C71" s="76" t="str">
        <f>FacultyVersion!C22</f>
        <v>Collins9 BAKPOLOR5</v>
      </c>
      <c r="D71" s="76"/>
      <c r="E71" s="76"/>
      <c r="F71" s="426" t="str">
        <f>FacultyVersion!AM22</f>
        <v xml:space="preserve"> </v>
      </c>
      <c r="G71" s="76" t="e">
        <f>FacultyVersion!#REF!</f>
        <v>#REF!</v>
      </c>
      <c r="H71" s="76" t="e">
        <f>FacultyVersion!#REF!</f>
        <v>#REF!</v>
      </c>
      <c r="I71" s="76" t="e">
        <f>FacultyVersion!#REF!</f>
        <v>#REF!</v>
      </c>
      <c r="J71" s="76" t="e">
        <f>FacultyVersion!#REF!</f>
        <v>#REF!</v>
      </c>
      <c r="K71" s="76" t="e">
        <f>FacultyVersion!#REF!</f>
        <v>#REF!</v>
      </c>
      <c r="L71" s="76" t="e">
        <f>FacultyVersion!#REF!</f>
        <v>#REF!</v>
      </c>
      <c r="M71" s="76" t="e">
        <f>FacultyVersion!#REF!</f>
        <v>#REF!</v>
      </c>
      <c r="N71" s="76" t="e">
        <f>FacultyVersion!#REF!</f>
        <v>#REF!</v>
      </c>
    </row>
    <row r="72" spans="1:14" x14ac:dyDescent="0.25">
      <c r="A72" s="76" t="e">
        <f>FacultyVersion!#REF!</f>
        <v>#REF!</v>
      </c>
      <c r="B72" s="76" t="e">
        <f>FacultyVersion!#REF!</f>
        <v>#REF!</v>
      </c>
      <c r="C72" s="76" t="e">
        <f>FacultyVersion!#REF!</f>
        <v>#REF!</v>
      </c>
      <c r="D72" s="76"/>
      <c r="E72" s="76"/>
      <c r="F72" s="426" t="e">
        <f>FacultyVersion!#REF!</f>
        <v>#REF!</v>
      </c>
      <c r="G72" s="76">
        <f>FacultyVersion!BA22</f>
        <v>0</v>
      </c>
      <c r="H72" s="76">
        <f>FacultyVersion!BB22</f>
        <v>0</v>
      </c>
      <c r="I72" s="76">
        <f>FacultyVersion!BC22</f>
        <v>0</v>
      </c>
      <c r="J72" s="76">
        <f>FacultyVersion!BD22</f>
        <v>0</v>
      </c>
      <c r="K72" s="76">
        <f>FacultyVersion!BE22</f>
        <v>0</v>
      </c>
      <c r="L72" s="76">
        <f>FacultyVersion!BF22</f>
        <v>0</v>
      </c>
      <c r="M72" s="76">
        <f>FacultyVersion!BG22</f>
        <v>0</v>
      </c>
      <c r="N72" s="76" t="str">
        <f>FacultyVersion!BH22</f>
        <v/>
      </c>
    </row>
    <row r="73" spans="1:14" x14ac:dyDescent="0.25">
      <c r="A73" s="76">
        <f>FacultyVersion!A23</f>
        <v>15</v>
      </c>
      <c r="B73" s="76">
        <f>FacultyVersion!B23</f>
        <v>902300</v>
      </c>
      <c r="C73" s="76" t="str">
        <f>FacultyVersion!C23</f>
        <v>Collins10 OBAKPOLOR6</v>
      </c>
      <c r="D73" s="76"/>
      <c r="E73" s="76"/>
      <c r="F73" s="426" t="str">
        <f>FacultyVersion!AM23</f>
        <v xml:space="preserve"> </v>
      </c>
      <c r="G73" s="76" t="e">
        <f>FacultyVersion!#REF!</f>
        <v>#REF!</v>
      </c>
      <c r="H73" s="76" t="e">
        <f>FacultyVersion!#REF!</f>
        <v>#REF!</v>
      </c>
      <c r="I73" s="76" t="e">
        <f>FacultyVersion!#REF!</f>
        <v>#REF!</v>
      </c>
      <c r="J73" s="76" t="e">
        <f>FacultyVersion!#REF!</f>
        <v>#REF!</v>
      </c>
      <c r="K73" s="76" t="e">
        <f>FacultyVersion!#REF!</f>
        <v>#REF!</v>
      </c>
      <c r="L73" s="76" t="e">
        <f>FacultyVersion!#REF!</f>
        <v>#REF!</v>
      </c>
      <c r="M73" s="76" t="e">
        <f>FacultyVersion!#REF!</f>
        <v>#REF!</v>
      </c>
      <c r="N73" s="76" t="e">
        <f>FacultyVersion!#REF!</f>
        <v>#REF!</v>
      </c>
    </row>
    <row r="74" spans="1:14" x14ac:dyDescent="0.25">
      <c r="A74" s="76">
        <f>FacultyVersion!A24</f>
        <v>16</v>
      </c>
      <c r="B74" s="76">
        <f>FacultyVersion!B24</f>
        <v>902303</v>
      </c>
      <c r="C74" s="76" t="str">
        <f>FacultyVersion!C24</f>
        <v>Collins11 BAKPOLOR4</v>
      </c>
      <c r="D74" s="76"/>
      <c r="E74" s="76"/>
      <c r="F74" s="426" t="str">
        <f>FacultyVersion!AM24</f>
        <v xml:space="preserve"> </v>
      </c>
      <c r="G74" s="76">
        <f>FacultyVersion!BA23</f>
        <v>0</v>
      </c>
      <c r="H74" s="76">
        <f>FacultyVersion!BB23</f>
        <v>0</v>
      </c>
      <c r="I74" s="76">
        <f>FacultyVersion!BC23</f>
        <v>0</v>
      </c>
      <c r="J74" s="76">
        <f>FacultyVersion!BD23</f>
        <v>0</v>
      </c>
      <c r="K74" s="76">
        <f>FacultyVersion!BE23</f>
        <v>0</v>
      </c>
      <c r="L74" s="76">
        <f>FacultyVersion!BF23</f>
        <v>0</v>
      </c>
      <c r="M74" s="76">
        <f>FacultyVersion!BG23</f>
        <v>0</v>
      </c>
      <c r="N74" s="76" t="str">
        <f>FacultyVersion!BH23</f>
        <v/>
      </c>
    </row>
    <row r="75" spans="1:14" x14ac:dyDescent="0.25">
      <c r="A75" s="76">
        <f>FacultyVersion!A25</f>
        <v>17</v>
      </c>
      <c r="B75" s="76">
        <f>FacultyVersion!B25</f>
        <v>902305</v>
      </c>
      <c r="C75" s="76" t="str">
        <f>FacultyVersion!C25</f>
        <v>Collins12 OBAKPOLOR5</v>
      </c>
      <c r="D75" s="76"/>
      <c r="E75" s="76"/>
      <c r="F75" s="426" t="str">
        <f>FacultyVersion!AM25</f>
        <v xml:space="preserve"> </v>
      </c>
      <c r="G75" s="76">
        <f>FacultyVersion!BA24</f>
        <v>0</v>
      </c>
      <c r="H75" s="76">
        <f>FacultyVersion!BB24</f>
        <v>0</v>
      </c>
      <c r="I75" s="76">
        <f>FacultyVersion!BC24</f>
        <v>0</v>
      </c>
      <c r="J75" s="76">
        <f>FacultyVersion!BD24</f>
        <v>0</v>
      </c>
      <c r="K75" s="76">
        <f>FacultyVersion!BE24</f>
        <v>0</v>
      </c>
      <c r="L75" s="76">
        <f>FacultyVersion!BF24</f>
        <v>0</v>
      </c>
      <c r="M75" s="76">
        <f>FacultyVersion!BG24</f>
        <v>0</v>
      </c>
      <c r="N75" s="76" t="str">
        <f>FacultyVersion!BH24</f>
        <v/>
      </c>
    </row>
    <row r="76" spans="1:14" x14ac:dyDescent="0.25">
      <c r="A76" s="76" t="e">
        <f>FacultyVersion!#REF!</f>
        <v>#REF!</v>
      </c>
      <c r="B76" s="76" t="e">
        <f>FacultyVersion!#REF!</f>
        <v>#REF!</v>
      </c>
      <c r="C76" s="76" t="e">
        <f>FacultyVersion!#REF!</f>
        <v>#REF!</v>
      </c>
      <c r="D76" s="76"/>
      <c r="E76" s="76"/>
      <c r="F76" s="426" t="e">
        <f>FacultyVersion!#REF!</f>
        <v>#REF!</v>
      </c>
      <c r="G76" s="76">
        <f>FacultyVersion!BA25</f>
        <v>0</v>
      </c>
      <c r="H76" s="76">
        <f>FacultyVersion!BB25</f>
        <v>0</v>
      </c>
      <c r="I76" s="76">
        <f>FacultyVersion!BC25</f>
        <v>0</v>
      </c>
      <c r="J76" s="76">
        <f>FacultyVersion!BD25</f>
        <v>0</v>
      </c>
      <c r="K76" s="76">
        <f>FacultyVersion!BE25</f>
        <v>0</v>
      </c>
      <c r="L76" s="76">
        <f>FacultyVersion!BF25</f>
        <v>0</v>
      </c>
      <c r="M76" s="76">
        <f>FacultyVersion!BG25</f>
        <v>0</v>
      </c>
      <c r="N76" s="76" t="str">
        <f>FacultyVersion!BH25</f>
        <v/>
      </c>
    </row>
    <row r="77" spans="1:14" x14ac:dyDescent="0.25">
      <c r="A77" s="76" t="e">
        <f>FacultyVersion!#REF!</f>
        <v>#REF!</v>
      </c>
      <c r="B77" s="76" t="e">
        <f>FacultyVersion!#REF!</f>
        <v>#REF!</v>
      </c>
      <c r="C77" s="76" t="e">
        <f>FacultyVersion!#REF!</f>
        <v>#REF!</v>
      </c>
      <c r="D77" s="76"/>
      <c r="E77" s="76"/>
      <c r="F77" s="426" t="e">
        <f>FacultyVersion!#REF!</f>
        <v>#REF!</v>
      </c>
      <c r="G77" s="76" t="e">
        <f>FacultyVersion!#REF!</f>
        <v>#REF!</v>
      </c>
      <c r="H77" s="76" t="e">
        <f>FacultyVersion!#REF!</f>
        <v>#REF!</v>
      </c>
      <c r="I77" s="76" t="e">
        <f>FacultyVersion!#REF!</f>
        <v>#REF!</v>
      </c>
      <c r="J77" s="76" t="e">
        <f>FacultyVersion!#REF!</f>
        <v>#REF!</v>
      </c>
      <c r="K77" s="76" t="e">
        <f>FacultyVersion!#REF!</f>
        <v>#REF!</v>
      </c>
      <c r="L77" s="76" t="e">
        <f>FacultyVersion!#REF!</f>
        <v>#REF!</v>
      </c>
      <c r="M77" s="76" t="e">
        <f>FacultyVersion!#REF!</f>
        <v>#REF!</v>
      </c>
      <c r="N77" s="76" t="e">
        <f>FacultyVersion!#REF!</f>
        <v>#REF!</v>
      </c>
    </row>
    <row r="78" spans="1:14" x14ac:dyDescent="0.25">
      <c r="A78" s="76" t="e">
        <f>FacultyVersion!#REF!</f>
        <v>#REF!</v>
      </c>
      <c r="B78" s="76" t="e">
        <f>FacultyVersion!#REF!</f>
        <v>#REF!</v>
      </c>
      <c r="C78" s="76" t="e">
        <f>FacultyVersion!#REF!</f>
        <v>#REF!</v>
      </c>
      <c r="D78" s="76"/>
      <c r="E78" s="76"/>
      <c r="F78" s="426" t="e">
        <f>FacultyVersion!#REF!</f>
        <v>#REF!</v>
      </c>
      <c r="G78" s="76" t="e">
        <f>FacultyVersion!#REF!</f>
        <v>#REF!</v>
      </c>
      <c r="H78" s="76" t="e">
        <f>FacultyVersion!#REF!</f>
        <v>#REF!</v>
      </c>
      <c r="I78" s="76" t="e">
        <f>FacultyVersion!#REF!</f>
        <v>#REF!</v>
      </c>
      <c r="J78" s="76" t="e">
        <f>FacultyVersion!#REF!</f>
        <v>#REF!</v>
      </c>
      <c r="K78" s="76" t="e">
        <f>FacultyVersion!#REF!</f>
        <v>#REF!</v>
      </c>
      <c r="L78" s="76" t="e">
        <f>FacultyVersion!#REF!</f>
        <v>#REF!</v>
      </c>
      <c r="M78" s="76" t="e">
        <f>FacultyVersion!#REF!</f>
        <v>#REF!</v>
      </c>
      <c r="N78" s="76" t="e">
        <f>FacultyVersion!#REF!</f>
        <v>#REF!</v>
      </c>
    </row>
    <row r="79" spans="1:14" x14ac:dyDescent="0.25">
      <c r="A79" s="76" t="e">
        <f>FacultyVersion!#REF!</f>
        <v>#REF!</v>
      </c>
      <c r="B79" s="76" t="e">
        <f>FacultyVersion!#REF!</f>
        <v>#REF!</v>
      </c>
      <c r="C79" s="76" t="e">
        <f>FacultyVersion!#REF!</f>
        <v>#REF!</v>
      </c>
      <c r="D79" s="76"/>
      <c r="E79" s="76"/>
      <c r="F79" s="426" t="e">
        <f>FacultyVersion!#REF!</f>
        <v>#REF!</v>
      </c>
      <c r="G79" s="76" t="e">
        <f>FacultyVersion!#REF!</f>
        <v>#REF!</v>
      </c>
      <c r="H79" s="76" t="e">
        <f>FacultyVersion!#REF!</f>
        <v>#REF!</v>
      </c>
      <c r="I79" s="76" t="e">
        <f>FacultyVersion!#REF!</f>
        <v>#REF!</v>
      </c>
      <c r="J79" s="76" t="e">
        <f>FacultyVersion!#REF!</f>
        <v>#REF!</v>
      </c>
      <c r="K79" s="76" t="e">
        <f>FacultyVersion!#REF!</f>
        <v>#REF!</v>
      </c>
      <c r="L79" s="76" t="e">
        <f>FacultyVersion!#REF!</f>
        <v>#REF!</v>
      </c>
      <c r="M79" s="76" t="e">
        <f>FacultyVersion!#REF!</f>
        <v>#REF!</v>
      </c>
      <c r="N79" s="76" t="e">
        <f>FacultyVersion!#REF!</f>
        <v>#REF!</v>
      </c>
    </row>
    <row r="80" spans="1:14" x14ac:dyDescent="0.25">
      <c r="A80" s="76" t="e">
        <f>FacultyVersion!#REF!</f>
        <v>#REF!</v>
      </c>
      <c r="B80" s="76" t="e">
        <f>FacultyVersion!#REF!</f>
        <v>#REF!</v>
      </c>
      <c r="C80" s="76" t="e">
        <f>FacultyVersion!#REF!</f>
        <v>#REF!</v>
      </c>
      <c r="D80" s="76"/>
      <c r="E80" s="76"/>
      <c r="F80" s="426" t="e">
        <f>FacultyVersion!#REF!</f>
        <v>#REF!</v>
      </c>
      <c r="G80" s="76" t="e">
        <f>FacultyVersion!#REF!</f>
        <v>#REF!</v>
      </c>
      <c r="H80" s="76" t="e">
        <f>FacultyVersion!#REF!</f>
        <v>#REF!</v>
      </c>
      <c r="I80" s="76" t="e">
        <f>FacultyVersion!#REF!</f>
        <v>#REF!</v>
      </c>
      <c r="J80" s="76" t="e">
        <f>FacultyVersion!#REF!</f>
        <v>#REF!</v>
      </c>
      <c r="K80" s="76" t="e">
        <f>FacultyVersion!#REF!</f>
        <v>#REF!</v>
      </c>
      <c r="L80" s="76" t="e">
        <f>FacultyVersion!#REF!</f>
        <v>#REF!</v>
      </c>
      <c r="M80" s="76" t="e">
        <f>FacultyVersion!#REF!</f>
        <v>#REF!</v>
      </c>
      <c r="N80" s="76" t="e">
        <f>FacultyVersion!#REF!</f>
        <v>#REF!</v>
      </c>
    </row>
    <row r="81" spans="1:14" x14ac:dyDescent="0.25">
      <c r="A81" s="76">
        <f>FacultyVersion!A27</f>
        <v>19</v>
      </c>
      <c r="B81" s="76">
        <f>FacultyVersion!B27</f>
        <v>902322</v>
      </c>
      <c r="C81" s="76" t="str">
        <f>FacultyVersion!C27</f>
        <v>Collins14 OBAKPOLOR4</v>
      </c>
      <c r="D81" s="76"/>
      <c r="E81" s="76"/>
      <c r="F81" s="426" t="str">
        <f>FacultyVersion!AM27</f>
        <v xml:space="preserve">PRE571 </v>
      </c>
      <c r="G81" s="76" t="e">
        <f>FacultyVersion!#REF!</f>
        <v>#REF!</v>
      </c>
      <c r="H81" s="76" t="e">
        <f>FacultyVersion!#REF!</f>
        <v>#REF!</v>
      </c>
      <c r="I81" s="76" t="e">
        <f>FacultyVersion!#REF!</f>
        <v>#REF!</v>
      </c>
      <c r="J81" s="76" t="e">
        <f>FacultyVersion!#REF!</f>
        <v>#REF!</v>
      </c>
      <c r="K81" s="76" t="e">
        <f>FacultyVersion!#REF!</f>
        <v>#REF!</v>
      </c>
      <c r="L81" s="76" t="e">
        <f>FacultyVersion!#REF!</f>
        <v>#REF!</v>
      </c>
      <c r="M81" s="76" t="e">
        <f>FacultyVersion!#REF!</f>
        <v>#REF!</v>
      </c>
      <c r="N81" s="76" t="e">
        <f>FacultyVersion!#REF!</f>
        <v>#REF!</v>
      </c>
    </row>
    <row r="82" spans="1:14" x14ac:dyDescent="0.25">
      <c r="A82" s="76">
        <f>FacultyVersion!A28</f>
        <v>20</v>
      </c>
      <c r="B82" s="76">
        <f>FacultyVersion!B28</f>
        <v>902323</v>
      </c>
      <c r="C82" s="76" t="str">
        <f>FacultyVersion!C28</f>
        <v>Collins15 BAKPOLOR2</v>
      </c>
      <c r="D82" s="76"/>
      <c r="E82" s="76"/>
      <c r="F82" s="426" t="str">
        <f>FacultyVersion!AM28</f>
        <v xml:space="preserve">CPE573 </v>
      </c>
      <c r="G82" s="76">
        <f>FacultyVersion!BA27</f>
        <v>0</v>
      </c>
      <c r="H82" s="76">
        <f>FacultyVersion!BB27</f>
        <v>0</v>
      </c>
      <c r="I82" s="76">
        <f>FacultyVersion!BC27</f>
        <v>0</v>
      </c>
      <c r="J82" s="76">
        <f>FacultyVersion!BD27</f>
        <v>0</v>
      </c>
      <c r="K82" s="76">
        <f>FacultyVersion!BE27</f>
        <v>0</v>
      </c>
      <c r="L82" s="76">
        <f>FacultyVersion!BF27</f>
        <v>0</v>
      </c>
      <c r="M82" s="76">
        <f>FacultyVersion!BG27</f>
        <v>0</v>
      </c>
      <c r="N82" s="76" t="str">
        <f>FacultyVersion!BH27</f>
        <v/>
      </c>
    </row>
    <row r="83" spans="1:14" x14ac:dyDescent="0.25">
      <c r="A83" s="76" t="e">
        <f>FacultyVersion!#REF!</f>
        <v>#REF!</v>
      </c>
      <c r="B83" s="76" t="e">
        <f>FacultyVersion!#REF!</f>
        <v>#REF!</v>
      </c>
      <c r="C83" s="76" t="e">
        <f>FacultyVersion!#REF!</f>
        <v>#REF!</v>
      </c>
      <c r="D83" s="76"/>
      <c r="E83" s="76"/>
      <c r="F83" s="426" t="e">
        <f>FacultyVersion!#REF!</f>
        <v>#REF!</v>
      </c>
      <c r="G83" s="76">
        <f>FacultyVersion!BA28</f>
        <v>0</v>
      </c>
      <c r="H83" s="76">
        <f>FacultyVersion!BB28</f>
        <v>0</v>
      </c>
      <c r="I83" s="76">
        <f>FacultyVersion!BC28</f>
        <v>0</v>
      </c>
      <c r="J83" s="76">
        <f>FacultyVersion!BD28</f>
        <v>0</v>
      </c>
      <c r="K83" s="76">
        <f>FacultyVersion!BE28</f>
        <v>0</v>
      </c>
      <c r="L83" s="76">
        <f>FacultyVersion!BF28</f>
        <v>0</v>
      </c>
      <c r="M83" s="76">
        <f>FacultyVersion!BG28</f>
        <v>0</v>
      </c>
      <c r="N83" s="76" t="str">
        <f>FacultyVersion!BH28</f>
        <v/>
      </c>
    </row>
    <row r="84" spans="1:14" x14ac:dyDescent="0.25">
      <c r="A84" s="76">
        <f>FacultyVersion!A29</f>
        <v>21</v>
      </c>
      <c r="B84" s="76">
        <f>FacultyVersion!B29</f>
        <v>902325</v>
      </c>
      <c r="C84" s="76" t="str">
        <f>FacultyVersion!C29</f>
        <v>Collins16 OBAKPOLOR3</v>
      </c>
      <c r="D84" s="76"/>
      <c r="E84" s="76"/>
      <c r="F84" s="426" t="str">
        <f>FacultyVersion!AM29</f>
        <v xml:space="preserve">CPE591 </v>
      </c>
      <c r="G84" s="76" t="e">
        <f>FacultyVersion!#REF!</f>
        <v>#REF!</v>
      </c>
      <c r="H84" s="76" t="e">
        <f>FacultyVersion!#REF!</f>
        <v>#REF!</v>
      </c>
      <c r="I84" s="76" t="e">
        <f>FacultyVersion!#REF!</f>
        <v>#REF!</v>
      </c>
      <c r="J84" s="76" t="e">
        <f>FacultyVersion!#REF!</f>
        <v>#REF!</v>
      </c>
      <c r="K84" s="76" t="e">
        <f>FacultyVersion!#REF!</f>
        <v>#REF!</v>
      </c>
      <c r="L84" s="76" t="e">
        <f>FacultyVersion!#REF!</f>
        <v>#REF!</v>
      </c>
      <c r="M84" s="76" t="e">
        <f>FacultyVersion!#REF!</f>
        <v>#REF!</v>
      </c>
      <c r="N84" s="76" t="e">
        <f>FacultyVersion!#REF!</f>
        <v>#REF!</v>
      </c>
    </row>
    <row r="85" spans="1:14" x14ac:dyDescent="0.25">
      <c r="A85" s="76" t="e">
        <f>FacultyVersion!#REF!</f>
        <v>#REF!</v>
      </c>
      <c r="B85" s="76" t="e">
        <f>FacultyVersion!#REF!</f>
        <v>#REF!</v>
      </c>
      <c r="C85" s="76" t="e">
        <f>FacultyVersion!#REF!</f>
        <v>#REF!</v>
      </c>
      <c r="D85" s="76"/>
      <c r="E85" s="76"/>
      <c r="F85" s="426" t="e">
        <f>FacultyVersion!#REF!</f>
        <v>#REF!</v>
      </c>
      <c r="G85" s="76">
        <f>FacultyVersion!BA29</f>
        <v>0</v>
      </c>
      <c r="H85" s="76">
        <f>FacultyVersion!BB29</f>
        <v>0</v>
      </c>
      <c r="I85" s="76">
        <f>FacultyVersion!BC29</f>
        <v>0</v>
      </c>
      <c r="J85" s="76">
        <f>FacultyVersion!BD29</f>
        <v>0</v>
      </c>
      <c r="K85" s="76">
        <f>FacultyVersion!BE29</f>
        <v>0</v>
      </c>
      <c r="L85" s="76">
        <f>FacultyVersion!BF29</f>
        <v>0</v>
      </c>
      <c r="M85" s="76">
        <f>FacultyVersion!BG29</f>
        <v>0</v>
      </c>
      <c r="N85" s="76" t="str">
        <f>FacultyVersion!BH29</f>
        <v/>
      </c>
    </row>
    <row r="86" spans="1:14" x14ac:dyDescent="0.25">
      <c r="A86" s="76">
        <f>FacultyVersion!A30</f>
        <v>22</v>
      </c>
      <c r="B86" s="76">
        <f>FacultyVersion!B30</f>
        <v>902328</v>
      </c>
      <c r="C86" s="76" t="str">
        <f>FacultyVersion!C30</f>
        <v>Collins17 BAKPOLOR1</v>
      </c>
      <c r="D86" s="76"/>
      <c r="E86" s="76"/>
      <c r="F86" s="426" t="str">
        <f>FacultyVersion!AM30</f>
        <v xml:space="preserve"> CPE573, CPE591 /CPE371</v>
      </c>
      <c r="G86" s="76" t="e">
        <f>FacultyVersion!#REF!</f>
        <v>#REF!</v>
      </c>
      <c r="H86" s="76" t="e">
        <f>FacultyVersion!#REF!</f>
        <v>#REF!</v>
      </c>
      <c r="I86" s="76" t="e">
        <f>FacultyVersion!#REF!</f>
        <v>#REF!</v>
      </c>
      <c r="J86" s="76" t="e">
        <f>FacultyVersion!#REF!</f>
        <v>#REF!</v>
      </c>
      <c r="K86" s="76" t="e">
        <f>FacultyVersion!#REF!</f>
        <v>#REF!</v>
      </c>
      <c r="L86" s="76" t="e">
        <f>FacultyVersion!#REF!</f>
        <v>#REF!</v>
      </c>
      <c r="M86" s="76" t="e">
        <f>FacultyVersion!#REF!</f>
        <v>#REF!</v>
      </c>
      <c r="N86" s="76" t="e">
        <f>FacultyVersion!#REF!</f>
        <v>#REF!</v>
      </c>
    </row>
    <row r="87" spans="1:14" x14ac:dyDescent="0.25">
      <c r="A87" s="76" t="e">
        <f>FacultyVersion!#REF!</f>
        <v>#REF!</v>
      </c>
      <c r="B87" s="76" t="e">
        <f>FacultyVersion!#REF!</f>
        <v>#REF!</v>
      </c>
      <c r="C87" s="76" t="e">
        <f>FacultyVersion!#REF!</f>
        <v>#REF!</v>
      </c>
      <c r="D87" s="76"/>
      <c r="E87" s="76"/>
      <c r="F87" s="426" t="e">
        <f>FacultyVersion!#REF!</f>
        <v>#REF!</v>
      </c>
      <c r="G87" s="76">
        <f>FacultyVersion!BA30</f>
        <v>0</v>
      </c>
      <c r="H87" s="76">
        <f>FacultyVersion!BB30</f>
        <v>0</v>
      </c>
      <c r="I87" s="76">
        <f>FacultyVersion!BC30</f>
        <v>0</v>
      </c>
      <c r="J87" s="76">
        <f>FacultyVersion!BD30</f>
        <v>0</v>
      </c>
      <c r="K87" s="76">
        <f>FacultyVersion!BE30</f>
        <v>0</v>
      </c>
      <c r="L87" s="76">
        <f>FacultyVersion!BF30</f>
        <v>0</v>
      </c>
      <c r="M87" s="76">
        <f>FacultyVersion!BG30</f>
        <v>0</v>
      </c>
      <c r="N87" s="76" t="str">
        <f>FacultyVersion!BH30</f>
        <v/>
      </c>
    </row>
    <row r="88" spans="1:14" x14ac:dyDescent="0.25">
      <c r="A88" s="76">
        <f>FacultyVersion!A31</f>
        <v>23</v>
      </c>
      <c r="B88" s="76">
        <f>FacultyVersion!B31</f>
        <v>902330</v>
      </c>
      <c r="C88" s="76" t="str">
        <f>FacultyVersion!C31</f>
        <v>Collins18 OBAKPOLOR2</v>
      </c>
      <c r="D88" s="76"/>
      <c r="E88" s="76"/>
      <c r="F88" s="426" t="str">
        <f>FacultyVersion!AM31</f>
        <v xml:space="preserve"> </v>
      </c>
      <c r="G88" s="76" t="e">
        <f>FacultyVersion!#REF!</f>
        <v>#REF!</v>
      </c>
      <c r="H88" s="76" t="e">
        <f>FacultyVersion!#REF!</f>
        <v>#REF!</v>
      </c>
      <c r="I88" s="76" t="e">
        <f>FacultyVersion!#REF!</f>
        <v>#REF!</v>
      </c>
      <c r="J88" s="76" t="e">
        <f>FacultyVersion!#REF!</f>
        <v>#REF!</v>
      </c>
      <c r="K88" s="76" t="e">
        <f>FacultyVersion!#REF!</f>
        <v>#REF!</v>
      </c>
      <c r="L88" s="76" t="e">
        <f>FacultyVersion!#REF!</f>
        <v>#REF!</v>
      </c>
      <c r="M88" s="76" t="e">
        <f>FacultyVersion!#REF!</f>
        <v>#REF!</v>
      </c>
      <c r="N88" s="76" t="e">
        <f>FacultyVersion!#REF!</f>
        <v>#REF!</v>
      </c>
    </row>
    <row r="89" spans="1:14" x14ac:dyDescent="0.25">
      <c r="A89" s="76" t="e">
        <f>FacultyVersion!#REF!</f>
        <v>#REF!</v>
      </c>
      <c r="B89" s="76" t="e">
        <f>FacultyVersion!#REF!</f>
        <v>#REF!</v>
      </c>
      <c r="C89" s="76" t="e">
        <f>FacultyVersion!#REF!</f>
        <v>#REF!</v>
      </c>
      <c r="D89" s="76"/>
      <c r="E89" s="76"/>
      <c r="F89" s="426" t="e">
        <f>FacultyVersion!#REF!</f>
        <v>#REF!</v>
      </c>
      <c r="G89" s="76">
        <f>FacultyVersion!BA31</f>
        <v>0</v>
      </c>
      <c r="H89" s="76">
        <f>FacultyVersion!BB31</f>
        <v>0</v>
      </c>
      <c r="I89" s="76">
        <f>FacultyVersion!BC31</f>
        <v>0</v>
      </c>
      <c r="J89" s="76">
        <f>FacultyVersion!BD31</f>
        <v>0</v>
      </c>
      <c r="K89" s="76">
        <f>FacultyVersion!BE31</f>
        <v>0</v>
      </c>
      <c r="L89" s="76">
        <f>FacultyVersion!BF31</f>
        <v>0</v>
      </c>
      <c r="M89" s="76">
        <f>FacultyVersion!BG31</f>
        <v>0</v>
      </c>
      <c r="N89" s="76" t="str">
        <f>FacultyVersion!BH31</f>
        <v/>
      </c>
    </row>
    <row r="90" spans="1:14" x14ac:dyDescent="0.25">
      <c r="A90" s="76" t="e">
        <f>FacultyVersion!#REF!</f>
        <v>#REF!</v>
      </c>
      <c r="B90" s="76" t="e">
        <f>FacultyVersion!#REF!</f>
        <v>#REF!</v>
      </c>
      <c r="C90" s="76" t="e">
        <f>FacultyVersion!#REF!</f>
        <v>#REF!</v>
      </c>
      <c r="D90" s="76"/>
      <c r="E90" s="76"/>
      <c r="F90" s="426" t="e">
        <f>FacultyVersion!#REF!</f>
        <v>#REF!</v>
      </c>
      <c r="G90" s="76" t="e">
        <f>FacultyVersion!#REF!</f>
        <v>#REF!</v>
      </c>
      <c r="H90" s="76" t="e">
        <f>FacultyVersion!#REF!</f>
        <v>#REF!</v>
      </c>
      <c r="I90" s="76" t="e">
        <f>FacultyVersion!#REF!</f>
        <v>#REF!</v>
      </c>
      <c r="J90" s="76" t="e">
        <f>FacultyVersion!#REF!</f>
        <v>#REF!</v>
      </c>
      <c r="K90" s="76" t="e">
        <f>FacultyVersion!#REF!</f>
        <v>#REF!</v>
      </c>
      <c r="L90" s="76" t="e">
        <f>FacultyVersion!#REF!</f>
        <v>#REF!</v>
      </c>
      <c r="M90" s="76" t="e">
        <f>FacultyVersion!#REF!</f>
        <v>#REF!</v>
      </c>
      <c r="N90" s="76" t="e">
        <f>FacultyVersion!#REF!</f>
        <v>#REF!</v>
      </c>
    </row>
    <row r="91" spans="1:14" x14ac:dyDescent="0.25">
      <c r="A91" s="76" t="e">
        <f>FacultyVersion!#REF!</f>
        <v>#REF!</v>
      </c>
      <c r="B91" s="76" t="e">
        <f>FacultyVersion!#REF!</f>
        <v>#REF!</v>
      </c>
      <c r="C91" s="76" t="e">
        <f>FacultyVersion!#REF!</f>
        <v>#REF!</v>
      </c>
      <c r="D91" s="76"/>
      <c r="E91" s="76"/>
      <c r="F91" s="426" t="e">
        <f>FacultyVersion!#REF!</f>
        <v>#REF!</v>
      </c>
      <c r="G91" s="76" t="e">
        <f>FacultyVersion!#REF!</f>
        <v>#REF!</v>
      </c>
      <c r="H91" s="76" t="e">
        <f>FacultyVersion!#REF!</f>
        <v>#REF!</v>
      </c>
      <c r="I91" s="76" t="e">
        <f>FacultyVersion!#REF!</f>
        <v>#REF!</v>
      </c>
      <c r="J91" s="76" t="e">
        <f>FacultyVersion!#REF!</f>
        <v>#REF!</v>
      </c>
      <c r="K91" s="76" t="e">
        <f>FacultyVersion!#REF!</f>
        <v>#REF!</v>
      </c>
      <c r="L91" s="76" t="e">
        <f>FacultyVersion!#REF!</f>
        <v>#REF!</v>
      </c>
      <c r="M91" s="76" t="e">
        <f>FacultyVersion!#REF!</f>
        <v>#REF!</v>
      </c>
      <c r="N91" s="76" t="e">
        <f>FacultyVersion!#REF!</f>
        <v>#REF!</v>
      </c>
    </row>
    <row r="92" spans="1:14" x14ac:dyDescent="0.25">
      <c r="A92" s="76" t="e">
        <f>FacultyVersion!#REF!</f>
        <v>#REF!</v>
      </c>
      <c r="B92" s="76" t="e">
        <f>FacultyVersion!#REF!</f>
        <v>#REF!</v>
      </c>
      <c r="C92" s="76" t="e">
        <f>FacultyVersion!#REF!</f>
        <v>#REF!</v>
      </c>
      <c r="D92" s="76"/>
      <c r="E92" s="76"/>
      <c r="F92" s="426" t="e">
        <f>FacultyVersion!#REF!</f>
        <v>#REF!</v>
      </c>
      <c r="G92" s="76" t="e">
        <f>FacultyVersion!#REF!</f>
        <v>#REF!</v>
      </c>
      <c r="H92" s="76" t="e">
        <f>FacultyVersion!#REF!</f>
        <v>#REF!</v>
      </c>
      <c r="I92" s="76" t="e">
        <f>FacultyVersion!#REF!</f>
        <v>#REF!</v>
      </c>
      <c r="J92" s="76" t="e">
        <f>FacultyVersion!#REF!</f>
        <v>#REF!</v>
      </c>
      <c r="K92" s="76" t="e">
        <f>FacultyVersion!#REF!</f>
        <v>#REF!</v>
      </c>
      <c r="L92" s="76" t="e">
        <f>FacultyVersion!#REF!</f>
        <v>#REF!</v>
      </c>
      <c r="M92" s="76" t="e">
        <f>FacultyVersion!#REF!</f>
        <v>#REF!</v>
      </c>
      <c r="N92" s="76" t="e">
        <f>FacultyVersion!#REF!</f>
        <v>#REF!</v>
      </c>
    </row>
    <row r="93" spans="1:14" x14ac:dyDescent="0.25">
      <c r="A93" s="76">
        <f>FacultyVersion!A32</f>
        <v>24</v>
      </c>
      <c r="B93" s="76">
        <f>FacultyVersion!B32</f>
        <v>902341</v>
      </c>
      <c r="C93" s="76" t="str">
        <f>FacultyVersion!C32</f>
        <v>Collins19 BAKPOLOR0</v>
      </c>
      <c r="D93" s="76"/>
      <c r="E93" s="76"/>
      <c r="F93" s="426" t="str">
        <f>FacultyVersion!AM32</f>
        <v xml:space="preserve"> /CPE573, CPE591, CPE575</v>
      </c>
      <c r="G93" s="76" t="e">
        <f>FacultyVersion!#REF!</f>
        <v>#REF!</v>
      </c>
      <c r="H93" s="76" t="e">
        <f>FacultyVersion!#REF!</f>
        <v>#REF!</v>
      </c>
      <c r="I93" s="76" t="e">
        <f>FacultyVersion!#REF!</f>
        <v>#REF!</v>
      </c>
      <c r="J93" s="76" t="e">
        <f>FacultyVersion!#REF!</f>
        <v>#REF!</v>
      </c>
      <c r="K93" s="76" t="e">
        <f>FacultyVersion!#REF!</f>
        <v>#REF!</v>
      </c>
      <c r="L93" s="76" t="e">
        <f>FacultyVersion!#REF!</f>
        <v>#REF!</v>
      </c>
      <c r="M93" s="76" t="e">
        <f>FacultyVersion!#REF!</f>
        <v>#REF!</v>
      </c>
      <c r="N93" s="76" t="e">
        <f>FacultyVersion!#REF!</f>
        <v>#REF!</v>
      </c>
    </row>
    <row r="94" spans="1:14" x14ac:dyDescent="0.25">
      <c r="A94" s="76" t="e">
        <f>FacultyVersion!#REF!</f>
        <v>#REF!</v>
      </c>
      <c r="B94" s="76" t="e">
        <f>FacultyVersion!#REF!</f>
        <v>#REF!</v>
      </c>
      <c r="C94" s="76" t="e">
        <f>FacultyVersion!#REF!</f>
        <v>#REF!</v>
      </c>
      <c r="D94" s="76"/>
      <c r="E94" s="76"/>
      <c r="F94" s="426" t="e">
        <f>FacultyVersion!#REF!</f>
        <v>#REF!</v>
      </c>
      <c r="G94" s="76">
        <f>FacultyVersion!BA32</f>
        <v>0</v>
      </c>
      <c r="H94" s="76">
        <f>FacultyVersion!BB32</f>
        <v>0</v>
      </c>
      <c r="I94" s="76">
        <f>FacultyVersion!BC32</f>
        <v>0</v>
      </c>
      <c r="J94" s="76">
        <f>FacultyVersion!BD32</f>
        <v>0</v>
      </c>
      <c r="K94" s="76">
        <f>FacultyVersion!BE32</f>
        <v>0</v>
      </c>
      <c r="L94" s="76">
        <f>FacultyVersion!BF32</f>
        <v>0</v>
      </c>
      <c r="M94" s="76">
        <f>FacultyVersion!BG32</f>
        <v>0</v>
      </c>
      <c r="N94" s="76" t="str">
        <f>FacultyVersion!BH32</f>
        <v/>
      </c>
    </row>
    <row r="95" spans="1:14" x14ac:dyDescent="0.25">
      <c r="A95" s="76" t="e">
        <f>FacultyVersion!#REF!</f>
        <v>#REF!</v>
      </c>
      <c r="B95" s="76" t="e">
        <f>FacultyVersion!#REF!</f>
        <v>#REF!</v>
      </c>
      <c r="C95" s="76" t="e">
        <f>FacultyVersion!#REF!</f>
        <v>#REF!</v>
      </c>
      <c r="D95" s="76"/>
      <c r="E95" s="76"/>
      <c r="F95" s="426" t="e">
        <f>FacultyVersion!#REF!</f>
        <v>#REF!</v>
      </c>
      <c r="G95" s="76" t="e">
        <f>FacultyVersion!#REF!</f>
        <v>#REF!</v>
      </c>
      <c r="H95" s="76" t="e">
        <f>FacultyVersion!#REF!</f>
        <v>#REF!</v>
      </c>
      <c r="I95" s="76" t="e">
        <f>FacultyVersion!#REF!</f>
        <v>#REF!</v>
      </c>
      <c r="J95" s="76" t="e">
        <f>FacultyVersion!#REF!</f>
        <v>#REF!</v>
      </c>
      <c r="K95" s="76" t="e">
        <f>FacultyVersion!#REF!</f>
        <v>#REF!</v>
      </c>
      <c r="L95" s="76" t="e">
        <f>FacultyVersion!#REF!</f>
        <v>#REF!</v>
      </c>
      <c r="M95" s="76" t="e">
        <f>FacultyVersion!#REF!</f>
        <v>#REF!</v>
      </c>
      <c r="N95" s="76" t="e">
        <f>FacultyVersion!#REF!</f>
        <v>#REF!</v>
      </c>
    </row>
    <row r="96" spans="1:14" x14ac:dyDescent="0.25">
      <c r="A96" s="76" t="e">
        <f>FacultyVersion!#REF!</f>
        <v>#REF!</v>
      </c>
      <c r="B96" s="76" t="e">
        <f>FacultyVersion!#REF!</f>
        <v>#REF!</v>
      </c>
      <c r="C96" s="76" t="e">
        <f>FacultyVersion!#REF!</f>
        <v>#REF!</v>
      </c>
      <c r="D96" s="76"/>
      <c r="E96" s="76"/>
      <c r="F96" s="426" t="e">
        <f>FacultyVersion!#REF!</f>
        <v>#REF!</v>
      </c>
      <c r="G96" s="76" t="e">
        <f>FacultyVersion!#REF!</f>
        <v>#REF!</v>
      </c>
      <c r="H96" s="76" t="e">
        <f>FacultyVersion!#REF!</f>
        <v>#REF!</v>
      </c>
      <c r="I96" s="76" t="e">
        <f>FacultyVersion!#REF!</f>
        <v>#REF!</v>
      </c>
      <c r="J96" s="76" t="e">
        <f>FacultyVersion!#REF!</f>
        <v>#REF!</v>
      </c>
      <c r="K96" s="76" t="e">
        <f>FacultyVersion!#REF!</f>
        <v>#REF!</v>
      </c>
      <c r="L96" s="76" t="e">
        <f>FacultyVersion!#REF!</f>
        <v>#REF!</v>
      </c>
      <c r="M96" s="76" t="e">
        <f>FacultyVersion!#REF!</f>
        <v>#REF!</v>
      </c>
      <c r="N96" s="76" t="e">
        <f>FacultyVersion!#REF!</f>
        <v>#REF!</v>
      </c>
    </row>
    <row r="97" spans="1:14" x14ac:dyDescent="0.25">
      <c r="A97" s="76">
        <f>FacultyVersion!A33</f>
        <v>25</v>
      </c>
      <c r="B97" s="76">
        <f>FacultyVersion!B33</f>
        <v>902349</v>
      </c>
      <c r="C97" s="76" t="str">
        <f>FacultyVersion!C33</f>
        <v>Collins20 OBAKPOLOR1</v>
      </c>
      <c r="D97" s="76"/>
      <c r="E97" s="76"/>
      <c r="F97" s="426" t="str">
        <f>FacultyVersion!AM33</f>
        <v xml:space="preserve">MEE211, CPE571 </v>
      </c>
      <c r="G97" s="76" t="e">
        <f>FacultyVersion!#REF!</f>
        <v>#REF!</v>
      </c>
      <c r="H97" s="76" t="e">
        <f>FacultyVersion!#REF!</f>
        <v>#REF!</v>
      </c>
      <c r="I97" s="76" t="e">
        <f>FacultyVersion!#REF!</f>
        <v>#REF!</v>
      </c>
      <c r="J97" s="76" t="e">
        <f>FacultyVersion!#REF!</f>
        <v>#REF!</v>
      </c>
      <c r="K97" s="76" t="e">
        <f>FacultyVersion!#REF!</f>
        <v>#REF!</v>
      </c>
      <c r="L97" s="76" t="e">
        <f>FacultyVersion!#REF!</f>
        <v>#REF!</v>
      </c>
      <c r="M97" s="76" t="e">
        <f>FacultyVersion!#REF!</f>
        <v>#REF!</v>
      </c>
      <c r="N97" s="76" t="e">
        <f>FacultyVersion!#REF!</f>
        <v>#REF!</v>
      </c>
    </row>
    <row r="98" spans="1:14" x14ac:dyDescent="0.25">
      <c r="A98" s="76" t="e">
        <f>FacultyVersion!#REF!</f>
        <v>#REF!</v>
      </c>
      <c r="B98" s="76" t="e">
        <f>FacultyVersion!#REF!</f>
        <v>#REF!</v>
      </c>
      <c r="C98" s="76" t="e">
        <f>FacultyVersion!#REF!</f>
        <v>#REF!</v>
      </c>
      <c r="D98" s="76"/>
      <c r="E98" s="76"/>
      <c r="F98" s="426" t="e">
        <f>FacultyVersion!#REF!</f>
        <v>#REF!</v>
      </c>
      <c r="G98" s="76">
        <f>FacultyVersion!BA33</f>
        <v>0</v>
      </c>
      <c r="H98" s="76">
        <f>FacultyVersion!BB33</f>
        <v>0</v>
      </c>
      <c r="I98" s="76">
        <f>FacultyVersion!BC33</f>
        <v>0</v>
      </c>
      <c r="J98" s="76">
        <f>FacultyVersion!BD33</f>
        <v>0</v>
      </c>
      <c r="K98" s="76">
        <f>FacultyVersion!BE33</f>
        <v>0</v>
      </c>
      <c r="L98" s="76">
        <f>FacultyVersion!BF33</f>
        <v>0</v>
      </c>
      <c r="M98" s="76">
        <f>FacultyVersion!BG33</f>
        <v>0</v>
      </c>
      <c r="N98" s="76" t="str">
        <f>FacultyVersion!BH33</f>
        <v/>
      </c>
    </row>
    <row r="99" spans="1:14" x14ac:dyDescent="0.25">
      <c r="A99" s="76" t="e">
        <f>FacultyVersion!#REF!</f>
        <v>#REF!</v>
      </c>
      <c r="B99" s="76" t="e">
        <f>FacultyVersion!#REF!</f>
        <v>#REF!</v>
      </c>
      <c r="C99" s="76" t="e">
        <f>FacultyVersion!#REF!</f>
        <v>#REF!</v>
      </c>
      <c r="D99" s="76"/>
      <c r="E99" s="76"/>
      <c r="F99" s="426" t="e">
        <f>FacultyVersion!#REF!</f>
        <v>#REF!</v>
      </c>
      <c r="G99" s="76" t="e">
        <f>FacultyVersion!#REF!</f>
        <v>#REF!</v>
      </c>
      <c r="H99" s="76" t="e">
        <f>FacultyVersion!#REF!</f>
        <v>#REF!</v>
      </c>
      <c r="I99" s="76" t="e">
        <f>FacultyVersion!#REF!</f>
        <v>#REF!</v>
      </c>
      <c r="J99" s="76" t="e">
        <f>FacultyVersion!#REF!</f>
        <v>#REF!</v>
      </c>
      <c r="K99" s="76" t="e">
        <f>FacultyVersion!#REF!</f>
        <v>#REF!</v>
      </c>
      <c r="L99" s="76" t="e">
        <f>FacultyVersion!#REF!</f>
        <v>#REF!</v>
      </c>
      <c r="M99" s="76" t="e">
        <f>FacultyVersion!#REF!</f>
        <v>#REF!</v>
      </c>
      <c r="N99" s="76" t="e">
        <f>FacultyVersion!#REF!</f>
        <v>#REF!</v>
      </c>
    </row>
    <row r="100" spans="1:14" x14ac:dyDescent="0.25">
      <c r="A100" s="76" t="e">
        <f>FacultyVersion!#REF!</f>
        <v>#REF!</v>
      </c>
      <c r="B100" s="76" t="e">
        <f>FacultyVersion!#REF!</f>
        <v>#REF!</v>
      </c>
      <c r="C100" s="76" t="e">
        <f>FacultyVersion!#REF!</f>
        <v>#REF!</v>
      </c>
      <c r="D100" s="76"/>
      <c r="E100" s="76"/>
      <c r="F100" s="426" t="e">
        <f>FacultyVersion!#REF!</f>
        <v>#REF!</v>
      </c>
      <c r="G100" s="76" t="e">
        <f>FacultyVersion!#REF!</f>
        <v>#REF!</v>
      </c>
      <c r="H100" s="76" t="e">
        <f>FacultyVersion!#REF!</f>
        <v>#REF!</v>
      </c>
      <c r="I100" s="76" t="e">
        <f>FacultyVersion!#REF!</f>
        <v>#REF!</v>
      </c>
      <c r="J100" s="76" t="e">
        <f>FacultyVersion!#REF!</f>
        <v>#REF!</v>
      </c>
      <c r="K100" s="76" t="e">
        <f>FacultyVersion!#REF!</f>
        <v>#REF!</v>
      </c>
      <c r="L100" s="76" t="e">
        <f>FacultyVersion!#REF!</f>
        <v>#REF!</v>
      </c>
      <c r="M100" s="76" t="e">
        <f>FacultyVersion!#REF!</f>
        <v>#REF!</v>
      </c>
      <c r="N100" s="76" t="e">
        <f>FacultyVersion!#REF!</f>
        <v>#REF!</v>
      </c>
    </row>
    <row r="101" spans="1:14" x14ac:dyDescent="0.25">
      <c r="A101" s="76">
        <f>FacultyVersion!A34</f>
        <v>26</v>
      </c>
      <c r="B101" s="76">
        <f>FacultyVersion!B34</f>
        <v>902358</v>
      </c>
      <c r="C101" s="76" t="str">
        <f>FacultyVersion!C34</f>
        <v>Collins21 BAKPOLOR1</v>
      </c>
      <c r="D101" s="76"/>
      <c r="E101" s="76"/>
      <c r="F101" s="426" t="str">
        <f>FacultyVersion!AM34</f>
        <v xml:space="preserve"> </v>
      </c>
      <c r="G101" s="76" t="e">
        <f>FacultyVersion!#REF!</f>
        <v>#REF!</v>
      </c>
      <c r="H101" s="76" t="e">
        <f>FacultyVersion!#REF!</f>
        <v>#REF!</v>
      </c>
      <c r="I101" s="76" t="e">
        <f>FacultyVersion!#REF!</f>
        <v>#REF!</v>
      </c>
      <c r="J101" s="76" t="e">
        <f>FacultyVersion!#REF!</f>
        <v>#REF!</v>
      </c>
      <c r="K101" s="76" t="e">
        <f>FacultyVersion!#REF!</f>
        <v>#REF!</v>
      </c>
      <c r="L101" s="76" t="e">
        <f>FacultyVersion!#REF!</f>
        <v>#REF!</v>
      </c>
      <c r="M101" s="76" t="e">
        <f>FacultyVersion!#REF!</f>
        <v>#REF!</v>
      </c>
      <c r="N101" s="76" t="e">
        <f>FacultyVersion!#REF!</f>
        <v>#REF!</v>
      </c>
    </row>
    <row r="102" spans="1:14" x14ac:dyDescent="0.25">
      <c r="A102" s="76">
        <f>FacultyVersion!A35</f>
        <v>27</v>
      </c>
      <c r="B102" s="76">
        <f>FacultyVersion!B35</f>
        <v>902361</v>
      </c>
      <c r="C102" s="76" t="str">
        <f>FacultyVersion!C35</f>
        <v>Collins22 OBAKPOLOR0</v>
      </c>
      <c r="D102" s="76"/>
      <c r="E102" s="76"/>
      <c r="F102" s="426" t="str">
        <f>FacultyVersion!AM35</f>
        <v xml:space="preserve">CPE321 </v>
      </c>
      <c r="G102" s="76">
        <f>FacultyVersion!BA34</f>
        <v>0</v>
      </c>
      <c r="H102" s="76">
        <f>FacultyVersion!BB34</f>
        <v>0</v>
      </c>
      <c r="I102" s="76">
        <f>FacultyVersion!BC34</f>
        <v>0</v>
      </c>
      <c r="J102" s="76">
        <f>FacultyVersion!BD34</f>
        <v>0</v>
      </c>
      <c r="K102" s="76">
        <f>FacultyVersion!BE34</f>
        <v>0</v>
      </c>
      <c r="L102" s="76">
        <f>FacultyVersion!BF34</f>
        <v>0</v>
      </c>
      <c r="M102" s="76">
        <f>FacultyVersion!BG34</f>
        <v>0</v>
      </c>
      <c r="N102" s="76" t="str">
        <f>FacultyVersion!BH34</f>
        <v/>
      </c>
    </row>
    <row r="103" spans="1:14" x14ac:dyDescent="0.25">
      <c r="A103" s="76">
        <f>FacultyVersion!A36</f>
        <v>28</v>
      </c>
      <c r="B103" s="76">
        <f>FacultyVersion!B36</f>
        <v>902362</v>
      </c>
      <c r="C103" s="76" t="str">
        <f>FacultyVersion!C36</f>
        <v>Collins23 BAKPOLOR2</v>
      </c>
      <c r="D103" s="76"/>
      <c r="E103" s="76"/>
      <c r="F103" s="426" t="str">
        <f>FacultyVersion!AM36</f>
        <v xml:space="preserve"> </v>
      </c>
      <c r="G103" s="76">
        <f>FacultyVersion!BA35</f>
        <v>0</v>
      </c>
      <c r="H103" s="76">
        <f>FacultyVersion!BB35</f>
        <v>0</v>
      </c>
      <c r="I103" s="76">
        <f>FacultyVersion!BC35</f>
        <v>0</v>
      </c>
      <c r="J103" s="76">
        <f>FacultyVersion!BD35</f>
        <v>0</v>
      </c>
      <c r="K103" s="76">
        <f>FacultyVersion!BE35</f>
        <v>0</v>
      </c>
      <c r="L103" s="76">
        <f>FacultyVersion!BF35</f>
        <v>0</v>
      </c>
      <c r="M103" s="76">
        <f>FacultyVersion!BG35</f>
        <v>0</v>
      </c>
      <c r="N103" s="76" t="str">
        <f>FacultyVersion!BH35</f>
        <v/>
      </c>
    </row>
    <row r="104" spans="1:14" x14ac:dyDescent="0.25">
      <c r="A104" s="76" t="e">
        <f>FacultyVersion!#REF!</f>
        <v>#REF!</v>
      </c>
      <c r="B104" s="76" t="e">
        <f>FacultyVersion!#REF!</f>
        <v>#REF!</v>
      </c>
      <c r="C104" s="76" t="e">
        <f>FacultyVersion!#REF!</f>
        <v>#REF!</v>
      </c>
      <c r="D104" s="76"/>
      <c r="E104" s="76"/>
      <c r="F104" s="426" t="e">
        <f>FacultyVersion!#REF!</f>
        <v>#REF!</v>
      </c>
      <c r="G104" s="76">
        <f>FacultyVersion!BA36</f>
        <v>0</v>
      </c>
      <c r="H104" s="76">
        <f>FacultyVersion!BB36</f>
        <v>0</v>
      </c>
      <c r="I104" s="76">
        <f>FacultyVersion!BC36</f>
        <v>0</v>
      </c>
      <c r="J104" s="76">
        <f>FacultyVersion!BD36</f>
        <v>0</v>
      </c>
      <c r="K104" s="76">
        <f>FacultyVersion!BE36</f>
        <v>0</v>
      </c>
      <c r="L104" s="76">
        <f>FacultyVersion!BF36</f>
        <v>0</v>
      </c>
      <c r="M104" s="76">
        <f>FacultyVersion!BG36</f>
        <v>0</v>
      </c>
      <c r="N104" s="76" t="str">
        <f>FacultyVersion!BH36</f>
        <v/>
      </c>
    </row>
    <row r="105" spans="1:14" x14ac:dyDescent="0.25">
      <c r="A105" s="76" t="e">
        <f>FacultyVersion!#REF!</f>
        <v>#REF!</v>
      </c>
      <c r="B105" s="76" t="e">
        <f>FacultyVersion!#REF!</f>
        <v>#REF!</v>
      </c>
      <c r="C105" s="76" t="e">
        <f>FacultyVersion!#REF!</f>
        <v>#REF!</v>
      </c>
      <c r="D105" s="76"/>
      <c r="E105" s="76"/>
      <c r="F105" s="426" t="e">
        <f>FacultyVersion!#REF!</f>
        <v>#REF!</v>
      </c>
      <c r="G105" s="76" t="e">
        <f>FacultyVersion!#REF!</f>
        <v>#REF!</v>
      </c>
      <c r="H105" s="76" t="e">
        <f>FacultyVersion!#REF!</f>
        <v>#REF!</v>
      </c>
      <c r="I105" s="76" t="e">
        <f>FacultyVersion!#REF!</f>
        <v>#REF!</v>
      </c>
      <c r="J105" s="76" t="e">
        <f>FacultyVersion!#REF!</f>
        <v>#REF!</v>
      </c>
      <c r="K105" s="76" t="e">
        <f>FacultyVersion!#REF!</f>
        <v>#REF!</v>
      </c>
      <c r="L105" s="76" t="e">
        <f>FacultyVersion!#REF!</f>
        <v>#REF!</v>
      </c>
      <c r="M105" s="76" t="e">
        <f>FacultyVersion!#REF!</f>
        <v>#REF!</v>
      </c>
      <c r="N105" s="76" t="e">
        <f>FacultyVersion!#REF!</f>
        <v>#REF!</v>
      </c>
    </row>
    <row r="106" spans="1:14" x14ac:dyDescent="0.25">
      <c r="A106" s="76" t="e">
        <f>FacultyVersion!#REF!</f>
        <v>#REF!</v>
      </c>
      <c r="B106" s="76" t="e">
        <f>FacultyVersion!#REF!</f>
        <v>#REF!</v>
      </c>
      <c r="C106" s="76" t="e">
        <f>FacultyVersion!#REF!</f>
        <v>#REF!</v>
      </c>
      <c r="D106" s="76"/>
      <c r="E106" s="76"/>
      <c r="F106" s="426" t="e">
        <f>FacultyVersion!#REF!</f>
        <v>#REF!</v>
      </c>
      <c r="G106" s="76" t="e">
        <f>FacultyVersion!#REF!</f>
        <v>#REF!</v>
      </c>
      <c r="H106" s="76" t="e">
        <f>FacultyVersion!#REF!</f>
        <v>#REF!</v>
      </c>
      <c r="I106" s="76" t="e">
        <f>FacultyVersion!#REF!</f>
        <v>#REF!</v>
      </c>
      <c r="J106" s="76" t="e">
        <f>FacultyVersion!#REF!</f>
        <v>#REF!</v>
      </c>
      <c r="K106" s="76" t="e">
        <f>FacultyVersion!#REF!</f>
        <v>#REF!</v>
      </c>
      <c r="L106" s="76" t="e">
        <f>FacultyVersion!#REF!</f>
        <v>#REF!</v>
      </c>
      <c r="M106" s="76" t="e">
        <f>FacultyVersion!#REF!</f>
        <v>#REF!</v>
      </c>
      <c r="N106" s="76" t="e">
        <f>FacultyVersion!#REF!</f>
        <v>#REF!</v>
      </c>
    </row>
    <row r="107" spans="1:14" x14ac:dyDescent="0.25">
      <c r="A107" s="76">
        <f>FacultyVersion!A37</f>
        <v>29</v>
      </c>
      <c r="B107" s="76">
        <f>FacultyVersion!B37</f>
        <v>902369</v>
      </c>
      <c r="C107" s="76" t="str">
        <f>FacultyVersion!C37</f>
        <v>Collins24 OBAKPOLOR1</v>
      </c>
      <c r="D107" s="76"/>
      <c r="E107" s="76"/>
      <c r="F107" s="426" t="str">
        <f>FacultyVersion!AM37</f>
        <v xml:space="preserve"> </v>
      </c>
      <c r="G107" s="76" t="e">
        <f>FacultyVersion!#REF!</f>
        <v>#REF!</v>
      </c>
      <c r="H107" s="76" t="e">
        <f>FacultyVersion!#REF!</f>
        <v>#REF!</v>
      </c>
      <c r="I107" s="76" t="e">
        <f>FacultyVersion!#REF!</f>
        <v>#REF!</v>
      </c>
      <c r="J107" s="76" t="e">
        <f>FacultyVersion!#REF!</f>
        <v>#REF!</v>
      </c>
      <c r="K107" s="76" t="e">
        <f>FacultyVersion!#REF!</f>
        <v>#REF!</v>
      </c>
      <c r="L107" s="76" t="e">
        <f>FacultyVersion!#REF!</f>
        <v>#REF!</v>
      </c>
      <c r="M107" s="76" t="e">
        <f>FacultyVersion!#REF!</f>
        <v>#REF!</v>
      </c>
      <c r="N107" s="76" t="e">
        <f>FacultyVersion!#REF!</f>
        <v>#REF!</v>
      </c>
    </row>
    <row r="108" spans="1:14" x14ac:dyDescent="0.25">
      <c r="A108" s="76">
        <f>FacultyVersion!A38</f>
        <v>30</v>
      </c>
      <c r="B108" s="76">
        <f>FacultyVersion!B38</f>
        <v>902371</v>
      </c>
      <c r="C108" s="76" t="str">
        <f>FacultyVersion!C38</f>
        <v>Collins25 UKPOKOLO</v>
      </c>
      <c r="D108" s="76"/>
      <c r="E108" s="76"/>
      <c r="F108" s="426" t="str">
        <f>FacultyVersion!AM38</f>
        <v xml:space="preserve">CPE371 </v>
      </c>
      <c r="G108" s="76">
        <f>FacultyVersion!BA37</f>
        <v>0</v>
      </c>
      <c r="H108" s="76">
        <f>FacultyVersion!BB37</f>
        <v>0</v>
      </c>
      <c r="I108" s="76">
        <f>FacultyVersion!BC37</f>
        <v>0</v>
      </c>
      <c r="J108" s="76">
        <f>FacultyVersion!BD37</f>
        <v>0</v>
      </c>
      <c r="K108" s="76">
        <f>FacultyVersion!BE37</f>
        <v>0</v>
      </c>
      <c r="L108" s="76">
        <f>FacultyVersion!BF37</f>
        <v>0</v>
      </c>
      <c r="M108" s="76">
        <f>FacultyVersion!BG37</f>
        <v>0</v>
      </c>
      <c r="N108" s="76" t="str">
        <f>FacultyVersion!BH37</f>
        <v/>
      </c>
    </row>
    <row r="109" spans="1:14" x14ac:dyDescent="0.25">
      <c r="A109" s="76" t="e">
        <f>FacultyVersion!#REF!</f>
        <v>#REF!</v>
      </c>
      <c r="B109" s="76" t="e">
        <f>FacultyVersion!#REF!</f>
        <v>#REF!</v>
      </c>
      <c r="C109" s="76" t="e">
        <f>FacultyVersion!#REF!</f>
        <v>#REF!</v>
      </c>
      <c r="D109" s="76"/>
      <c r="E109" s="76"/>
      <c r="F109" s="426" t="e">
        <f>FacultyVersion!#REF!</f>
        <v>#REF!</v>
      </c>
      <c r="G109" s="76">
        <f>FacultyVersion!BA38</f>
        <v>0</v>
      </c>
      <c r="H109" s="76">
        <f>FacultyVersion!BB38</f>
        <v>0</v>
      </c>
      <c r="I109" s="76">
        <f>FacultyVersion!BC38</f>
        <v>0</v>
      </c>
      <c r="J109" s="76">
        <f>FacultyVersion!BD38</f>
        <v>0</v>
      </c>
      <c r="K109" s="76">
        <f>FacultyVersion!BE38</f>
        <v>0</v>
      </c>
      <c r="L109" s="76">
        <f>FacultyVersion!BF38</f>
        <v>0</v>
      </c>
      <c r="M109" s="76">
        <f>FacultyVersion!BG38</f>
        <v>0</v>
      </c>
      <c r="N109" s="76" t="str">
        <f>FacultyVersion!BH38</f>
        <v/>
      </c>
    </row>
    <row r="110" spans="1:14" x14ac:dyDescent="0.25">
      <c r="A110" s="76" t="e">
        <f>FacultyVersion!#REF!</f>
        <v>#REF!</v>
      </c>
      <c r="B110" s="76" t="e">
        <f>FacultyVersion!#REF!</f>
        <v>#REF!</v>
      </c>
      <c r="C110" s="76" t="e">
        <f>FacultyVersion!#REF!</f>
        <v>#REF!</v>
      </c>
      <c r="D110" s="76"/>
      <c r="E110" s="76"/>
      <c r="F110" s="426" t="e">
        <f>FacultyVersion!#REF!</f>
        <v>#REF!</v>
      </c>
      <c r="G110" s="76" t="e">
        <f>FacultyVersion!#REF!</f>
        <v>#REF!</v>
      </c>
      <c r="H110" s="76" t="e">
        <f>FacultyVersion!#REF!</f>
        <v>#REF!</v>
      </c>
      <c r="I110" s="76" t="e">
        <f>FacultyVersion!#REF!</f>
        <v>#REF!</v>
      </c>
      <c r="J110" s="76" t="e">
        <f>FacultyVersion!#REF!</f>
        <v>#REF!</v>
      </c>
      <c r="K110" s="76" t="e">
        <f>FacultyVersion!#REF!</f>
        <v>#REF!</v>
      </c>
      <c r="L110" s="76" t="e">
        <f>FacultyVersion!#REF!</f>
        <v>#REF!</v>
      </c>
      <c r="M110" s="76" t="e">
        <f>FacultyVersion!#REF!</f>
        <v>#REF!</v>
      </c>
      <c r="N110" s="76" t="e">
        <f>FacultyVersion!#REF!</f>
        <v>#REF!</v>
      </c>
    </row>
    <row r="111" spans="1:14" x14ac:dyDescent="0.25">
      <c r="A111" s="76" t="e">
        <f>FacultyVersion!#REF!</f>
        <v>#REF!</v>
      </c>
      <c r="B111" s="76" t="e">
        <f>FacultyVersion!#REF!</f>
        <v>#REF!</v>
      </c>
      <c r="C111" s="76" t="e">
        <f>FacultyVersion!#REF!</f>
        <v>#REF!</v>
      </c>
      <c r="D111" s="76"/>
      <c r="E111" s="76"/>
      <c r="F111" s="426" t="e">
        <f>FacultyVersion!#REF!</f>
        <v>#REF!</v>
      </c>
      <c r="G111" s="76" t="e">
        <f>FacultyVersion!#REF!</f>
        <v>#REF!</v>
      </c>
      <c r="H111" s="76" t="e">
        <f>FacultyVersion!#REF!</f>
        <v>#REF!</v>
      </c>
      <c r="I111" s="76" t="e">
        <f>FacultyVersion!#REF!</f>
        <v>#REF!</v>
      </c>
      <c r="J111" s="76" t="e">
        <f>FacultyVersion!#REF!</f>
        <v>#REF!</v>
      </c>
      <c r="K111" s="76" t="e">
        <f>FacultyVersion!#REF!</f>
        <v>#REF!</v>
      </c>
      <c r="L111" s="76" t="e">
        <f>FacultyVersion!#REF!</f>
        <v>#REF!</v>
      </c>
      <c r="M111" s="76" t="e">
        <f>FacultyVersion!#REF!</f>
        <v>#REF!</v>
      </c>
      <c r="N111" s="76" t="e">
        <f>FacultyVersion!#REF!</f>
        <v>#REF!</v>
      </c>
    </row>
    <row r="112" spans="1:14" x14ac:dyDescent="0.25">
      <c r="A112" s="76">
        <f>FacultyVersion!A39</f>
        <v>31</v>
      </c>
      <c r="B112" s="76">
        <f>FacultyVersion!B39</f>
        <v>905915</v>
      </c>
      <c r="C112" s="76" t="str">
        <f>FacultyVersion!C39</f>
        <v>Collins26 YETUNDE</v>
      </c>
      <c r="D112" s="76"/>
      <c r="E112" s="76"/>
      <c r="F112" s="426" t="str">
        <f>FacultyVersion!AM39</f>
        <v xml:space="preserve">EMA381, CPE371, CPE575, CPE473 </v>
      </c>
      <c r="G112" s="76" t="e">
        <f>FacultyVersion!#REF!</f>
        <v>#REF!</v>
      </c>
      <c r="H112" s="76" t="e">
        <f>FacultyVersion!#REF!</f>
        <v>#REF!</v>
      </c>
      <c r="I112" s="76" t="e">
        <f>FacultyVersion!#REF!</f>
        <v>#REF!</v>
      </c>
      <c r="J112" s="76" t="e">
        <f>FacultyVersion!#REF!</f>
        <v>#REF!</v>
      </c>
      <c r="K112" s="76" t="e">
        <f>FacultyVersion!#REF!</f>
        <v>#REF!</v>
      </c>
      <c r="L112" s="76" t="e">
        <f>FacultyVersion!#REF!</f>
        <v>#REF!</v>
      </c>
      <c r="M112" s="76" t="e">
        <f>FacultyVersion!#REF!</f>
        <v>#REF!</v>
      </c>
      <c r="N112" s="76" t="e">
        <f>FacultyVersion!#REF!</f>
        <v>#REF!</v>
      </c>
    </row>
    <row r="113" spans="1:14" x14ac:dyDescent="0.25">
      <c r="A113" s="76">
        <f>FacultyVersion!A40</f>
        <v>32</v>
      </c>
      <c r="B113" s="76">
        <f>FacultyVersion!B40</f>
        <v>1002295</v>
      </c>
      <c r="C113" s="76" t="str">
        <f>FacultyVersion!C40</f>
        <v>Collins27 ADA (Miss)</v>
      </c>
      <c r="D113" s="76"/>
      <c r="E113" s="76"/>
      <c r="F113" s="426" t="str">
        <f>FacultyVersion!AM40</f>
        <v xml:space="preserve">EMA381, CPE313,   PRE571 </v>
      </c>
      <c r="G113" s="76">
        <f>FacultyVersion!BA39</f>
        <v>0</v>
      </c>
      <c r="H113" s="76">
        <f>FacultyVersion!BB39</f>
        <v>0</v>
      </c>
      <c r="I113" s="76">
        <f>FacultyVersion!BC39</f>
        <v>0</v>
      </c>
      <c r="J113" s="76">
        <f>FacultyVersion!BD39</f>
        <v>0</v>
      </c>
      <c r="K113" s="76">
        <f>FacultyVersion!BE39</f>
        <v>0</v>
      </c>
      <c r="L113" s="76">
        <f>FacultyVersion!BF39</f>
        <v>0</v>
      </c>
      <c r="M113" s="76">
        <f>FacultyVersion!BG39</f>
        <v>0</v>
      </c>
      <c r="N113" s="76" t="str">
        <f>FacultyVersion!BH39</f>
        <v/>
      </c>
    </row>
    <row r="114" spans="1:14" x14ac:dyDescent="0.25">
      <c r="A114" s="76" t="e">
        <f>FacultyVersion!#REF!</f>
        <v>#REF!</v>
      </c>
      <c r="B114" s="76" t="e">
        <f>FacultyVersion!#REF!</f>
        <v>#REF!</v>
      </c>
      <c r="C114" s="76" t="e">
        <f>FacultyVersion!#REF!</f>
        <v>#REF!</v>
      </c>
      <c r="D114" s="76"/>
      <c r="E114" s="76"/>
      <c r="F114" s="426" t="e">
        <f>FacultyVersion!#REF!</f>
        <v>#REF!</v>
      </c>
      <c r="G114" s="76">
        <f>FacultyVersion!BA40</f>
        <v>0</v>
      </c>
      <c r="H114" s="76">
        <f>FacultyVersion!BB40</f>
        <v>0</v>
      </c>
      <c r="I114" s="76">
        <f>FacultyVersion!BC40</f>
        <v>0</v>
      </c>
      <c r="J114" s="76">
        <f>FacultyVersion!BD40</f>
        <v>0</v>
      </c>
      <c r="K114" s="76">
        <f>FacultyVersion!BE40</f>
        <v>0</v>
      </c>
      <c r="L114" s="76">
        <f>FacultyVersion!BF40</f>
        <v>0</v>
      </c>
      <c r="M114" s="76">
        <f>FacultyVersion!BG40</f>
        <v>0</v>
      </c>
      <c r="N114" s="76" t="str">
        <f>FacultyVersion!BH40</f>
        <v/>
      </c>
    </row>
    <row r="115" spans="1:14" x14ac:dyDescent="0.25">
      <c r="A115" s="76" t="e">
        <f>FacultyVersion!#REF!</f>
        <v>#REF!</v>
      </c>
      <c r="B115" s="76" t="e">
        <f>FacultyVersion!#REF!</f>
        <v>#REF!</v>
      </c>
      <c r="C115" s="76" t="e">
        <f>FacultyVersion!#REF!</f>
        <v>#REF!</v>
      </c>
      <c r="D115" s="76"/>
      <c r="E115" s="76"/>
      <c r="F115" s="426" t="e">
        <f>FacultyVersion!#REF!</f>
        <v>#REF!</v>
      </c>
      <c r="G115" s="76" t="e">
        <f>FacultyVersion!#REF!</f>
        <v>#REF!</v>
      </c>
      <c r="H115" s="76" t="e">
        <f>FacultyVersion!#REF!</f>
        <v>#REF!</v>
      </c>
      <c r="I115" s="76" t="e">
        <f>FacultyVersion!#REF!</f>
        <v>#REF!</v>
      </c>
      <c r="J115" s="76" t="e">
        <f>FacultyVersion!#REF!</f>
        <v>#REF!</v>
      </c>
      <c r="K115" s="76" t="e">
        <f>FacultyVersion!#REF!</f>
        <v>#REF!</v>
      </c>
      <c r="L115" s="76" t="e">
        <f>FacultyVersion!#REF!</f>
        <v>#REF!</v>
      </c>
      <c r="M115" s="76" t="e">
        <f>FacultyVersion!#REF!</f>
        <v>#REF!</v>
      </c>
      <c r="N115" s="76" t="e">
        <f>FacultyVersion!#REF!</f>
        <v>#REF!</v>
      </c>
    </row>
    <row r="116" spans="1:14" x14ac:dyDescent="0.25">
      <c r="A116" s="76" t="e">
        <f>FacultyVersion!#REF!</f>
        <v>#REF!</v>
      </c>
      <c r="B116" s="76" t="e">
        <f>FacultyVersion!#REF!</f>
        <v>#REF!</v>
      </c>
      <c r="C116" s="76" t="e">
        <f>FacultyVersion!#REF!</f>
        <v>#REF!</v>
      </c>
      <c r="D116" s="76"/>
      <c r="E116" s="76"/>
      <c r="F116" s="426" t="e">
        <f>FacultyVersion!#REF!</f>
        <v>#REF!</v>
      </c>
      <c r="G116" s="76" t="e">
        <f>FacultyVersion!#REF!</f>
        <v>#REF!</v>
      </c>
      <c r="H116" s="76" t="e">
        <f>FacultyVersion!#REF!</f>
        <v>#REF!</v>
      </c>
      <c r="I116" s="76" t="e">
        <f>FacultyVersion!#REF!</f>
        <v>#REF!</v>
      </c>
      <c r="J116" s="76" t="e">
        <f>FacultyVersion!#REF!</f>
        <v>#REF!</v>
      </c>
      <c r="K116" s="76" t="e">
        <f>FacultyVersion!#REF!</f>
        <v>#REF!</v>
      </c>
      <c r="L116" s="76" t="e">
        <f>FacultyVersion!#REF!</f>
        <v>#REF!</v>
      </c>
      <c r="M116" s="76" t="e">
        <f>FacultyVersion!#REF!</f>
        <v>#REF!</v>
      </c>
      <c r="N116" s="76" t="e">
        <f>FacultyVersion!#REF!</f>
        <v>#REF!</v>
      </c>
    </row>
    <row r="117" spans="1:14" x14ac:dyDescent="0.25">
      <c r="A117" s="76">
        <f>FacultyVersion!A41</f>
        <v>33</v>
      </c>
      <c r="B117" s="76">
        <f>FacultyVersion!B41</f>
        <v>1002318</v>
      </c>
      <c r="C117" s="76" t="str">
        <f>FacultyVersion!C41</f>
        <v>Collins28 OGBEIDE (Miss)</v>
      </c>
      <c r="D117" s="76"/>
      <c r="E117" s="76"/>
      <c r="F117" s="426" t="str">
        <f>FacultyVersion!AM41</f>
        <v xml:space="preserve">CPE575 </v>
      </c>
      <c r="G117" s="76" t="e">
        <f>FacultyVersion!#REF!</f>
        <v>#REF!</v>
      </c>
      <c r="H117" s="76" t="e">
        <f>FacultyVersion!#REF!</f>
        <v>#REF!</v>
      </c>
      <c r="I117" s="76" t="e">
        <f>FacultyVersion!#REF!</f>
        <v>#REF!</v>
      </c>
      <c r="J117" s="76" t="e">
        <f>FacultyVersion!#REF!</f>
        <v>#REF!</v>
      </c>
      <c r="K117" s="76" t="e">
        <f>FacultyVersion!#REF!</f>
        <v>#REF!</v>
      </c>
      <c r="L117" s="76" t="e">
        <f>FacultyVersion!#REF!</f>
        <v>#REF!</v>
      </c>
      <c r="M117" s="76" t="e">
        <f>FacultyVersion!#REF!</f>
        <v>#REF!</v>
      </c>
      <c r="N117" s="76" t="e">
        <f>FacultyVersion!#REF!</f>
        <v>#REF!</v>
      </c>
    </row>
    <row r="118" spans="1:14" x14ac:dyDescent="0.25">
      <c r="A118" s="76">
        <f>FacultyVersion!A42</f>
        <v>34</v>
      </c>
      <c r="B118" s="76">
        <f>FacultyVersion!B42</f>
        <v>1002329</v>
      </c>
      <c r="C118" s="76" t="str">
        <f>FacultyVersion!C42</f>
        <v>Collins29 IGBADO</v>
      </c>
      <c r="D118" s="76"/>
      <c r="E118" s="76"/>
      <c r="F118" s="426" t="str">
        <f>FacultyVersion!AM42</f>
        <v xml:space="preserve"> </v>
      </c>
      <c r="G118" s="76">
        <f>FacultyVersion!BA41</f>
        <v>0</v>
      </c>
      <c r="H118" s="76">
        <f>FacultyVersion!BB41</f>
        <v>0</v>
      </c>
      <c r="I118" s="76">
        <f>FacultyVersion!BC41</f>
        <v>0</v>
      </c>
      <c r="J118" s="76">
        <f>FacultyVersion!BD41</f>
        <v>0</v>
      </c>
      <c r="K118" s="76">
        <f>FacultyVersion!BE41</f>
        <v>0</v>
      </c>
      <c r="L118" s="76">
        <f>FacultyVersion!BF41</f>
        <v>0</v>
      </c>
      <c r="M118" s="76">
        <f>FacultyVersion!BG41</f>
        <v>0</v>
      </c>
      <c r="N118" s="76" t="str">
        <f>FacultyVersion!BH41</f>
        <v/>
      </c>
    </row>
    <row r="119" spans="1:14" x14ac:dyDescent="0.25">
      <c r="A119" s="76">
        <f>FacultyVersion!A43</f>
        <v>35</v>
      </c>
      <c r="B119" s="76">
        <f>FacultyVersion!B43</f>
        <v>1002344</v>
      </c>
      <c r="C119" s="76" t="str">
        <f>FacultyVersion!C43</f>
        <v>Collins30 OGBEMUDIA</v>
      </c>
      <c r="D119" s="76"/>
      <c r="E119" s="76"/>
      <c r="F119" s="426" t="str">
        <f>FacultyVersion!AM43</f>
        <v xml:space="preserve"> </v>
      </c>
      <c r="G119" s="76">
        <f>FacultyVersion!BA42</f>
        <v>0</v>
      </c>
      <c r="H119" s="76">
        <f>FacultyVersion!BB42</f>
        <v>0</v>
      </c>
      <c r="I119" s="76">
        <f>FacultyVersion!BC42</f>
        <v>0</v>
      </c>
      <c r="J119" s="76">
        <f>FacultyVersion!BD42</f>
        <v>0</v>
      </c>
      <c r="K119" s="76">
        <f>FacultyVersion!BE42</f>
        <v>0</v>
      </c>
      <c r="L119" s="76">
        <f>FacultyVersion!BF42</f>
        <v>0</v>
      </c>
      <c r="M119" s="76">
        <f>FacultyVersion!BG42</f>
        <v>0</v>
      </c>
      <c r="N119" s="76" t="str">
        <f>FacultyVersion!BH42</f>
        <v/>
      </c>
    </row>
    <row r="120" spans="1:14" x14ac:dyDescent="0.25">
      <c r="A120" s="76">
        <f>FacultyVersion!A44</f>
        <v>36</v>
      </c>
      <c r="B120" s="76">
        <f>FacultyVersion!B44</f>
        <v>1002348</v>
      </c>
      <c r="C120" s="76" t="str">
        <f>FacultyVersion!C44</f>
        <v>Bimbo OKIH</v>
      </c>
      <c r="D120" s="76"/>
      <c r="E120" s="76"/>
      <c r="F120" s="426" t="str">
        <f>FacultyVersion!AM44</f>
        <v>CPE371, CPE375, CPE471, CPE571 /CPE573</v>
      </c>
      <c r="G120" s="76">
        <f>FacultyVersion!BA43</f>
        <v>0</v>
      </c>
      <c r="H120" s="76">
        <f>FacultyVersion!BB43</f>
        <v>0</v>
      </c>
      <c r="I120" s="76">
        <f>FacultyVersion!BC43</f>
        <v>0</v>
      </c>
      <c r="J120" s="76">
        <f>FacultyVersion!BD43</f>
        <v>0</v>
      </c>
      <c r="K120" s="76">
        <f>FacultyVersion!BE43</f>
        <v>0</v>
      </c>
      <c r="L120" s="76">
        <f>FacultyVersion!BF43</f>
        <v>0</v>
      </c>
      <c r="M120" s="76">
        <f>FacultyVersion!BG43</f>
        <v>0</v>
      </c>
      <c r="N120" s="76" t="str">
        <f>FacultyVersion!BH43</f>
        <v/>
      </c>
    </row>
    <row r="121" spans="1:14" x14ac:dyDescent="0.25">
      <c r="A121" s="76" t="e">
        <f>FacultyVersion!#REF!</f>
        <v>#REF!</v>
      </c>
      <c r="B121" s="76" t="e">
        <f>FacultyVersion!#REF!</f>
        <v>#REF!</v>
      </c>
      <c r="C121" s="76" t="e">
        <f>FacultyVersion!#REF!</f>
        <v>#REF!</v>
      </c>
      <c r="D121" s="76"/>
      <c r="E121" s="76"/>
      <c r="F121" s="426" t="e">
        <f>FacultyVersion!#REF!</f>
        <v>#REF!</v>
      </c>
      <c r="G121" s="76">
        <f>FacultyVersion!BA44</f>
        <v>0</v>
      </c>
      <c r="H121" s="76">
        <f>FacultyVersion!BB44</f>
        <v>0</v>
      </c>
      <c r="I121" s="76">
        <f>FacultyVersion!BC44</f>
        <v>0</v>
      </c>
      <c r="J121" s="76">
        <f>FacultyVersion!BD44</f>
        <v>0</v>
      </c>
      <c r="K121" s="76">
        <f>FacultyVersion!BE44</f>
        <v>0</v>
      </c>
      <c r="L121" s="76">
        <f>FacultyVersion!BF44</f>
        <v>0</v>
      </c>
      <c r="M121" s="76">
        <f>FacultyVersion!BG44</f>
        <v>0</v>
      </c>
      <c r="N121" s="76" t="str">
        <f>FacultyVersion!BH44</f>
        <v/>
      </c>
    </row>
  </sheetData>
  <mergeCells count="1">
    <mergeCell ref="A5:M5"/>
  </mergeCells>
  <pageMargins left="0.7" right="0.7" top="0.75" bottom="0.75" header="0.3" footer="0.3"/>
  <pageSetup scale="84" fitToHeight="3" orientation="landscape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9"/>
  <sheetViews>
    <sheetView zoomScale="60" zoomScaleNormal="60" workbookViewId="0">
      <pane xSplit="8" ySplit="9" topLeftCell="I10" activePane="bottomRight" state="frozen"/>
      <selection pane="topRight" activeCell="G1" sqref="G1"/>
      <selection pane="bottomLeft" activeCell="A8" sqref="A8"/>
      <selection pane="bottomRight" activeCell="L21" sqref="L21"/>
    </sheetView>
  </sheetViews>
  <sheetFormatPr defaultRowHeight="15.75" x14ac:dyDescent="0.25"/>
  <cols>
    <col min="1" max="2" width="4.140625" style="420" customWidth="1"/>
    <col min="3" max="3" width="10.85546875" style="12" customWidth="1"/>
    <col min="4" max="4" width="38.5703125" style="12" customWidth="1"/>
    <col min="5" max="5" width="8.140625" style="11" hidden="1" customWidth="1"/>
    <col min="6" max="6" width="9.140625" style="11" hidden="1" customWidth="1"/>
    <col min="7" max="7" width="30.42578125" style="267" customWidth="1"/>
    <col min="8" max="8" width="38.85546875" style="12" hidden="1" customWidth="1"/>
    <col min="9" max="9" width="4.28515625" style="12" customWidth="1"/>
    <col min="10" max="10" width="5.42578125" style="439" customWidth="1"/>
    <col min="11" max="11" width="5.5703125" style="12" customWidth="1"/>
    <col min="12" max="12" width="7.28515625" style="392" customWidth="1"/>
    <col min="13" max="13" width="7.140625" style="420" customWidth="1"/>
    <col min="14" max="14" width="7.42578125" style="12" hidden="1" customWidth="1"/>
    <col min="15" max="15" width="27.28515625" style="12" customWidth="1"/>
    <col min="16" max="16" width="9.140625" style="102" customWidth="1"/>
    <col min="17" max="17" width="9.140625" style="12" customWidth="1"/>
    <col min="18" max="18" width="12.85546875" style="12" customWidth="1"/>
    <col min="19" max="19" width="11.42578125" style="12" customWidth="1"/>
    <col min="20" max="20" width="9.140625" style="12" customWidth="1"/>
    <col min="21" max="16384" width="9.140625" style="12"/>
  </cols>
  <sheetData>
    <row r="1" spans="1:21" x14ac:dyDescent="0.25">
      <c r="E1" s="203"/>
      <c r="F1" s="203"/>
    </row>
    <row r="2" spans="1:21" x14ac:dyDescent="0.25">
      <c r="E2" s="203"/>
      <c r="F2" s="203"/>
    </row>
    <row r="3" spans="1:21" x14ac:dyDescent="0.25">
      <c r="E3" s="203"/>
      <c r="F3" s="203"/>
    </row>
    <row r="4" spans="1:21" x14ac:dyDescent="0.25">
      <c r="E4" s="203"/>
      <c r="F4" s="203"/>
    </row>
    <row r="5" spans="1:21" x14ac:dyDescent="0.25">
      <c r="E5" s="203"/>
      <c r="F5" s="203"/>
    </row>
    <row r="6" spans="1:21" x14ac:dyDescent="0.25">
      <c r="E6" s="203"/>
      <c r="F6" s="203"/>
    </row>
    <row r="7" spans="1:21" x14ac:dyDescent="0.25">
      <c r="E7" s="475"/>
      <c r="F7" s="475"/>
    </row>
    <row r="8" spans="1:21" x14ac:dyDescent="0.25">
      <c r="A8" s="476" t="s">
        <v>1014</v>
      </c>
      <c r="B8" s="476" t="s">
        <v>0</v>
      </c>
      <c r="C8" s="11" t="s">
        <v>740</v>
      </c>
      <c r="D8" s="11" t="s">
        <v>51</v>
      </c>
      <c r="E8" s="11" t="s">
        <v>1007</v>
      </c>
      <c r="F8" s="11" t="s">
        <v>1008</v>
      </c>
      <c r="G8" s="11" t="s">
        <v>1009</v>
      </c>
      <c r="H8" s="11"/>
      <c r="I8" s="11"/>
      <c r="J8" s="41"/>
      <c r="K8" s="11"/>
      <c r="L8" s="397"/>
      <c r="M8" s="476"/>
      <c r="N8" s="11"/>
      <c r="O8" s="11"/>
      <c r="P8" s="128" t="s">
        <v>1013</v>
      </c>
      <c r="Q8" s="11"/>
      <c r="R8" s="11" t="s">
        <v>1012</v>
      </c>
      <c r="S8" s="11" t="s">
        <v>1011</v>
      </c>
      <c r="T8" s="11"/>
      <c r="U8" s="11" t="s">
        <v>1010</v>
      </c>
    </row>
    <row r="9" spans="1:21" s="122" customFormat="1" x14ac:dyDescent="0.25">
      <c r="A9" s="505">
        <v>102</v>
      </c>
      <c r="B9" s="539">
        <v>1</v>
      </c>
      <c r="C9" s="473">
        <v>1002304</v>
      </c>
      <c r="D9" s="509" t="s">
        <v>993</v>
      </c>
      <c r="E9" s="512" t="s">
        <v>754</v>
      </c>
      <c r="F9" s="516" t="s">
        <v>828</v>
      </c>
      <c r="G9" s="518" t="str">
        <f>O9</f>
        <v xml:space="preserve"> </v>
      </c>
      <c r="H9" s="519"/>
      <c r="I9" s="525">
        <v>0</v>
      </c>
      <c r="J9" s="527"/>
      <c r="K9" s="172"/>
      <c r="L9" s="529">
        <v>4.5230800000000002</v>
      </c>
      <c r="M9" s="530" t="s">
        <v>994</v>
      </c>
      <c r="N9" s="532"/>
      <c r="O9" s="536" t="s">
        <v>595</v>
      </c>
      <c r="P9" s="537" t="s">
        <v>201</v>
      </c>
      <c r="Q9" s="12"/>
      <c r="R9" s="203" t="s">
        <v>541</v>
      </c>
      <c r="S9" s="203" t="s">
        <v>545</v>
      </c>
      <c r="T9" s="12"/>
      <c r="U9" s="391" t="str">
        <f t="shared" ref="U9:U40" si="0">IF(L9&gt;1,"YES","NO")</f>
        <v>YES</v>
      </c>
    </row>
    <row r="10" spans="1:21" s="122" customFormat="1" x14ac:dyDescent="0.25">
      <c r="A10" s="338">
        <v>57</v>
      </c>
      <c r="B10" s="472">
        <v>1</v>
      </c>
      <c r="C10" s="314">
        <v>902289</v>
      </c>
      <c r="D10" s="509" t="s">
        <v>926</v>
      </c>
      <c r="E10" s="415" t="s">
        <v>84</v>
      </c>
      <c r="F10" s="415" t="s">
        <v>9</v>
      </c>
      <c r="G10" s="518" t="str">
        <f t="shared" ref="G10:G73" si="1">O10</f>
        <v xml:space="preserve">PRE572(WAIVED) </v>
      </c>
      <c r="H10" s="520"/>
      <c r="I10" s="410">
        <v>3</v>
      </c>
      <c r="J10" s="449"/>
      <c r="K10" s="172"/>
      <c r="L10" s="447">
        <v>3.9583200000000001</v>
      </c>
      <c r="M10" s="470" t="s">
        <v>896</v>
      </c>
      <c r="N10" s="454"/>
      <c r="O10" s="403" t="s">
        <v>852</v>
      </c>
      <c r="P10" s="284" t="s">
        <v>201</v>
      </c>
      <c r="Q10" s="12"/>
      <c r="R10" s="11" t="s">
        <v>541</v>
      </c>
      <c r="S10" s="11" t="s">
        <v>545</v>
      </c>
      <c r="T10" s="12"/>
      <c r="U10" s="391" t="str">
        <f t="shared" si="0"/>
        <v>YES</v>
      </c>
    </row>
    <row r="11" spans="1:21" s="122" customFormat="1" x14ac:dyDescent="0.25">
      <c r="A11" s="338">
        <v>60</v>
      </c>
      <c r="B11" s="472">
        <v>2</v>
      </c>
      <c r="C11" s="314">
        <v>902298</v>
      </c>
      <c r="D11" s="509" t="s">
        <v>931</v>
      </c>
      <c r="E11" s="415" t="s">
        <v>87</v>
      </c>
      <c r="F11" s="415" t="s">
        <v>12</v>
      </c>
      <c r="G11" s="518" t="str">
        <f t="shared" si="1"/>
        <v xml:space="preserve"> </v>
      </c>
      <c r="H11" s="521"/>
      <c r="I11" s="410">
        <v>0</v>
      </c>
      <c r="J11" s="449"/>
      <c r="K11" s="172"/>
      <c r="L11" s="447">
        <v>4.1999300000000002</v>
      </c>
      <c r="M11" s="470" t="s">
        <v>896</v>
      </c>
      <c r="N11" s="454"/>
      <c r="O11" s="403" t="s">
        <v>595</v>
      </c>
      <c r="P11" s="284" t="s">
        <v>201</v>
      </c>
      <c r="Q11" s="12"/>
      <c r="R11" s="11" t="s">
        <v>541</v>
      </c>
      <c r="S11" s="203" t="s">
        <v>545</v>
      </c>
      <c r="T11" s="12"/>
      <c r="U11" s="391" t="str">
        <f t="shared" si="0"/>
        <v>YES</v>
      </c>
    </row>
    <row r="12" spans="1:21" s="122" customFormat="1" x14ac:dyDescent="0.25">
      <c r="A12" s="338">
        <v>64</v>
      </c>
      <c r="B12" s="472">
        <v>3</v>
      </c>
      <c r="C12" s="314">
        <v>902306</v>
      </c>
      <c r="D12" s="509" t="s">
        <v>938</v>
      </c>
      <c r="E12" s="415" t="s">
        <v>91</v>
      </c>
      <c r="F12" s="415" t="s">
        <v>15</v>
      </c>
      <c r="G12" s="518" t="str">
        <f t="shared" si="1"/>
        <v xml:space="preserve"> </v>
      </c>
      <c r="H12" s="520"/>
      <c r="I12" s="410">
        <v>0</v>
      </c>
      <c r="J12" s="449"/>
      <c r="K12" s="172"/>
      <c r="L12" s="447">
        <v>3.5863800000000001</v>
      </c>
      <c r="M12" s="470" t="s">
        <v>896</v>
      </c>
      <c r="N12" s="454"/>
      <c r="O12" s="403" t="s">
        <v>595</v>
      </c>
      <c r="P12" s="284" t="s">
        <v>201</v>
      </c>
      <c r="Q12" s="12"/>
      <c r="R12" s="11" t="s">
        <v>541</v>
      </c>
      <c r="S12" s="11" t="s">
        <v>545</v>
      </c>
      <c r="T12" s="12"/>
      <c r="U12" s="391" t="str">
        <f t="shared" si="0"/>
        <v>YES</v>
      </c>
    </row>
    <row r="13" spans="1:21" s="122" customFormat="1" x14ac:dyDescent="0.25">
      <c r="A13" s="442">
        <v>37</v>
      </c>
      <c r="B13" s="472">
        <v>4</v>
      </c>
      <c r="C13" s="104" t="s">
        <v>578</v>
      </c>
      <c r="D13" s="202" t="s">
        <v>895</v>
      </c>
      <c r="E13" s="72" t="s">
        <v>345</v>
      </c>
      <c r="F13" s="72" t="s">
        <v>330</v>
      </c>
      <c r="G13" s="518" t="str">
        <f t="shared" si="1"/>
        <v xml:space="preserve"> </v>
      </c>
      <c r="H13" s="366"/>
      <c r="I13" s="225">
        <v>0</v>
      </c>
      <c r="J13" s="104"/>
      <c r="K13" s="172"/>
      <c r="L13" s="394">
        <v>3.7273950000000005</v>
      </c>
      <c r="M13" s="463" t="s">
        <v>896</v>
      </c>
      <c r="N13" s="454"/>
      <c r="O13" s="403" t="s">
        <v>595</v>
      </c>
      <c r="P13" s="284" t="s">
        <v>201</v>
      </c>
      <c r="Q13" s="12"/>
      <c r="R13" s="11"/>
      <c r="S13" s="203" t="s">
        <v>544</v>
      </c>
      <c r="T13" s="12"/>
      <c r="U13" s="391" t="str">
        <f t="shared" si="0"/>
        <v>YES</v>
      </c>
    </row>
    <row r="14" spans="1:21" s="122" customFormat="1" x14ac:dyDescent="0.25">
      <c r="A14" s="338">
        <v>66</v>
      </c>
      <c r="B14" s="472">
        <v>5</v>
      </c>
      <c r="C14" s="314">
        <v>902313</v>
      </c>
      <c r="D14" s="509" t="s">
        <v>940</v>
      </c>
      <c r="E14" s="414" t="s">
        <v>93</v>
      </c>
      <c r="F14" s="414" t="s">
        <v>509</v>
      </c>
      <c r="G14" s="518" t="str">
        <f t="shared" si="1"/>
        <v xml:space="preserve"> </v>
      </c>
      <c r="H14" s="520"/>
      <c r="I14" s="410">
        <v>0</v>
      </c>
      <c r="J14" s="449"/>
      <c r="K14" s="172"/>
      <c r="L14" s="447">
        <v>3.9398299999999997</v>
      </c>
      <c r="M14" s="470" t="s">
        <v>896</v>
      </c>
      <c r="N14" s="454"/>
      <c r="O14" s="403" t="s">
        <v>595</v>
      </c>
      <c r="P14" s="284" t="s">
        <v>201</v>
      </c>
      <c r="Q14" s="12"/>
      <c r="R14" s="11" t="s">
        <v>541</v>
      </c>
      <c r="S14" s="11" t="s">
        <v>545</v>
      </c>
      <c r="T14" s="12"/>
      <c r="U14" s="391" t="str">
        <f t="shared" si="0"/>
        <v>YES</v>
      </c>
    </row>
    <row r="15" spans="1:21" s="122" customFormat="1" x14ac:dyDescent="0.25">
      <c r="A15" s="338">
        <v>67</v>
      </c>
      <c r="B15" s="472">
        <v>6</v>
      </c>
      <c r="C15" s="314">
        <v>902317</v>
      </c>
      <c r="D15" s="509" t="s">
        <v>941</v>
      </c>
      <c r="E15" s="415" t="s">
        <v>757</v>
      </c>
      <c r="F15" s="415" t="s">
        <v>71</v>
      </c>
      <c r="G15" s="518" t="str">
        <f t="shared" si="1"/>
        <v xml:space="preserve"> </v>
      </c>
      <c r="H15" s="520"/>
      <c r="I15" s="410">
        <v>0</v>
      </c>
      <c r="J15" s="449"/>
      <c r="K15" s="172"/>
      <c r="L15" s="447">
        <v>3.8352449999999996</v>
      </c>
      <c r="M15" s="470" t="s">
        <v>896</v>
      </c>
      <c r="N15" s="467"/>
      <c r="O15" s="403" t="s">
        <v>595</v>
      </c>
      <c r="P15" s="284" t="s">
        <v>201</v>
      </c>
      <c r="Q15" s="12"/>
      <c r="R15" s="11" t="s">
        <v>541</v>
      </c>
      <c r="S15" s="203" t="s">
        <v>545</v>
      </c>
      <c r="T15" s="12"/>
      <c r="U15" s="391" t="str">
        <f t="shared" si="0"/>
        <v>YES</v>
      </c>
    </row>
    <row r="16" spans="1:21" s="122" customFormat="1" ht="47.25" customHeight="1" x14ac:dyDescent="0.25">
      <c r="A16" s="338">
        <v>73</v>
      </c>
      <c r="B16" s="472">
        <v>7</v>
      </c>
      <c r="C16" s="314">
        <v>902326</v>
      </c>
      <c r="D16" s="509" t="s">
        <v>950</v>
      </c>
      <c r="E16" s="415" t="s">
        <v>99</v>
      </c>
      <c r="F16" s="415" t="s">
        <v>22</v>
      </c>
      <c r="G16" s="518" t="str">
        <f t="shared" si="1"/>
        <v xml:space="preserve">PRE571(WAIVED) </v>
      </c>
      <c r="H16" s="520"/>
      <c r="I16" s="410">
        <v>0</v>
      </c>
      <c r="J16" s="449"/>
      <c r="K16" s="172"/>
      <c r="L16" s="447">
        <v>3.5504349999999998</v>
      </c>
      <c r="M16" s="470" t="s">
        <v>896</v>
      </c>
      <c r="N16" s="467"/>
      <c r="O16" s="403" t="s">
        <v>859</v>
      </c>
      <c r="P16" s="284" t="s">
        <v>201</v>
      </c>
      <c r="Q16" s="12"/>
      <c r="R16" s="11" t="s">
        <v>541</v>
      </c>
      <c r="S16" s="11" t="s">
        <v>545</v>
      </c>
      <c r="T16" s="12"/>
      <c r="U16" s="391" t="str">
        <f t="shared" si="0"/>
        <v>YES</v>
      </c>
    </row>
    <row r="17" spans="1:21" s="122" customFormat="1" x14ac:dyDescent="0.25">
      <c r="A17" s="338">
        <v>78</v>
      </c>
      <c r="B17" s="472">
        <v>8</v>
      </c>
      <c r="C17" s="314">
        <v>902336</v>
      </c>
      <c r="D17" s="509" t="s">
        <v>958</v>
      </c>
      <c r="E17" s="414" t="s">
        <v>104</v>
      </c>
      <c r="F17" s="414" t="s">
        <v>26</v>
      </c>
      <c r="G17" s="518" t="str">
        <f t="shared" si="1"/>
        <v xml:space="preserve"> </v>
      </c>
      <c r="H17" s="520" t="s">
        <v>418</v>
      </c>
      <c r="I17" s="410">
        <v>0</v>
      </c>
      <c r="J17" s="449"/>
      <c r="K17" s="172"/>
      <c r="L17" s="447">
        <v>4.1860650000000001</v>
      </c>
      <c r="M17" s="470" t="s">
        <v>896</v>
      </c>
      <c r="N17" s="467"/>
      <c r="O17" s="403" t="s">
        <v>595</v>
      </c>
      <c r="P17" s="284" t="s">
        <v>201</v>
      </c>
      <c r="Q17" s="12"/>
      <c r="R17" s="11" t="s">
        <v>541</v>
      </c>
      <c r="S17" s="203" t="s">
        <v>545</v>
      </c>
      <c r="T17" s="12"/>
      <c r="U17" s="391" t="str">
        <f t="shared" si="0"/>
        <v>YES</v>
      </c>
    </row>
    <row r="18" spans="1:21" s="122" customFormat="1" x14ac:dyDescent="0.25">
      <c r="A18" s="338">
        <v>80</v>
      </c>
      <c r="B18" s="472">
        <v>9</v>
      </c>
      <c r="C18" s="314">
        <v>902340</v>
      </c>
      <c r="D18" s="509" t="s">
        <v>960</v>
      </c>
      <c r="E18" s="415" t="s">
        <v>106</v>
      </c>
      <c r="F18" s="415" t="s">
        <v>73</v>
      </c>
      <c r="G18" s="518" t="str">
        <f t="shared" si="1"/>
        <v xml:space="preserve"> </v>
      </c>
      <c r="H18" s="520"/>
      <c r="I18" s="410">
        <v>0</v>
      </c>
      <c r="J18" s="449"/>
      <c r="K18" s="172"/>
      <c r="L18" s="447">
        <v>3.5021550000000001</v>
      </c>
      <c r="M18" s="470" t="s">
        <v>896</v>
      </c>
      <c r="N18" s="467"/>
      <c r="O18" s="403" t="s">
        <v>595</v>
      </c>
      <c r="P18" s="284" t="s">
        <v>201</v>
      </c>
      <c r="Q18" s="12"/>
      <c r="R18" s="11" t="s">
        <v>541</v>
      </c>
      <c r="S18" s="203" t="s">
        <v>545</v>
      </c>
      <c r="T18" s="12"/>
      <c r="U18" s="391" t="str">
        <f t="shared" si="0"/>
        <v>YES</v>
      </c>
    </row>
    <row r="19" spans="1:21" s="122" customFormat="1" x14ac:dyDescent="0.25">
      <c r="A19" s="338">
        <v>82</v>
      </c>
      <c r="B19" s="472">
        <v>10</v>
      </c>
      <c r="C19" s="314">
        <v>902345</v>
      </c>
      <c r="D19" s="509" t="s">
        <v>963</v>
      </c>
      <c r="E19" s="415" t="s">
        <v>108</v>
      </c>
      <c r="F19" s="415" t="s">
        <v>513</v>
      </c>
      <c r="G19" s="518" t="str">
        <f t="shared" si="1"/>
        <v xml:space="preserve"> </v>
      </c>
      <c r="H19" s="520"/>
      <c r="I19" s="410">
        <v>0</v>
      </c>
      <c r="J19" s="449"/>
      <c r="K19" s="172"/>
      <c r="L19" s="447">
        <v>4.04643</v>
      </c>
      <c r="M19" s="470" t="s">
        <v>896</v>
      </c>
      <c r="N19" s="467"/>
      <c r="O19" s="403" t="s">
        <v>595</v>
      </c>
      <c r="P19" s="284" t="s">
        <v>201</v>
      </c>
      <c r="Q19" s="12"/>
      <c r="R19" s="11" t="s">
        <v>541</v>
      </c>
      <c r="S19" s="11" t="s">
        <v>545</v>
      </c>
      <c r="T19" s="12"/>
      <c r="U19" s="391" t="str">
        <f t="shared" si="0"/>
        <v>YES</v>
      </c>
    </row>
    <row r="20" spans="1:21" s="122" customFormat="1" x14ac:dyDescent="0.25">
      <c r="A20" s="338">
        <v>83</v>
      </c>
      <c r="B20" s="472">
        <v>11</v>
      </c>
      <c r="C20" s="314">
        <v>902346</v>
      </c>
      <c r="D20" s="509" t="s">
        <v>964</v>
      </c>
      <c r="E20" s="415" t="s">
        <v>109</v>
      </c>
      <c r="F20" s="415" t="s">
        <v>514</v>
      </c>
      <c r="G20" s="518" t="str">
        <f t="shared" si="1"/>
        <v xml:space="preserve"> </v>
      </c>
      <c r="H20" s="520"/>
      <c r="I20" s="410">
        <v>0</v>
      </c>
      <c r="J20" s="449"/>
      <c r="K20" s="172"/>
      <c r="L20" s="447">
        <v>4.1929400000000001</v>
      </c>
      <c r="M20" s="470" t="s">
        <v>896</v>
      </c>
      <c r="N20" s="467"/>
      <c r="O20" s="403" t="s">
        <v>595</v>
      </c>
      <c r="P20" s="284" t="s">
        <v>201</v>
      </c>
      <c r="Q20" s="12"/>
      <c r="R20" s="11" t="s">
        <v>541</v>
      </c>
      <c r="S20" s="203" t="s">
        <v>545</v>
      </c>
      <c r="T20" s="12"/>
      <c r="U20" s="391" t="str">
        <f t="shared" si="0"/>
        <v>YES</v>
      </c>
    </row>
    <row r="21" spans="1:21" s="122" customFormat="1" x14ac:dyDescent="0.25">
      <c r="A21" s="338">
        <v>84</v>
      </c>
      <c r="B21" s="472">
        <v>12</v>
      </c>
      <c r="C21" s="314">
        <v>902347</v>
      </c>
      <c r="D21" s="509" t="s">
        <v>965</v>
      </c>
      <c r="E21" s="415" t="s">
        <v>110</v>
      </c>
      <c r="F21" s="415" t="s">
        <v>29</v>
      </c>
      <c r="G21" s="518" t="str">
        <f t="shared" si="1"/>
        <v xml:space="preserve"> </v>
      </c>
      <c r="H21" s="520" t="s">
        <v>599</v>
      </c>
      <c r="I21" s="410">
        <v>0</v>
      </c>
      <c r="J21" s="449"/>
      <c r="K21" s="172"/>
      <c r="L21" s="447">
        <v>3.5021550000000001</v>
      </c>
      <c r="M21" s="470" t="s">
        <v>896</v>
      </c>
      <c r="N21" s="467"/>
      <c r="O21" s="403" t="s">
        <v>595</v>
      </c>
      <c r="P21" s="284" t="s">
        <v>201</v>
      </c>
      <c r="Q21" s="12"/>
      <c r="R21" s="11" t="s">
        <v>541</v>
      </c>
      <c r="S21" s="11" t="s">
        <v>545</v>
      </c>
      <c r="T21" s="12"/>
      <c r="U21" s="391" t="str">
        <f t="shared" si="0"/>
        <v>YES</v>
      </c>
    </row>
    <row r="22" spans="1:21" s="122" customFormat="1" x14ac:dyDescent="0.25">
      <c r="A22" s="338">
        <v>87</v>
      </c>
      <c r="B22" s="472">
        <v>13</v>
      </c>
      <c r="C22" s="314">
        <v>902352</v>
      </c>
      <c r="D22" s="509" t="s">
        <v>969</v>
      </c>
      <c r="E22" s="415" t="s">
        <v>113</v>
      </c>
      <c r="F22" s="415" t="s">
        <v>516</v>
      </c>
      <c r="G22" s="518" t="str">
        <f t="shared" si="1"/>
        <v xml:space="preserve"> </v>
      </c>
      <c r="H22" s="520"/>
      <c r="I22" s="410">
        <v>0</v>
      </c>
      <c r="J22" s="449"/>
      <c r="K22" s="172"/>
      <c r="L22" s="447">
        <v>3.7618200000000002</v>
      </c>
      <c r="M22" s="470" t="s">
        <v>896</v>
      </c>
      <c r="N22" s="467"/>
      <c r="O22" s="403" t="s">
        <v>595</v>
      </c>
      <c r="P22" s="284" t="s">
        <v>201</v>
      </c>
      <c r="Q22" s="12"/>
      <c r="R22" s="11" t="s">
        <v>541</v>
      </c>
      <c r="S22" s="203" t="s">
        <v>545</v>
      </c>
      <c r="T22" s="12"/>
      <c r="U22" s="391" t="str">
        <f t="shared" si="0"/>
        <v>YES</v>
      </c>
    </row>
    <row r="23" spans="1:21" s="122" customFormat="1" x14ac:dyDescent="0.25">
      <c r="A23" s="338">
        <v>88</v>
      </c>
      <c r="B23" s="472">
        <v>14</v>
      </c>
      <c r="C23" s="314">
        <v>902357</v>
      </c>
      <c r="D23" s="509" t="s">
        <v>970</v>
      </c>
      <c r="E23" s="415" t="s">
        <v>114</v>
      </c>
      <c r="F23" s="415" t="s">
        <v>31</v>
      </c>
      <c r="G23" s="518" t="str">
        <f t="shared" si="1"/>
        <v xml:space="preserve"> </v>
      </c>
      <c r="H23" s="520" t="s">
        <v>788</v>
      </c>
      <c r="I23" s="410">
        <v>3</v>
      </c>
      <c r="J23" s="449"/>
      <c r="K23" s="172"/>
      <c r="L23" s="447">
        <v>3.8244899999999999</v>
      </c>
      <c r="M23" s="470" t="s">
        <v>896</v>
      </c>
      <c r="N23" s="467"/>
      <c r="O23" s="403" t="s">
        <v>595</v>
      </c>
      <c r="P23" s="284" t="s">
        <v>201</v>
      </c>
      <c r="Q23" s="12"/>
      <c r="R23" s="11" t="s">
        <v>541</v>
      </c>
      <c r="S23" s="11" t="s">
        <v>545</v>
      </c>
      <c r="T23" s="12"/>
      <c r="U23" s="391" t="str">
        <f t="shared" si="0"/>
        <v>YES</v>
      </c>
    </row>
    <row r="24" spans="1:21" s="122" customFormat="1" x14ac:dyDescent="0.25">
      <c r="A24" s="338">
        <v>92</v>
      </c>
      <c r="B24" s="472">
        <v>15</v>
      </c>
      <c r="C24" s="314">
        <v>902363</v>
      </c>
      <c r="D24" s="509" t="s">
        <v>977</v>
      </c>
      <c r="E24" s="415" t="s">
        <v>118</v>
      </c>
      <c r="F24" s="415" t="s">
        <v>35</v>
      </c>
      <c r="G24" s="518" t="str">
        <f t="shared" si="1"/>
        <v xml:space="preserve"> </v>
      </c>
      <c r="H24" s="520"/>
      <c r="I24" s="410">
        <v>0</v>
      </c>
      <c r="J24" s="449"/>
      <c r="K24" s="172"/>
      <c r="L24" s="447">
        <v>4.2953200000000002</v>
      </c>
      <c r="M24" s="470" t="s">
        <v>896</v>
      </c>
      <c r="N24" s="467"/>
      <c r="O24" s="403" t="s">
        <v>595</v>
      </c>
      <c r="P24" s="284" t="s">
        <v>201</v>
      </c>
      <c r="Q24" s="12"/>
      <c r="R24" s="11" t="s">
        <v>541</v>
      </c>
      <c r="S24" s="11" t="s">
        <v>545</v>
      </c>
      <c r="T24" s="12"/>
      <c r="U24" s="391" t="str">
        <f t="shared" si="0"/>
        <v>YES</v>
      </c>
    </row>
    <row r="25" spans="1:21" s="122" customFormat="1" x14ac:dyDescent="0.25">
      <c r="A25" s="338">
        <v>94</v>
      </c>
      <c r="B25" s="472">
        <v>16</v>
      </c>
      <c r="C25" s="314">
        <v>902365</v>
      </c>
      <c r="D25" s="509" t="s">
        <v>979</v>
      </c>
      <c r="E25" s="416" t="s">
        <v>38</v>
      </c>
      <c r="F25" s="416" t="s">
        <v>39</v>
      </c>
      <c r="G25" s="518" t="str">
        <f t="shared" si="1"/>
        <v xml:space="preserve"> </v>
      </c>
      <c r="H25" s="520"/>
      <c r="I25" s="410">
        <v>0</v>
      </c>
      <c r="J25" s="449"/>
      <c r="K25" s="172"/>
      <c r="L25" s="447">
        <v>3.7304649999999997</v>
      </c>
      <c r="M25" s="470" t="s">
        <v>896</v>
      </c>
      <c r="N25" s="467"/>
      <c r="O25" s="403" t="s">
        <v>595</v>
      </c>
      <c r="P25" s="284" t="s">
        <v>201</v>
      </c>
      <c r="Q25" s="12"/>
      <c r="R25" s="11" t="s">
        <v>541</v>
      </c>
      <c r="S25" s="203" t="s">
        <v>545</v>
      </c>
      <c r="T25" s="12"/>
      <c r="U25" s="391" t="str">
        <f t="shared" si="0"/>
        <v>YES</v>
      </c>
    </row>
    <row r="26" spans="1:21" s="122" customFormat="1" x14ac:dyDescent="0.25">
      <c r="A26" s="338">
        <v>97</v>
      </c>
      <c r="B26" s="472">
        <v>17</v>
      </c>
      <c r="C26" s="314">
        <v>902373</v>
      </c>
      <c r="D26" s="509" t="s">
        <v>984</v>
      </c>
      <c r="E26" s="416" t="s">
        <v>120</v>
      </c>
      <c r="F26" s="416" t="s">
        <v>517</v>
      </c>
      <c r="G26" s="518" t="str">
        <f t="shared" si="1"/>
        <v xml:space="preserve"> </v>
      </c>
      <c r="H26" s="520" t="s">
        <v>413</v>
      </c>
      <c r="I26" s="410">
        <v>1</v>
      </c>
      <c r="J26" s="449"/>
      <c r="K26" s="172"/>
      <c r="L26" s="447">
        <v>3.8861949999999998</v>
      </c>
      <c r="M26" s="470" t="s">
        <v>896</v>
      </c>
      <c r="N26" s="467"/>
      <c r="O26" s="403" t="s">
        <v>595</v>
      </c>
      <c r="P26" s="284" t="s">
        <v>201</v>
      </c>
      <c r="Q26" s="12"/>
      <c r="R26" s="11" t="s">
        <v>541</v>
      </c>
      <c r="S26" s="203" t="s">
        <v>545</v>
      </c>
      <c r="T26" s="12"/>
      <c r="U26" s="391" t="str">
        <f t="shared" si="0"/>
        <v>YES</v>
      </c>
    </row>
    <row r="27" spans="1:21" s="122" customFormat="1" x14ac:dyDescent="0.25">
      <c r="A27" s="338">
        <v>52</v>
      </c>
      <c r="B27" s="472">
        <v>1</v>
      </c>
      <c r="C27" s="314">
        <v>902279</v>
      </c>
      <c r="D27" s="509" t="s">
        <v>918</v>
      </c>
      <c r="E27" s="414" t="s">
        <v>80</v>
      </c>
      <c r="F27" s="414" t="s">
        <v>5</v>
      </c>
      <c r="G27" s="518" t="str">
        <f t="shared" si="1"/>
        <v xml:space="preserve"> </v>
      </c>
      <c r="H27" s="521"/>
      <c r="I27" s="410">
        <v>0</v>
      </c>
      <c r="J27" s="449"/>
      <c r="K27" s="172"/>
      <c r="L27" s="447">
        <v>3.23563</v>
      </c>
      <c r="M27" s="470" t="s">
        <v>842</v>
      </c>
      <c r="N27" s="454"/>
      <c r="O27" s="403" t="s">
        <v>595</v>
      </c>
      <c r="P27" s="284" t="s">
        <v>201</v>
      </c>
      <c r="Q27" s="12"/>
      <c r="R27" s="11" t="s">
        <v>541</v>
      </c>
      <c r="S27" s="11" t="s">
        <v>545</v>
      </c>
      <c r="T27" s="12"/>
      <c r="U27" s="391" t="str">
        <f t="shared" si="0"/>
        <v>YES</v>
      </c>
    </row>
    <row r="28" spans="1:21" s="122" customFormat="1" ht="36" customHeight="1" x14ac:dyDescent="0.25">
      <c r="A28" s="338">
        <v>54</v>
      </c>
      <c r="B28" s="472">
        <v>2</v>
      </c>
      <c r="C28" s="314">
        <v>902285</v>
      </c>
      <c r="D28" s="509" t="s">
        <v>921</v>
      </c>
      <c r="E28" s="414" t="s">
        <v>82</v>
      </c>
      <c r="F28" s="414" t="s">
        <v>7</v>
      </c>
      <c r="G28" s="518" t="str">
        <f t="shared" si="1"/>
        <v xml:space="preserve"> </v>
      </c>
      <c r="H28" s="521" t="s">
        <v>778</v>
      </c>
      <c r="I28" s="410">
        <v>0</v>
      </c>
      <c r="J28" s="449"/>
      <c r="K28" s="172"/>
      <c r="L28" s="447">
        <v>3.44407</v>
      </c>
      <c r="M28" s="470" t="s">
        <v>842</v>
      </c>
      <c r="N28" s="454"/>
      <c r="O28" s="403" t="s">
        <v>595</v>
      </c>
      <c r="P28" s="284" t="s">
        <v>201</v>
      </c>
      <c r="Q28" s="12"/>
      <c r="R28" s="11" t="s">
        <v>541</v>
      </c>
      <c r="S28" s="203" t="s">
        <v>545</v>
      </c>
      <c r="T28" s="12"/>
      <c r="U28" s="391" t="str">
        <f t="shared" si="0"/>
        <v>YES</v>
      </c>
    </row>
    <row r="29" spans="1:21" s="122" customFormat="1" ht="31.5" x14ac:dyDescent="0.25">
      <c r="A29" s="268">
        <v>12</v>
      </c>
      <c r="B29" s="472">
        <v>3</v>
      </c>
      <c r="C29" s="104" t="s">
        <v>575</v>
      </c>
      <c r="D29" s="202" t="s">
        <v>858</v>
      </c>
      <c r="E29" s="72" t="s">
        <v>341</v>
      </c>
      <c r="F29" s="72" t="s">
        <v>326</v>
      </c>
      <c r="G29" s="518" t="str">
        <f t="shared" si="1"/>
        <v xml:space="preserve">PRE571(WAIVED) </v>
      </c>
      <c r="H29" s="366" t="s">
        <v>806</v>
      </c>
      <c r="I29" s="225">
        <v>3</v>
      </c>
      <c r="J29" s="104"/>
      <c r="K29" s="172"/>
      <c r="L29" s="394">
        <v>2.4693578571428572</v>
      </c>
      <c r="M29" s="463" t="s">
        <v>842</v>
      </c>
      <c r="N29" s="454"/>
      <c r="O29" s="403" t="s">
        <v>859</v>
      </c>
      <c r="P29" s="284" t="s">
        <v>201</v>
      </c>
      <c r="Q29" s="12"/>
      <c r="R29" s="11"/>
      <c r="S29" s="11" t="s">
        <v>544</v>
      </c>
      <c r="U29" s="391" t="str">
        <f t="shared" si="0"/>
        <v>YES</v>
      </c>
    </row>
    <row r="30" spans="1:21" s="122" customFormat="1" ht="78.75" customHeight="1" x14ac:dyDescent="0.25">
      <c r="A30" s="338">
        <v>103</v>
      </c>
      <c r="B30" s="472">
        <v>4</v>
      </c>
      <c r="C30" s="474">
        <v>1002305</v>
      </c>
      <c r="D30" s="509" t="s">
        <v>995</v>
      </c>
      <c r="E30" s="10" t="s">
        <v>755</v>
      </c>
      <c r="F30" s="89" t="s">
        <v>44</v>
      </c>
      <c r="G30" s="518" t="str">
        <f t="shared" si="1"/>
        <v xml:space="preserve"> </v>
      </c>
      <c r="H30" s="520"/>
      <c r="I30" s="410">
        <v>0</v>
      </c>
      <c r="J30" s="449"/>
      <c r="K30" s="172"/>
      <c r="L30" s="447">
        <v>3.3959299999999999</v>
      </c>
      <c r="M30" s="470" t="s">
        <v>842</v>
      </c>
      <c r="N30" s="467"/>
      <c r="O30" s="403" t="s">
        <v>595</v>
      </c>
      <c r="P30" s="284" t="s">
        <v>201</v>
      </c>
      <c r="Q30" s="12"/>
      <c r="R30" s="11" t="s">
        <v>541</v>
      </c>
      <c r="S30" s="11" t="s">
        <v>545</v>
      </c>
      <c r="T30" s="12"/>
      <c r="U30" s="391" t="str">
        <f t="shared" si="0"/>
        <v>YES</v>
      </c>
    </row>
    <row r="31" spans="1:21" s="122" customFormat="1" x14ac:dyDescent="0.25">
      <c r="A31" s="268">
        <v>2</v>
      </c>
      <c r="B31" s="472">
        <v>5</v>
      </c>
      <c r="C31" s="104" t="s">
        <v>175</v>
      </c>
      <c r="D31" s="202" t="s">
        <v>841</v>
      </c>
      <c r="E31" s="11" t="s">
        <v>464</v>
      </c>
      <c r="F31" s="103" t="s">
        <v>424</v>
      </c>
      <c r="G31" s="518" t="str">
        <f t="shared" si="1"/>
        <v xml:space="preserve"> </v>
      </c>
      <c r="H31" s="365"/>
      <c r="I31" s="225">
        <v>0</v>
      </c>
      <c r="J31" s="104"/>
      <c r="K31" s="207"/>
      <c r="L31" s="394">
        <v>2.5470550000000003</v>
      </c>
      <c r="M31" s="463" t="s">
        <v>842</v>
      </c>
      <c r="N31" s="431"/>
      <c r="O31" s="403" t="s">
        <v>595</v>
      </c>
      <c r="P31" s="175" t="s">
        <v>201</v>
      </c>
      <c r="Q31" s="121"/>
      <c r="R31" s="132">
        <v>20122013</v>
      </c>
      <c r="S31" s="201" t="s">
        <v>543</v>
      </c>
      <c r="U31" s="391" t="str">
        <f t="shared" si="0"/>
        <v>YES</v>
      </c>
    </row>
    <row r="32" spans="1:21" s="122" customFormat="1" x14ac:dyDescent="0.25">
      <c r="A32" s="442">
        <v>13</v>
      </c>
      <c r="B32" s="472">
        <v>6</v>
      </c>
      <c r="C32" s="104" t="s">
        <v>206</v>
      </c>
      <c r="D32" s="202" t="s">
        <v>860</v>
      </c>
      <c r="E32" s="11" t="s">
        <v>472</v>
      </c>
      <c r="F32" s="103" t="s">
        <v>434</v>
      </c>
      <c r="G32" s="518" t="str">
        <f t="shared" si="1"/>
        <v xml:space="preserve"> </v>
      </c>
      <c r="H32" s="365" t="s">
        <v>555</v>
      </c>
      <c r="I32" s="225">
        <v>0</v>
      </c>
      <c r="J32" s="104"/>
      <c r="K32" s="207"/>
      <c r="L32" s="394">
        <v>2.5876398025</v>
      </c>
      <c r="M32" s="463" t="s">
        <v>842</v>
      </c>
      <c r="N32" s="431"/>
      <c r="O32" s="403" t="s">
        <v>595</v>
      </c>
      <c r="P32" s="175" t="s">
        <v>201</v>
      </c>
      <c r="Q32" s="121"/>
      <c r="R32" s="132"/>
      <c r="S32" s="201" t="s">
        <v>543</v>
      </c>
      <c r="U32" s="391" t="str">
        <f t="shared" si="0"/>
        <v>YES</v>
      </c>
    </row>
    <row r="33" spans="1:21" s="130" customFormat="1" x14ac:dyDescent="0.25">
      <c r="A33" s="268">
        <v>14</v>
      </c>
      <c r="B33" s="472">
        <v>7</v>
      </c>
      <c r="C33" s="104" t="s">
        <v>210</v>
      </c>
      <c r="D33" s="202" t="s">
        <v>861</v>
      </c>
      <c r="E33" s="11" t="s">
        <v>473</v>
      </c>
      <c r="F33" s="103" t="s">
        <v>435</v>
      </c>
      <c r="G33" s="518" t="str">
        <f t="shared" si="1"/>
        <v xml:space="preserve"> </v>
      </c>
      <c r="H33" s="365" t="s">
        <v>830</v>
      </c>
      <c r="I33" s="225">
        <v>0</v>
      </c>
      <c r="J33" s="104"/>
      <c r="K33" s="207"/>
      <c r="L33" s="394">
        <v>2.4308142712976202</v>
      </c>
      <c r="M33" s="463" t="s">
        <v>842</v>
      </c>
      <c r="N33" s="431"/>
      <c r="O33" s="403" t="s">
        <v>595</v>
      </c>
      <c r="P33" s="175" t="s">
        <v>201</v>
      </c>
      <c r="Q33" s="121"/>
      <c r="R33" s="132" t="s">
        <v>173</v>
      </c>
      <c r="S33" s="103" t="s">
        <v>543</v>
      </c>
      <c r="T33" s="122"/>
      <c r="U33" s="391" t="str">
        <f t="shared" si="0"/>
        <v>YES</v>
      </c>
    </row>
    <row r="34" spans="1:21" s="122" customFormat="1" x14ac:dyDescent="0.25">
      <c r="A34" s="442">
        <v>15</v>
      </c>
      <c r="B34" s="472">
        <v>8</v>
      </c>
      <c r="C34" s="104" t="s">
        <v>212</v>
      </c>
      <c r="D34" s="202" t="s">
        <v>862</v>
      </c>
      <c r="E34" s="11" t="s">
        <v>474</v>
      </c>
      <c r="F34" s="103" t="s">
        <v>436</v>
      </c>
      <c r="G34" s="518" t="str">
        <f t="shared" si="1"/>
        <v xml:space="preserve"> </v>
      </c>
      <c r="H34" s="365" t="s">
        <v>677</v>
      </c>
      <c r="I34" s="225">
        <v>0</v>
      </c>
      <c r="J34" s="104"/>
      <c r="K34" s="207"/>
      <c r="L34" s="394">
        <v>2.5943036750483559</v>
      </c>
      <c r="M34" s="463" t="s">
        <v>842</v>
      </c>
      <c r="N34" s="431"/>
      <c r="O34" s="403" t="s">
        <v>595</v>
      </c>
      <c r="P34" s="175" t="s">
        <v>201</v>
      </c>
      <c r="Q34" s="121"/>
      <c r="R34" s="132" t="s">
        <v>173</v>
      </c>
      <c r="S34" s="103" t="s">
        <v>543</v>
      </c>
      <c r="U34" s="391" t="str">
        <f t="shared" si="0"/>
        <v>YES</v>
      </c>
    </row>
    <row r="35" spans="1:21" s="122" customFormat="1" ht="31.5" x14ac:dyDescent="0.25">
      <c r="A35" s="338">
        <v>104</v>
      </c>
      <c r="B35" s="472">
        <v>9</v>
      </c>
      <c r="C35" s="474">
        <v>1002316</v>
      </c>
      <c r="D35" s="509" t="s">
        <v>996</v>
      </c>
      <c r="E35" s="10" t="s">
        <v>127</v>
      </c>
      <c r="F35" s="89" t="s">
        <v>45</v>
      </c>
      <c r="G35" s="518" t="str">
        <f t="shared" si="1"/>
        <v xml:space="preserve"> </v>
      </c>
      <c r="H35" s="520" t="s">
        <v>796</v>
      </c>
      <c r="I35" s="410">
        <v>0</v>
      </c>
      <c r="J35" s="449"/>
      <c r="K35" s="172"/>
      <c r="L35" s="447">
        <v>3.35277</v>
      </c>
      <c r="M35" s="470" t="s">
        <v>842</v>
      </c>
      <c r="N35" s="467"/>
      <c r="O35" s="403" t="s">
        <v>595</v>
      </c>
      <c r="P35" s="284" t="s">
        <v>201</v>
      </c>
      <c r="Q35" s="12"/>
      <c r="R35" s="11" t="s">
        <v>541</v>
      </c>
      <c r="S35" s="203" t="s">
        <v>545</v>
      </c>
      <c r="T35" s="12"/>
      <c r="U35" s="391" t="str">
        <f t="shared" si="0"/>
        <v>YES</v>
      </c>
    </row>
    <row r="36" spans="1:21" s="122" customFormat="1" ht="27" customHeight="1" x14ac:dyDescent="0.25">
      <c r="A36" s="338">
        <v>65</v>
      </c>
      <c r="B36" s="472">
        <v>10</v>
      </c>
      <c r="C36" s="314">
        <v>902312</v>
      </c>
      <c r="D36" s="509" t="s">
        <v>939</v>
      </c>
      <c r="E36" s="415" t="s">
        <v>92</v>
      </c>
      <c r="F36" s="415" t="s">
        <v>16</v>
      </c>
      <c r="G36" s="518" t="str">
        <f t="shared" si="1"/>
        <v xml:space="preserve"> </v>
      </c>
      <c r="H36" s="520" t="s">
        <v>630</v>
      </c>
      <c r="I36" s="410">
        <v>0</v>
      </c>
      <c r="J36" s="449"/>
      <c r="K36" s="172"/>
      <c r="L36" s="447">
        <v>2.7636250000000002</v>
      </c>
      <c r="M36" s="470" t="s">
        <v>842</v>
      </c>
      <c r="N36" s="454"/>
      <c r="O36" s="403" t="s">
        <v>595</v>
      </c>
      <c r="P36" s="284" t="s">
        <v>201</v>
      </c>
      <c r="Q36" s="12"/>
      <c r="R36" s="11" t="s">
        <v>541</v>
      </c>
      <c r="S36" s="11" t="s">
        <v>545</v>
      </c>
      <c r="T36" s="12"/>
      <c r="U36" s="391" t="str">
        <f t="shared" si="0"/>
        <v>YES</v>
      </c>
    </row>
    <row r="37" spans="1:21" s="122" customFormat="1" x14ac:dyDescent="0.25">
      <c r="A37" s="268">
        <v>18</v>
      </c>
      <c r="B37" s="472">
        <v>11</v>
      </c>
      <c r="C37" s="104" t="s">
        <v>576</v>
      </c>
      <c r="D37" s="202" t="s">
        <v>867</v>
      </c>
      <c r="E37" s="72" t="s">
        <v>342</v>
      </c>
      <c r="F37" s="72" t="s">
        <v>327</v>
      </c>
      <c r="G37" s="518" t="str">
        <f t="shared" si="1"/>
        <v xml:space="preserve"> </v>
      </c>
      <c r="H37" s="366" t="s">
        <v>616</v>
      </c>
      <c r="I37" s="225">
        <v>0</v>
      </c>
      <c r="J37" s="104"/>
      <c r="K37" s="172"/>
      <c r="L37" s="394">
        <v>2.9350331583310307</v>
      </c>
      <c r="M37" s="463" t="s">
        <v>842</v>
      </c>
      <c r="N37" s="454"/>
      <c r="O37" s="403" t="s">
        <v>595</v>
      </c>
      <c r="P37" s="284" t="s">
        <v>201</v>
      </c>
      <c r="Q37" s="12"/>
      <c r="R37" s="11"/>
      <c r="S37" s="203" t="s">
        <v>544</v>
      </c>
      <c r="U37" s="391" t="str">
        <f t="shared" si="0"/>
        <v>YES</v>
      </c>
    </row>
    <row r="38" spans="1:21" s="130" customFormat="1" ht="31.5" x14ac:dyDescent="0.25">
      <c r="A38" s="442">
        <v>19</v>
      </c>
      <c r="B38" s="472">
        <v>12</v>
      </c>
      <c r="C38" s="104" t="s">
        <v>223</v>
      </c>
      <c r="D38" s="202" t="s">
        <v>868</v>
      </c>
      <c r="E38" s="11" t="s">
        <v>477</v>
      </c>
      <c r="F38" s="103" t="s">
        <v>439</v>
      </c>
      <c r="G38" s="518" t="str">
        <f t="shared" si="1"/>
        <v xml:space="preserve"> </v>
      </c>
      <c r="H38" s="369" t="s">
        <v>416</v>
      </c>
      <c r="I38" s="225">
        <v>0</v>
      </c>
      <c r="J38" s="104"/>
      <c r="K38" s="207"/>
      <c r="L38" s="394">
        <v>2.646130243</v>
      </c>
      <c r="M38" s="463" t="s">
        <v>842</v>
      </c>
      <c r="N38" s="431"/>
      <c r="O38" s="403" t="s">
        <v>595</v>
      </c>
      <c r="P38" s="175" t="s">
        <v>201</v>
      </c>
      <c r="Q38" s="121"/>
      <c r="R38" s="132" t="s">
        <v>224</v>
      </c>
      <c r="S38" s="103" t="s">
        <v>543</v>
      </c>
      <c r="T38" s="122"/>
      <c r="U38" s="391" t="str">
        <f t="shared" si="0"/>
        <v>YES</v>
      </c>
    </row>
    <row r="39" spans="1:21" s="130" customFormat="1" x14ac:dyDescent="0.25">
      <c r="A39" s="338">
        <v>68</v>
      </c>
      <c r="B39" s="472">
        <v>13</v>
      </c>
      <c r="C39" s="314">
        <v>902318</v>
      </c>
      <c r="D39" s="509" t="s">
        <v>942</v>
      </c>
      <c r="E39" s="415" t="s">
        <v>94</v>
      </c>
      <c r="F39" s="415" t="s">
        <v>18</v>
      </c>
      <c r="G39" s="518" t="str">
        <f t="shared" si="1"/>
        <v xml:space="preserve"> </v>
      </c>
      <c r="H39" s="99"/>
      <c r="I39" s="410">
        <v>0</v>
      </c>
      <c r="J39" s="449"/>
      <c r="K39" s="172"/>
      <c r="L39" s="447">
        <v>3.1364999999999998</v>
      </c>
      <c r="M39" s="470" t="s">
        <v>842</v>
      </c>
      <c r="N39" s="467"/>
      <c r="O39" s="403" t="s">
        <v>595</v>
      </c>
      <c r="P39" s="284" t="s">
        <v>201</v>
      </c>
      <c r="Q39" s="12"/>
      <c r="R39" s="11" t="s">
        <v>541</v>
      </c>
      <c r="S39" s="11" t="s">
        <v>545</v>
      </c>
      <c r="T39" s="12"/>
      <c r="U39" s="391" t="str">
        <f t="shared" si="0"/>
        <v>YES</v>
      </c>
    </row>
    <row r="40" spans="1:21" ht="31.5" x14ac:dyDescent="0.25">
      <c r="A40" s="268">
        <v>40</v>
      </c>
      <c r="B40" s="472">
        <v>14</v>
      </c>
      <c r="C40" s="104" t="s">
        <v>766</v>
      </c>
      <c r="D40" s="202" t="s">
        <v>900</v>
      </c>
      <c r="E40" s="72" t="s">
        <v>522</v>
      </c>
      <c r="F40" s="72" t="s">
        <v>523</v>
      </c>
      <c r="G40" s="518" t="str">
        <f t="shared" si="1"/>
        <v xml:space="preserve"> </v>
      </c>
      <c r="H40" s="307" t="s">
        <v>571</v>
      </c>
      <c r="I40" s="225">
        <v>0</v>
      </c>
      <c r="J40" s="104"/>
      <c r="K40" s="172"/>
      <c r="L40" s="394">
        <v>3.0214700000000003</v>
      </c>
      <c r="M40" s="463" t="s">
        <v>842</v>
      </c>
      <c r="N40" s="454"/>
      <c r="O40" s="403" t="s">
        <v>595</v>
      </c>
      <c r="P40" s="284" t="s">
        <v>201</v>
      </c>
      <c r="R40" s="11"/>
      <c r="S40" s="203" t="s">
        <v>544</v>
      </c>
      <c r="U40" s="391" t="str">
        <f t="shared" si="0"/>
        <v>YES</v>
      </c>
    </row>
    <row r="41" spans="1:21" x14ac:dyDescent="0.25">
      <c r="A41" s="338">
        <v>71</v>
      </c>
      <c r="B41" s="472">
        <v>15</v>
      </c>
      <c r="C41" s="314">
        <v>902324</v>
      </c>
      <c r="D41" s="509" t="s">
        <v>947</v>
      </c>
      <c r="E41" s="415" t="s">
        <v>97</v>
      </c>
      <c r="F41" s="415" t="s">
        <v>510</v>
      </c>
      <c r="G41" s="518" t="str">
        <f t="shared" si="1"/>
        <v xml:space="preserve"> </v>
      </c>
      <c r="H41" s="99" t="s">
        <v>417</v>
      </c>
      <c r="I41" s="410">
        <v>0</v>
      </c>
      <c r="J41" s="449"/>
      <c r="K41" s="172"/>
      <c r="L41" s="447">
        <v>3.0475149999999998</v>
      </c>
      <c r="M41" s="470" t="s">
        <v>842</v>
      </c>
      <c r="N41" s="467"/>
      <c r="O41" s="403" t="s">
        <v>595</v>
      </c>
      <c r="P41" s="284" t="s">
        <v>201</v>
      </c>
      <c r="R41" s="11" t="s">
        <v>541</v>
      </c>
      <c r="S41" s="11" t="s">
        <v>545</v>
      </c>
      <c r="U41" s="391" t="str">
        <f t="shared" ref="U41:U72" si="2">IF(L41&gt;1,"YES","NO")</f>
        <v>YES</v>
      </c>
    </row>
    <row r="42" spans="1:21" x14ac:dyDescent="0.25">
      <c r="A42" s="442">
        <v>41</v>
      </c>
      <c r="B42" s="472">
        <v>16</v>
      </c>
      <c r="C42" s="104" t="s">
        <v>579</v>
      </c>
      <c r="D42" s="202" t="s">
        <v>901</v>
      </c>
      <c r="E42" s="72" t="s">
        <v>347</v>
      </c>
      <c r="F42" s="72" t="s">
        <v>332</v>
      </c>
      <c r="G42" s="518" t="str">
        <f t="shared" si="1"/>
        <v xml:space="preserve"> </v>
      </c>
      <c r="H42" s="307"/>
      <c r="I42" s="225">
        <v>0</v>
      </c>
      <c r="J42" s="104"/>
      <c r="K42" s="172"/>
      <c r="L42" s="394">
        <v>2.6796249349500001</v>
      </c>
      <c r="M42" s="463" t="s">
        <v>842</v>
      </c>
      <c r="N42" s="454"/>
      <c r="O42" s="403" t="s">
        <v>595</v>
      </c>
      <c r="P42" s="284" t="s">
        <v>201</v>
      </c>
      <c r="R42" s="11"/>
      <c r="S42" s="203" t="s">
        <v>544</v>
      </c>
      <c r="U42" s="391" t="str">
        <f t="shared" si="2"/>
        <v>YES</v>
      </c>
    </row>
    <row r="43" spans="1:21" x14ac:dyDescent="0.25">
      <c r="A43" s="268">
        <v>42</v>
      </c>
      <c r="B43" s="472">
        <v>17</v>
      </c>
      <c r="C43" s="104" t="s">
        <v>580</v>
      </c>
      <c r="D43" s="202" t="s">
        <v>902</v>
      </c>
      <c r="E43" s="511" t="s">
        <v>524</v>
      </c>
      <c r="F43" s="511" t="s">
        <v>525</v>
      </c>
      <c r="G43" s="518">
        <f t="shared" si="1"/>
        <v>0</v>
      </c>
      <c r="H43" s="523"/>
      <c r="I43" s="225">
        <v>0</v>
      </c>
      <c r="J43" s="104"/>
      <c r="K43" s="172"/>
      <c r="L43" s="394">
        <v>2.6302321428999997</v>
      </c>
      <c r="M43" s="463" t="s">
        <v>842</v>
      </c>
      <c r="N43" s="531"/>
      <c r="O43" s="403"/>
      <c r="P43" s="73" t="s">
        <v>201</v>
      </c>
      <c r="R43" s="11"/>
      <c r="S43" s="12" t="s">
        <v>544</v>
      </c>
      <c r="U43" s="391" t="str">
        <f t="shared" si="2"/>
        <v>YES</v>
      </c>
    </row>
    <row r="44" spans="1:21" x14ac:dyDescent="0.25">
      <c r="A44" s="338">
        <v>77</v>
      </c>
      <c r="B44" s="472">
        <v>18</v>
      </c>
      <c r="C44" s="314">
        <v>902331</v>
      </c>
      <c r="D44" s="509" t="s">
        <v>957</v>
      </c>
      <c r="E44" s="415" t="s">
        <v>103</v>
      </c>
      <c r="F44" s="415" t="s">
        <v>25</v>
      </c>
      <c r="G44" s="518" t="str">
        <f t="shared" si="1"/>
        <v xml:space="preserve">CPE591(WAIVED) </v>
      </c>
      <c r="H44" s="99" t="s">
        <v>826</v>
      </c>
      <c r="I44" s="410">
        <v>3</v>
      </c>
      <c r="J44" s="449"/>
      <c r="K44" s="64"/>
      <c r="L44" s="447">
        <v>2.7546900000000001</v>
      </c>
      <c r="M44" s="470" t="s">
        <v>842</v>
      </c>
      <c r="N44" s="467"/>
      <c r="O44" s="403" t="s">
        <v>908</v>
      </c>
      <c r="P44" s="73" t="s">
        <v>201</v>
      </c>
      <c r="R44" s="11" t="s">
        <v>541</v>
      </c>
      <c r="S44" s="12" t="s">
        <v>545</v>
      </c>
      <c r="U44" s="391" t="str">
        <f t="shared" si="2"/>
        <v>YES</v>
      </c>
    </row>
    <row r="45" spans="1:21" x14ac:dyDescent="0.25">
      <c r="A45" s="442">
        <v>43</v>
      </c>
      <c r="B45" s="472">
        <v>19</v>
      </c>
      <c r="C45" s="104" t="s">
        <v>581</v>
      </c>
      <c r="D45" s="202" t="s">
        <v>903</v>
      </c>
      <c r="E45" s="72" t="s">
        <v>348</v>
      </c>
      <c r="F45" s="72" t="s">
        <v>333</v>
      </c>
      <c r="G45" s="518" t="str">
        <f t="shared" si="1"/>
        <v xml:space="preserve"> </v>
      </c>
      <c r="H45" s="307"/>
      <c r="I45" s="225">
        <v>0</v>
      </c>
      <c r="J45" s="104"/>
      <c r="K45" s="64"/>
      <c r="L45" s="394">
        <v>2.7848449999999998</v>
      </c>
      <c r="M45" s="463" t="s">
        <v>842</v>
      </c>
      <c r="N45" s="454"/>
      <c r="O45" s="403" t="s">
        <v>595</v>
      </c>
      <c r="P45" s="73" t="s">
        <v>201</v>
      </c>
      <c r="R45" s="11"/>
      <c r="S45" s="12" t="s">
        <v>544</v>
      </c>
      <c r="U45" s="391" t="str">
        <f t="shared" si="2"/>
        <v>YES</v>
      </c>
    </row>
    <row r="46" spans="1:21" x14ac:dyDescent="0.25">
      <c r="A46" s="268">
        <v>44</v>
      </c>
      <c r="B46" s="472">
        <v>20</v>
      </c>
      <c r="C46" s="104" t="s">
        <v>582</v>
      </c>
      <c r="D46" s="202" t="s">
        <v>904</v>
      </c>
      <c r="E46" s="72" t="s">
        <v>526</v>
      </c>
      <c r="F46" s="72" t="s">
        <v>527</v>
      </c>
      <c r="G46" s="518">
        <f t="shared" si="1"/>
        <v>0</v>
      </c>
      <c r="H46" s="307" t="s">
        <v>776</v>
      </c>
      <c r="I46" s="225">
        <v>0</v>
      </c>
      <c r="J46" s="104"/>
      <c r="K46" s="64"/>
      <c r="L46" s="394">
        <v>2.6283621428571431</v>
      </c>
      <c r="M46" s="463" t="s">
        <v>842</v>
      </c>
      <c r="N46" s="454"/>
      <c r="O46" s="403"/>
      <c r="P46" s="73" t="s">
        <v>201</v>
      </c>
      <c r="R46" s="11"/>
      <c r="S46" s="12" t="s">
        <v>544</v>
      </c>
      <c r="U46" s="391" t="str">
        <f t="shared" si="2"/>
        <v>YES</v>
      </c>
    </row>
    <row r="47" spans="1:21" x14ac:dyDescent="0.25">
      <c r="A47" s="338">
        <v>79</v>
      </c>
      <c r="B47" s="472">
        <v>21</v>
      </c>
      <c r="C47" s="314">
        <v>902339</v>
      </c>
      <c r="D47" s="509" t="s">
        <v>959</v>
      </c>
      <c r="E47" s="415" t="s">
        <v>105</v>
      </c>
      <c r="F47" s="415" t="s">
        <v>27</v>
      </c>
      <c r="G47" s="518" t="str">
        <f t="shared" si="1"/>
        <v xml:space="preserve"> </v>
      </c>
      <c r="H47" s="99"/>
      <c r="I47" s="410">
        <v>0</v>
      </c>
      <c r="J47" s="449"/>
      <c r="K47" s="64"/>
      <c r="L47" s="447">
        <v>3.423775</v>
      </c>
      <c r="M47" s="470" t="s">
        <v>842</v>
      </c>
      <c r="N47" s="467"/>
      <c r="O47" s="403" t="s">
        <v>595</v>
      </c>
      <c r="P47" s="73" t="s">
        <v>201</v>
      </c>
      <c r="R47" s="11" t="s">
        <v>541</v>
      </c>
      <c r="S47" s="12" t="s">
        <v>545</v>
      </c>
      <c r="U47" s="391" t="str">
        <f t="shared" si="2"/>
        <v>YES</v>
      </c>
    </row>
    <row r="48" spans="1:21" ht="31.5" x14ac:dyDescent="0.25">
      <c r="A48" s="442">
        <v>23</v>
      </c>
      <c r="B48" s="472">
        <v>22</v>
      </c>
      <c r="C48" s="104" t="s">
        <v>556</v>
      </c>
      <c r="D48" s="202" t="s">
        <v>875</v>
      </c>
      <c r="E48" s="11" t="s">
        <v>482</v>
      </c>
      <c r="F48" s="103" t="s">
        <v>29</v>
      </c>
      <c r="G48" s="518">
        <f t="shared" si="1"/>
        <v>0</v>
      </c>
      <c r="H48" s="369" t="s">
        <v>773</v>
      </c>
      <c r="I48" s="225">
        <v>0</v>
      </c>
      <c r="J48" s="104"/>
      <c r="K48" s="179"/>
      <c r="L48" s="394">
        <v>2.5267592554</v>
      </c>
      <c r="M48" s="463" t="s">
        <v>842</v>
      </c>
      <c r="N48" s="431"/>
      <c r="O48" s="403"/>
      <c r="P48" s="101" t="s">
        <v>201</v>
      </c>
      <c r="Q48" s="121"/>
      <c r="R48" s="132"/>
      <c r="S48" s="122" t="s">
        <v>543</v>
      </c>
      <c r="T48" s="122"/>
      <c r="U48" s="391" t="str">
        <f t="shared" si="2"/>
        <v>YES</v>
      </c>
    </row>
    <row r="49" spans="1:21" x14ac:dyDescent="0.25">
      <c r="A49" s="268">
        <v>24</v>
      </c>
      <c r="B49" s="472">
        <v>23</v>
      </c>
      <c r="C49" s="104" t="s">
        <v>241</v>
      </c>
      <c r="D49" s="202" t="s">
        <v>876</v>
      </c>
      <c r="E49" s="11" t="s">
        <v>483</v>
      </c>
      <c r="F49" s="103" t="s">
        <v>444</v>
      </c>
      <c r="G49" s="518" t="str">
        <f t="shared" si="1"/>
        <v xml:space="preserve">PRE 571(WAIVED) </v>
      </c>
      <c r="H49" s="369" t="s">
        <v>567</v>
      </c>
      <c r="I49" s="225">
        <v>3</v>
      </c>
      <c r="J49" s="104"/>
      <c r="K49" s="179"/>
      <c r="L49" s="394">
        <v>2.4385975959500001</v>
      </c>
      <c r="M49" s="463" t="s">
        <v>842</v>
      </c>
      <c r="N49" s="431"/>
      <c r="O49" s="403" t="s">
        <v>877</v>
      </c>
      <c r="P49" s="101" t="s">
        <v>201</v>
      </c>
      <c r="Q49" s="121"/>
      <c r="R49" s="132" t="s">
        <v>173</v>
      </c>
      <c r="S49" s="122" t="s">
        <v>543</v>
      </c>
      <c r="T49" s="122"/>
      <c r="U49" s="391" t="str">
        <f t="shared" si="2"/>
        <v>YES</v>
      </c>
    </row>
    <row r="50" spans="1:21" x14ac:dyDescent="0.25">
      <c r="A50" s="442">
        <v>25</v>
      </c>
      <c r="B50" s="472">
        <v>24</v>
      </c>
      <c r="C50" s="104" t="s">
        <v>242</v>
      </c>
      <c r="D50" s="202" t="s">
        <v>878</v>
      </c>
      <c r="E50" s="11" t="s">
        <v>484</v>
      </c>
      <c r="F50" s="103" t="s">
        <v>445</v>
      </c>
      <c r="G50" s="518" t="str">
        <f t="shared" si="1"/>
        <v xml:space="preserve"> </v>
      </c>
      <c r="H50" s="369" t="s">
        <v>694</v>
      </c>
      <c r="I50" s="225">
        <v>0</v>
      </c>
      <c r="J50" s="104"/>
      <c r="K50" s="179"/>
      <c r="L50" s="394">
        <v>2.6941760154500001</v>
      </c>
      <c r="M50" s="463" t="s">
        <v>842</v>
      </c>
      <c r="N50" s="431"/>
      <c r="O50" s="403" t="s">
        <v>595</v>
      </c>
      <c r="P50" s="101" t="s">
        <v>201</v>
      </c>
      <c r="Q50" s="121"/>
      <c r="R50" s="132" t="s">
        <v>173</v>
      </c>
      <c r="S50" s="122" t="s">
        <v>543</v>
      </c>
      <c r="T50" s="130"/>
      <c r="U50" s="391" t="str">
        <f t="shared" si="2"/>
        <v>YES</v>
      </c>
    </row>
    <row r="51" spans="1:21" x14ac:dyDescent="0.25">
      <c r="A51" s="442">
        <v>27</v>
      </c>
      <c r="B51" s="472">
        <v>25</v>
      </c>
      <c r="C51" s="104" t="s">
        <v>577</v>
      </c>
      <c r="D51" s="202" t="s">
        <v>881</v>
      </c>
      <c r="E51" s="72" t="s">
        <v>343</v>
      </c>
      <c r="F51" s="72" t="s">
        <v>328</v>
      </c>
      <c r="G51" s="518" t="str">
        <f t="shared" si="1"/>
        <v xml:space="preserve"> </v>
      </c>
      <c r="H51" s="307"/>
      <c r="I51" s="225">
        <v>0</v>
      </c>
      <c r="J51" s="104"/>
      <c r="K51" s="64"/>
      <c r="L51" s="394">
        <v>2.5428826899999999</v>
      </c>
      <c r="M51" s="463" t="s">
        <v>842</v>
      </c>
      <c r="N51" s="454"/>
      <c r="O51" s="403" t="s">
        <v>595</v>
      </c>
      <c r="P51" s="73" t="s">
        <v>201</v>
      </c>
      <c r="R51" s="11"/>
      <c r="S51" s="12" t="s">
        <v>544</v>
      </c>
      <c r="T51" s="122"/>
      <c r="U51" s="391" t="str">
        <f t="shared" si="2"/>
        <v>YES</v>
      </c>
    </row>
    <row r="52" spans="1:21" x14ac:dyDescent="0.25">
      <c r="A52" s="338">
        <v>86</v>
      </c>
      <c r="B52" s="472">
        <v>26</v>
      </c>
      <c r="C52" s="314">
        <v>902351</v>
      </c>
      <c r="D52" s="509" t="s">
        <v>968</v>
      </c>
      <c r="E52" s="415" t="s">
        <v>112</v>
      </c>
      <c r="F52" s="415" t="s">
        <v>515</v>
      </c>
      <c r="G52" s="518" t="str">
        <f t="shared" si="1"/>
        <v xml:space="preserve"> </v>
      </c>
      <c r="H52" s="99" t="s">
        <v>770</v>
      </c>
      <c r="I52" s="410">
        <v>31</v>
      </c>
      <c r="J52" s="449"/>
      <c r="K52" s="64"/>
      <c r="L52" s="447">
        <v>2.6960650069079857</v>
      </c>
      <c r="M52" s="470" t="s">
        <v>842</v>
      </c>
      <c r="N52" s="467"/>
      <c r="O52" s="403" t="s">
        <v>595</v>
      </c>
      <c r="P52" s="73" t="s">
        <v>201</v>
      </c>
      <c r="R52" s="11" t="s">
        <v>541</v>
      </c>
      <c r="S52" s="12" t="s">
        <v>545</v>
      </c>
      <c r="U52" s="391" t="str">
        <f t="shared" si="2"/>
        <v>YES</v>
      </c>
    </row>
    <row r="53" spans="1:21" x14ac:dyDescent="0.25">
      <c r="A53" s="268">
        <v>32</v>
      </c>
      <c r="B53" s="472">
        <v>27</v>
      </c>
      <c r="C53" s="104" t="s">
        <v>255</v>
      </c>
      <c r="D53" s="202" t="s">
        <v>887</v>
      </c>
      <c r="E53" s="11" t="s">
        <v>492</v>
      </c>
      <c r="F53" s="103" t="s">
        <v>453</v>
      </c>
      <c r="G53" s="518" t="str">
        <f t="shared" si="1"/>
        <v xml:space="preserve"> PRE571(WAIVED) </v>
      </c>
      <c r="H53" s="369" t="s">
        <v>695</v>
      </c>
      <c r="I53" s="225">
        <v>3</v>
      </c>
      <c r="J53" s="104"/>
      <c r="K53" s="179"/>
      <c r="L53" s="394">
        <v>2.6246778447084829</v>
      </c>
      <c r="M53" s="463" t="s">
        <v>842</v>
      </c>
      <c r="N53" s="431"/>
      <c r="O53" s="403" t="s">
        <v>888</v>
      </c>
      <c r="P53" s="101" t="s">
        <v>201</v>
      </c>
      <c r="Q53" s="121"/>
      <c r="R53" s="132" t="s">
        <v>180</v>
      </c>
      <c r="S53" s="122" t="s">
        <v>543</v>
      </c>
      <c r="U53" s="391" t="str">
        <f t="shared" si="2"/>
        <v>YES</v>
      </c>
    </row>
    <row r="54" spans="1:21" x14ac:dyDescent="0.25">
      <c r="A54" s="268">
        <v>28</v>
      </c>
      <c r="B54" s="472">
        <v>28</v>
      </c>
      <c r="C54" s="104" t="s">
        <v>251</v>
      </c>
      <c r="D54" s="202" t="s">
        <v>882</v>
      </c>
      <c r="E54" s="11" t="s">
        <v>488</v>
      </c>
      <c r="F54" s="103" t="s">
        <v>449</v>
      </c>
      <c r="G54" s="518" t="str">
        <f t="shared" si="1"/>
        <v xml:space="preserve">PRE571(WAIVED) </v>
      </c>
      <c r="H54" s="369" t="s">
        <v>831</v>
      </c>
      <c r="I54" s="225">
        <v>3</v>
      </c>
      <c r="J54" s="104"/>
      <c r="K54" s="179"/>
      <c r="L54" s="394">
        <v>2.9227006319305113</v>
      </c>
      <c r="M54" s="463" t="s">
        <v>842</v>
      </c>
      <c r="N54" s="431"/>
      <c r="O54" s="403" t="s">
        <v>859</v>
      </c>
      <c r="P54" s="101" t="s">
        <v>201</v>
      </c>
      <c r="Q54" s="121"/>
      <c r="R54" s="132" t="s">
        <v>173</v>
      </c>
      <c r="S54" s="122" t="s">
        <v>543</v>
      </c>
      <c r="T54" s="122"/>
      <c r="U54" s="391" t="str">
        <f t="shared" si="2"/>
        <v>YES</v>
      </c>
    </row>
    <row r="55" spans="1:21" x14ac:dyDescent="0.25">
      <c r="A55" s="338">
        <v>93</v>
      </c>
      <c r="B55" s="472">
        <v>29</v>
      </c>
      <c r="C55" s="314">
        <v>902364</v>
      </c>
      <c r="D55" s="509" t="s">
        <v>978</v>
      </c>
      <c r="E55" s="416" t="s">
        <v>36</v>
      </c>
      <c r="F55" s="416" t="s">
        <v>37</v>
      </c>
      <c r="G55" s="518" t="str">
        <f t="shared" si="1"/>
        <v xml:space="preserve"> </v>
      </c>
      <c r="H55" s="99" t="s">
        <v>790</v>
      </c>
      <c r="I55" s="410">
        <v>5</v>
      </c>
      <c r="J55" s="449"/>
      <c r="K55" s="64"/>
      <c r="L55" s="447">
        <v>2.8895750000000002</v>
      </c>
      <c r="M55" s="470" t="s">
        <v>842</v>
      </c>
      <c r="N55" s="467"/>
      <c r="O55" s="403" t="s">
        <v>595</v>
      </c>
      <c r="P55" s="73" t="s">
        <v>201</v>
      </c>
      <c r="R55" s="11" t="s">
        <v>541</v>
      </c>
      <c r="S55" s="12" t="s">
        <v>545</v>
      </c>
      <c r="U55" s="391" t="str">
        <f t="shared" si="2"/>
        <v>YES</v>
      </c>
    </row>
    <row r="56" spans="1:21" ht="47.25" customHeight="1" x14ac:dyDescent="0.25">
      <c r="A56" s="442">
        <v>47</v>
      </c>
      <c r="B56" s="472">
        <v>30</v>
      </c>
      <c r="C56" s="104" t="s">
        <v>584</v>
      </c>
      <c r="D56" s="202" t="s">
        <v>909</v>
      </c>
      <c r="E56" s="72" t="s">
        <v>350</v>
      </c>
      <c r="F56" s="72" t="s">
        <v>335</v>
      </c>
      <c r="G56" s="518" t="str">
        <f t="shared" si="1"/>
        <v xml:space="preserve">CPE591(WAIVED) </v>
      </c>
      <c r="H56" s="307" t="s">
        <v>825</v>
      </c>
      <c r="I56" s="225">
        <v>3</v>
      </c>
      <c r="J56" s="104"/>
      <c r="K56" s="64"/>
      <c r="L56" s="394">
        <v>2.9111778570999998</v>
      </c>
      <c r="M56" s="463" t="s">
        <v>842</v>
      </c>
      <c r="N56" s="454"/>
      <c r="O56" s="403" t="s">
        <v>908</v>
      </c>
      <c r="P56" s="73" t="s">
        <v>201</v>
      </c>
      <c r="R56" s="11"/>
      <c r="S56" s="12" t="s">
        <v>544</v>
      </c>
      <c r="U56" s="391" t="str">
        <f t="shared" si="2"/>
        <v>YES</v>
      </c>
    </row>
    <row r="57" spans="1:21" ht="63" customHeight="1" x14ac:dyDescent="0.25">
      <c r="A57" s="268">
        <v>1</v>
      </c>
      <c r="B57" s="432">
        <v>1</v>
      </c>
      <c r="C57" s="104" t="s">
        <v>172</v>
      </c>
      <c r="D57" s="202" t="s">
        <v>839</v>
      </c>
      <c r="E57" s="11" t="s">
        <v>463</v>
      </c>
      <c r="F57" s="103" t="s">
        <v>423</v>
      </c>
      <c r="G57" s="518" t="str">
        <f t="shared" si="1"/>
        <v xml:space="preserve"> </v>
      </c>
      <c r="H57" s="369"/>
      <c r="I57" s="177">
        <v>0</v>
      </c>
      <c r="J57" s="112"/>
      <c r="K57" s="179"/>
      <c r="L57" s="394">
        <v>2.14954</v>
      </c>
      <c r="M57" s="463" t="s">
        <v>840</v>
      </c>
      <c r="N57" s="431"/>
      <c r="O57" s="535" t="s">
        <v>595</v>
      </c>
      <c r="P57" s="101" t="s">
        <v>201</v>
      </c>
      <c r="Q57" s="121"/>
      <c r="R57" s="132" t="s">
        <v>173</v>
      </c>
      <c r="S57" s="122" t="s">
        <v>543</v>
      </c>
      <c r="T57" s="122"/>
      <c r="U57" s="391" t="str">
        <f t="shared" si="2"/>
        <v>YES</v>
      </c>
    </row>
    <row r="58" spans="1:21" ht="48" customHeight="1" thickBot="1" x14ac:dyDescent="0.3">
      <c r="A58" s="268">
        <v>34</v>
      </c>
      <c r="B58" s="541">
        <v>2</v>
      </c>
      <c r="C58" s="292" t="s">
        <v>256</v>
      </c>
      <c r="D58" s="293" t="s">
        <v>891</v>
      </c>
      <c r="E58" s="514" t="s">
        <v>493</v>
      </c>
      <c r="F58" s="517" t="s">
        <v>454</v>
      </c>
      <c r="G58" s="518" t="str">
        <f t="shared" si="1"/>
        <v xml:space="preserve"> </v>
      </c>
      <c r="H58" s="524" t="s">
        <v>803</v>
      </c>
      <c r="I58" s="464">
        <v>0</v>
      </c>
      <c r="J58" s="292"/>
      <c r="K58" s="528"/>
      <c r="L58" s="465">
        <v>2.1266005318999999</v>
      </c>
      <c r="M58" s="466" t="s">
        <v>840</v>
      </c>
      <c r="N58" s="534"/>
      <c r="O58" s="403" t="s">
        <v>595</v>
      </c>
      <c r="P58" s="283" t="s">
        <v>201</v>
      </c>
      <c r="Q58" s="129"/>
      <c r="R58" s="132" t="s">
        <v>173</v>
      </c>
      <c r="S58" s="122" t="s">
        <v>543</v>
      </c>
      <c r="U58" s="391" t="str">
        <f t="shared" si="2"/>
        <v>YES</v>
      </c>
    </row>
    <row r="59" spans="1:21" ht="32.25" hidden="1" customHeight="1" thickBot="1" x14ac:dyDescent="0.3">
      <c r="A59" s="477" t="s">
        <v>0</v>
      </c>
      <c r="B59" s="432">
        <v>3</v>
      </c>
      <c r="C59" s="478" t="s">
        <v>50</v>
      </c>
      <c r="D59" s="479" t="s">
        <v>51</v>
      </c>
      <c r="E59" s="412"/>
      <c r="F59" s="412"/>
      <c r="G59" s="518" t="str">
        <f t="shared" si="1"/>
        <v>TRAILED COURSES</v>
      </c>
      <c r="H59" s="479" t="s">
        <v>52</v>
      </c>
      <c r="I59" s="480" t="s">
        <v>535</v>
      </c>
      <c r="J59" s="481"/>
      <c r="K59" s="482"/>
      <c r="L59" s="483" t="s">
        <v>285</v>
      </c>
      <c r="M59" s="484" t="s">
        <v>533</v>
      </c>
      <c r="N59" s="484" t="s">
        <v>286</v>
      </c>
      <c r="O59" s="485" t="s">
        <v>159</v>
      </c>
      <c r="P59" s="361" t="s">
        <v>356</v>
      </c>
      <c r="R59" s="11"/>
      <c r="U59" s="391" t="str">
        <f t="shared" si="2"/>
        <v>YES</v>
      </c>
    </row>
    <row r="60" spans="1:21" ht="78" hidden="1" customHeight="1" x14ac:dyDescent="0.25">
      <c r="A60" s="486"/>
      <c r="B60" s="541">
        <v>4</v>
      </c>
      <c r="C60" s="487"/>
      <c r="D60" s="488"/>
      <c r="E60" s="313"/>
      <c r="F60" s="313"/>
      <c r="G60" s="518">
        <f t="shared" si="1"/>
        <v>0</v>
      </c>
      <c r="H60" s="488"/>
      <c r="I60" s="489"/>
      <c r="J60" s="490"/>
      <c r="K60" s="491"/>
      <c r="L60" s="492"/>
      <c r="M60" s="493"/>
      <c r="N60" s="493"/>
      <c r="O60" s="494"/>
      <c r="P60" s="362"/>
      <c r="R60" s="11"/>
      <c r="U60" s="391" t="str">
        <f t="shared" si="2"/>
        <v>NO</v>
      </c>
    </row>
    <row r="61" spans="1:21" ht="18" hidden="1" customHeight="1" thickBot="1" x14ac:dyDescent="0.3">
      <c r="A61" s="495"/>
      <c r="B61" s="432">
        <v>5</v>
      </c>
      <c r="C61" s="496"/>
      <c r="D61" s="497"/>
      <c r="E61" s="413"/>
      <c r="F61" s="413"/>
      <c r="G61" s="518">
        <f t="shared" si="1"/>
        <v>0</v>
      </c>
      <c r="H61" s="497"/>
      <c r="I61" s="498"/>
      <c r="J61" s="499"/>
      <c r="K61" s="500"/>
      <c r="L61" s="501"/>
      <c r="M61" s="502"/>
      <c r="N61" s="502"/>
      <c r="O61" s="503"/>
      <c r="P61" s="504"/>
      <c r="R61" s="11"/>
      <c r="U61" s="391" t="str">
        <f t="shared" si="2"/>
        <v>NO</v>
      </c>
    </row>
    <row r="62" spans="1:21" ht="16.5" thickBot="1" x14ac:dyDescent="0.3">
      <c r="A62" s="506">
        <v>3</v>
      </c>
      <c r="B62" s="541">
        <v>6</v>
      </c>
      <c r="C62" s="507" t="s">
        <v>179</v>
      </c>
      <c r="D62" s="510" t="s">
        <v>843</v>
      </c>
      <c r="E62" s="513" t="s">
        <v>465</v>
      </c>
      <c r="F62" s="515" t="s">
        <v>425</v>
      </c>
      <c r="G62" s="518" t="str">
        <f t="shared" si="1"/>
        <v xml:space="preserve">PRE 571, PRE572 </v>
      </c>
      <c r="H62" s="522" t="s">
        <v>769</v>
      </c>
      <c r="I62" s="526">
        <v>6</v>
      </c>
      <c r="J62" s="507"/>
      <c r="K62" s="459"/>
      <c r="L62" s="460">
        <v>2.35737</v>
      </c>
      <c r="M62" s="461" t="s">
        <v>840</v>
      </c>
      <c r="N62" s="533"/>
      <c r="O62" s="403" t="s">
        <v>844</v>
      </c>
      <c r="P62" s="101" t="s">
        <v>201</v>
      </c>
      <c r="Q62" s="121"/>
      <c r="R62" s="132" t="s">
        <v>180</v>
      </c>
      <c r="S62" s="122" t="s">
        <v>543</v>
      </c>
      <c r="T62" s="122"/>
      <c r="U62" s="391" t="str">
        <f t="shared" si="2"/>
        <v>YES</v>
      </c>
    </row>
    <row r="63" spans="1:21" ht="16.5" thickBot="1" x14ac:dyDescent="0.3">
      <c r="A63" s="268">
        <v>36</v>
      </c>
      <c r="B63" s="432">
        <v>7</v>
      </c>
      <c r="C63" s="104" t="s">
        <v>258</v>
      </c>
      <c r="D63" s="132" t="s">
        <v>894</v>
      </c>
      <c r="E63" s="11" t="s">
        <v>495</v>
      </c>
      <c r="F63" s="103" t="s">
        <v>456</v>
      </c>
      <c r="G63" s="518" t="str">
        <f t="shared" si="1"/>
        <v xml:space="preserve">PRE572(WAIVED) </v>
      </c>
      <c r="H63" s="305" t="s">
        <v>829</v>
      </c>
      <c r="I63" s="225">
        <v>9</v>
      </c>
      <c r="J63" s="104"/>
      <c r="K63" s="459"/>
      <c r="L63" s="394">
        <v>1.893864099</v>
      </c>
      <c r="M63" s="463" t="s">
        <v>840</v>
      </c>
      <c r="N63" s="431"/>
      <c r="O63" s="403" t="s">
        <v>852</v>
      </c>
      <c r="P63" s="101" t="s">
        <v>201</v>
      </c>
      <c r="Q63" s="121"/>
      <c r="R63" s="132" t="s">
        <v>173</v>
      </c>
      <c r="S63" s="122" t="s">
        <v>543</v>
      </c>
      <c r="U63" s="391" t="str">
        <f t="shared" si="2"/>
        <v>YES</v>
      </c>
    </row>
    <row r="64" spans="1:21" ht="16.5" thickBot="1" x14ac:dyDescent="0.3">
      <c r="A64" s="268">
        <v>4</v>
      </c>
      <c r="B64" s="541">
        <v>8</v>
      </c>
      <c r="C64" s="104" t="s">
        <v>183</v>
      </c>
      <c r="D64" s="132" t="s">
        <v>845</v>
      </c>
      <c r="E64" s="11" t="s">
        <v>466</v>
      </c>
      <c r="F64" s="103" t="s">
        <v>426</v>
      </c>
      <c r="G64" s="518" t="str">
        <f t="shared" si="1"/>
        <v xml:space="preserve"> </v>
      </c>
      <c r="H64" s="369" t="s">
        <v>811</v>
      </c>
      <c r="I64" s="225">
        <v>0</v>
      </c>
      <c r="J64" s="104"/>
      <c r="K64" s="459"/>
      <c r="L64" s="394">
        <v>2.19753</v>
      </c>
      <c r="M64" s="463" t="s">
        <v>840</v>
      </c>
      <c r="N64" s="431"/>
      <c r="O64" s="403" t="s">
        <v>595</v>
      </c>
      <c r="P64" s="101" t="s">
        <v>201</v>
      </c>
      <c r="Q64" s="121"/>
      <c r="R64" s="132"/>
      <c r="S64" s="122" t="s">
        <v>543</v>
      </c>
      <c r="T64" s="122"/>
      <c r="U64" s="391" t="str">
        <f t="shared" si="2"/>
        <v>YES</v>
      </c>
    </row>
    <row r="65" spans="1:21" ht="16.5" thickBot="1" x14ac:dyDescent="0.3">
      <c r="A65" s="442">
        <v>5</v>
      </c>
      <c r="B65" s="432">
        <v>9</v>
      </c>
      <c r="C65" s="104" t="s">
        <v>190</v>
      </c>
      <c r="D65" s="132" t="s">
        <v>846</v>
      </c>
      <c r="E65" s="11" t="s">
        <v>467</v>
      </c>
      <c r="F65" s="103" t="s">
        <v>427</v>
      </c>
      <c r="G65" s="518">
        <f t="shared" si="1"/>
        <v>0</v>
      </c>
      <c r="H65" s="369" t="s">
        <v>812</v>
      </c>
      <c r="I65" s="225">
        <v>3</v>
      </c>
      <c r="J65" s="104"/>
      <c r="K65" s="459"/>
      <c r="L65" s="394">
        <v>1.9044650000000001</v>
      </c>
      <c r="M65" s="463" t="s">
        <v>840</v>
      </c>
      <c r="N65" s="431"/>
      <c r="O65" s="403"/>
      <c r="P65" s="101" t="s">
        <v>201</v>
      </c>
      <c r="Q65" s="121"/>
      <c r="R65" s="132" t="s">
        <v>180</v>
      </c>
      <c r="S65" s="122" t="s">
        <v>543</v>
      </c>
      <c r="T65" s="122"/>
      <c r="U65" s="391" t="str">
        <f t="shared" si="2"/>
        <v>YES</v>
      </c>
    </row>
    <row r="66" spans="1:21" ht="32.25" thickBot="1" x14ac:dyDescent="0.3">
      <c r="A66" s="442">
        <v>11</v>
      </c>
      <c r="B66" s="541">
        <v>10</v>
      </c>
      <c r="C66" s="104" t="s">
        <v>569</v>
      </c>
      <c r="D66" s="132" t="s">
        <v>857</v>
      </c>
      <c r="E66" s="11" t="s">
        <v>503</v>
      </c>
      <c r="F66" s="132" t="s">
        <v>462</v>
      </c>
      <c r="G66" s="518" t="str">
        <f t="shared" si="1"/>
        <v xml:space="preserve"> </v>
      </c>
      <c r="H66" s="305" t="s">
        <v>570</v>
      </c>
      <c r="I66" s="225">
        <v>0</v>
      </c>
      <c r="J66" s="104"/>
      <c r="K66" s="459"/>
      <c r="L66" s="394">
        <v>2.2998799999999999</v>
      </c>
      <c r="M66" s="463" t="s">
        <v>840</v>
      </c>
      <c r="N66" s="455"/>
      <c r="O66" s="403" t="s">
        <v>595</v>
      </c>
      <c r="P66" s="283" t="s">
        <v>201</v>
      </c>
      <c r="R66" s="11"/>
      <c r="S66" s="122" t="s">
        <v>543</v>
      </c>
      <c r="T66" s="122"/>
      <c r="U66" s="391" t="str">
        <f t="shared" si="2"/>
        <v>YES</v>
      </c>
    </row>
    <row r="67" spans="1:21" ht="63" customHeight="1" thickBot="1" x14ac:dyDescent="0.3">
      <c r="A67" s="268">
        <v>6</v>
      </c>
      <c r="B67" s="432">
        <v>11</v>
      </c>
      <c r="C67" s="104" t="s">
        <v>193</v>
      </c>
      <c r="D67" s="132" t="s">
        <v>847</v>
      </c>
      <c r="E67" s="11" t="s">
        <v>428</v>
      </c>
      <c r="F67" s="103" t="s">
        <v>429</v>
      </c>
      <c r="G67" s="518" t="str">
        <f t="shared" si="1"/>
        <v xml:space="preserve"> </v>
      </c>
      <c r="H67" s="369" t="s">
        <v>770</v>
      </c>
      <c r="I67" s="225">
        <v>0</v>
      </c>
      <c r="J67" s="104"/>
      <c r="K67" s="459"/>
      <c r="L67" s="394">
        <v>2.3089600000000003</v>
      </c>
      <c r="M67" s="463" t="s">
        <v>840</v>
      </c>
      <c r="N67" s="431"/>
      <c r="O67" s="403" t="s">
        <v>595</v>
      </c>
      <c r="P67" s="101" t="s">
        <v>201</v>
      </c>
      <c r="Q67" s="121"/>
      <c r="R67" s="132" t="s">
        <v>173</v>
      </c>
      <c r="S67" s="122" t="s">
        <v>543</v>
      </c>
      <c r="T67" s="122"/>
      <c r="U67" s="391" t="str">
        <f t="shared" si="2"/>
        <v>YES</v>
      </c>
    </row>
    <row r="68" spans="1:21" ht="16.5" thickBot="1" x14ac:dyDescent="0.3">
      <c r="A68" s="268">
        <v>46</v>
      </c>
      <c r="B68" s="541">
        <v>12</v>
      </c>
      <c r="C68" s="104" t="s">
        <v>261</v>
      </c>
      <c r="D68" s="132" t="s">
        <v>907</v>
      </c>
      <c r="E68" s="11" t="s">
        <v>498</v>
      </c>
      <c r="F68" s="103" t="s">
        <v>459</v>
      </c>
      <c r="G68" s="518" t="str">
        <f t="shared" si="1"/>
        <v xml:space="preserve">CPE591(WAIVED) </v>
      </c>
      <c r="H68" s="305" t="s">
        <v>770</v>
      </c>
      <c r="I68" s="225">
        <v>3</v>
      </c>
      <c r="J68" s="104"/>
      <c r="K68" s="459"/>
      <c r="L68" s="394">
        <v>2.2662605693</v>
      </c>
      <c r="M68" s="463" t="s">
        <v>840</v>
      </c>
      <c r="N68" s="431"/>
      <c r="O68" s="403" t="s">
        <v>908</v>
      </c>
      <c r="P68" s="101" t="s">
        <v>201</v>
      </c>
      <c r="Q68" s="121"/>
      <c r="R68" s="132" t="s">
        <v>173</v>
      </c>
      <c r="S68" s="122" t="s">
        <v>543</v>
      </c>
      <c r="U68" s="391" t="str">
        <f t="shared" si="2"/>
        <v>YES</v>
      </c>
    </row>
    <row r="69" spans="1:21" ht="48" thickBot="1" x14ac:dyDescent="0.3">
      <c r="A69" s="268">
        <v>8</v>
      </c>
      <c r="B69" s="432">
        <v>13</v>
      </c>
      <c r="C69" s="104" t="s">
        <v>197</v>
      </c>
      <c r="D69" s="132" t="s">
        <v>851</v>
      </c>
      <c r="E69" s="11" t="s">
        <v>468</v>
      </c>
      <c r="F69" s="103" t="s">
        <v>430</v>
      </c>
      <c r="G69" s="518" t="str">
        <f t="shared" si="1"/>
        <v xml:space="preserve">PRE572(WAIVED) </v>
      </c>
      <c r="H69" s="369" t="s">
        <v>805</v>
      </c>
      <c r="I69" s="225">
        <v>0</v>
      </c>
      <c r="J69" s="104"/>
      <c r="K69" s="459"/>
      <c r="L69" s="394">
        <v>2.01959</v>
      </c>
      <c r="M69" s="463" t="s">
        <v>840</v>
      </c>
      <c r="N69" s="431"/>
      <c r="O69" s="403" t="s">
        <v>852</v>
      </c>
      <c r="P69" s="101" t="s">
        <v>201</v>
      </c>
      <c r="Q69" s="121"/>
      <c r="R69" s="132" t="s">
        <v>173</v>
      </c>
      <c r="S69" s="122" t="s">
        <v>543</v>
      </c>
      <c r="T69" s="122"/>
      <c r="U69" s="391" t="str">
        <f t="shared" si="2"/>
        <v>YES</v>
      </c>
    </row>
    <row r="70" spans="1:21" ht="16.5" thickBot="1" x14ac:dyDescent="0.3">
      <c r="A70" s="268">
        <v>30</v>
      </c>
      <c r="B70" s="541">
        <v>14</v>
      </c>
      <c r="C70" s="104" t="s">
        <v>765</v>
      </c>
      <c r="D70" s="132" t="s">
        <v>885</v>
      </c>
      <c r="E70" s="72" t="s">
        <v>344</v>
      </c>
      <c r="F70" s="72" t="s">
        <v>329</v>
      </c>
      <c r="G70" s="518">
        <f t="shared" si="1"/>
        <v>0</v>
      </c>
      <c r="H70" s="307" t="s">
        <v>825</v>
      </c>
      <c r="I70" s="225">
        <v>0</v>
      </c>
      <c r="J70" s="104"/>
      <c r="K70" s="459"/>
      <c r="L70" s="394">
        <v>2.2527728053629996</v>
      </c>
      <c r="M70" s="463" t="s">
        <v>840</v>
      </c>
      <c r="N70" s="454"/>
      <c r="O70" s="403"/>
      <c r="P70" s="73" t="s">
        <v>201</v>
      </c>
      <c r="R70" s="11"/>
      <c r="S70" s="12" t="s">
        <v>544</v>
      </c>
      <c r="T70" s="130"/>
      <c r="U70" s="391" t="str">
        <f t="shared" si="2"/>
        <v>YES</v>
      </c>
    </row>
    <row r="71" spans="1:21" ht="16.5" thickBot="1" x14ac:dyDescent="0.3">
      <c r="A71" s="442">
        <v>31</v>
      </c>
      <c r="B71" s="432">
        <v>15</v>
      </c>
      <c r="C71" s="104" t="s">
        <v>253</v>
      </c>
      <c r="D71" s="132" t="s">
        <v>886</v>
      </c>
      <c r="E71" s="11" t="s">
        <v>490</v>
      </c>
      <c r="F71" s="103" t="s">
        <v>451</v>
      </c>
      <c r="G71" s="518" t="str">
        <f t="shared" si="1"/>
        <v xml:space="preserve"> </v>
      </c>
      <c r="H71" s="369" t="s">
        <v>568</v>
      </c>
      <c r="I71" s="225">
        <v>0</v>
      </c>
      <c r="J71" s="104"/>
      <c r="K71" s="459"/>
      <c r="L71" s="394">
        <v>2.0977667337288057</v>
      </c>
      <c r="M71" s="463" t="s">
        <v>840</v>
      </c>
      <c r="N71" s="431"/>
      <c r="O71" s="403" t="s">
        <v>595</v>
      </c>
      <c r="P71" s="101" t="s">
        <v>201</v>
      </c>
      <c r="Q71" s="121"/>
      <c r="R71" s="132" t="s">
        <v>173</v>
      </c>
      <c r="S71" s="122" t="s">
        <v>543</v>
      </c>
      <c r="T71" s="130"/>
      <c r="U71" s="391" t="str">
        <f t="shared" si="2"/>
        <v>YES</v>
      </c>
    </row>
    <row r="72" spans="1:21" ht="31.5" customHeight="1" thickBot="1" x14ac:dyDescent="0.3">
      <c r="A72" s="338">
        <v>53</v>
      </c>
      <c r="B72" s="472">
        <v>1</v>
      </c>
      <c r="C72" s="314">
        <v>902283</v>
      </c>
      <c r="D72" s="313" t="s">
        <v>919</v>
      </c>
      <c r="E72" s="414" t="s">
        <v>81</v>
      </c>
      <c r="F72" s="414" t="s">
        <v>6</v>
      </c>
      <c r="G72" s="518" t="str">
        <f t="shared" si="1"/>
        <v xml:space="preserve">CPE371 </v>
      </c>
      <c r="H72" s="174" t="s">
        <v>809</v>
      </c>
      <c r="I72" s="410">
        <v>3</v>
      </c>
      <c r="J72" s="542">
        <f>K72-I72</f>
        <v>201</v>
      </c>
      <c r="K72" s="459">
        <v>204</v>
      </c>
      <c r="L72" s="447" t="s">
        <v>849</v>
      </c>
      <c r="M72" s="470" t="s">
        <v>849</v>
      </c>
      <c r="N72" s="454"/>
      <c r="O72" s="403" t="s">
        <v>920</v>
      </c>
      <c r="P72" s="73" t="s">
        <v>201</v>
      </c>
      <c r="R72" s="11" t="s">
        <v>541</v>
      </c>
      <c r="S72" s="12" t="s">
        <v>545</v>
      </c>
      <c r="U72" s="391" t="str">
        <f t="shared" si="2"/>
        <v>YES</v>
      </c>
    </row>
    <row r="73" spans="1:21" ht="32.25" thickBot="1" x14ac:dyDescent="0.3">
      <c r="A73" s="442">
        <v>35</v>
      </c>
      <c r="B73" s="540">
        <v>2</v>
      </c>
      <c r="C73" s="104" t="s">
        <v>257</v>
      </c>
      <c r="D73" s="132" t="s">
        <v>892</v>
      </c>
      <c r="E73" s="11" t="s">
        <v>504</v>
      </c>
      <c r="F73" s="132" t="s">
        <v>455</v>
      </c>
      <c r="G73" s="518" t="str">
        <f t="shared" si="1"/>
        <v>GST123, CPE522 /CPE321/377</v>
      </c>
      <c r="H73" s="305" t="s">
        <v>593</v>
      </c>
      <c r="I73" s="225" t="s">
        <v>666</v>
      </c>
      <c r="J73" s="542">
        <f t="shared" ref="J73:J120" si="3">K73-I73</f>
        <v>196</v>
      </c>
      <c r="K73" s="459">
        <v>204</v>
      </c>
      <c r="L73" s="394" t="s">
        <v>849</v>
      </c>
      <c r="M73" s="463" t="s">
        <v>849</v>
      </c>
      <c r="N73" s="455"/>
      <c r="O73" s="403" t="s">
        <v>893</v>
      </c>
      <c r="P73" s="283" t="s">
        <v>201</v>
      </c>
      <c r="R73" s="132" t="s">
        <v>422</v>
      </c>
      <c r="S73" s="122" t="s">
        <v>543</v>
      </c>
      <c r="U73" s="391" t="str">
        <f t="shared" ref="U73:U104" si="4">IF(L73&gt;1,"YES","NO")</f>
        <v>YES</v>
      </c>
    </row>
    <row r="74" spans="1:21" ht="63" customHeight="1" thickBot="1" x14ac:dyDescent="0.3">
      <c r="A74" s="338">
        <v>55</v>
      </c>
      <c r="B74" s="472">
        <v>3</v>
      </c>
      <c r="C74" s="474">
        <v>902286</v>
      </c>
      <c r="D74" s="313" t="s">
        <v>922</v>
      </c>
      <c r="E74" s="10" t="s">
        <v>2</v>
      </c>
      <c r="F74" s="89" t="s">
        <v>3</v>
      </c>
      <c r="G74" s="518" t="str">
        <f t="shared" ref="G74:G120" si="5">O74</f>
        <v>PRE572,CPE591,CPE553 /CPE573, PRE211, PRE212, PRE571,CPE573,CPE571,CPE575</v>
      </c>
      <c r="H74" s="99" t="s">
        <v>833</v>
      </c>
      <c r="I74" s="410">
        <v>18</v>
      </c>
      <c r="J74" s="542">
        <f t="shared" si="3"/>
        <v>186</v>
      </c>
      <c r="K74" s="459">
        <v>204</v>
      </c>
      <c r="L74" s="447" t="s">
        <v>849</v>
      </c>
      <c r="M74" s="470" t="s">
        <v>849</v>
      </c>
      <c r="N74" s="454"/>
      <c r="O74" s="403" t="s">
        <v>923</v>
      </c>
      <c r="P74" s="73" t="s">
        <v>201</v>
      </c>
      <c r="R74" s="11" t="s">
        <v>541</v>
      </c>
      <c r="S74" s="12" t="s">
        <v>545</v>
      </c>
      <c r="U74" s="391" t="str">
        <f t="shared" si="4"/>
        <v>YES</v>
      </c>
    </row>
    <row r="75" spans="1:21" ht="142.5" thickBot="1" x14ac:dyDescent="0.3">
      <c r="A75" s="338">
        <v>101</v>
      </c>
      <c r="B75" s="540">
        <v>4</v>
      </c>
      <c r="C75" s="474">
        <v>1002295</v>
      </c>
      <c r="D75" s="313" t="s">
        <v>991</v>
      </c>
      <c r="E75" s="10" t="s">
        <v>124</v>
      </c>
      <c r="F75" s="89" t="s">
        <v>518</v>
      </c>
      <c r="G75" s="518" t="str">
        <f t="shared" si="5"/>
        <v>CPE313, CPE471, EMA381, CPE/EMA382,CPE312,CPE272 /PRE571,CPE573,CPE591,CPE571,CPE553,CPE575, PRE572,CPE576/534, CPE574/554, CPE512,CPE522,CPE556</v>
      </c>
      <c r="H75" s="99" t="s">
        <v>795</v>
      </c>
      <c r="I75" s="410">
        <v>54</v>
      </c>
      <c r="J75" s="542">
        <f t="shared" si="3"/>
        <v>150</v>
      </c>
      <c r="K75" s="459">
        <v>204</v>
      </c>
      <c r="L75" s="447" t="s">
        <v>849</v>
      </c>
      <c r="M75" s="470" t="s">
        <v>849</v>
      </c>
      <c r="N75" s="467"/>
      <c r="O75" s="403" t="s">
        <v>992</v>
      </c>
      <c r="P75" s="73" t="s">
        <v>201</v>
      </c>
      <c r="R75" s="11" t="s">
        <v>541</v>
      </c>
      <c r="S75" s="12" t="s">
        <v>545</v>
      </c>
      <c r="U75" s="391" t="str">
        <f t="shared" si="4"/>
        <v>YES</v>
      </c>
    </row>
    <row r="76" spans="1:21" ht="31.5" customHeight="1" thickBot="1" x14ac:dyDescent="0.3">
      <c r="A76" s="338">
        <v>56</v>
      </c>
      <c r="B76" s="472">
        <v>5</v>
      </c>
      <c r="C76" s="314">
        <v>902287</v>
      </c>
      <c r="D76" s="313" t="s">
        <v>924</v>
      </c>
      <c r="E76" s="415" t="s">
        <v>83</v>
      </c>
      <c r="F76" s="415" t="s">
        <v>8</v>
      </c>
      <c r="G76" s="518" t="str">
        <f t="shared" si="5"/>
        <v xml:space="preserve"> MEE221, GST121 /CPE578,CPE576, CPE512,CPE556,CPE554</v>
      </c>
      <c r="H76" s="99" t="s">
        <v>779</v>
      </c>
      <c r="I76" s="410">
        <v>10</v>
      </c>
      <c r="J76" s="542">
        <f t="shared" si="3"/>
        <v>194</v>
      </c>
      <c r="K76" s="459">
        <v>204</v>
      </c>
      <c r="L76" s="447" t="s">
        <v>849</v>
      </c>
      <c r="M76" s="470" t="s">
        <v>849</v>
      </c>
      <c r="N76" s="454"/>
      <c r="O76" s="403" t="s">
        <v>925</v>
      </c>
      <c r="P76" s="73" t="s">
        <v>201</v>
      </c>
      <c r="R76" s="11" t="s">
        <v>541</v>
      </c>
      <c r="S76" s="12" t="s">
        <v>545</v>
      </c>
      <c r="U76" s="391" t="str">
        <f t="shared" si="4"/>
        <v>YES</v>
      </c>
    </row>
    <row r="77" spans="1:21" ht="16.5" thickBot="1" x14ac:dyDescent="0.3">
      <c r="A77" s="338">
        <v>58</v>
      </c>
      <c r="B77" s="540">
        <v>6</v>
      </c>
      <c r="C77" s="314">
        <v>902293</v>
      </c>
      <c r="D77" s="313" t="s">
        <v>927</v>
      </c>
      <c r="E77" s="415" t="s">
        <v>85</v>
      </c>
      <c r="F77" s="415" t="s">
        <v>10</v>
      </c>
      <c r="G77" s="518" t="str">
        <f t="shared" si="5"/>
        <v xml:space="preserve">CPE473, CPE522,PRE572 </v>
      </c>
      <c r="H77" s="99" t="s">
        <v>780</v>
      </c>
      <c r="I77" s="410">
        <v>9</v>
      </c>
      <c r="J77" s="542">
        <f t="shared" si="3"/>
        <v>195</v>
      </c>
      <c r="K77" s="459">
        <v>204</v>
      </c>
      <c r="L77" s="447" t="s">
        <v>849</v>
      </c>
      <c r="M77" s="470" t="s">
        <v>849</v>
      </c>
      <c r="N77" s="454"/>
      <c r="O77" s="403" t="s">
        <v>928</v>
      </c>
      <c r="P77" s="73" t="s">
        <v>201</v>
      </c>
      <c r="R77" s="11" t="s">
        <v>541</v>
      </c>
      <c r="S77" s="12" t="s">
        <v>545</v>
      </c>
      <c r="U77" s="391" t="str">
        <f t="shared" si="4"/>
        <v>YES</v>
      </c>
    </row>
    <row r="78" spans="1:21" ht="63.75" thickBot="1" x14ac:dyDescent="0.3">
      <c r="A78" s="338">
        <v>100</v>
      </c>
      <c r="B78" s="472">
        <v>7</v>
      </c>
      <c r="C78" s="474">
        <v>905915</v>
      </c>
      <c r="D78" s="313" t="s">
        <v>989</v>
      </c>
      <c r="E78" s="10" t="s">
        <v>123</v>
      </c>
      <c r="F78" s="89" t="s">
        <v>74</v>
      </c>
      <c r="G78" s="518" t="str">
        <f t="shared" si="5"/>
        <v>CPE591 /PRE571,CPE573,CPE553,CPE575,PRE572,CPE576/552,CPE512,CPE522</v>
      </c>
      <c r="H78" s="99" t="s">
        <v>794</v>
      </c>
      <c r="I78" s="410">
        <v>27</v>
      </c>
      <c r="J78" s="542">
        <f t="shared" si="3"/>
        <v>177</v>
      </c>
      <c r="K78" s="459">
        <v>204</v>
      </c>
      <c r="L78" s="447" t="s">
        <v>849</v>
      </c>
      <c r="M78" s="470" t="s">
        <v>849</v>
      </c>
      <c r="N78" s="467"/>
      <c r="O78" s="403" t="s">
        <v>990</v>
      </c>
      <c r="P78" s="73" t="s">
        <v>201</v>
      </c>
      <c r="R78" s="11" t="s">
        <v>541</v>
      </c>
      <c r="S78" s="12" t="s">
        <v>545</v>
      </c>
      <c r="U78" s="391" t="str">
        <f t="shared" si="4"/>
        <v>YES</v>
      </c>
    </row>
    <row r="79" spans="1:21" ht="48" thickBot="1" x14ac:dyDescent="0.3">
      <c r="A79" s="338">
        <v>59</v>
      </c>
      <c r="B79" s="540">
        <v>8</v>
      </c>
      <c r="C79" s="314">
        <v>902296</v>
      </c>
      <c r="D79" s="313" t="s">
        <v>929</v>
      </c>
      <c r="E79" s="415" t="s">
        <v>86</v>
      </c>
      <c r="F79" s="415" t="s">
        <v>11</v>
      </c>
      <c r="G79" s="518" t="str">
        <f t="shared" si="5"/>
        <v>CPE591, CPE316, CPE512 CPE578/576, CPE574/554, CPE522</v>
      </c>
      <c r="H79" s="174" t="s">
        <v>781</v>
      </c>
      <c r="I79" s="410">
        <v>17</v>
      </c>
      <c r="J79" s="542">
        <f t="shared" si="3"/>
        <v>187</v>
      </c>
      <c r="K79" s="459">
        <v>204</v>
      </c>
      <c r="L79" s="447" t="s">
        <v>849</v>
      </c>
      <c r="M79" s="470" t="s">
        <v>849</v>
      </c>
      <c r="N79" s="454"/>
      <c r="O79" s="403" t="s">
        <v>930</v>
      </c>
      <c r="P79" s="73" t="s">
        <v>201</v>
      </c>
      <c r="R79" s="11" t="s">
        <v>541</v>
      </c>
      <c r="S79" s="12" t="s">
        <v>545</v>
      </c>
      <c r="U79" s="391" t="str">
        <f t="shared" si="4"/>
        <v>YES</v>
      </c>
    </row>
    <row r="80" spans="1:21" ht="94.5" customHeight="1" thickBot="1" x14ac:dyDescent="0.3">
      <c r="A80" s="338">
        <v>61</v>
      </c>
      <c r="B80" s="472">
        <v>9</v>
      </c>
      <c r="C80" s="314">
        <v>902300</v>
      </c>
      <c r="D80" s="313" t="s">
        <v>932</v>
      </c>
      <c r="E80" s="415" t="s">
        <v>88</v>
      </c>
      <c r="F80" s="415" t="s">
        <v>70</v>
      </c>
      <c r="G80" s="518" t="str">
        <f t="shared" si="5"/>
        <v xml:space="preserve"> /CPE573,CPE553</v>
      </c>
      <c r="H80" s="174" t="s">
        <v>782</v>
      </c>
      <c r="I80" s="410">
        <v>6</v>
      </c>
      <c r="J80" s="542">
        <f t="shared" si="3"/>
        <v>198</v>
      </c>
      <c r="K80" s="459">
        <v>204</v>
      </c>
      <c r="L80" s="447" t="s">
        <v>849</v>
      </c>
      <c r="M80" s="470" t="s">
        <v>849</v>
      </c>
      <c r="N80" s="454"/>
      <c r="O80" s="403" t="s">
        <v>933</v>
      </c>
      <c r="P80" s="73" t="s">
        <v>201</v>
      </c>
      <c r="R80" s="11" t="s">
        <v>541</v>
      </c>
      <c r="S80" s="12" t="s">
        <v>545</v>
      </c>
      <c r="U80" s="391" t="str">
        <f t="shared" si="4"/>
        <v>YES</v>
      </c>
    </row>
    <row r="81" spans="1:21" ht="48" thickBot="1" x14ac:dyDescent="0.3">
      <c r="A81" s="268">
        <v>48</v>
      </c>
      <c r="B81" s="540">
        <v>10</v>
      </c>
      <c r="C81" s="104" t="s">
        <v>585</v>
      </c>
      <c r="D81" s="132" t="s">
        <v>910</v>
      </c>
      <c r="E81" s="72" t="s">
        <v>352</v>
      </c>
      <c r="F81" s="72" t="s">
        <v>337</v>
      </c>
      <c r="G81" s="518" t="str">
        <f t="shared" si="5"/>
        <v xml:space="preserve">MEE221,EMA381, CPE321,CPE473, CPE578, CPE522 </v>
      </c>
      <c r="H81" s="307" t="s">
        <v>777</v>
      </c>
      <c r="I81" s="225" t="s">
        <v>671</v>
      </c>
      <c r="J81" s="542">
        <f t="shared" si="3"/>
        <v>188</v>
      </c>
      <c r="K81" s="459">
        <v>204</v>
      </c>
      <c r="L81" s="394" t="s">
        <v>849</v>
      </c>
      <c r="M81" s="463" t="s">
        <v>849</v>
      </c>
      <c r="N81" s="454"/>
      <c r="O81" s="403" t="s">
        <v>911</v>
      </c>
      <c r="P81" s="73" t="s">
        <v>201</v>
      </c>
      <c r="R81" s="11"/>
      <c r="S81" s="12" t="s">
        <v>544</v>
      </c>
      <c r="U81" s="391" t="str">
        <f t="shared" si="4"/>
        <v>YES</v>
      </c>
    </row>
    <row r="82" spans="1:21" ht="48" thickBot="1" x14ac:dyDescent="0.3">
      <c r="A82" s="338">
        <v>62</v>
      </c>
      <c r="B82" s="472">
        <v>11</v>
      </c>
      <c r="C82" s="314">
        <v>902303</v>
      </c>
      <c r="D82" s="313" t="s">
        <v>934</v>
      </c>
      <c r="E82" s="415" t="s">
        <v>89</v>
      </c>
      <c r="F82" s="415" t="s">
        <v>13</v>
      </c>
      <c r="G82" s="518" t="str">
        <f t="shared" si="5"/>
        <v>EMA282 /PRE571,CPE553,PRE572,CPE512,CPE522</v>
      </c>
      <c r="H82" s="99" t="s">
        <v>750</v>
      </c>
      <c r="I82" s="410">
        <v>21</v>
      </c>
      <c r="J82" s="542">
        <f t="shared" si="3"/>
        <v>183</v>
      </c>
      <c r="K82" s="459">
        <v>204</v>
      </c>
      <c r="L82" s="447" t="s">
        <v>849</v>
      </c>
      <c r="M82" s="470" t="s">
        <v>849</v>
      </c>
      <c r="N82" s="454"/>
      <c r="O82" s="403" t="s">
        <v>935</v>
      </c>
      <c r="P82" s="73" t="s">
        <v>201</v>
      </c>
      <c r="R82" s="11" t="s">
        <v>541</v>
      </c>
      <c r="S82" s="12" t="s">
        <v>545</v>
      </c>
      <c r="U82" s="391" t="str">
        <f t="shared" si="4"/>
        <v>YES</v>
      </c>
    </row>
    <row r="83" spans="1:21" ht="63.75" thickBot="1" x14ac:dyDescent="0.3">
      <c r="A83" s="338">
        <v>105</v>
      </c>
      <c r="B83" s="540">
        <v>12</v>
      </c>
      <c r="C83" s="474">
        <v>1002318</v>
      </c>
      <c r="D83" s="313" t="s">
        <v>997</v>
      </c>
      <c r="E83" s="10" t="s">
        <v>128</v>
      </c>
      <c r="F83" s="89" t="s">
        <v>519</v>
      </c>
      <c r="G83" s="518" t="str">
        <f t="shared" si="5"/>
        <v>GST111, PRE 571, CPE/EMA382, EMA282 /CPE573,CPE571,CPE553,CPE575</v>
      </c>
      <c r="H83" s="99" t="s">
        <v>797</v>
      </c>
      <c r="I83" s="410">
        <v>25</v>
      </c>
      <c r="J83" s="542">
        <f t="shared" si="3"/>
        <v>179</v>
      </c>
      <c r="K83" s="459">
        <v>204</v>
      </c>
      <c r="L83" s="447" t="s">
        <v>849</v>
      </c>
      <c r="M83" s="470" t="s">
        <v>849</v>
      </c>
      <c r="N83" s="467"/>
      <c r="O83" s="403" t="s">
        <v>998</v>
      </c>
      <c r="P83" s="73" t="s">
        <v>201</v>
      </c>
      <c r="R83" s="11" t="s">
        <v>541</v>
      </c>
      <c r="S83" s="12" t="s">
        <v>545</v>
      </c>
      <c r="U83" s="391" t="str">
        <f t="shared" si="4"/>
        <v>YES</v>
      </c>
    </row>
    <row r="84" spans="1:21" ht="63.75" thickBot="1" x14ac:dyDescent="0.3">
      <c r="A84" s="338">
        <v>63</v>
      </c>
      <c r="B84" s="472">
        <v>13</v>
      </c>
      <c r="C84" s="314">
        <v>902305</v>
      </c>
      <c r="D84" s="313" t="s">
        <v>936</v>
      </c>
      <c r="E84" s="415" t="s">
        <v>90</v>
      </c>
      <c r="F84" s="415" t="s">
        <v>14</v>
      </c>
      <c r="G84" s="518" t="str">
        <f t="shared" si="5"/>
        <v>CPE471 /PRE571,CPE573,CPE591,CPE571,CPE553,CPE575</v>
      </c>
      <c r="H84" s="99" t="s">
        <v>783</v>
      </c>
      <c r="I84" s="410">
        <v>21</v>
      </c>
      <c r="J84" s="542">
        <f t="shared" si="3"/>
        <v>183</v>
      </c>
      <c r="K84" s="459">
        <v>204</v>
      </c>
      <c r="L84" s="447" t="s">
        <v>849</v>
      </c>
      <c r="M84" s="470" t="s">
        <v>849</v>
      </c>
      <c r="N84" s="454"/>
      <c r="O84" s="403" t="s">
        <v>937</v>
      </c>
      <c r="P84" s="73" t="s">
        <v>201</v>
      </c>
      <c r="R84" s="11" t="s">
        <v>541</v>
      </c>
      <c r="S84" s="12" t="s">
        <v>545</v>
      </c>
      <c r="U84" s="391" t="str">
        <f t="shared" si="4"/>
        <v>YES</v>
      </c>
    </row>
    <row r="85" spans="1:21" ht="47.25" customHeight="1" thickBot="1" x14ac:dyDescent="0.3">
      <c r="A85" s="268">
        <v>38</v>
      </c>
      <c r="B85" s="540">
        <v>14</v>
      </c>
      <c r="C85" s="104" t="s">
        <v>259</v>
      </c>
      <c r="D85" s="132" t="s">
        <v>897</v>
      </c>
      <c r="E85" s="11" t="s">
        <v>496</v>
      </c>
      <c r="F85" s="103" t="s">
        <v>457</v>
      </c>
      <c r="G85" s="518" t="str">
        <f t="shared" si="5"/>
        <v>PRE571, MEE221,CPE591,PRE572</v>
      </c>
      <c r="H85" s="305" t="s">
        <v>646</v>
      </c>
      <c r="I85" s="225">
        <v>12</v>
      </c>
      <c r="J85" s="542">
        <f t="shared" si="3"/>
        <v>192</v>
      </c>
      <c r="K85" s="459">
        <v>204</v>
      </c>
      <c r="L85" s="394" t="s">
        <v>849</v>
      </c>
      <c r="M85" s="463" t="s">
        <v>849</v>
      </c>
      <c r="N85" s="431"/>
      <c r="O85" s="403" t="s">
        <v>1015</v>
      </c>
      <c r="P85" s="101" t="s">
        <v>201</v>
      </c>
      <c r="Q85" s="121"/>
      <c r="R85" s="132" t="s">
        <v>173</v>
      </c>
      <c r="S85" s="122" t="s">
        <v>543</v>
      </c>
      <c r="U85" s="391" t="str">
        <f t="shared" si="4"/>
        <v>YES</v>
      </c>
    </row>
    <row r="86" spans="1:21" ht="48" thickBot="1" x14ac:dyDescent="0.3">
      <c r="A86" s="268">
        <v>16</v>
      </c>
      <c r="B86" s="472">
        <v>15</v>
      </c>
      <c r="C86" s="104" t="s">
        <v>217</v>
      </c>
      <c r="D86" s="132" t="s">
        <v>863</v>
      </c>
      <c r="E86" s="11" t="s">
        <v>475</v>
      </c>
      <c r="F86" s="103" t="s">
        <v>437</v>
      </c>
      <c r="G86" s="518" t="str">
        <f t="shared" si="5"/>
        <v xml:space="preserve">EMA381, PRE571, CPE 591, CPE501, CPE502, PRE572 </v>
      </c>
      <c r="H86" s="305" t="s">
        <v>771</v>
      </c>
      <c r="I86" s="225" t="s">
        <v>667</v>
      </c>
      <c r="J86" s="542">
        <f t="shared" si="3"/>
        <v>186</v>
      </c>
      <c r="K86" s="459">
        <v>204</v>
      </c>
      <c r="L86" s="394" t="s">
        <v>849</v>
      </c>
      <c r="M86" s="463" t="s">
        <v>849</v>
      </c>
      <c r="N86" s="431"/>
      <c r="O86" s="403" t="s">
        <v>864</v>
      </c>
      <c r="P86" s="101" t="s">
        <v>201</v>
      </c>
      <c r="Q86" s="121"/>
      <c r="R86" s="132" t="s">
        <v>173</v>
      </c>
      <c r="S86" s="122" t="s">
        <v>543</v>
      </c>
      <c r="T86" s="122"/>
      <c r="U86" s="391" t="str">
        <f t="shared" si="4"/>
        <v>YES</v>
      </c>
    </row>
    <row r="87" spans="1:21" ht="78.75" customHeight="1" thickBot="1" x14ac:dyDescent="0.3">
      <c r="A87" s="442">
        <v>17</v>
      </c>
      <c r="B87" s="540">
        <v>16</v>
      </c>
      <c r="C87" s="104" t="s">
        <v>218</v>
      </c>
      <c r="D87" s="132" t="s">
        <v>865</v>
      </c>
      <c r="E87" s="11" t="s">
        <v>476</v>
      </c>
      <c r="F87" s="103" t="s">
        <v>438</v>
      </c>
      <c r="G87" s="518" t="str">
        <f t="shared" si="5"/>
        <v xml:space="preserve">MEE222 </v>
      </c>
      <c r="H87" s="369" t="s">
        <v>641</v>
      </c>
      <c r="I87" s="225">
        <v>3</v>
      </c>
      <c r="J87" s="542">
        <f t="shared" si="3"/>
        <v>201</v>
      </c>
      <c r="K87" s="459">
        <v>204</v>
      </c>
      <c r="L87" s="394" t="s">
        <v>849</v>
      </c>
      <c r="M87" s="463" t="s">
        <v>849</v>
      </c>
      <c r="N87" s="431"/>
      <c r="O87" s="403" t="s">
        <v>866</v>
      </c>
      <c r="P87" s="101" t="s">
        <v>201</v>
      </c>
      <c r="Q87" s="121"/>
      <c r="R87" s="132" t="s">
        <v>219</v>
      </c>
      <c r="S87" s="122" t="s">
        <v>543</v>
      </c>
      <c r="T87" s="122"/>
      <c r="U87" s="391" t="str">
        <f t="shared" si="4"/>
        <v>YES</v>
      </c>
    </row>
    <row r="88" spans="1:21" ht="32.25" thickBot="1" x14ac:dyDescent="0.3">
      <c r="A88" s="338">
        <v>98</v>
      </c>
      <c r="B88" s="472">
        <v>17</v>
      </c>
      <c r="C88" s="314">
        <v>902658</v>
      </c>
      <c r="D88" s="313" t="s">
        <v>985</v>
      </c>
      <c r="E88" s="416" t="s">
        <v>121</v>
      </c>
      <c r="F88" s="416" t="s">
        <v>4</v>
      </c>
      <c r="G88" s="518" t="str">
        <f t="shared" si="5"/>
        <v xml:space="preserve">-YET TO TRANSFER 100L RESULT- </v>
      </c>
      <c r="H88" s="99"/>
      <c r="I88" s="410">
        <v>0</v>
      </c>
      <c r="J88" s="542">
        <f t="shared" si="3"/>
        <v>204</v>
      </c>
      <c r="K88" s="459">
        <v>204</v>
      </c>
      <c r="L88" s="447" t="s">
        <v>849</v>
      </c>
      <c r="M88" s="470" t="s">
        <v>849</v>
      </c>
      <c r="N88" s="467"/>
      <c r="O88" s="403" t="s">
        <v>986</v>
      </c>
      <c r="P88" s="73" t="s">
        <v>201</v>
      </c>
      <c r="R88" s="11" t="s">
        <v>541</v>
      </c>
      <c r="S88" s="12" t="s">
        <v>545</v>
      </c>
      <c r="U88" s="391" t="str">
        <f t="shared" si="4"/>
        <v>YES</v>
      </c>
    </row>
    <row r="89" spans="1:21" ht="16.5" thickBot="1" x14ac:dyDescent="0.3">
      <c r="A89" s="268">
        <v>20</v>
      </c>
      <c r="B89" s="540">
        <v>18</v>
      </c>
      <c r="C89" s="104" t="s">
        <v>229</v>
      </c>
      <c r="D89" s="132" t="s">
        <v>869</v>
      </c>
      <c r="E89" s="11" t="s">
        <v>479</v>
      </c>
      <c r="F89" s="103" t="s">
        <v>441</v>
      </c>
      <c r="G89" s="518" t="str">
        <f t="shared" si="5"/>
        <v xml:space="preserve">MEE221,CPE316 </v>
      </c>
      <c r="H89" s="369" t="s">
        <v>642</v>
      </c>
      <c r="I89" s="225">
        <v>6</v>
      </c>
      <c r="J89" s="542">
        <f t="shared" si="3"/>
        <v>198</v>
      </c>
      <c r="K89" s="459">
        <v>204</v>
      </c>
      <c r="L89" s="394" t="s">
        <v>849</v>
      </c>
      <c r="M89" s="463" t="s">
        <v>849</v>
      </c>
      <c r="N89" s="431"/>
      <c r="O89" s="403" t="s">
        <v>870</v>
      </c>
      <c r="P89" s="101" t="s">
        <v>201</v>
      </c>
      <c r="Q89" s="121"/>
      <c r="R89" s="132" t="s">
        <v>173</v>
      </c>
      <c r="S89" s="122" t="s">
        <v>543</v>
      </c>
      <c r="T89" s="122"/>
      <c r="U89" s="391" t="str">
        <f t="shared" si="4"/>
        <v>YES</v>
      </c>
    </row>
    <row r="90" spans="1:21" ht="79.5" thickBot="1" x14ac:dyDescent="0.3">
      <c r="A90" s="338">
        <v>106</v>
      </c>
      <c r="B90" s="472">
        <v>19</v>
      </c>
      <c r="C90" s="474">
        <v>1002329</v>
      </c>
      <c r="D90" s="313" t="s">
        <v>999</v>
      </c>
      <c r="E90" s="10" t="s">
        <v>129</v>
      </c>
      <c r="F90" s="89" t="s">
        <v>76</v>
      </c>
      <c r="G90" s="518" t="str">
        <f t="shared" si="5"/>
        <v xml:space="preserve"> /PRE571,CPE573,CPE591,CPE571,CPE553,CPE575, CPE576/534, CPE574/554, CPE512,CPE556</v>
      </c>
      <c r="H90" s="99" t="s">
        <v>801</v>
      </c>
      <c r="I90" s="410">
        <v>30</v>
      </c>
      <c r="J90" s="542">
        <f t="shared" si="3"/>
        <v>174</v>
      </c>
      <c r="K90" s="459">
        <v>204</v>
      </c>
      <c r="L90" s="447" t="s">
        <v>849</v>
      </c>
      <c r="M90" s="470" t="s">
        <v>849</v>
      </c>
      <c r="N90" s="467"/>
      <c r="O90" s="403" t="s">
        <v>1000</v>
      </c>
      <c r="P90" s="73" t="s">
        <v>201</v>
      </c>
      <c r="R90" s="11" t="s">
        <v>541</v>
      </c>
      <c r="S90" s="12" t="s">
        <v>545</v>
      </c>
      <c r="U90" s="391" t="str">
        <f t="shared" si="4"/>
        <v>YES</v>
      </c>
    </row>
    <row r="91" spans="1:21" ht="63.75" thickBot="1" x14ac:dyDescent="0.3">
      <c r="A91" s="442">
        <v>49</v>
      </c>
      <c r="B91" s="540">
        <v>20</v>
      </c>
      <c r="C91" s="104" t="s">
        <v>586</v>
      </c>
      <c r="D91" s="132" t="s">
        <v>912</v>
      </c>
      <c r="E91" s="72" t="s">
        <v>551</v>
      </c>
      <c r="F91" s="72" t="s">
        <v>338</v>
      </c>
      <c r="G91" s="518" t="str">
        <f t="shared" si="5"/>
        <v>CPE457,CPE477, CPE 571, PRE 571, CPE591, CPE378, CPE316, CPE312 /CPE573,CPE512, CPE522</v>
      </c>
      <c r="H91" s="307" t="s">
        <v>832</v>
      </c>
      <c r="I91" s="225" t="s">
        <v>562</v>
      </c>
      <c r="J91" s="542">
        <f t="shared" si="3"/>
        <v>172</v>
      </c>
      <c r="K91" s="459">
        <v>204</v>
      </c>
      <c r="L91" s="394" t="s">
        <v>849</v>
      </c>
      <c r="M91" s="463" t="s">
        <v>849</v>
      </c>
      <c r="N91" s="454"/>
      <c r="O91" s="403" t="s">
        <v>913</v>
      </c>
      <c r="P91" s="73" t="s">
        <v>201</v>
      </c>
      <c r="R91" s="11"/>
      <c r="S91" s="12" t="s">
        <v>544</v>
      </c>
      <c r="U91" s="391" t="str">
        <f t="shared" si="4"/>
        <v>YES</v>
      </c>
    </row>
    <row r="92" spans="1:21" ht="63" customHeight="1" thickBot="1" x14ac:dyDescent="0.3">
      <c r="A92" s="442">
        <v>39</v>
      </c>
      <c r="B92" s="472">
        <v>21</v>
      </c>
      <c r="C92" s="104" t="s">
        <v>260</v>
      </c>
      <c r="D92" s="132" t="s">
        <v>898</v>
      </c>
      <c r="E92" s="11" t="s">
        <v>497</v>
      </c>
      <c r="F92" s="103" t="s">
        <v>458</v>
      </c>
      <c r="G92" s="518" t="str">
        <f t="shared" si="5"/>
        <v xml:space="preserve">PRE571,CPE473, CPE512, CPE574 </v>
      </c>
      <c r="H92" s="305" t="s">
        <v>775</v>
      </c>
      <c r="I92" s="225" t="s">
        <v>164</v>
      </c>
      <c r="J92" s="542">
        <f t="shared" si="3"/>
        <v>192</v>
      </c>
      <c r="K92" s="459">
        <v>204</v>
      </c>
      <c r="L92" s="394" t="s">
        <v>849</v>
      </c>
      <c r="M92" s="463" t="s">
        <v>849</v>
      </c>
      <c r="N92" s="431"/>
      <c r="O92" s="403" t="s">
        <v>899</v>
      </c>
      <c r="P92" s="101" t="s">
        <v>201</v>
      </c>
      <c r="Q92" s="121"/>
      <c r="R92" s="132" t="s">
        <v>173</v>
      </c>
      <c r="S92" s="122" t="s">
        <v>543</v>
      </c>
      <c r="U92" s="391" t="str">
        <f t="shared" si="4"/>
        <v>YES</v>
      </c>
    </row>
    <row r="93" spans="1:21" ht="95.25" thickBot="1" x14ac:dyDescent="0.3">
      <c r="A93" s="338">
        <v>69</v>
      </c>
      <c r="B93" s="540">
        <v>22</v>
      </c>
      <c r="C93" s="314">
        <v>902322</v>
      </c>
      <c r="D93" s="313" t="s">
        <v>943</v>
      </c>
      <c r="E93" s="415" t="s">
        <v>95</v>
      </c>
      <c r="F93" s="415" t="s">
        <v>19</v>
      </c>
      <c r="G93" s="518" t="str">
        <f t="shared" si="5"/>
        <v>CVE211, CPE372,CPE451,CPE473, /PRE571,CPE573,CPE591,CPE571,CPE553,CPE575, CPE578/576, CPE574/554, CPE512,CPE522,CPE556</v>
      </c>
      <c r="H93" s="99" t="s">
        <v>784</v>
      </c>
      <c r="I93" s="410">
        <v>42</v>
      </c>
      <c r="J93" s="542">
        <f t="shared" si="3"/>
        <v>162</v>
      </c>
      <c r="K93" s="459">
        <v>204</v>
      </c>
      <c r="L93" s="447" t="s">
        <v>849</v>
      </c>
      <c r="M93" s="470" t="s">
        <v>849</v>
      </c>
      <c r="N93" s="467"/>
      <c r="O93" s="403" t="s">
        <v>944</v>
      </c>
      <c r="P93" s="73" t="s">
        <v>201</v>
      </c>
      <c r="R93" s="11" t="s">
        <v>541</v>
      </c>
      <c r="S93" s="12" t="s">
        <v>545</v>
      </c>
      <c r="U93" s="391" t="str">
        <f t="shared" si="4"/>
        <v>YES</v>
      </c>
    </row>
    <row r="94" spans="1:21" ht="32.25" thickBot="1" x14ac:dyDescent="0.3">
      <c r="A94" s="338">
        <v>70</v>
      </c>
      <c r="B94" s="472">
        <v>23</v>
      </c>
      <c r="C94" s="314">
        <v>902323</v>
      </c>
      <c r="D94" s="313" t="s">
        <v>945</v>
      </c>
      <c r="E94" s="415" t="s">
        <v>96</v>
      </c>
      <c r="F94" s="415" t="s">
        <v>20</v>
      </c>
      <c r="G94" s="518" t="str">
        <f t="shared" si="5"/>
        <v xml:space="preserve">CPE573, PRE571,PRE572,ELA302 </v>
      </c>
      <c r="H94" s="99" t="s">
        <v>800</v>
      </c>
      <c r="I94" s="410">
        <v>11</v>
      </c>
      <c r="J94" s="542">
        <f t="shared" si="3"/>
        <v>193</v>
      </c>
      <c r="K94" s="459">
        <v>204</v>
      </c>
      <c r="L94" s="447" t="s">
        <v>849</v>
      </c>
      <c r="M94" s="470" t="s">
        <v>849</v>
      </c>
      <c r="N94" s="467"/>
      <c r="O94" s="403" t="s">
        <v>946</v>
      </c>
      <c r="P94" s="73" t="s">
        <v>201</v>
      </c>
      <c r="R94" s="11" t="s">
        <v>541</v>
      </c>
      <c r="S94" s="12" t="s">
        <v>545</v>
      </c>
      <c r="U94" s="391" t="str">
        <f t="shared" si="4"/>
        <v>YES</v>
      </c>
    </row>
    <row r="95" spans="1:21" ht="48" thickBot="1" x14ac:dyDescent="0.3">
      <c r="A95" s="338">
        <v>72</v>
      </c>
      <c r="B95" s="540">
        <v>24</v>
      </c>
      <c r="C95" s="314">
        <v>902325</v>
      </c>
      <c r="D95" s="313" t="s">
        <v>948</v>
      </c>
      <c r="E95" s="415" t="s">
        <v>98</v>
      </c>
      <c r="F95" s="415" t="s">
        <v>21</v>
      </c>
      <c r="G95" s="518" t="str">
        <f t="shared" si="5"/>
        <v xml:space="preserve">CPE 321, CPE 473, CPE 451, PRE571, CPE591, CPE522,PRE572,CPE522 </v>
      </c>
      <c r="H95" s="99" t="s">
        <v>785</v>
      </c>
      <c r="I95" s="410">
        <v>24</v>
      </c>
      <c r="J95" s="542">
        <f t="shared" si="3"/>
        <v>180</v>
      </c>
      <c r="K95" s="459">
        <v>204</v>
      </c>
      <c r="L95" s="447" t="s">
        <v>849</v>
      </c>
      <c r="M95" s="470" t="s">
        <v>849</v>
      </c>
      <c r="N95" s="467"/>
      <c r="O95" s="403" t="s">
        <v>949</v>
      </c>
      <c r="P95" s="73" t="s">
        <v>201</v>
      </c>
      <c r="R95" s="11" t="s">
        <v>541</v>
      </c>
      <c r="S95" s="12" t="s">
        <v>545</v>
      </c>
      <c r="U95" s="391" t="str">
        <f t="shared" si="4"/>
        <v>YES</v>
      </c>
    </row>
    <row r="96" spans="1:21" ht="63.75" thickBot="1" x14ac:dyDescent="0.3">
      <c r="A96" s="268">
        <v>10</v>
      </c>
      <c r="B96" s="472">
        <v>25</v>
      </c>
      <c r="C96" s="104" t="s">
        <v>202</v>
      </c>
      <c r="D96" s="132" t="s">
        <v>855</v>
      </c>
      <c r="E96" s="11" t="s">
        <v>470</v>
      </c>
      <c r="F96" s="103" t="s">
        <v>432</v>
      </c>
      <c r="G96" s="518" t="str">
        <f t="shared" si="5"/>
        <v xml:space="preserve">CPE378, CED300,CPE451, CPE457 CPE477, CPE471, CPE 575,CPE 591, PRE 571 </v>
      </c>
      <c r="H96" s="369" t="s">
        <v>813</v>
      </c>
      <c r="I96" s="225" t="s">
        <v>414</v>
      </c>
      <c r="J96" s="542">
        <f t="shared" si="3"/>
        <v>178</v>
      </c>
      <c r="K96" s="459">
        <v>204</v>
      </c>
      <c r="L96" s="394" t="s">
        <v>849</v>
      </c>
      <c r="M96" s="463" t="s">
        <v>849</v>
      </c>
      <c r="N96" s="431"/>
      <c r="O96" s="403" t="s">
        <v>856</v>
      </c>
      <c r="P96" s="101" t="s">
        <v>201</v>
      </c>
      <c r="Q96" s="121"/>
      <c r="R96" s="132" t="s">
        <v>173</v>
      </c>
      <c r="S96" s="122" t="s">
        <v>543</v>
      </c>
      <c r="T96" s="122"/>
      <c r="U96" s="391" t="str">
        <f t="shared" si="4"/>
        <v>YES</v>
      </c>
    </row>
    <row r="97" spans="1:21" ht="111" thickBot="1" x14ac:dyDescent="0.3">
      <c r="A97" s="338">
        <v>51</v>
      </c>
      <c r="B97" s="540">
        <v>26</v>
      </c>
      <c r="C97" s="508">
        <v>801750</v>
      </c>
      <c r="D97" s="313" t="s">
        <v>916</v>
      </c>
      <c r="E97" s="414" t="s">
        <v>79</v>
      </c>
      <c r="F97" s="89" t="s">
        <v>68</v>
      </c>
      <c r="G97" s="518" t="str">
        <f t="shared" si="5"/>
        <v>CPE377, CPE473,  CPE475, EEE212, PRE572,CPE312 /PRE571,CPE573,CPE591,CPE571, CPE578/576, CPE574/554, CPE512,CPE522,CPE556</v>
      </c>
      <c r="H97" s="174" t="s">
        <v>659</v>
      </c>
      <c r="I97" s="410">
        <v>45</v>
      </c>
      <c r="J97" s="542">
        <f t="shared" si="3"/>
        <v>159</v>
      </c>
      <c r="K97" s="459">
        <v>204</v>
      </c>
      <c r="L97" s="447" t="s">
        <v>849</v>
      </c>
      <c r="M97" s="470" t="s">
        <v>849</v>
      </c>
      <c r="N97" s="454"/>
      <c r="O97" s="403" t="s">
        <v>917</v>
      </c>
      <c r="P97" s="73" t="s">
        <v>201</v>
      </c>
      <c r="R97" s="11" t="s">
        <v>541</v>
      </c>
      <c r="S97" s="12" t="s">
        <v>545</v>
      </c>
      <c r="U97" s="391" t="str">
        <f t="shared" si="4"/>
        <v>YES</v>
      </c>
    </row>
    <row r="98" spans="1:21" ht="32.25" thickBot="1" x14ac:dyDescent="0.3">
      <c r="A98" s="338">
        <v>74</v>
      </c>
      <c r="B98" s="472">
        <v>27</v>
      </c>
      <c r="C98" s="314">
        <v>902328</v>
      </c>
      <c r="D98" s="313" t="s">
        <v>951</v>
      </c>
      <c r="E98" s="414" t="s">
        <v>100</v>
      </c>
      <c r="F98" s="414" t="s">
        <v>72</v>
      </c>
      <c r="G98" s="518" t="str">
        <f t="shared" si="5"/>
        <v>CPE371, CPE473, PRE571, CPE591, CPE522 /CPE573</v>
      </c>
      <c r="H98" s="99" t="s">
        <v>786</v>
      </c>
      <c r="I98" s="410">
        <v>15</v>
      </c>
      <c r="J98" s="542">
        <f t="shared" si="3"/>
        <v>189</v>
      </c>
      <c r="K98" s="459">
        <v>204</v>
      </c>
      <c r="L98" s="447" t="s">
        <v>849</v>
      </c>
      <c r="M98" s="470" t="s">
        <v>849</v>
      </c>
      <c r="N98" s="467"/>
      <c r="O98" s="403" t="s">
        <v>952</v>
      </c>
      <c r="P98" s="73" t="s">
        <v>201</v>
      </c>
      <c r="R98" s="11" t="s">
        <v>541</v>
      </c>
      <c r="S98" s="12" t="s">
        <v>545</v>
      </c>
      <c r="U98" s="391" t="str">
        <f t="shared" si="4"/>
        <v>YES</v>
      </c>
    </row>
    <row r="99" spans="1:21" ht="16.5" thickBot="1" x14ac:dyDescent="0.3">
      <c r="A99" s="338">
        <v>75</v>
      </c>
      <c r="B99" s="540">
        <v>28</v>
      </c>
      <c r="C99" s="314">
        <v>902329</v>
      </c>
      <c r="D99" s="313" t="s">
        <v>953</v>
      </c>
      <c r="E99" s="415" t="s">
        <v>101</v>
      </c>
      <c r="F99" s="415" t="s">
        <v>23</v>
      </c>
      <c r="G99" s="518" t="str">
        <f t="shared" si="5"/>
        <v xml:space="preserve">*Medical Case </v>
      </c>
      <c r="H99" s="99" t="s">
        <v>698</v>
      </c>
      <c r="I99" s="410">
        <v>87</v>
      </c>
      <c r="J99" s="542">
        <f t="shared" si="3"/>
        <v>117</v>
      </c>
      <c r="K99" s="459">
        <v>204</v>
      </c>
      <c r="L99" s="447" t="s">
        <v>849</v>
      </c>
      <c r="M99" s="470" t="s">
        <v>849</v>
      </c>
      <c r="N99" s="467"/>
      <c r="O99" s="403" t="s">
        <v>954</v>
      </c>
      <c r="P99" s="73" t="s">
        <v>166</v>
      </c>
      <c r="R99" s="11" t="s">
        <v>541</v>
      </c>
      <c r="S99" s="12" t="s">
        <v>545</v>
      </c>
      <c r="U99" s="391" t="str">
        <f t="shared" si="4"/>
        <v>YES</v>
      </c>
    </row>
    <row r="100" spans="1:21" ht="94.5" customHeight="1" thickBot="1" x14ac:dyDescent="0.3">
      <c r="A100" s="338">
        <v>76</v>
      </c>
      <c r="B100" s="472">
        <v>29</v>
      </c>
      <c r="C100" s="314">
        <v>902330</v>
      </c>
      <c r="D100" s="313" t="s">
        <v>955</v>
      </c>
      <c r="E100" s="415" t="s">
        <v>102</v>
      </c>
      <c r="F100" s="415" t="s">
        <v>24</v>
      </c>
      <c r="G100" s="518" t="str">
        <f t="shared" si="5"/>
        <v>CPE473, CPE471,PRE572,MEE212 /PRE571,CPE573,CPE591,CPE571,CPE553,CPE575, CPE512,CPE522,CPE574</v>
      </c>
      <c r="H100" s="99" t="s">
        <v>814</v>
      </c>
      <c r="I100" s="410"/>
      <c r="J100" s="542">
        <f t="shared" si="3"/>
        <v>204</v>
      </c>
      <c r="K100" s="459">
        <v>204</v>
      </c>
      <c r="L100" s="447" t="s">
        <v>849</v>
      </c>
      <c r="M100" s="470" t="s">
        <v>849</v>
      </c>
      <c r="N100" s="467"/>
      <c r="O100" s="403" t="s">
        <v>956</v>
      </c>
      <c r="P100" s="73" t="s">
        <v>201</v>
      </c>
      <c r="R100" s="11" t="s">
        <v>541</v>
      </c>
      <c r="S100" s="12" t="s">
        <v>545</v>
      </c>
      <c r="U100" s="391" t="str">
        <f t="shared" si="4"/>
        <v>YES</v>
      </c>
    </row>
    <row r="101" spans="1:21" ht="94.5" customHeight="1" thickBot="1" x14ac:dyDescent="0.3">
      <c r="A101" s="338">
        <v>99</v>
      </c>
      <c r="B101" s="540">
        <v>30</v>
      </c>
      <c r="C101" s="314">
        <v>905698</v>
      </c>
      <c r="D101" s="313" t="s">
        <v>987</v>
      </c>
      <c r="E101" s="416" t="s">
        <v>753</v>
      </c>
      <c r="F101" s="416" t="s">
        <v>43</v>
      </c>
      <c r="G101" s="518" t="str">
        <f t="shared" si="5"/>
        <v>CPE321,CPE457,CPE481, CPE475,PRE 571,CPE591 /CPE591,CPE578,CPE512,CPE574,CPE501,CPE502</v>
      </c>
      <c r="H101" s="174" t="s">
        <v>793</v>
      </c>
      <c r="I101" s="410"/>
      <c r="J101" s="542">
        <f t="shared" si="3"/>
        <v>204</v>
      </c>
      <c r="K101" s="459">
        <v>204</v>
      </c>
      <c r="L101" s="447" t="s">
        <v>849</v>
      </c>
      <c r="M101" s="470" t="s">
        <v>849</v>
      </c>
      <c r="N101" s="467"/>
      <c r="O101" s="403" t="s">
        <v>988</v>
      </c>
      <c r="P101" s="73" t="s">
        <v>201</v>
      </c>
      <c r="R101" s="11" t="s">
        <v>541</v>
      </c>
      <c r="S101" s="12" t="s">
        <v>545</v>
      </c>
      <c r="U101" s="391" t="str">
        <f t="shared" si="4"/>
        <v>YES</v>
      </c>
    </row>
    <row r="102" spans="1:21" ht="32.25" thickBot="1" x14ac:dyDescent="0.3">
      <c r="A102" s="442">
        <v>21</v>
      </c>
      <c r="B102" s="472">
        <v>31</v>
      </c>
      <c r="C102" s="104" t="s">
        <v>233</v>
      </c>
      <c r="D102" s="132" t="s">
        <v>871</v>
      </c>
      <c r="E102" s="11" t="s">
        <v>480</v>
      </c>
      <c r="F102" s="103" t="s">
        <v>442</v>
      </c>
      <c r="G102" s="518" t="str">
        <f t="shared" si="5"/>
        <v xml:space="preserve">MEE221,EMA381,CPE 591, CPE501,CPE502 </v>
      </c>
      <c r="H102" s="369" t="s">
        <v>772</v>
      </c>
      <c r="I102" s="225"/>
      <c r="J102" s="542">
        <f t="shared" si="3"/>
        <v>204</v>
      </c>
      <c r="K102" s="459">
        <v>204</v>
      </c>
      <c r="L102" s="394" t="s">
        <v>849</v>
      </c>
      <c r="M102" s="463" t="s">
        <v>849</v>
      </c>
      <c r="N102" s="431"/>
      <c r="O102" s="403" t="s">
        <v>872</v>
      </c>
      <c r="P102" s="101" t="s">
        <v>201</v>
      </c>
      <c r="Q102" s="121"/>
      <c r="R102" s="132" t="s">
        <v>173</v>
      </c>
      <c r="S102" s="122" t="s">
        <v>543</v>
      </c>
      <c r="T102" s="122"/>
      <c r="U102" s="391" t="str">
        <f t="shared" si="4"/>
        <v>YES</v>
      </c>
    </row>
    <row r="103" spans="1:21" ht="32.25" thickBot="1" x14ac:dyDescent="0.3">
      <c r="A103" s="338">
        <v>107</v>
      </c>
      <c r="B103" s="540">
        <v>32</v>
      </c>
      <c r="C103" s="474">
        <v>1002344</v>
      </c>
      <c r="D103" s="313" t="s">
        <v>1001</v>
      </c>
      <c r="E103" s="10" t="s">
        <v>756</v>
      </c>
      <c r="F103" s="90" t="s">
        <v>46</v>
      </c>
      <c r="G103" s="518" t="str">
        <f t="shared" si="5"/>
        <v xml:space="preserve">CED300,CHE222,PRE572,CPE522 </v>
      </c>
      <c r="H103" s="99" t="s">
        <v>563</v>
      </c>
      <c r="I103" s="410"/>
      <c r="J103" s="542">
        <f t="shared" si="3"/>
        <v>204</v>
      </c>
      <c r="K103" s="459">
        <v>204</v>
      </c>
      <c r="L103" s="447" t="s">
        <v>849</v>
      </c>
      <c r="M103" s="470" t="s">
        <v>849</v>
      </c>
      <c r="N103" s="467"/>
      <c r="O103" s="403" t="s">
        <v>1002</v>
      </c>
      <c r="P103" s="73" t="s">
        <v>201</v>
      </c>
      <c r="R103" s="11" t="s">
        <v>541</v>
      </c>
      <c r="S103" s="12" t="s">
        <v>545</v>
      </c>
      <c r="U103" s="391" t="str">
        <f t="shared" si="4"/>
        <v>YES</v>
      </c>
    </row>
    <row r="104" spans="1:21" ht="63.75" thickBot="1" x14ac:dyDescent="0.3">
      <c r="A104" s="338">
        <v>81</v>
      </c>
      <c r="B104" s="472">
        <v>33</v>
      </c>
      <c r="C104" s="314">
        <v>902341</v>
      </c>
      <c r="D104" s="313" t="s">
        <v>961</v>
      </c>
      <c r="E104" s="415" t="s">
        <v>107</v>
      </c>
      <c r="F104" s="415" t="s">
        <v>28</v>
      </c>
      <c r="G104" s="518" t="str">
        <f t="shared" si="5"/>
        <v>CPE451,CPE471,CPE473, CPE/EMA382 /CPE573,CPE591,CPE571,CPE553,CPE575</v>
      </c>
      <c r="H104" s="99" t="s">
        <v>787</v>
      </c>
      <c r="I104" s="410"/>
      <c r="J104" s="542">
        <f t="shared" si="3"/>
        <v>204</v>
      </c>
      <c r="K104" s="459">
        <v>204</v>
      </c>
      <c r="L104" s="447" t="s">
        <v>849</v>
      </c>
      <c r="M104" s="470" t="s">
        <v>849</v>
      </c>
      <c r="N104" s="467"/>
      <c r="O104" s="403" t="s">
        <v>962</v>
      </c>
      <c r="P104" s="73" t="s">
        <v>201</v>
      </c>
      <c r="R104" s="11" t="s">
        <v>541</v>
      </c>
      <c r="S104" s="12" t="s">
        <v>545</v>
      </c>
      <c r="U104" s="391" t="str">
        <f t="shared" si="4"/>
        <v>YES</v>
      </c>
    </row>
    <row r="105" spans="1:21" ht="79.5" thickBot="1" x14ac:dyDescent="0.3">
      <c r="A105" s="268">
        <v>22</v>
      </c>
      <c r="B105" s="540">
        <v>34</v>
      </c>
      <c r="C105" s="104" t="s">
        <v>262</v>
      </c>
      <c r="D105" s="132" t="s">
        <v>873</v>
      </c>
      <c r="E105" s="11" t="s">
        <v>499</v>
      </c>
      <c r="F105" s="132" t="s">
        <v>572</v>
      </c>
      <c r="G105" s="518" t="str">
        <f t="shared" si="5"/>
        <v>EMA381,PRE 571,CPE 573, CPE321, EEE212, CPE312,CPE372 /CPE501,CPE502,CPE576,CPE522,CPE556</v>
      </c>
      <c r="H105" s="305" t="s">
        <v>657</v>
      </c>
      <c r="I105" s="225"/>
      <c r="J105" s="542">
        <f t="shared" si="3"/>
        <v>204</v>
      </c>
      <c r="K105" s="459">
        <v>204</v>
      </c>
      <c r="L105" s="394" t="s">
        <v>849</v>
      </c>
      <c r="M105" s="463" t="s">
        <v>849</v>
      </c>
      <c r="N105" s="456"/>
      <c r="O105" s="403" t="s">
        <v>874</v>
      </c>
      <c r="P105" s="538" t="s">
        <v>201</v>
      </c>
      <c r="Q105" s="141"/>
      <c r="R105" s="132" t="s">
        <v>173</v>
      </c>
      <c r="S105" s="122" t="s">
        <v>543</v>
      </c>
      <c r="T105" s="122"/>
      <c r="U105" s="391" t="str">
        <f t="shared" ref="U105:U120" si="6">IF(L105&gt;1,"YES","NO")</f>
        <v>YES</v>
      </c>
    </row>
    <row r="106" spans="1:21" ht="31.5" customHeight="1" thickBot="1" x14ac:dyDescent="0.3">
      <c r="A106" s="338">
        <v>108</v>
      </c>
      <c r="B106" s="472">
        <v>35</v>
      </c>
      <c r="C106" s="474">
        <v>1002348</v>
      </c>
      <c r="D106" s="313" t="s">
        <v>1003</v>
      </c>
      <c r="E106" s="10" t="s">
        <v>47</v>
      </c>
      <c r="F106" s="90" t="s">
        <v>77</v>
      </c>
      <c r="G106" s="518" t="str">
        <f t="shared" si="5"/>
        <v>CPE471, CPE321, CPE371, CPE375, CPE451, CPE471, CPE473, PRE572,CPE534,CPE522 /PRE571,CPE573,CPE591,CPE571,CPE553,CPE575,  CPE574, CPE512,CPE556</v>
      </c>
      <c r="H106" s="99" t="s">
        <v>802</v>
      </c>
      <c r="I106" s="410"/>
      <c r="J106" s="542">
        <f t="shared" si="3"/>
        <v>204</v>
      </c>
      <c r="K106" s="459">
        <v>204</v>
      </c>
      <c r="L106" s="447" t="s">
        <v>849</v>
      </c>
      <c r="M106" s="470" t="s">
        <v>849</v>
      </c>
      <c r="N106" s="467"/>
      <c r="O106" s="403" t="s">
        <v>1004</v>
      </c>
      <c r="P106" s="73" t="s">
        <v>201</v>
      </c>
      <c r="R106" s="11" t="s">
        <v>541</v>
      </c>
      <c r="S106" s="12" t="s">
        <v>545</v>
      </c>
      <c r="U106" s="391" t="str">
        <f t="shared" si="6"/>
        <v>YES</v>
      </c>
    </row>
    <row r="107" spans="1:21" ht="63.75" thickBot="1" x14ac:dyDescent="0.3">
      <c r="A107" s="338">
        <v>85</v>
      </c>
      <c r="B107" s="540">
        <v>36</v>
      </c>
      <c r="C107" s="314">
        <v>902349</v>
      </c>
      <c r="D107" s="313" t="s">
        <v>966</v>
      </c>
      <c r="E107" s="415" t="s">
        <v>111</v>
      </c>
      <c r="F107" s="415" t="s">
        <v>30</v>
      </c>
      <c r="G107" s="518" t="str">
        <f t="shared" si="5"/>
        <v>MEE211, CPE473 /CPE573,CPE591,CPE571,CPE553</v>
      </c>
      <c r="H107" s="99" t="s">
        <v>815</v>
      </c>
      <c r="I107" s="410"/>
      <c r="J107" s="542">
        <f t="shared" si="3"/>
        <v>204</v>
      </c>
      <c r="K107" s="459">
        <v>204</v>
      </c>
      <c r="L107" s="447" t="s">
        <v>849</v>
      </c>
      <c r="M107" s="470" t="s">
        <v>849</v>
      </c>
      <c r="N107" s="467"/>
      <c r="O107" s="403" t="s">
        <v>967</v>
      </c>
      <c r="P107" s="73" t="s">
        <v>201</v>
      </c>
      <c r="R107" s="11" t="s">
        <v>541</v>
      </c>
      <c r="S107" s="12" t="s">
        <v>545</v>
      </c>
      <c r="U107" s="391" t="str">
        <f t="shared" si="6"/>
        <v>YES</v>
      </c>
    </row>
    <row r="108" spans="1:21" ht="32.25" thickBot="1" x14ac:dyDescent="0.3">
      <c r="A108" s="442">
        <v>45</v>
      </c>
      <c r="B108" s="472">
        <v>37</v>
      </c>
      <c r="C108" s="104" t="s">
        <v>583</v>
      </c>
      <c r="D108" s="132" t="s">
        <v>905</v>
      </c>
      <c r="E108" s="72" t="s">
        <v>349</v>
      </c>
      <c r="F108" s="72" t="s">
        <v>334</v>
      </c>
      <c r="G108" s="518" t="str">
        <f t="shared" si="5"/>
        <v xml:space="preserve">CPE 591, CPE501, CPE502 </v>
      </c>
      <c r="H108" s="307" t="s">
        <v>804</v>
      </c>
      <c r="I108" s="225"/>
      <c r="J108" s="542">
        <f t="shared" si="3"/>
        <v>204</v>
      </c>
      <c r="K108" s="459">
        <v>204</v>
      </c>
      <c r="L108" s="394" t="s">
        <v>849</v>
      </c>
      <c r="M108" s="463" t="s">
        <v>849</v>
      </c>
      <c r="N108" s="454"/>
      <c r="O108" s="403" t="s">
        <v>906</v>
      </c>
      <c r="P108" s="73" t="s">
        <v>201</v>
      </c>
      <c r="R108" s="11"/>
      <c r="S108" s="12" t="s">
        <v>544</v>
      </c>
      <c r="U108" s="391" t="str">
        <f t="shared" si="6"/>
        <v>YES</v>
      </c>
    </row>
    <row r="109" spans="1:21" ht="32.25" thickBot="1" x14ac:dyDescent="0.3">
      <c r="A109" s="268">
        <v>26</v>
      </c>
      <c r="B109" s="540">
        <v>38</v>
      </c>
      <c r="C109" s="104" t="s">
        <v>243</v>
      </c>
      <c r="D109" s="132" t="s">
        <v>879</v>
      </c>
      <c r="E109" s="11" t="s">
        <v>485</v>
      </c>
      <c r="F109" s="103" t="s">
        <v>446</v>
      </c>
      <c r="G109" s="518" t="str">
        <f t="shared" si="5"/>
        <v xml:space="preserve">PRE571,CPE473, CPE591, CPE376, PRE572,CPE574 </v>
      </c>
      <c r="H109" s="369" t="s">
        <v>774</v>
      </c>
      <c r="I109" s="225"/>
      <c r="J109" s="542">
        <f t="shared" si="3"/>
        <v>204</v>
      </c>
      <c r="K109" s="459">
        <v>204</v>
      </c>
      <c r="L109" s="394" t="s">
        <v>849</v>
      </c>
      <c r="M109" s="463" t="s">
        <v>849</v>
      </c>
      <c r="N109" s="431"/>
      <c r="O109" s="403" t="s">
        <v>880</v>
      </c>
      <c r="P109" s="101" t="s">
        <v>201</v>
      </c>
      <c r="Q109" s="121"/>
      <c r="R109" s="132" t="s">
        <v>180</v>
      </c>
      <c r="S109" s="122" t="s">
        <v>543</v>
      </c>
      <c r="T109" s="122"/>
      <c r="U109" s="391" t="str">
        <f t="shared" si="6"/>
        <v>YES</v>
      </c>
    </row>
    <row r="110" spans="1:21" ht="95.25" thickBot="1" x14ac:dyDescent="0.3">
      <c r="A110" s="338">
        <v>89</v>
      </c>
      <c r="B110" s="472">
        <v>39</v>
      </c>
      <c r="C110" s="314">
        <v>902358</v>
      </c>
      <c r="D110" s="313" t="s">
        <v>971</v>
      </c>
      <c r="E110" s="415" t="s">
        <v>115</v>
      </c>
      <c r="F110" s="415" t="s">
        <v>32</v>
      </c>
      <c r="G110" s="518" t="str">
        <f t="shared" si="5"/>
        <v>CPE321,CPE377,  CPE313, CPE471, CPE475  /CPE573,CPE571,CPE553,CPE575, CPE578/576, CPE574/554, CPE512,CPE522,CPE556</v>
      </c>
      <c r="H110" s="99" t="s">
        <v>789</v>
      </c>
      <c r="I110" s="410"/>
      <c r="J110" s="542">
        <f t="shared" si="3"/>
        <v>204</v>
      </c>
      <c r="K110" s="459">
        <v>204</v>
      </c>
      <c r="L110" s="447" t="s">
        <v>849</v>
      </c>
      <c r="M110" s="470" t="s">
        <v>849</v>
      </c>
      <c r="N110" s="467"/>
      <c r="O110" s="403" t="s">
        <v>972</v>
      </c>
      <c r="P110" s="73" t="s">
        <v>201</v>
      </c>
      <c r="R110" s="11" t="s">
        <v>541</v>
      </c>
      <c r="S110" s="12" t="s">
        <v>545</v>
      </c>
      <c r="U110" s="391" t="str">
        <f t="shared" si="6"/>
        <v>YES</v>
      </c>
    </row>
    <row r="111" spans="1:21" ht="63" customHeight="1" thickBot="1" x14ac:dyDescent="0.3">
      <c r="A111" s="442">
        <v>33</v>
      </c>
      <c r="B111" s="540">
        <v>40</v>
      </c>
      <c r="C111" s="104" t="s">
        <v>265</v>
      </c>
      <c r="D111" s="132" t="s">
        <v>889</v>
      </c>
      <c r="E111" s="11" t="s">
        <v>554</v>
      </c>
      <c r="F111" s="132" t="s">
        <v>566</v>
      </c>
      <c r="G111" s="518" t="str">
        <f t="shared" si="5"/>
        <v xml:space="preserve">MEE211,CPE473, PRE 571, CPE 575, CPE 571, CPE522, CPE574, CPE512, CPE378 </v>
      </c>
      <c r="H111" s="305" t="s">
        <v>808</v>
      </c>
      <c r="I111" s="225"/>
      <c r="J111" s="542">
        <f t="shared" si="3"/>
        <v>204</v>
      </c>
      <c r="K111" s="459">
        <v>204</v>
      </c>
      <c r="L111" s="394" t="s">
        <v>849</v>
      </c>
      <c r="M111" s="463" t="s">
        <v>849</v>
      </c>
      <c r="N111" s="457"/>
      <c r="O111" s="403" t="s">
        <v>890</v>
      </c>
      <c r="P111" s="283" t="s">
        <v>201</v>
      </c>
      <c r="Q111" s="130"/>
      <c r="R111" s="132" t="s">
        <v>173</v>
      </c>
      <c r="S111" s="122" t="s">
        <v>543</v>
      </c>
      <c r="U111" s="391" t="str">
        <f t="shared" si="6"/>
        <v>YES</v>
      </c>
    </row>
    <row r="112" spans="1:21" ht="95.25" thickBot="1" x14ac:dyDescent="0.3">
      <c r="A112" s="338">
        <v>90</v>
      </c>
      <c r="B112" s="472">
        <v>41</v>
      </c>
      <c r="C112" s="314">
        <v>902361</v>
      </c>
      <c r="D112" s="313" t="s">
        <v>973</v>
      </c>
      <c r="E112" s="414" t="s">
        <v>116</v>
      </c>
      <c r="F112" s="414" t="s">
        <v>33</v>
      </c>
      <c r="G112" s="518" t="str">
        <f t="shared" si="5"/>
        <v>CPE321, CPE477 /PRE571,CPE573,CPE591,CPE571,CPE553,CPE575, PRE572,CPE578/576, CPE574/554, CPE512,CPE522,CPE556</v>
      </c>
      <c r="H112" s="99" t="s">
        <v>816</v>
      </c>
      <c r="I112" s="410"/>
      <c r="J112" s="542">
        <f t="shared" si="3"/>
        <v>204</v>
      </c>
      <c r="K112" s="459">
        <v>204</v>
      </c>
      <c r="L112" s="447" t="s">
        <v>849</v>
      </c>
      <c r="M112" s="470" t="s">
        <v>849</v>
      </c>
      <c r="N112" s="467"/>
      <c r="O112" s="403" t="s">
        <v>974</v>
      </c>
      <c r="P112" s="73" t="s">
        <v>201</v>
      </c>
      <c r="R112" s="11" t="s">
        <v>541</v>
      </c>
      <c r="S112" s="12" t="s">
        <v>545</v>
      </c>
      <c r="U112" s="391" t="str">
        <f t="shared" si="6"/>
        <v>YES</v>
      </c>
    </row>
    <row r="113" spans="1:21" ht="95.25" thickBot="1" x14ac:dyDescent="0.3">
      <c r="A113" s="338">
        <v>91</v>
      </c>
      <c r="B113" s="540">
        <v>42</v>
      </c>
      <c r="C113" s="314">
        <v>902362</v>
      </c>
      <c r="D113" s="313" t="s">
        <v>975</v>
      </c>
      <c r="E113" s="414" t="s">
        <v>117</v>
      </c>
      <c r="F113" s="414" t="s">
        <v>34</v>
      </c>
      <c r="G113" s="518" t="str">
        <f t="shared" si="5"/>
        <v>PRE 571, CPE 377, CPE 321, PRE572,CPE522,CPE378 /CPE573,CPE591,CPE571,CPE553,CPE575,  CPE512,CPE522,CPE556</v>
      </c>
      <c r="H113" s="99" t="s">
        <v>751</v>
      </c>
      <c r="I113" s="410"/>
      <c r="J113" s="542">
        <f t="shared" si="3"/>
        <v>204</v>
      </c>
      <c r="K113" s="459">
        <v>204</v>
      </c>
      <c r="L113" s="447" t="s">
        <v>849</v>
      </c>
      <c r="M113" s="470" t="s">
        <v>849</v>
      </c>
      <c r="N113" s="467"/>
      <c r="O113" s="403" t="s">
        <v>976</v>
      </c>
      <c r="P113" s="73" t="s">
        <v>201</v>
      </c>
      <c r="R113" s="11" t="s">
        <v>541</v>
      </c>
      <c r="S113" s="12" t="s">
        <v>545</v>
      </c>
      <c r="U113" s="391" t="str">
        <f t="shared" si="6"/>
        <v>YES</v>
      </c>
    </row>
    <row r="114" spans="1:21" ht="16.5" thickBot="1" x14ac:dyDescent="0.3">
      <c r="A114" s="442">
        <v>29</v>
      </c>
      <c r="B114" s="472">
        <v>43</v>
      </c>
      <c r="C114" s="104" t="s">
        <v>252</v>
      </c>
      <c r="D114" s="132" t="s">
        <v>883</v>
      </c>
      <c r="E114" s="11" t="s">
        <v>489</v>
      </c>
      <c r="F114" s="103" t="s">
        <v>450</v>
      </c>
      <c r="G114" s="518" t="str">
        <f t="shared" si="5"/>
        <v xml:space="preserve">CPE473,CPE591,CHE222 </v>
      </c>
      <c r="H114" s="369" t="s">
        <v>807</v>
      </c>
      <c r="I114" s="225"/>
      <c r="J114" s="542">
        <f t="shared" si="3"/>
        <v>204</v>
      </c>
      <c r="K114" s="459">
        <v>204</v>
      </c>
      <c r="L114" s="394" t="s">
        <v>849</v>
      </c>
      <c r="M114" s="463" t="s">
        <v>849</v>
      </c>
      <c r="N114" s="431"/>
      <c r="O114" s="403" t="s">
        <v>884</v>
      </c>
      <c r="P114" s="101" t="s">
        <v>201</v>
      </c>
      <c r="Q114" s="121"/>
      <c r="R114" s="132" t="s">
        <v>173</v>
      </c>
      <c r="S114" s="122" t="s">
        <v>543</v>
      </c>
      <c r="T114" s="122"/>
      <c r="U114" s="391" t="str">
        <f t="shared" si="6"/>
        <v>YES</v>
      </c>
    </row>
    <row r="115" spans="1:21" ht="16.5" thickBot="1" x14ac:dyDescent="0.3">
      <c r="A115" s="442">
        <v>50</v>
      </c>
      <c r="B115" s="540">
        <v>44</v>
      </c>
      <c r="C115" s="104" t="s">
        <v>587</v>
      </c>
      <c r="D115" s="132" t="s">
        <v>914</v>
      </c>
      <c r="E115" s="72" t="s">
        <v>353</v>
      </c>
      <c r="F115" s="72" t="s">
        <v>339</v>
      </c>
      <c r="G115" s="518" t="str">
        <f t="shared" si="5"/>
        <v xml:space="preserve">CPE501, CPE502 </v>
      </c>
      <c r="H115" s="307"/>
      <c r="I115" s="225"/>
      <c r="J115" s="542">
        <f t="shared" si="3"/>
        <v>204</v>
      </c>
      <c r="K115" s="459">
        <v>204</v>
      </c>
      <c r="L115" s="394" t="s">
        <v>849</v>
      </c>
      <c r="M115" s="463" t="s">
        <v>849</v>
      </c>
      <c r="N115" s="454"/>
      <c r="O115" s="403" t="s">
        <v>915</v>
      </c>
      <c r="P115" s="73" t="s">
        <v>201</v>
      </c>
      <c r="R115" s="11"/>
      <c r="S115" s="12" t="s">
        <v>544</v>
      </c>
      <c r="U115" s="391" t="str">
        <f t="shared" si="6"/>
        <v>YES</v>
      </c>
    </row>
    <row r="116" spans="1:21" ht="79.5" thickBot="1" x14ac:dyDescent="0.3">
      <c r="A116" s="442">
        <v>7</v>
      </c>
      <c r="B116" s="472">
        <v>45</v>
      </c>
      <c r="C116" s="372" t="s">
        <v>600</v>
      </c>
      <c r="D116" s="132" t="s">
        <v>848</v>
      </c>
      <c r="E116" s="72" t="s">
        <v>340</v>
      </c>
      <c r="F116" s="72" t="s">
        <v>325</v>
      </c>
      <c r="G116" s="518" t="str">
        <f t="shared" si="5"/>
        <v>PRE 571, CPE 471, CPE316, CPE378 /CPE573,CPE553,PRE572,CPE576,CPE512,CPE522,CPE556</v>
      </c>
      <c r="H116" s="307" t="s">
        <v>799</v>
      </c>
      <c r="I116" s="225"/>
      <c r="J116" s="542">
        <f t="shared" si="3"/>
        <v>204</v>
      </c>
      <c r="K116" s="459">
        <v>204</v>
      </c>
      <c r="L116" s="394" t="s">
        <v>849</v>
      </c>
      <c r="M116" s="463" t="s">
        <v>849</v>
      </c>
      <c r="N116" s="454"/>
      <c r="O116" s="403" t="s">
        <v>850</v>
      </c>
      <c r="P116" s="73" t="s">
        <v>201</v>
      </c>
      <c r="R116" s="11"/>
      <c r="S116" s="12" t="s">
        <v>544</v>
      </c>
      <c r="T116" s="122"/>
      <c r="U116" s="391" t="str">
        <f t="shared" si="6"/>
        <v>YES</v>
      </c>
    </row>
    <row r="117" spans="1:21" ht="78.75" customHeight="1" thickBot="1" x14ac:dyDescent="0.3">
      <c r="A117" s="338">
        <v>95</v>
      </c>
      <c r="B117" s="540">
        <v>46</v>
      </c>
      <c r="C117" s="314">
        <v>902369</v>
      </c>
      <c r="D117" s="313" t="s">
        <v>980</v>
      </c>
      <c r="E117" s="416" t="s">
        <v>40</v>
      </c>
      <c r="F117" s="416" t="s">
        <v>41</v>
      </c>
      <c r="G117" s="518" t="str">
        <f t="shared" si="5"/>
        <v xml:space="preserve"> /CPE534,CPE522, CPE556</v>
      </c>
      <c r="H117" s="99" t="s">
        <v>791</v>
      </c>
      <c r="I117" s="410"/>
      <c r="J117" s="542">
        <f t="shared" si="3"/>
        <v>204</v>
      </c>
      <c r="K117" s="459">
        <v>204</v>
      </c>
      <c r="L117" s="447" t="s">
        <v>849</v>
      </c>
      <c r="M117" s="470" t="s">
        <v>849</v>
      </c>
      <c r="N117" s="467"/>
      <c r="O117" s="403" t="s">
        <v>981</v>
      </c>
      <c r="P117" s="73" t="s">
        <v>201</v>
      </c>
      <c r="R117" s="11" t="s">
        <v>541</v>
      </c>
      <c r="S117" s="12" t="s">
        <v>545</v>
      </c>
      <c r="U117" s="391" t="str">
        <f t="shared" si="6"/>
        <v>YES</v>
      </c>
    </row>
    <row r="118" spans="1:21" ht="79.5" thickBot="1" x14ac:dyDescent="0.3">
      <c r="A118" s="338">
        <v>96</v>
      </c>
      <c r="B118" s="472">
        <v>47</v>
      </c>
      <c r="C118" s="314">
        <v>902371</v>
      </c>
      <c r="D118" s="313" t="s">
        <v>982</v>
      </c>
      <c r="E118" s="416" t="s">
        <v>752</v>
      </c>
      <c r="F118" s="416" t="s">
        <v>42</v>
      </c>
      <c r="G118" s="518" t="str">
        <f t="shared" si="5"/>
        <v>CPE371, CPE473, CPE481, PRE571 /PRE571,CPE/EEE573,CPE591,CPE571,CPE553,CPE575</v>
      </c>
      <c r="H118" s="99" t="s">
        <v>792</v>
      </c>
      <c r="I118" s="410"/>
      <c r="J118" s="542">
        <f t="shared" si="3"/>
        <v>204</v>
      </c>
      <c r="K118" s="459">
        <v>204</v>
      </c>
      <c r="L118" s="447" t="s">
        <v>849</v>
      </c>
      <c r="M118" s="470" t="s">
        <v>849</v>
      </c>
      <c r="N118" s="467"/>
      <c r="O118" s="403" t="s">
        <v>983</v>
      </c>
      <c r="P118" s="73" t="s">
        <v>201</v>
      </c>
      <c r="R118" s="11" t="s">
        <v>541</v>
      </c>
      <c r="S118" s="12" t="s">
        <v>545</v>
      </c>
      <c r="U118" s="391" t="str">
        <f t="shared" si="6"/>
        <v>YES</v>
      </c>
    </row>
    <row r="119" spans="1:21" ht="16.5" thickBot="1" x14ac:dyDescent="0.3">
      <c r="A119" s="442">
        <v>9</v>
      </c>
      <c r="B119" s="540">
        <v>48</v>
      </c>
      <c r="C119" s="104" t="s">
        <v>199</v>
      </c>
      <c r="D119" s="132" t="s">
        <v>853</v>
      </c>
      <c r="E119" s="11" t="s">
        <v>469</v>
      </c>
      <c r="F119" s="103" t="s">
        <v>431</v>
      </c>
      <c r="G119" s="518" t="str">
        <f t="shared" si="5"/>
        <v xml:space="preserve">MEE211 </v>
      </c>
      <c r="H119" s="132" t="s">
        <v>640</v>
      </c>
      <c r="I119" s="225"/>
      <c r="J119" s="542">
        <f t="shared" si="3"/>
        <v>204</v>
      </c>
      <c r="K119" s="459">
        <v>204</v>
      </c>
      <c r="L119" s="394" t="s">
        <v>849</v>
      </c>
      <c r="M119" s="463" t="s">
        <v>849</v>
      </c>
      <c r="N119" s="431"/>
      <c r="O119" s="403" t="s">
        <v>854</v>
      </c>
      <c r="P119" s="101" t="s">
        <v>201</v>
      </c>
      <c r="Q119" s="121"/>
      <c r="R119" s="132" t="s">
        <v>173</v>
      </c>
      <c r="S119" s="122" t="s">
        <v>543</v>
      </c>
      <c r="T119" s="122"/>
      <c r="U119" s="391" t="str">
        <f t="shared" si="6"/>
        <v>YES</v>
      </c>
    </row>
    <row r="120" spans="1:21" ht="126.75" thickBot="1" x14ac:dyDescent="0.3">
      <c r="A120" s="338">
        <v>109</v>
      </c>
      <c r="B120" s="472">
        <v>49</v>
      </c>
      <c r="C120" s="339">
        <v>1006474</v>
      </c>
      <c r="D120" s="340" t="s">
        <v>1005</v>
      </c>
      <c r="E120" s="417" t="s">
        <v>48</v>
      </c>
      <c r="F120" s="342" t="s">
        <v>49</v>
      </c>
      <c r="G120" s="518" t="str">
        <f t="shared" si="5"/>
        <v>CPE377, EMA381,  CPE457,  CPE451,  CPE471,  CPE473,  PRE212, CHE222, CPE272,PRE572,CPE501,CPE501 /PRE571,CPE573,CPE591,CPE571,CPE553,CPE575</v>
      </c>
      <c r="H120" s="343" t="s">
        <v>798</v>
      </c>
      <c r="I120" s="411"/>
      <c r="J120" s="542">
        <f t="shared" si="3"/>
        <v>204</v>
      </c>
      <c r="K120" s="459">
        <v>204</v>
      </c>
      <c r="L120" s="448" t="s">
        <v>849</v>
      </c>
      <c r="M120" s="471" t="s">
        <v>849</v>
      </c>
      <c r="N120" s="468"/>
      <c r="O120" s="403" t="s">
        <v>1006</v>
      </c>
      <c r="P120" s="73" t="s">
        <v>827</v>
      </c>
      <c r="R120" s="11" t="s">
        <v>541</v>
      </c>
      <c r="S120" s="12" t="s">
        <v>545</v>
      </c>
      <c r="U120" s="391" t="str">
        <f t="shared" si="6"/>
        <v>YES</v>
      </c>
    </row>
    <row r="121" spans="1:21" x14ac:dyDescent="0.25">
      <c r="A121" s="19"/>
      <c r="B121" s="19"/>
      <c r="C121" s="24"/>
      <c r="D121" s="320"/>
      <c r="E121" s="321"/>
      <c r="F121" s="321"/>
      <c r="G121" s="421"/>
      <c r="H121" s="25"/>
      <c r="I121" s="428"/>
      <c r="L121" s="446"/>
      <c r="M121" s="443"/>
      <c r="N121"/>
      <c r="O121"/>
      <c r="P121" s="74"/>
    </row>
    <row r="122" spans="1:21" x14ac:dyDescent="0.25">
      <c r="A122" s="19"/>
      <c r="B122" s="19"/>
      <c r="C122" s="24"/>
      <c r="D122" s="91" t="s">
        <v>57</v>
      </c>
      <c r="E122" s="92"/>
      <c r="F122" s="10"/>
      <c r="G122" s="422"/>
      <c r="H122" s="97"/>
      <c r="I122" s="428"/>
      <c r="L122" s="446"/>
      <c r="M122" s="443"/>
      <c r="N122"/>
      <c r="O122"/>
      <c r="P122" s="74"/>
    </row>
    <row r="123" spans="1:21" x14ac:dyDescent="0.25">
      <c r="A123" s="19"/>
      <c r="B123" s="19"/>
      <c r="C123" s="24"/>
      <c r="D123" s="93" t="s">
        <v>58</v>
      </c>
      <c r="E123" s="94"/>
      <c r="F123" s="10"/>
      <c r="G123" s="423"/>
      <c r="H123" s="98"/>
      <c r="I123" s="428"/>
      <c r="L123" s="446"/>
      <c r="M123" s="443"/>
      <c r="N123"/>
      <c r="O123"/>
      <c r="P123" s="74"/>
    </row>
    <row r="124" spans="1:21" x14ac:dyDescent="0.25">
      <c r="C124" s="24"/>
      <c r="D124" s="93" t="s">
        <v>59</v>
      </c>
      <c r="E124" s="94"/>
      <c r="F124" s="10"/>
      <c r="G124" s="424"/>
      <c r="H124" s="6"/>
      <c r="I124" s="428"/>
      <c r="L124" s="446"/>
      <c r="M124" s="443"/>
      <c r="N124"/>
      <c r="O124"/>
      <c r="P124" s="74"/>
    </row>
    <row r="125" spans="1:21" x14ac:dyDescent="0.25">
      <c r="C125" s="26"/>
      <c r="D125" s="93" t="s">
        <v>835</v>
      </c>
      <c r="E125" s="94"/>
      <c r="F125" s="10"/>
      <c r="G125" s="424"/>
      <c r="H125" s="6"/>
      <c r="I125" s="428"/>
      <c r="L125" s="446"/>
      <c r="M125" s="443"/>
      <c r="N125"/>
      <c r="O125"/>
      <c r="P125" s="74"/>
    </row>
    <row r="126" spans="1:21" x14ac:dyDescent="0.25">
      <c r="C126" s="26"/>
      <c r="D126" s="93" t="s">
        <v>836</v>
      </c>
      <c r="E126" s="94"/>
      <c r="F126" s="10"/>
      <c r="G126" s="424"/>
      <c r="H126" s="6"/>
      <c r="I126" s="428"/>
      <c r="L126" s="446"/>
      <c r="M126" s="443"/>
      <c r="N126"/>
      <c r="O126"/>
      <c r="P126" s="74"/>
    </row>
    <row r="127" spans="1:21" x14ac:dyDescent="0.25">
      <c r="C127" s="26"/>
      <c r="D127" s="93" t="s">
        <v>837</v>
      </c>
      <c r="E127" s="94"/>
      <c r="F127" s="10"/>
      <c r="G127" s="424"/>
      <c r="H127" s="6"/>
      <c r="I127" s="428"/>
      <c r="L127" s="446"/>
      <c r="M127" s="443"/>
      <c r="N127"/>
      <c r="O127"/>
      <c r="P127" s="74"/>
    </row>
    <row r="128" spans="1:21" x14ac:dyDescent="0.25">
      <c r="C128" s="26"/>
      <c r="D128" s="93" t="s">
        <v>838</v>
      </c>
      <c r="E128" s="94"/>
      <c r="F128" s="10"/>
      <c r="G128" s="424"/>
      <c r="H128" s="6"/>
      <c r="I128" s="428"/>
      <c r="L128" s="446"/>
      <c r="M128" s="443"/>
      <c r="N128"/>
      <c r="O128"/>
      <c r="P128" s="74"/>
    </row>
    <row r="129" spans="3:16" x14ac:dyDescent="0.25">
      <c r="C129" s="26"/>
      <c r="D129" s="95"/>
      <c r="E129" s="96"/>
      <c r="F129" s="90"/>
      <c r="G129" s="425"/>
      <c r="H129" s="22"/>
      <c r="I129" s="428"/>
      <c r="L129" s="446"/>
      <c r="M129" s="443"/>
      <c r="N129"/>
      <c r="O129"/>
      <c r="P129" s="74"/>
    </row>
  </sheetData>
  <sortState ref="A9:U119">
    <sortCondition ref="U9:U119"/>
    <sortCondition ref="M9:M119"/>
    <sortCondition ref="F9:F119"/>
  </sortState>
  <printOptions horizontalCentered="1"/>
  <pageMargins left="0.2" right="0.2" top="0.2" bottom="0.2" header="0.3" footer="0.3"/>
  <pageSetup paperSize="9" scale="99" fitToHeight="10" orientation="landscape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FacultyVersion</vt:lpstr>
      <vt:lpstr>GRADES</vt:lpstr>
      <vt:lpstr>Amendments</vt:lpstr>
      <vt:lpstr>Unregistered</vt:lpstr>
      <vt:lpstr>GPA</vt:lpstr>
      <vt:lpstr>Sheet1</vt:lpstr>
      <vt:lpstr>SENATE</vt:lpstr>
      <vt:lpstr>FacultyVersion!Print_Area</vt:lpstr>
      <vt:lpstr>GRADES!Print_Area</vt:lpstr>
      <vt:lpstr>SENATE!Print_Area</vt:lpstr>
      <vt:lpstr>FacultyVersion!Print_Titles</vt:lpstr>
      <vt:lpstr>GRADES!Print_Titles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User</cp:lastModifiedBy>
  <cp:lastPrinted>2015-06-24T16:46:51Z</cp:lastPrinted>
  <dcterms:created xsi:type="dcterms:W3CDTF">2010-12-21T18:08:52Z</dcterms:created>
  <dcterms:modified xsi:type="dcterms:W3CDTF">2021-07-14T17:24:36Z</dcterms:modified>
</cp:coreProperties>
</file>