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nonaru\Desktop\Game mods\Mindustry\Mindustry logic\"/>
    </mc:Choice>
  </mc:AlternateContent>
  <xr:revisionPtr revIDLastSave="0" documentId="13_ncr:1_{6F4E14E5-8D7A-4E59-9702-C1B46716E221}" xr6:coauthVersionLast="47" xr6:coauthVersionMax="47" xr10:uidLastSave="{00000000-0000-0000-0000-000000000000}"/>
  <bookViews>
    <workbookView xWindow="14400" yWindow="0" windowWidth="14400" windowHeight="15600" xr2:uid="{80F1328F-6F9C-4C59-B400-C3A42F877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J4" i="1" s="1"/>
  <c r="D22" i="1"/>
  <c r="J9" i="1"/>
  <c r="J12" i="1"/>
  <c r="J13" i="1"/>
  <c r="J3" i="1"/>
  <c r="H6" i="1" s="1"/>
  <c r="D4" i="1"/>
  <c r="D7" i="1"/>
  <c r="D8" i="1"/>
  <c r="D9" i="1"/>
  <c r="D10" i="1"/>
  <c r="D11" i="1"/>
  <c r="D16" i="1"/>
  <c r="D19" i="1"/>
  <c r="D3" i="1"/>
  <c r="AJ13" i="1"/>
  <c r="AJ12" i="1"/>
  <c r="AJ11" i="1"/>
  <c r="AJ10" i="1"/>
  <c r="AJ9" i="1"/>
  <c r="AJ8" i="1"/>
  <c r="AJ7" i="1"/>
  <c r="AJ6" i="1"/>
  <c r="AJ5" i="1"/>
  <c r="AJ4" i="1"/>
  <c r="AJ3" i="1"/>
  <c r="AA13" i="1"/>
  <c r="AA12" i="1"/>
  <c r="AA11" i="1"/>
  <c r="AA10" i="1"/>
  <c r="AA9" i="1"/>
  <c r="AA8" i="1"/>
  <c r="AA7" i="1"/>
  <c r="AA6" i="1"/>
  <c r="AA5" i="1"/>
  <c r="AA4" i="1"/>
  <c r="AA3" i="1"/>
  <c r="N3" i="1"/>
  <c r="R4" i="1"/>
  <c r="R5" i="1"/>
  <c r="R6" i="1"/>
  <c r="R7" i="1"/>
  <c r="R8" i="1"/>
  <c r="R9" i="1"/>
  <c r="R10" i="1"/>
  <c r="R11" i="1"/>
  <c r="R12" i="1"/>
  <c r="R13" i="1"/>
  <c r="R3" i="1"/>
  <c r="J8" i="1" l="1"/>
  <c r="J6" i="1"/>
  <c r="J5" i="1"/>
  <c r="B12" i="1"/>
  <c r="D12" i="1" s="1"/>
  <c r="B14" i="1"/>
  <c r="D14" i="1" s="1"/>
  <c r="B18" i="1"/>
  <c r="D18" i="1" s="1"/>
  <c r="B17" i="1" s="1"/>
  <c r="D17" i="1" s="1"/>
  <c r="B24" i="1"/>
  <c r="D24" i="1" s="1"/>
  <c r="B13" i="1"/>
  <c r="D13" i="1" s="1"/>
  <c r="B5" i="1"/>
  <c r="D5" i="1" s="1"/>
  <c r="B6" i="1"/>
  <c r="D6" i="1" s="1"/>
  <c r="B23" i="1" s="1"/>
  <c r="D23" i="1" s="1"/>
  <c r="B15" i="1"/>
  <c r="D15" i="1" s="1"/>
  <c r="H7" i="1"/>
  <c r="J7" i="1" s="1"/>
  <c r="H10" i="1" l="1"/>
  <c r="J10" i="1" s="1"/>
</calcChain>
</file>

<file path=xl/sharedStrings.xml><?xml version="1.0" encoding="utf-8"?>
<sst xmlns="http://schemas.openxmlformats.org/spreadsheetml/2006/main" count="50" uniqueCount="38">
  <si>
    <t>銅</t>
    <rPh sb="0" eb="1">
      <t>ドウ</t>
    </rPh>
    <phoneticPr fontId="1"/>
  </si>
  <si>
    <t>鉛</t>
    <rPh sb="0" eb="1">
      <t>ナマリ</t>
    </rPh>
    <phoneticPr fontId="1"/>
  </si>
  <si>
    <t>ガラス</t>
    <phoneticPr fontId="1"/>
  </si>
  <si>
    <t>黒鉛</t>
    <rPh sb="0" eb="2">
      <t>コクエン</t>
    </rPh>
    <phoneticPr fontId="1"/>
  </si>
  <si>
    <t>砂</t>
    <rPh sb="0" eb="1">
      <t>スナ</t>
    </rPh>
    <phoneticPr fontId="1"/>
  </si>
  <si>
    <t>石炭</t>
    <rPh sb="0" eb="2">
      <t>セキタン</t>
    </rPh>
    <phoneticPr fontId="1"/>
  </si>
  <si>
    <t>チタン</t>
    <phoneticPr fontId="1"/>
  </si>
  <si>
    <t>トリウム</t>
    <phoneticPr fontId="1"/>
  </si>
  <si>
    <t>廃材</t>
    <rPh sb="0" eb="2">
      <t>ハイザイ</t>
    </rPh>
    <phoneticPr fontId="1"/>
  </si>
  <si>
    <t>シリコン</t>
    <phoneticPr fontId="1"/>
  </si>
  <si>
    <t>プラス</t>
    <phoneticPr fontId="1"/>
  </si>
  <si>
    <t>フェーズ</t>
    <phoneticPr fontId="1"/>
  </si>
  <si>
    <t>サージ</t>
    <phoneticPr fontId="1"/>
  </si>
  <si>
    <t>スポア</t>
    <phoneticPr fontId="1"/>
  </si>
  <si>
    <t>爆弾</t>
    <rPh sb="0" eb="2">
      <t>バクダン</t>
    </rPh>
    <phoneticPr fontId="1"/>
  </si>
  <si>
    <t>火炎弾</t>
    <rPh sb="0" eb="2">
      <t>カエン</t>
    </rPh>
    <rPh sb="2" eb="3">
      <t>ダン</t>
    </rPh>
    <phoneticPr fontId="1"/>
  </si>
  <si>
    <t>ベリ</t>
    <phoneticPr fontId="1"/>
  </si>
  <si>
    <t>タング</t>
    <phoneticPr fontId="1"/>
  </si>
  <si>
    <t>酸化物</t>
    <rPh sb="0" eb="3">
      <t>サンカブツ</t>
    </rPh>
    <phoneticPr fontId="1"/>
  </si>
  <si>
    <t>炭化物</t>
    <rPh sb="0" eb="3">
      <t>タンカブツ</t>
    </rPh>
    <phoneticPr fontId="1"/>
  </si>
  <si>
    <t>単価</t>
    <rPh sb="0" eb="2">
      <t>タンカ</t>
    </rPh>
    <phoneticPr fontId="1"/>
  </si>
  <si>
    <t>水</t>
    <rPh sb="0" eb="1">
      <t>ミズ</t>
    </rPh>
    <phoneticPr fontId="1"/>
  </si>
  <si>
    <t>スラグ</t>
    <phoneticPr fontId="1"/>
  </si>
  <si>
    <t>石油</t>
    <rPh sb="0" eb="2">
      <t>セキユ</t>
    </rPh>
    <phoneticPr fontId="1"/>
  </si>
  <si>
    <t>冷水</t>
    <rPh sb="0" eb="2">
      <t>レイスイ</t>
    </rPh>
    <phoneticPr fontId="1"/>
  </si>
  <si>
    <t>プラズマ</t>
    <phoneticPr fontId="1"/>
  </si>
  <si>
    <t>オゾン</t>
    <phoneticPr fontId="1"/>
  </si>
  <si>
    <t>水素</t>
    <rPh sb="0" eb="2">
      <t>スイソ</t>
    </rPh>
    <phoneticPr fontId="1"/>
  </si>
  <si>
    <t>窒素</t>
    <rPh sb="0" eb="2">
      <t>チッソ</t>
    </rPh>
    <phoneticPr fontId="1"/>
  </si>
  <si>
    <t>シアン</t>
    <phoneticPr fontId="1"/>
  </si>
  <si>
    <t>アーキ</t>
    <phoneticPr fontId="1"/>
  </si>
  <si>
    <t>R</t>
    <phoneticPr fontId="1"/>
  </si>
  <si>
    <t>G</t>
    <phoneticPr fontId="1"/>
  </si>
  <si>
    <t>B</t>
    <phoneticPr fontId="1"/>
  </si>
  <si>
    <t>int</t>
    <phoneticPr fontId="1"/>
  </si>
  <si>
    <t>工数</t>
    <rPh sb="0" eb="2">
      <t>コウスウ</t>
    </rPh>
    <phoneticPr fontId="1"/>
  </si>
  <si>
    <t>倍率</t>
    <rPh sb="0" eb="2">
      <t>バイリツ</t>
    </rPh>
    <phoneticPr fontId="1"/>
  </si>
  <si>
    <t>価値</t>
    <rPh sb="0" eb="2">
      <t>カチ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</si>
</sst>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20EBA"/>
        <bgColor indexed="64"/>
      </patternFill>
    </fill>
    <fill>
      <patternFill patternType="solid">
        <fgColor rgb="FF2958EF"/>
        <bgColor indexed="64"/>
      </patternFill>
    </fill>
    <fill>
      <patternFill patternType="solid">
        <fgColor rgb="FF3B92F1"/>
        <bgColor indexed="64"/>
      </patternFill>
    </fill>
    <fill>
      <patternFill patternType="solid">
        <fgColor rgb="FF3BE8F1"/>
        <bgColor indexed="64"/>
      </patternFill>
    </fill>
    <fill>
      <patternFill patternType="solid">
        <fgColor rgb="FFA8EF29"/>
        <bgColor indexed="64"/>
      </patternFill>
    </fill>
    <fill>
      <patternFill patternType="solid">
        <fgColor rgb="FF29EF70"/>
        <bgColor indexed="64"/>
      </patternFill>
    </fill>
    <fill>
      <patternFill patternType="solid">
        <fgColor rgb="FFEFD329"/>
        <bgColor indexed="64"/>
      </patternFill>
    </fill>
    <fill>
      <patternFill patternType="solid">
        <fgColor rgb="FFEF7429"/>
        <bgColor indexed="64"/>
      </patternFill>
    </fill>
    <fill>
      <patternFill patternType="solid">
        <fgColor rgb="FFEF2929"/>
        <bgColor indexed="64"/>
      </patternFill>
    </fill>
    <fill>
      <patternFill patternType="solid">
        <fgColor rgb="FFEFEF29"/>
        <bgColor indexed="64"/>
      </patternFill>
    </fill>
    <fill>
      <patternFill patternType="solid">
        <fgColor rgb="FF29EFEF"/>
        <bgColor indexed="64"/>
      </patternFill>
    </fill>
    <fill>
      <patternFill patternType="solid">
        <fgColor rgb="FF2929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2929EF"/>
      <color rgb="FF29EFEF"/>
      <color rgb="FFEF2929"/>
      <color rgb="FFEF4129"/>
      <color rgb="FFEFEF29"/>
      <color rgb="FFEF5829"/>
      <color rgb="FF2958EF"/>
      <color rgb="FF220EBA"/>
      <color rgb="FFEF7429"/>
      <color rgb="FFEFD3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6547-51D5-4F54-8308-CB4342E19EF7}">
  <dimension ref="A1:AM24"/>
  <sheetViews>
    <sheetView tabSelected="1" workbookViewId="0">
      <selection activeCell="J3" sqref="J3:J13"/>
    </sheetView>
  </sheetViews>
  <sheetFormatPr defaultRowHeight="18.75" x14ac:dyDescent="0.4"/>
  <cols>
    <col min="2" max="2" width="7.125" bestFit="1" customWidth="1"/>
    <col min="3" max="5" width="7.125" customWidth="1"/>
    <col min="18" max="18" width="9.5" bestFit="1" customWidth="1"/>
  </cols>
  <sheetData>
    <row r="1" spans="1:39" x14ac:dyDescent="0.4">
      <c r="B1" t="s">
        <v>36</v>
      </c>
      <c r="C1">
        <v>1.2</v>
      </c>
      <c r="H1" t="s">
        <v>36</v>
      </c>
      <c r="I1">
        <f>C1</f>
        <v>1.2</v>
      </c>
    </row>
    <row r="2" spans="1:39" x14ac:dyDescent="0.4">
      <c r="B2" t="s">
        <v>20</v>
      </c>
      <c r="C2" t="s">
        <v>35</v>
      </c>
      <c r="D2" t="s">
        <v>37</v>
      </c>
      <c r="H2" t="s">
        <v>20</v>
      </c>
      <c r="I2" t="s">
        <v>35</v>
      </c>
      <c r="J2" t="s">
        <v>37</v>
      </c>
      <c r="O2" t="s">
        <v>31</v>
      </c>
      <c r="P2" t="s">
        <v>32</v>
      </c>
      <c r="Q2" t="s">
        <v>33</v>
      </c>
      <c r="R2" t="s">
        <v>34</v>
      </c>
      <c r="S2" s="11"/>
      <c r="T2" s="11"/>
      <c r="U2" s="11"/>
      <c r="X2" t="s">
        <v>31</v>
      </c>
      <c r="Y2" t="s">
        <v>32</v>
      </c>
      <c r="Z2" t="s">
        <v>33</v>
      </c>
      <c r="AA2" t="s">
        <v>34</v>
      </c>
      <c r="AB2" s="11"/>
      <c r="AC2" s="11"/>
      <c r="AD2" s="11"/>
      <c r="AG2" t="s">
        <v>31</v>
      </c>
      <c r="AH2" t="s">
        <v>32</v>
      </c>
      <c r="AI2" t="s">
        <v>33</v>
      </c>
      <c r="AJ2" t="s">
        <v>34</v>
      </c>
      <c r="AK2" s="11"/>
      <c r="AL2" s="11"/>
      <c r="AM2" s="11"/>
    </row>
    <row r="3" spans="1:39" x14ac:dyDescent="0.4">
      <c r="A3" t="s">
        <v>0</v>
      </c>
      <c r="B3">
        <v>1</v>
      </c>
      <c r="C3">
        <v>0</v>
      </c>
      <c r="D3" s="24">
        <f>B3*$C$1^C3</f>
        <v>1</v>
      </c>
      <c r="G3" t="s">
        <v>21</v>
      </c>
      <c r="H3">
        <v>0.5</v>
      </c>
      <c r="I3">
        <v>0</v>
      </c>
      <c r="J3" s="24">
        <f>H3*$I$1^I3</f>
        <v>0.5</v>
      </c>
      <c r="N3">
        <f>1/O3</f>
        <v>4.608294930875576E-3</v>
      </c>
      <c r="O3">
        <v>217</v>
      </c>
      <c r="P3">
        <v>217</v>
      </c>
      <c r="Q3">
        <v>217</v>
      </c>
      <c r="R3">
        <f>O3*256*256+P3*256+Q3</f>
        <v>14277081</v>
      </c>
      <c r="S3" s="11"/>
      <c r="T3" s="11"/>
      <c r="U3" s="11"/>
      <c r="X3">
        <v>217</v>
      </c>
      <c r="Y3">
        <v>217</v>
      </c>
      <c r="Z3">
        <v>217</v>
      </c>
      <c r="AA3">
        <f>X3*256*256+Y3*256+Z3</f>
        <v>14277081</v>
      </c>
      <c r="AB3" s="11"/>
      <c r="AC3" s="11"/>
      <c r="AD3" s="11"/>
      <c r="AG3">
        <v>180</v>
      </c>
      <c r="AH3">
        <v>180</v>
      </c>
      <c r="AI3">
        <v>180</v>
      </c>
      <c r="AJ3">
        <f>AG3*256*256+AH3*256+AI3</f>
        <v>11842740</v>
      </c>
      <c r="AK3" s="11"/>
      <c r="AL3" s="11"/>
      <c r="AM3" s="11"/>
    </row>
    <row r="4" spans="1:39" x14ac:dyDescent="0.4">
      <c r="A4" t="s">
        <v>1</v>
      </c>
      <c r="B4">
        <v>1.2</v>
      </c>
      <c r="C4">
        <v>0</v>
      </c>
      <c r="D4" s="24">
        <f t="shared" ref="D4:D24" si="0">B4*$C$1^C4</f>
        <v>1.2</v>
      </c>
      <c r="G4" t="s">
        <v>22</v>
      </c>
      <c r="H4">
        <v>1</v>
      </c>
      <c r="I4">
        <v>1.5</v>
      </c>
      <c r="J4" s="24">
        <f t="shared" ref="J4:J13" si="1">H4*$I$1^I4</f>
        <v>1.3145341380123987</v>
      </c>
      <c r="O4">
        <v>0</v>
      </c>
      <c r="P4">
        <v>0</v>
      </c>
      <c r="Q4">
        <v>0</v>
      </c>
      <c r="R4">
        <f>O4*256*256+P4*256+Q4</f>
        <v>0</v>
      </c>
      <c r="S4" s="11"/>
      <c r="T4" s="1"/>
      <c r="U4" s="11"/>
      <c r="X4">
        <v>0</v>
      </c>
      <c r="Y4">
        <v>0</v>
      </c>
      <c r="Z4">
        <v>0</v>
      </c>
      <c r="AA4">
        <f>X4*256*256+Y4*256+Z4</f>
        <v>0</v>
      </c>
      <c r="AB4" s="11"/>
      <c r="AC4" s="1"/>
      <c r="AD4" s="11"/>
      <c r="AG4">
        <v>41</v>
      </c>
      <c r="AH4">
        <v>41</v>
      </c>
      <c r="AI4">
        <v>239</v>
      </c>
      <c r="AJ4">
        <f>AG4*256*256+AH4*256+AI4</f>
        <v>2697711</v>
      </c>
      <c r="AK4" s="11"/>
      <c r="AL4" s="23"/>
      <c r="AM4" s="11"/>
    </row>
    <row r="5" spans="1:39" x14ac:dyDescent="0.4">
      <c r="A5" t="s">
        <v>2</v>
      </c>
      <c r="B5">
        <f>D4+D7</f>
        <v>1.7999999999999998</v>
      </c>
      <c r="C5">
        <v>2</v>
      </c>
      <c r="D5" s="24">
        <f t="shared" si="0"/>
        <v>2.5919999999999996</v>
      </c>
      <c r="G5" t="s">
        <v>23</v>
      </c>
      <c r="H5">
        <v>1.5</v>
      </c>
      <c r="I5">
        <v>1.5</v>
      </c>
      <c r="J5" s="24">
        <f t="shared" si="1"/>
        <v>1.971801207018598</v>
      </c>
      <c r="O5">
        <v>126</v>
      </c>
      <c r="P5">
        <v>53</v>
      </c>
      <c r="Q5">
        <v>14</v>
      </c>
      <c r="R5">
        <f t="shared" ref="R5:R13" si="2">O5*256*256+P5*256+Q5</f>
        <v>8271118</v>
      </c>
      <c r="S5" s="11"/>
      <c r="T5" s="2"/>
      <c r="U5" s="11"/>
      <c r="X5">
        <v>34</v>
      </c>
      <c r="Y5">
        <v>14</v>
      </c>
      <c r="Z5">
        <v>186</v>
      </c>
      <c r="AA5">
        <f t="shared" ref="AA5:AA13" si="3">X5*256*256+Y5*256+Z5</f>
        <v>2231994</v>
      </c>
      <c r="AB5" s="11"/>
      <c r="AC5" s="12"/>
      <c r="AD5" s="11"/>
      <c r="AG5">
        <v>41</v>
      </c>
      <c r="AH5">
        <v>239</v>
      </c>
      <c r="AI5">
        <v>239</v>
      </c>
      <c r="AJ5">
        <f t="shared" ref="AJ5:AJ13" si="4">AG5*256*256+AH5*256+AI5</f>
        <v>2748399</v>
      </c>
      <c r="AK5" s="11"/>
      <c r="AL5" s="22"/>
      <c r="AM5" s="11"/>
    </row>
    <row r="6" spans="1:39" x14ac:dyDescent="0.4">
      <c r="A6" t="s">
        <v>3</v>
      </c>
      <c r="B6">
        <f>D8*2</f>
        <v>3</v>
      </c>
      <c r="C6">
        <v>1</v>
      </c>
      <c r="D6" s="24">
        <f t="shared" si="0"/>
        <v>3.5999999999999996</v>
      </c>
      <c r="G6" t="s">
        <v>24</v>
      </c>
      <c r="H6">
        <f>(J3*12+B9)/12</f>
        <v>0.75</v>
      </c>
      <c r="I6">
        <v>2</v>
      </c>
      <c r="J6" s="24">
        <f t="shared" si="1"/>
        <v>1.08</v>
      </c>
      <c r="O6">
        <v>255</v>
      </c>
      <c r="P6">
        <v>0</v>
      </c>
      <c r="Q6">
        <v>0</v>
      </c>
      <c r="R6">
        <f t="shared" si="2"/>
        <v>16711680</v>
      </c>
      <c r="S6" s="11"/>
      <c r="T6" s="3"/>
      <c r="U6" s="11"/>
      <c r="X6">
        <v>41</v>
      </c>
      <c r="Y6">
        <v>88</v>
      </c>
      <c r="Z6">
        <v>239</v>
      </c>
      <c r="AA6">
        <f t="shared" si="3"/>
        <v>2709743</v>
      </c>
      <c r="AB6" s="11"/>
      <c r="AC6" s="13"/>
      <c r="AD6" s="11"/>
      <c r="AG6">
        <v>239</v>
      </c>
      <c r="AH6">
        <v>239</v>
      </c>
      <c r="AI6">
        <v>41</v>
      </c>
      <c r="AJ6">
        <f t="shared" si="4"/>
        <v>15724329</v>
      </c>
      <c r="AK6" s="11"/>
      <c r="AL6" s="21"/>
      <c r="AM6" s="11"/>
    </row>
    <row r="7" spans="1:39" x14ac:dyDescent="0.4">
      <c r="A7" t="s">
        <v>4</v>
      </c>
      <c r="B7">
        <v>0.6</v>
      </c>
      <c r="C7">
        <v>0</v>
      </c>
      <c r="D7" s="24">
        <f t="shared" si="0"/>
        <v>0.6</v>
      </c>
      <c r="G7" t="s">
        <v>25</v>
      </c>
      <c r="H7">
        <f>(J13*80+J3*10+D14)/20</f>
        <v>5.8340000000000005</v>
      </c>
      <c r="I7">
        <v>2.5</v>
      </c>
      <c r="J7" s="24">
        <f t="shared" si="1"/>
        <v>9.2027905933972001</v>
      </c>
      <c r="O7">
        <v>255</v>
      </c>
      <c r="P7">
        <v>192</v>
      </c>
      <c r="Q7">
        <v>0</v>
      </c>
      <c r="R7">
        <f t="shared" si="2"/>
        <v>16760832</v>
      </c>
      <c r="S7" s="11"/>
      <c r="T7" s="4"/>
      <c r="U7" s="11"/>
      <c r="X7">
        <v>59</v>
      </c>
      <c r="Y7">
        <v>146</v>
      </c>
      <c r="Z7">
        <v>241</v>
      </c>
      <c r="AA7">
        <f t="shared" si="3"/>
        <v>3904241</v>
      </c>
      <c r="AB7" s="11"/>
      <c r="AC7" s="14"/>
      <c r="AD7" s="11"/>
      <c r="AG7">
        <v>239</v>
      </c>
      <c r="AH7">
        <v>41</v>
      </c>
      <c r="AI7">
        <v>41</v>
      </c>
      <c r="AJ7">
        <f t="shared" si="4"/>
        <v>15673641</v>
      </c>
      <c r="AK7" s="11"/>
      <c r="AL7" s="20"/>
      <c r="AM7" s="11"/>
    </row>
    <row r="8" spans="1:39" x14ac:dyDescent="0.4">
      <c r="A8" t="s">
        <v>5</v>
      </c>
      <c r="B8">
        <v>1.5</v>
      </c>
      <c r="C8">
        <v>0</v>
      </c>
      <c r="D8" s="24">
        <f t="shared" si="0"/>
        <v>1.5</v>
      </c>
      <c r="G8" t="s">
        <v>27</v>
      </c>
      <c r="H8">
        <v>0.4</v>
      </c>
      <c r="I8">
        <v>1.5</v>
      </c>
      <c r="J8" s="24">
        <f t="shared" si="1"/>
        <v>0.52581365520495948</v>
      </c>
      <c r="O8">
        <v>255</v>
      </c>
      <c r="P8">
        <v>255</v>
      </c>
      <c r="Q8">
        <v>0</v>
      </c>
      <c r="R8">
        <f t="shared" si="2"/>
        <v>16776960</v>
      </c>
      <c r="S8" s="11"/>
      <c r="T8" s="5"/>
      <c r="U8" s="11"/>
      <c r="X8">
        <v>59</v>
      </c>
      <c r="Y8">
        <v>232</v>
      </c>
      <c r="Z8">
        <v>241</v>
      </c>
      <c r="AA8">
        <f t="shared" si="3"/>
        <v>3926257</v>
      </c>
      <c r="AB8" s="11"/>
      <c r="AC8" s="15"/>
      <c r="AD8" s="11"/>
      <c r="AG8">
        <v>59</v>
      </c>
      <c r="AH8">
        <v>232</v>
      </c>
      <c r="AI8">
        <v>241</v>
      </c>
      <c r="AJ8">
        <f t="shared" si="4"/>
        <v>3926257</v>
      </c>
      <c r="AK8" s="11"/>
      <c r="AL8" s="15"/>
      <c r="AM8" s="11"/>
    </row>
    <row r="9" spans="1:39" x14ac:dyDescent="0.4">
      <c r="A9" t="s">
        <v>6</v>
      </c>
      <c r="B9">
        <v>3</v>
      </c>
      <c r="C9">
        <v>0</v>
      </c>
      <c r="D9" s="24">
        <f t="shared" si="0"/>
        <v>3</v>
      </c>
      <c r="G9" t="s">
        <v>26</v>
      </c>
      <c r="H9">
        <v>0.8</v>
      </c>
      <c r="I9">
        <v>1.5</v>
      </c>
      <c r="J9" s="24">
        <f t="shared" si="1"/>
        <v>1.051627310409919</v>
      </c>
      <c r="O9">
        <v>0</v>
      </c>
      <c r="P9">
        <v>176</v>
      </c>
      <c r="Q9">
        <v>80</v>
      </c>
      <c r="R9">
        <f t="shared" si="2"/>
        <v>45136</v>
      </c>
      <c r="S9" s="11"/>
      <c r="T9" s="6"/>
      <c r="U9" s="11"/>
      <c r="X9">
        <v>41</v>
      </c>
      <c r="Y9">
        <v>239</v>
      </c>
      <c r="Z9">
        <v>112</v>
      </c>
      <c r="AA9">
        <f t="shared" si="3"/>
        <v>2748272</v>
      </c>
      <c r="AB9" s="11"/>
      <c r="AC9" s="17"/>
      <c r="AD9" s="11"/>
      <c r="AG9">
        <v>41</v>
      </c>
      <c r="AH9">
        <v>239</v>
      </c>
      <c r="AI9">
        <v>112</v>
      </c>
      <c r="AJ9">
        <f t="shared" si="4"/>
        <v>2748272</v>
      </c>
      <c r="AK9" s="11"/>
      <c r="AL9" s="17"/>
      <c r="AM9" s="11"/>
    </row>
    <row r="10" spans="1:39" x14ac:dyDescent="0.4">
      <c r="A10" t="s">
        <v>7</v>
      </c>
      <c r="B10">
        <v>4</v>
      </c>
      <c r="C10">
        <v>0</v>
      </c>
      <c r="D10" s="24">
        <f t="shared" si="0"/>
        <v>4</v>
      </c>
      <c r="G10" t="s">
        <v>29</v>
      </c>
      <c r="H10">
        <f>(J13*40+D6)/3</f>
        <v>14.533333333333333</v>
      </c>
      <c r="I10">
        <v>2.5</v>
      </c>
      <c r="J10" s="24">
        <f t="shared" si="1"/>
        <v>22.925475366936229</v>
      </c>
      <c r="O10">
        <v>0</v>
      </c>
      <c r="P10">
        <v>176</v>
      </c>
      <c r="Q10">
        <v>240</v>
      </c>
      <c r="R10">
        <f t="shared" si="2"/>
        <v>45296</v>
      </c>
      <c r="S10" s="11"/>
      <c r="T10" s="7"/>
      <c r="U10" s="11"/>
      <c r="X10">
        <v>168</v>
      </c>
      <c r="Y10">
        <v>239</v>
      </c>
      <c r="Z10">
        <v>41</v>
      </c>
      <c r="AA10">
        <f t="shared" si="3"/>
        <v>11071273</v>
      </c>
      <c r="AB10" s="11"/>
      <c r="AC10" s="16"/>
      <c r="AD10" s="11"/>
      <c r="AG10">
        <v>168</v>
      </c>
      <c r="AH10">
        <v>239</v>
      </c>
      <c r="AI10">
        <v>41</v>
      </c>
      <c r="AJ10">
        <f t="shared" si="4"/>
        <v>11071273</v>
      </c>
      <c r="AK10" s="11"/>
      <c r="AL10" s="16"/>
      <c r="AM10" s="11"/>
    </row>
    <row r="11" spans="1:39" x14ac:dyDescent="0.4">
      <c r="A11" t="s">
        <v>8</v>
      </c>
      <c r="B11">
        <v>0.5</v>
      </c>
      <c r="C11">
        <v>0</v>
      </c>
      <c r="D11" s="24">
        <f t="shared" si="0"/>
        <v>0.5</v>
      </c>
      <c r="J11" s="24"/>
      <c r="O11">
        <v>160</v>
      </c>
      <c r="P11">
        <v>43</v>
      </c>
      <c r="Q11">
        <v>147</v>
      </c>
      <c r="R11">
        <f t="shared" si="2"/>
        <v>10496915</v>
      </c>
      <c r="S11" s="11"/>
      <c r="T11" s="8"/>
      <c r="U11" s="11"/>
      <c r="X11">
        <v>239</v>
      </c>
      <c r="Y11">
        <v>211</v>
      </c>
      <c r="Z11">
        <v>41</v>
      </c>
      <c r="AA11">
        <f t="shared" si="3"/>
        <v>15717161</v>
      </c>
      <c r="AB11" s="11"/>
      <c r="AC11" s="18"/>
      <c r="AD11" s="11"/>
      <c r="AG11">
        <v>239</v>
      </c>
      <c r="AH11">
        <v>211</v>
      </c>
      <c r="AI11">
        <v>41</v>
      </c>
      <c r="AJ11">
        <f t="shared" si="4"/>
        <v>15717161</v>
      </c>
      <c r="AK11" s="11"/>
      <c r="AL11" s="18"/>
      <c r="AM11" s="11"/>
    </row>
    <row r="12" spans="1:39" x14ac:dyDescent="0.4">
      <c r="A12" t="s">
        <v>9</v>
      </c>
      <c r="B12">
        <f>D8+D7*2</f>
        <v>2.7</v>
      </c>
      <c r="C12">
        <v>2</v>
      </c>
      <c r="D12" s="24">
        <f t="shared" si="0"/>
        <v>3.8879999999999999</v>
      </c>
      <c r="G12" t="s">
        <v>28</v>
      </c>
      <c r="H12">
        <v>0.8</v>
      </c>
      <c r="I12">
        <v>1</v>
      </c>
      <c r="J12" s="24">
        <f t="shared" si="1"/>
        <v>0.96</v>
      </c>
      <c r="O12">
        <v>166</v>
      </c>
      <c r="P12">
        <v>166</v>
      </c>
      <c r="Q12">
        <v>166</v>
      </c>
      <c r="R12">
        <f t="shared" si="2"/>
        <v>10921638</v>
      </c>
      <c r="S12" s="11"/>
      <c r="T12" s="10"/>
      <c r="U12" s="11"/>
      <c r="X12">
        <v>239</v>
      </c>
      <c r="Y12">
        <v>116</v>
      </c>
      <c r="Z12">
        <v>41</v>
      </c>
      <c r="AA12">
        <f t="shared" si="3"/>
        <v>15692841</v>
      </c>
      <c r="AB12" s="11"/>
      <c r="AC12" s="19"/>
      <c r="AD12" s="11"/>
      <c r="AG12">
        <v>239</v>
      </c>
      <c r="AH12">
        <v>116</v>
      </c>
      <c r="AI12">
        <v>41</v>
      </c>
      <c r="AJ12">
        <f t="shared" si="4"/>
        <v>15692841</v>
      </c>
      <c r="AK12" s="11"/>
      <c r="AL12" s="19"/>
      <c r="AM12" s="11"/>
    </row>
    <row r="13" spans="1:39" x14ac:dyDescent="0.4">
      <c r="A13" t="s">
        <v>10</v>
      </c>
      <c r="B13">
        <f>D9*2+J5*15</f>
        <v>35.577018105278967</v>
      </c>
      <c r="C13">
        <v>1.5</v>
      </c>
      <c r="D13" s="24">
        <f t="shared" si="0"/>
        <v>46.767204828074391</v>
      </c>
      <c r="G13" t="s">
        <v>30</v>
      </c>
      <c r="H13">
        <v>1</v>
      </c>
      <c r="I13">
        <v>0</v>
      </c>
      <c r="J13" s="24">
        <f t="shared" si="1"/>
        <v>1</v>
      </c>
      <c r="O13">
        <v>255</v>
      </c>
      <c r="P13">
        <v>255</v>
      </c>
      <c r="Q13">
        <v>255</v>
      </c>
      <c r="R13">
        <f t="shared" si="2"/>
        <v>16777215</v>
      </c>
      <c r="S13" s="11"/>
      <c r="T13" s="9"/>
      <c r="U13" s="11"/>
      <c r="X13">
        <v>239</v>
      </c>
      <c r="Y13">
        <v>41</v>
      </c>
      <c r="Z13">
        <v>41</v>
      </c>
      <c r="AA13">
        <f t="shared" si="3"/>
        <v>15673641</v>
      </c>
      <c r="AB13" s="11"/>
      <c r="AC13" s="20"/>
      <c r="AD13" s="11"/>
      <c r="AG13">
        <v>239</v>
      </c>
      <c r="AH13">
        <v>41</v>
      </c>
      <c r="AI13">
        <v>41</v>
      </c>
      <c r="AJ13">
        <f t="shared" si="4"/>
        <v>15673641</v>
      </c>
      <c r="AK13" s="11"/>
      <c r="AL13" s="20"/>
      <c r="AM13" s="11"/>
    </row>
    <row r="14" spans="1:39" x14ac:dyDescent="0.4">
      <c r="A14" t="s">
        <v>11</v>
      </c>
      <c r="B14">
        <f>D10*4+D7*10</f>
        <v>22</v>
      </c>
      <c r="C14">
        <v>2</v>
      </c>
      <c r="D14" s="24">
        <f t="shared" si="0"/>
        <v>31.68</v>
      </c>
      <c r="S14" s="11"/>
      <c r="T14" s="11"/>
      <c r="U14" s="11"/>
      <c r="AB14" s="11"/>
      <c r="AC14" s="11"/>
      <c r="AD14" s="11"/>
      <c r="AK14" s="11"/>
      <c r="AL14" s="11"/>
      <c r="AM14" s="11"/>
    </row>
    <row r="15" spans="1:39" x14ac:dyDescent="0.4">
      <c r="A15" t="s">
        <v>12</v>
      </c>
      <c r="B15">
        <f>D3*3+D4*4+D9*2+D12*3</f>
        <v>25.463999999999999</v>
      </c>
      <c r="C15">
        <v>3</v>
      </c>
      <c r="D15" s="24">
        <f t="shared" si="0"/>
        <v>44.001791999999995</v>
      </c>
    </row>
    <row r="16" spans="1:39" x14ac:dyDescent="0.4">
      <c r="A16" t="s">
        <v>13</v>
      </c>
      <c r="B16">
        <v>1.8</v>
      </c>
      <c r="C16">
        <v>1.5</v>
      </c>
      <c r="D16" s="24">
        <f t="shared" si="0"/>
        <v>2.3661614484223179</v>
      </c>
    </row>
    <row r="17" spans="1:4" x14ac:dyDescent="0.4">
      <c r="A17" t="s">
        <v>14</v>
      </c>
      <c r="B17">
        <f>D16+D18</f>
        <v>10.411110373058197</v>
      </c>
      <c r="C17">
        <v>2</v>
      </c>
      <c r="D17" s="24">
        <f t="shared" si="0"/>
        <v>14.991998937203803</v>
      </c>
    </row>
    <row r="18" spans="1:4" x14ac:dyDescent="0.4">
      <c r="A18" t="s">
        <v>15</v>
      </c>
      <c r="B18">
        <f>D4*2+D7*2+D8</f>
        <v>5.0999999999999996</v>
      </c>
      <c r="C18">
        <v>2.5</v>
      </c>
      <c r="D18" s="24">
        <f t="shared" si="0"/>
        <v>8.0449489246358787</v>
      </c>
    </row>
    <row r="19" spans="1:4" x14ac:dyDescent="0.4">
      <c r="A19" t="s">
        <v>16</v>
      </c>
      <c r="B19">
        <v>3</v>
      </c>
      <c r="C19">
        <v>0</v>
      </c>
      <c r="D19" s="24">
        <f t="shared" si="0"/>
        <v>3</v>
      </c>
    </row>
    <row r="20" spans="1:4" x14ac:dyDescent="0.4">
      <c r="D20" s="24"/>
    </row>
    <row r="21" spans="1:4" x14ac:dyDescent="0.4">
      <c r="D21" s="24"/>
    </row>
    <row r="22" spans="1:4" x14ac:dyDescent="0.4">
      <c r="A22" t="s">
        <v>17</v>
      </c>
      <c r="B22">
        <v>4</v>
      </c>
      <c r="C22">
        <v>0</v>
      </c>
      <c r="D22" s="24">
        <f t="shared" si="0"/>
        <v>4</v>
      </c>
    </row>
    <row r="23" spans="1:4" x14ac:dyDescent="0.4">
      <c r="A23" t="s">
        <v>19</v>
      </c>
      <c r="B23">
        <f>D6*3+D22*2</f>
        <v>18.799999999999997</v>
      </c>
      <c r="C23">
        <v>2.5</v>
      </c>
      <c r="D23" s="24">
        <f t="shared" si="0"/>
        <v>29.655890153559707</v>
      </c>
    </row>
    <row r="24" spans="1:4" x14ac:dyDescent="0.4">
      <c r="A24" t="s">
        <v>18</v>
      </c>
      <c r="B24">
        <f>D19+J9*4</f>
        <v>7.2065092416396759</v>
      </c>
      <c r="C24">
        <v>2</v>
      </c>
      <c r="D24" s="24">
        <f t="shared" si="0"/>
        <v>10.377373307961133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NINOMIYA Naruya</dc:creator>
  <cp:lastModifiedBy>NINOMIYA Naruya</cp:lastModifiedBy>
  <dcterms:created xsi:type="dcterms:W3CDTF">2025-01-12T14:20:44Z</dcterms:created>
  <dcterms:modified xsi:type="dcterms:W3CDTF">2025-01-24T12:24:11Z</dcterms:modified>
</cp:coreProperties>
</file>