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55" yWindow="30" windowWidth="15480" windowHeight="11640" tabRatio="566" firstSheet="1" activeTab="1"/>
  </bookViews>
  <sheets>
    <sheet name="Summary" sheetId="10" r:id="rId1"/>
    <sheet name="Overview Questions" sheetId="9" r:id="rId2"/>
    <sheet name="ICMM Answer Definitions" sheetId="8" r:id="rId3"/>
    <sheet name="LCMM-1" sheetId="1" r:id="rId4"/>
    <sheet name="LCMM-2" sheetId="2" r:id="rId5"/>
    <sheet name="LCMM-3" sheetId="3" r:id="rId6"/>
    <sheet name="LCMM-4" sheetId="7" r:id="rId7"/>
    <sheet name="LCMM-5" sheetId="6" r:id="rId8"/>
    <sheet name="Recommendations" sheetId="5" r:id="rId9"/>
    <sheet name="BP Modules" sheetId="11" r:id="rId10"/>
    <sheet name="Data" sheetId="4" r:id="rId11"/>
  </sheets>
  <definedNames>
    <definedName name="_xlnm._FilterDatabase" localSheetId="10" hidden="1">Data!$B$79:$B$84</definedName>
    <definedName name="CapabilitiesSummary">Data!$B$87:$C$92</definedName>
    <definedName name="Capability">Data!$B$79:$B$84</definedName>
    <definedName name="CapabilitySummary">Data!$C$87:$D$92</definedName>
    <definedName name="ICMM1">'BP Modules'!$A$4:$A$17</definedName>
    <definedName name="ICMM1_artifacts">'BP Modules'!$A$19:$A$29</definedName>
    <definedName name="ICMM2">'BP Modules'!$B$4:$B$17</definedName>
    <definedName name="ICMM2_artifacts">'BP Modules'!$B$19:$B$29</definedName>
    <definedName name="ICMM3">'BP Modules'!$C$4:$C$17</definedName>
    <definedName name="ICMM3_artifacts">'BP Modules'!$C$19:$C$29</definedName>
    <definedName name="ICMM4">'BP Modules'!$D$4:$D$17</definedName>
    <definedName name="ICMM4_artifacts">'BP Modules'!$D$19:$D$29</definedName>
  </definedNames>
  <calcPr calcId="125725"/>
</workbook>
</file>

<file path=xl/calcChain.xml><?xml version="1.0" encoding="utf-8"?>
<calcChain xmlns="http://schemas.openxmlformats.org/spreadsheetml/2006/main">
  <c r="L113" i="4"/>
  <c r="K113"/>
  <c r="J113"/>
  <c r="I113"/>
  <c r="H113"/>
  <c r="L112"/>
  <c r="K112"/>
  <c r="J112"/>
  <c r="I112"/>
  <c r="H112"/>
  <c r="L111"/>
  <c r="K111"/>
  <c r="J111"/>
  <c r="I111"/>
  <c r="H111"/>
  <c r="L110"/>
  <c r="K110"/>
  <c r="J110"/>
  <c r="I110"/>
  <c r="H110"/>
  <c r="L109"/>
  <c r="K109"/>
  <c r="J109"/>
  <c r="I109"/>
  <c r="H109"/>
  <c r="H10" i="7"/>
  <c r="H11"/>
  <c r="H12"/>
  <c r="H13"/>
  <c r="H14"/>
  <c r="H15"/>
  <c r="G10"/>
  <c r="G11"/>
  <c r="G12"/>
  <c r="G13"/>
  <c r="G14"/>
  <c r="H16" i="6"/>
  <c r="H17" s="1"/>
  <c r="P10" i="10" s="1"/>
  <c r="H10" i="6"/>
  <c r="H11"/>
  <c r="H12"/>
  <c r="H13"/>
  <c r="H5"/>
  <c r="H6"/>
  <c r="H7"/>
  <c r="H8"/>
  <c r="N10" i="10" s="1"/>
  <c r="G16" i="6"/>
  <c r="G17" s="1"/>
  <c r="G10"/>
  <c r="G11"/>
  <c r="G12"/>
  <c r="G13"/>
  <c r="G5"/>
  <c r="G6"/>
  <c r="G7"/>
  <c r="G17" i="7"/>
  <c r="G18"/>
  <c r="G19" s="1"/>
  <c r="H5"/>
  <c r="H6"/>
  <c r="H7"/>
  <c r="H8"/>
  <c r="N9" i="10" s="1"/>
  <c r="G5" i="7"/>
  <c r="G6"/>
  <c r="G7"/>
  <c r="I23" i="3"/>
  <c r="I24"/>
  <c r="I25"/>
  <c r="I26"/>
  <c r="I14"/>
  <c r="I21" s="1"/>
  <c r="O8" i="10" s="1"/>
  <c r="I15" i="3"/>
  <c r="I16"/>
  <c r="I17"/>
  <c r="I18"/>
  <c r="I19"/>
  <c r="I20"/>
  <c r="I4"/>
  <c r="I5"/>
  <c r="I6"/>
  <c r="I7"/>
  <c r="I8"/>
  <c r="I9"/>
  <c r="I10"/>
  <c r="I11"/>
  <c r="I12"/>
  <c r="N8" i="10" s="1"/>
  <c r="H23" i="3"/>
  <c r="H24"/>
  <c r="H27" s="1"/>
  <c r="L8" i="10" s="1"/>
  <c r="H25" i="3"/>
  <c r="H26"/>
  <c r="H14"/>
  <c r="H15"/>
  <c r="H16"/>
  <c r="H17"/>
  <c r="H18"/>
  <c r="H19"/>
  <c r="H20"/>
  <c r="H4"/>
  <c r="H5"/>
  <c r="H12" s="1"/>
  <c r="J8" i="10" s="1"/>
  <c r="H6" i="3"/>
  <c r="H7"/>
  <c r="H8"/>
  <c r="H9"/>
  <c r="H10"/>
  <c r="H11"/>
  <c r="I25" i="2"/>
  <c r="I26"/>
  <c r="I27"/>
  <c r="H25"/>
  <c r="H26"/>
  <c r="H27"/>
  <c r="H28"/>
  <c r="I15"/>
  <c r="I16"/>
  <c r="I17"/>
  <c r="I18"/>
  <c r="I19"/>
  <c r="I20"/>
  <c r="I21"/>
  <c r="I22"/>
  <c r="I5"/>
  <c r="I6"/>
  <c r="I7"/>
  <c r="I8"/>
  <c r="I9"/>
  <c r="I10"/>
  <c r="I11"/>
  <c r="I12"/>
  <c r="N7" i="10" s="1"/>
  <c r="H15" i="2"/>
  <c r="H16"/>
  <c r="H17"/>
  <c r="H18"/>
  <c r="H19"/>
  <c r="H20"/>
  <c r="H21"/>
  <c r="H5"/>
  <c r="H12" s="1"/>
  <c r="J7" i="10" s="1"/>
  <c r="H6" i="2"/>
  <c r="H7"/>
  <c r="H8"/>
  <c r="H9"/>
  <c r="H10"/>
  <c r="H11"/>
  <c r="H21" i="1"/>
  <c r="H22"/>
  <c r="H23"/>
  <c r="H24"/>
  <c r="H25"/>
  <c r="P6" i="10" s="1"/>
  <c r="H14" i="1"/>
  <c r="H15"/>
  <c r="H16"/>
  <c r="H17"/>
  <c r="H18"/>
  <c r="H5"/>
  <c r="H12" s="1"/>
  <c r="N6" i="10" s="1"/>
  <c r="H6" i="1"/>
  <c r="H7"/>
  <c r="H8"/>
  <c r="H9"/>
  <c r="H10"/>
  <c r="H11"/>
  <c r="G21"/>
  <c r="G22"/>
  <c r="G23"/>
  <c r="G24"/>
  <c r="G25"/>
  <c r="G14"/>
  <c r="G15"/>
  <c r="G16"/>
  <c r="G17"/>
  <c r="G18"/>
  <c r="G19"/>
  <c r="K6" i="10" s="1"/>
  <c r="G5" i="1"/>
  <c r="G6"/>
  <c r="G7"/>
  <c r="G8"/>
  <c r="G9"/>
  <c r="G10"/>
  <c r="G11"/>
  <c r="H17" i="7"/>
  <c r="H18"/>
  <c r="H19" s="1"/>
  <c r="H9" i="6"/>
  <c r="H15"/>
  <c r="H9" i="7"/>
  <c r="H20" s="1"/>
  <c r="D9" i="10" s="1"/>
  <c r="G9" s="1"/>
  <c r="H16" i="7"/>
  <c r="I13" i="3"/>
  <c r="I22"/>
  <c r="I13" i="2"/>
  <c r="I14"/>
  <c r="I23"/>
  <c r="I24"/>
  <c r="H13" i="1"/>
  <c r="H20"/>
  <c r="G9" i="6"/>
  <c r="G15"/>
  <c r="G9" i="7"/>
  <c r="G16"/>
  <c r="H13" i="3"/>
  <c r="H22"/>
  <c r="H13" i="2"/>
  <c r="H14"/>
  <c r="H23"/>
  <c r="H24"/>
  <c r="G13" i="1"/>
  <c r="G20"/>
  <c r="L6" i="10"/>
  <c r="O7"/>
  <c r="O9"/>
  <c r="L7"/>
  <c r="I28" i="2" l="1"/>
  <c r="H21" i="3"/>
  <c r="G8" i="6"/>
  <c r="J10" i="10" s="1"/>
  <c r="H14" i="6"/>
  <c r="G12" i="1"/>
  <c r="H19"/>
  <c r="H22" i="2"/>
  <c r="I27" i="3"/>
  <c r="G8" i="7"/>
  <c r="J9" i="10" s="1"/>
  <c r="G14" i="6"/>
  <c r="K10" i="10" s="1"/>
  <c r="G15" i="7"/>
  <c r="K9" i="10" s="1"/>
  <c r="P7"/>
  <c r="I29" i="2"/>
  <c r="D7" i="10" s="1"/>
  <c r="G7" s="1"/>
  <c r="H28" i="3"/>
  <c r="C8" i="10" s="1"/>
  <c r="F8" s="1"/>
  <c r="K8"/>
  <c r="L9"/>
  <c r="G20" i="7"/>
  <c r="C9" i="10" s="1"/>
  <c r="F9" s="1"/>
  <c r="P9"/>
  <c r="O10"/>
  <c r="H18" i="6"/>
  <c r="D10" i="10" s="1"/>
  <c r="G10" s="1"/>
  <c r="J6"/>
  <c r="G26" i="1"/>
  <c r="C6" i="10" s="1"/>
  <c r="O6"/>
  <c r="H26" i="1"/>
  <c r="D6" i="10" s="1"/>
  <c r="K7"/>
  <c r="H29" i="2"/>
  <c r="C7" i="10" s="1"/>
  <c r="F7" s="1"/>
  <c r="P8"/>
  <c r="I28" i="3"/>
  <c r="D8" i="10" s="1"/>
  <c r="G8" s="1"/>
  <c r="L10"/>
  <c r="G18" i="6"/>
  <c r="C10" i="10" s="1"/>
  <c r="F10" s="1"/>
  <c r="D12" l="1"/>
  <c r="G6"/>
  <c r="F6"/>
  <c r="C12"/>
</calcChain>
</file>

<file path=xl/sharedStrings.xml><?xml version="1.0" encoding="utf-8"?>
<sst xmlns="http://schemas.openxmlformats.org/spreadsheetml/2006/main" count="739" uniqueCount="444">
  <si>
    <t>NOTE:  If you chose to modify these lists, please insert new values between existing values.  Otherwise, you will have to delete and reassociate the list</t>
  </si>
  <si>
    <t>Some of these  lists are used extensively - so the insert is the safest route.</t>
  </si>
  <si>
    <t>Criticality</t>
  </si>
  <si>
    <t>Description</t>
  </si>
  <si>
    <t>CRITICAL</t>
  </si>
  <si>
    <t>Application is experiencing severe problems and needs urgent attention</t>
  </si>
  <si>
    <t>HIGH-VALUE</t>
  </si>
  <si>
    <t>Application is of significant importance</t>
  </si>
  <si>
    <t>RUN WITH KNOW PROBLEMS</t>
  </si>
  <si>
    <t>Applications has one or more known problems that are being managed</t>
  </si>
  <si>
    <t>RISKY CONFIGURATIONS</t>
  </si>
  <si>
    <t>Application has unstable resources or deployment limitations</t>
  </si>
  <si>
    <t>OPERATIONALLY SOUND</t>
  </si>
  <si>
    <t>No problems</t>
  </si>
  <si>
    <t>END-OF-LIFE</t>
  </si>
  <si>
    <t>Application is scheduled to be decommissioned.  Please indicate in how many months.</t>
  </si>
  <si>
    <t>Type of Application</t>
  </si>
  <si>
    <t>BATCH</t>
  </si>
  <si>
    <t>Scheduled, non-interactive operations running once or several times per day</t>
  </si>
  <si>
    <t>SEMI-BATCH</t>
  </si>
  <si>
    <t>Unscheduled or on-demand non-interactive running once or several times per day</t>
  </si>
  <si>
    <t>WEB-INTERACTIVE</t>
  </si>
  <si>
    <t>Browser accesses various functionality, initiates tasks and participates in workflow</t>
  </si>
  <si>
    <t>WEB-EAI</t>
  </si>
  <si>
    <t>Browser-based Integration architecture against multiple back-end systems such as SAP, PeopleSoft, etc.</t>
  </si>
  <si>
    <t>WEB-SOA</t>
  </si>
  <si>
    <t>Service-oriented architecture - automated, higher volume access to Web infrastructure</t>
  </si>
  <si>
    <t>MESSAGING-MIDDLEWARE</t>
  </si>
  <si>
    <t>Asynchronous delivery of requests and data</t>
  </si>
  <si>
    <t>TRANSACTIONAL-MIDDLEWARE</t>
  </si>
  <si>
    <t>Synchronous delivery of requests and data</t>
  </si>
  <si>
    <t>EVENT-MIDDLEWARE</t>
  </si>
  <si>
    <t>Asynchronous delivery of requests and data (Tibco, Vitria, WebMethods, etc.)  Please specify vendor.</t>
  </si>
  <si>
    <t>B2B_EDI</t>
  </si>
  <si>
    <t>Classic Electronic Data Interchnage (WICS, Commerce One, Cyclone Data, etc.)  Please specify vendor.</t>
  </si>
  <si>
    <t>B2B_SWIFT</t>
  </si>
  <si>
    <t>Financial services Data Exchange</t>
  </si>
  <si>
    <t>B2B_HIPAA</t>
  </si>
  <si>
    <t>Insurance Services Data Exchange</t>
  </si>
  <si>
    <t>B2B_ROSETTANET</t>
  </si>
  <si>
    <t>Data Exchange based on RosettaNet standards</t>
  </si>
  <si>
    <t>WORKFLOW</t>
  </si>
  <si>
    <t>Coordination of Human-mediated tasks and approvals</t>
  </si>
  <si>
    <t>WORKFLOW-HIGH-VALUE</t>
  </si>
  <si>
    <t>Coordination of Automated tasks and approvals (provisioning, ordering, logistics)</t>
  </si>
  <si>
    <t>PORTAL-IN-HOUSE</t>
  </si>
  <si>
    <t>PORTAL-WEBLOGIC</t>
  </si>
  <si>
    <t>PORTAL-OTHER</t>
  </si>
  <si>
    <t>Any other 3rd party Portal solution</t>
  </si>
  <si>
    <t>Production Deployment</t>
  </si>
  <si>
    <t>CLUSTERED</t>
  </si>
  <si>
    <t>You are employing a packaged clustering solution (Websphere, Weblogic, etc.)</t>
  </si>
  <si>
    <t>STAND-ALONE-MULTI-INSTANCE</t>
  </si>
  <si>
    <t>Multiple instances are available but they are not coordinated</t>
  </si>
  <si>
    <t>STAND-ALONE-SINGLE-INSTANCE</t>
  </si>
  <si>
    <t>Only a single instance is available</t>
  </si>
  <si>
    <t>Production Model</t>
  </si>
  <si>
    <t>How do you deploy multiple applications</t>
  </si>
  <si>
    <t>SINGLE-APP-PER-JVM</t>
  </si>
  <si>
    <t>MULTIPLE-APPS-PER-JVM</t>
  </si>
  <si>
    <t>Yes No Don't Know</t>
  </si>
  <si>
    <t>YES</t>
  </si>
  <si>
    <t>NO</t>
  </si>
  <si>
    <t>DO-NOT-KNOW</t>
  </si>
  <si>
    <t>How Resolve Problems</t>
  </si>
  <si>
    <t>BRIDGE_CALL</t>
  </si>
  <si>
    <t>All resource specialists are on a conference call to diagnose and triage the outage/problem</t>
  </si>
  <si>
    <t>TRIAGE-TEAM</t>
  </si>
  <si>
    <t>A specialized group undertakes triage and diagnosis of the outage/problem</t>
  </si>
  <si>
    <t>3RD-PARTY</t>
  </si>
  <si>
    <t>3rd Parties, with specific expertise or outsourcing arrangement, assist you in resolving the problem</t>
  </si>
  <si>
    <t>Type_Of_Facility</t>
  </si>
  <si>
    <t>What access do you have to the systems for recycle, file transfer, Admin Console, manual configuration</t>
  </si>
  <si>
    <t>IN-HOUSE-SINGLE-SITE</t>
  </si>
  <si>
    <t>You have complete access to the systems</t>
  </si>
  <si>
    <t>IN-HOUSE-MULTIPLE-SITES</t>
  </si>
  <si>
    <t>You have complete access to the systems, with disaster recovery site</t>
  </si>
  <si>
    <t>IN-HOUSE-HOSTED</t>
  </si>
  <si>
    <t>You have limited access, internally hosted</t>
  </si>
  <si>
    <t>EXTERNAL-HOSTED</t>
  </si>
  <si>
    <t>You have limited access, 3rd party hosted</t>
  </si>
  <si>
    <t>Load Generation</t>
  </si>
  <si>
    <t>None available</t>
  </si>
  <si>
    <t>No attempt to load test the application is performed, prior to production deployment</t>
  </si>
  <si>
    <t>Manual</t>
  </si>
  <si>
    <t>Replay Transactions</t>
  </si>
  <si>
    <t>A file or pre-loaded set of transactions is available</t>
  </si>
  <si>
    <t>Internally developed Automation</t>
  </si>
  <si>
    <t>3rd party Automation</t>
  </si>
  <si>
    <t>Load Generation via Jmeter, LoadRunner, etc. (please specify vendor)</t>
  </si>
  <si>
    <t>Component Usage</t>
  </si>
  <si>
    <t>None</t>
  </si>
  <si>
    <t>This component is not present in the application</t>
  </si>
  <si>
    <t>Light</t>
  </si>
  <si>
    <t>Occasional use of the component</t>
  </si>
  <si>
    <t>Average</t>
  </si>
  <si>
    <t>Typical use of the component</t>
  </si>
  <si>
    <t>Heavy</t>
  </si>
  <si>
    <t>Large number of component instances/usage</t>
  </si>
  <si>
    <t>Extensive</t>
  </si>
  <si>
    <t>High volume of component usage</t>
  </si>
  <si>
    <t>Do not know</t>
  </si>
  <si>
    <t>Capability</t>
  </si>
  <si>
    <t>Process</t>
  </si>
  <si>
    <t>Competency</t>
  </si>
  <si>
    <t>Education</t>
  </si>
  <si>
    <t>Custom Training</t>
  </si>
  <si>
    <t>New Product and Upgrades</t>
  </si>
  <si>
    <t>Overall Plan</t>
  </si>
  <si>
    <t>Objective</t>
  </si>
  <si>
    <t>Target Start</t>
  </si>
  <si>
    <t>Target Completion</t>
  </si>
  <si>
    <t>Limitations</t>
  </si>
  <si>
    <t>Milestone</t>
  </si>
  <si>
    <t>Customer Initiative</t>
  </si>
  <si>
    <t>Notes</t>
  </si>
  <si>
    <t>Ability to triage limited production rollout (Triage-1)</t>
  </si>
  <si>
    <t>Agent Configuration Baseline/Validation</t>
  </si>
  <si>
    <t>Release HealthCheck Reporting</t>
  </si>
  <si>
    <t>Production RunBook</t>
  </si>
  <si>
    <t>Application Audit (service)</t>
  </si>
  <si>
    <t>QA Acceptance - 1 - Minmum criteria</t>
  </si>
  <si>
    <t>Reproducible Load Generation</t>
  </si>
  <si>
    <t>QA Acceptance - 3 - Characterization</t>
  </si>
  <si>
    <t>0 - None</t>
  </si>
  <si>
    <t>5 - Certified</t>
  </si>
  <si>
    <t>4 - Authorized</t>
  </si>
  <si>
    <t>1 - Attempted</t>
  </si>
  <si>
    <t>3 - Proficient</t>
  </si>
  <si>
    <t>2 - Repeatable</t>
  </si>
  <si>
    <t>Current Capability</t>
  </si>
  <si>
    <t>Target Capability</t>
  </si>
  <si>
    <t>QA Acceptance - 2 - Baselines</t>
  </si>
  <si>
    <t>Agent Deployment Policies and Procedures</t>
  </si>
  <si>
    <t>Agent Customization and Validation Procedures</t>
  </si>
  <si>
    <t>Critical App Assessment</t>
  </si>
  <si>
    <t>Triage Techniques and Interpretation</t>
  </si>
  <si>
    <t>Critical App Assessment, Analysis and Interpretation (Triage-2)</t>
  </si>
  <si>
    <t>Historical Data Integration</t>
  </si>
  <si>
    <t>Alert Integration Toolkit</t>
  </si>
  <si>
    <t>Alert Review and Escallation Process</t>
  </si>
  <si>
    <t>Performance Analysis (service)</t>
  </si>
  <si>
    <t>Multiple Load Scenarios and Profiles</t>
  </si>
  <si>
    <t>Dashboard Design and Testing Guidelines</t>
  </si>
  <si>
    <t>Transaction Capture and Review</t>
  </si>
  <si>
    <t>Characterization Procedures</t>
  </si>
  <si>
    <t>Production Operator Procedures</t>
  </si>
  <si>
    <t>Advance Configurations, Alert Integration, EPAgents (Triage - 3)</t>
  </si>
  <si>
    <t>Capacity Management and Planning Procedures</t>
  </si>
  <si>
    <t>Firefighting Procedures</t>
  </si>
  <si>
    <t>Proactive Management Policy</t>
  </si>
  <si>
    <t>Directed Management Policy</t>
  </si>
  <si>
    <t>Reactive Management Policy</t>
  </si>
  <si>
    <t>Custom Method tracing</t>
  </si>
  <si>
    <t>Employing Advanced Tracers</t>
  </si>
  <si>
    <t>Visibility into Custom Frameworks</t>
  </si>
  <si>
    <t>Full Alert Integration</t>
  </si>
  <si>
    <t>Application Capacity Forecast and Assessment (service)</t>
  </si>
  <si>
    <t>Triage Techniques (education)</t>
  </si>
  <si>
    <t>Application Specialist Techniques (education)</t>
  </si>
  <si>
    <t>C-Level dashboards (education)</t>
  </si>
  <si>
    <t>Internal Education for Application Monitoring Practitioners</t>
  </si>
  <si>
    <t>Centralized, Shared Organization of Triage Specialists</t>
  </si>
  <si>
    <t>Line-of-Business Dashboards (service)</t>
  </si>
  <si>
    <t>Enterprise Monitoring visibility Assessment (service)</t>
  </si>
  <si>
    <t>Evangilizing the Java Monitoring COE</t>
  </si>
  <si>
    <t>Dashboard Design and Implementation (education)</t>
  </si>
  <si>
    <t>QA Processes (education)</t>
  </si>
  <si>
    <t>Production Monitoring (education)</t>
  </si>
  <si>
    <t>Experienced SWAT/Triage Team</t>
  </si>
  <si>
    <t>Formal Application Triage</t>
  </si>
  <si>
    <t>Structured Monitoring across DEV, QA, UAT and Prod</t>
  </si>
  <si>
    <t>Charge-back Model</t>
  </si>
  <si>
    <t>COE utilizes Multiple Service Tiers</t>
  </si>
  <si>
    <t>Triage and Resolution with Multiple Toolsets and Visibility</t>
  </si>
  <si>
    <t>Phrase or term</t>
  </si>
  <si>
    <t>No concept or experience</t>
  </si>
  <si>
    <t>Reactive Management</t>
  </si>
  <si>
    <t>Directed Management</t>
  </si>
  <si>
    <t>Proactive Management</t>
  </si>
  <si>
    <t>Characterization</t>
  </si>
  <si>
    <t>Exercise and analysis of an application under structured, repeatable load simulation</t>
  </si>
  <si>
    <t>Escalation and Resolution Process across the App Lifecycle</t>
  </si>
  <si>
    <t>Customer:</t>
  </si>
  <si>
    <t>Answers</t>
  </si>
  <si>
    <t>Note</t>
  </si>
  <si>
    <t>SNMP Adapter (Y/N)</t>
  </si>
  <si>
    <t>Application Name</t>
  </si>
  <si>
    <t>e.g. AIX, Solaris, Windows</t>
  </si>
  <si>
    <t>App Server &amp; Versions</t>
  </si>
  <si>
    <t>e.g. WegLogic 8, Websphere</t>
  </si>
  <si>
    <t>e.g. Sun Java 5, BEA Jrockit JVM</t>
  </si>
  <si>
    <t>Env(s) Monitored</t>
  </si>
  <si>
    <t>e.g. QA/Dev/Prod</t>
  </si>
  <si>
    <t>Approx # of Metrics</t>
  </si>
  <si>
    <t>Agent Configuration Info</t>
  </si>
  <si>
    <t>Major Backend Resources</t>
  </si>
  <si>
    <t>Servlet Used (Y/N)</t>
  </si>
  <si>
    <t>Entity Bean Used (Y/N)</t>
  </si>
  <si>
    <t>Session Bean Used (Y/N)</t>
  </si>
  <si>
    <t>for each environment</t>
  </si>
  <si>
    <t>Descriptions</t>
    <phoneticPr fontId="1" type="noConversion"/>
  </si>
  <si>
    <t xml:space="preserve">Application Baseline </t>
    <phoneticPr fontId="1" type="noConversion"/>
  </si>
  <si>
    <t>Dashboard Validation</t>
    <phoneticPr fontId="1" type="noConversion"/>
  </si>
  <si>
    <t>Does the customer validate dashboards prior to use?</t>
    <phoneticPr fontId="1" type="noConversion"/>
  </si>
  <si>
    <t xml:space="preserve">Performance Baseline </t>
    <phoneticPr fontId="1" type="noConversion"/>
  </si>
  <si>
    <t>Threshold Validation</t>
    <phoneticPr fontId="1" type="noConversion"/>
  </si>
  <si>
    <t>Does the customer validate the threshold values?</t>
    <phoneticPr fontId="1" type="noConversion"/>
  </si>
  <si>
    <t>Does the customer have and use reproducible load tests in QA?</t>
    <phoneticPr fontId="1" type="noConversion"/>
  </si>
  <si>
    <r>
      <t xml:space="preserve">Notes </t>
    </r>
    <r>
      <rPr>
        <b/>
        <sz val="10"/>
        <rFont val="Arial"/>
        <family val="2"/>
      </rPr>
      <t>(Mandatory)</t>
    </r>
    <phoneticPr fontId="1" type="noConversion"/>
  </si>
  <si>
    <t>Does the customer have simple critieria such as no. of stalls &lt; 5, prior to rolling out applications?</t>
    <phoneticPr fontId="1" type="noConversion"/>
  </si>
  <si>
    <t>Customer Experience</t>
    <phoneticPr fontId="1" type="noConversion"/>
  </si>
  <si>
    <t>Does the customer have the ability to know its application user's experience?</t>
    <phoneticPr fontId="1" type="noConversion"/>
  </si>
  <si>
    <t>Does the customer baseline the agent configuration or validate the agent configuration prior to use?</t>
  </si>
  <si>
    <t>Does the customer perform load testing to assess  performance and scalability?  Do they manage this across multiple releases?</t>
  </si>
  <si>
    <t>Does the customer use transaction trace and review the results?  Do they understand the advantages and limitations of this technology?</t>
  </si>
  <si>
    <t>How well does the customer triage?  Does the customer use single metrics?  Alerts?  Dashboards?  Are they aware of the nominal ranges that different Java components should be operating with?  Do they understand the various GC profiles?  Do they know how to quickly isolate high response time and High Invocation metrics?</t>
  </si>
  <si>
    <t>Does the customer identify and manage major Use Cases in order to create and maintain multple load profiles?  Do they use the production experience to enhance and correct their load scenarios?</t>
  </si>
  <si>
    <t>Are there standard procedures in deploying agents?  Can their staff accomplish an agent installation or reconfiguration in response to an email request?</t>
  </si>
  <si>
    <t>If alerts are used by the customer, is there a organization to respond to alerts?  Is there a process to handle alert escalation?</t>
  </si>
  <si>
    <t>Does the customer use advanced tracers?  Do they know how to manage the number of metrics and possible agent configurations that result?</t>
  </si>
  <si>
    <t>Application Performance Analysis (service)</t>
  </si>
  <si>
    <t>Current Skill Level</t>
  </si>
  <si>
    <t>Desired Skill Level</t>
  </si>
  <si>
    <t>Score</t>
  </si>
  <si>
    <t>LCMM Level</t>
  </si>
  <si>
    <t>CapabilitiesSummary</t>
  </si>
  <si>
    <t>Inadequate</t>
  </si>
  <si>
    <t>Proficient</t>
  </si>
  <si>
    <t>Acceptable-Emerging</t>
  </si>
  <si>
    <t>Acceptable-Consistent</t>
  </si>
  <si>
    <t>Acceptable-Repeatable</t>
  </si>
  <si>
    <t>Current Assessment</t>
  </si>
  <si>
    <t>Future Assessment</t>
  </si>
  <si>
    <t>Reactive-Negotiated</t>
  </si>
  <si>
    <t>Best Practice Module</t>
  </si>
  <si>
    <t>These lists are to populate the dropdowns to identify the appropriate Best Practice Module for a Particular Skill, Process or Competency</t>
  </si>
  <si>
    <t>Artifacts</t>
  </si>
  <si>
    <t>QA Test Plan</t>
  </si>
  <si>
    <t>Application Baseline</t>
  </si>
  <si>
    <t>Artifact</t>
  </si>
  <si>
    <t>Agent Deployment Cookbook</t>
  </si>
  <si>
    <t>Production Runbook</t>
  </si>
  <si>
    <t>Certification Procedure</t>
  </si>
  <si>
    <t>Configuration Baseline</t>
  </si>
  <si>
    <t>Performance Baseline</t>
  </si>
  <si>
    <t>Application HealthCheck</t>
  </si>
  <si>
    <t>Deployment Schedule</t>
  </si>
  <si>
    <t>Engagement Guidelines - Firefight</t>
  </si>
  <si>
    <t>Engagement Guidelines - Service Level Agreement</t>
  </si>
  <si>
    <t>Enterprise Visibility Assessment</t>
  </si>
  <si>
    <t>Skills Assessment</t>
  </si>
  <si>
    <t>Engagements (services)</t>
  </si>
  <si>
    <t>Alert Integration</t>
  </si>
  <si>
    <t>Agent Administrator Training</t>
  </si>
  <si>
    <t>Rapid Deployment</t>
  </si>
  <si>
    <t>QA Test User Training</t>
  </si>
  <si>
    <t>Operator User Training</t>
  </si>
  <si>
    <t>App Specialist Training</t>
  </si>
  <si>
    <t>Capacity Management Training</t>
  </si>
  <si>
    <t>Forecast and Assessment Training</t>
  </si>
  <si>
    <t>Triage Training</t>
  </si>
  <si>
    <t>COE5 App Specialist Training</t>
  </si>
  <si>
    <t>COE5 Capacity Management Training</t>
  </si>
  <si>
    <t>COE4 Education Materials</t>
  </si>
  <si>
    <t>COE2 Process Assessment (process)</t>
  </si>
  <si>
    <t>COE2 Rapid Deployment (process)</t>
  </si>
  <si>
    <t>COE2 Remote Analysis (skill)</t>
  </si>
  <si>
    <t>What/how good is the customer's performance management policy</t>
  </si>
  <si>
    <t>Does the customer baseline the application configuration (J2EE components and server configuration)?</t>
  </si>
  <si>
    <t>Stand-alone, Service Bureau access to Triage Specialists</t>
  </si>
  <si>
    <t>Hierarchal Dashboards</t>
  </si>
  <si>
    <t>COE5 Executive Dashboards</t>
  </si>
  <si>
    <t>COE5 Forecast and Assessment training</t>
  </si>
  <si>
    <t>COE5 Triage Training</t>
  </si>
  <si>
    <t>Skills</t>
  </si>
  <si>
    <t>Current</t>
  </si>
  <si>
    <t>Future</t>
  </si>
  <si>
    <t>SkillsSummary</t>
  </si>
  <si>
    <t>ProcessSummary</t>
  </si>
  <si>
    <t>CompetencySummary</t>
  </si>
  <si>
    <t>Acceptable</t>
  </si>
  <si>
    <t>Gaps</t>
  </si>
  <si>
    <t>7,7,3</t>
  </si>
  <si>
    <t>7,5,4</t>
  </si>
  <si>
    <t>5,7,4</t>
  </si>
  <si>
    <t>3,5,2</t>
  </si>
  <si>
    <t>3,4,1</t>
  </si>
  <si>
    <t>Proprietary portal solution not based on an 3rd party portal development environment</t>
  </si>
  <si>
    <t>CLUSTERED-PROPRIETARY</t>
  </si>
  <si>
    <t>You are employing a custom/proprietary clustering solution</t>
  </si>
  <si>
    <t>One or more Users exercise the app in a coordinated fashion</t>
  </si>
  <si>
    <t>Any manner of scripts or proprietary load simulation</t>
  </si>
  <si>
    <t>An audit is a characterization of the application, under load, such that important Availability, Performance and Capacity metrics are identified and the general ability of the application to function and scale is assessed.  How well does the customer realize this competency?</t>
  </si>
  <si>
    <t>Will use tool in response to major problem (Identify in Production)</t>
  </si>
  <si>
    <t>Will use tool to address issues before they escalate (Identify prior to production)</t>
  </si>
  <si>
    <t>Will use tool and process to prevent problems from propogating (Identify and Resolve prior to Production)</t>
  </si>
  <si>
    <t>Does the customer use performance baselines to identify the triage the current problem?  Does the customer have the appropriate Java, JVM and OS internals background to be able to make sophisticated correlations?</t>
  </si>
  <si>
    <t>Are there well-defined procedures in tackling critical system situations (such as firefights)?</t>
  </si>
  <si>
    <t>Is the customer employing capable and well-designed dashboards?  Has the Customer received advanced education/training on dashboard design and implementation?</t>
  </si>
  <si>
    <t>Does the Customer have solid processes on monitoring production applications and training production staff as to what is required of them.</t>
  </si>
  <si>
    <t>LCMM 1</t>
  </si>
  <si>
    <t>LCMM 1 Baselines (skill)</t>
  </si>
  <si>
    <t>LCMM 1 QA Acceptance (process)</t>
  </si>
  <si>
    <t>LCMM 1 Quality Review and Escalation (process)</t>
  </si>
  <si>
    <t>LCMM 1 Triage 1 (skill)</t>
  </si>
  <si>
    <t>LCMM  3</t>
  </si>
  <si>
    <t>LCMM 2 Performance Optimization</t>
  </si>
  <si>
    <t>LCMM  1</t>
  </si>
  <si>
    <t>LCMM 2 Agent Promotion</t>
  </si>
  <si>
    <t>LCMM 2 Agent Validation</t>
  </si>
  <si>
    <t>LCMM 2 Alert Review and Escalation</t>
  </si>
  <si>
    <t>LCMM 2 Dashboard Strategies</t>
  </si>
  <si>
    <t>LCMM 2 Thresholds and Alerting</t>
  </si>
  <si>
    <t>LCMM 3 Advanced Techniques - identify and generate new tracing (skill)</t>
  </si>
  <si>
    <t>LCMM 3 Filling Monitoring Gaps</t>
  </si>
  <si>
    <t>LCMM 3 Alert Integration</t>
  </si>
  <si>
    <t>LCMM  2</t>
  </si>
  <si>
    <t>LCMM 3 Capacity Management and Planning (skill)</t>
  </si>
  <si>
    <t>LCMM 3 Firefighting Practice (process)</t>
  </si>
  <si>
    <t>LCMM 3 Advanced Triage</t>
  </si>
  <si>
    <t>LCMM 3 Critical App Assessment (skill)</t>
  </si>
  <si>
    <t>LCMM -1</t>
  </si>
  <si>
    <t>LCMM -2</t>
  </si>
  <si>
    <t>LCMM -3</t>
  </si>
  <si>
    <t>LCMM -4</t>
  </si>
  <si>
    <t>LCMM 4 Staffing Strategies</t>
  </si>
  <si>
    <t>LCMM 2 Deployment Planning</t>
  </si>
  <si>
    <t>LCMM 3 Service Level Management Practice (process)</t>
  </si>
  <si>
    <t>LCMM 2 Solution Certification</t>
  </si>
  <si>
    <t>LCMM 1 Agent Customization (process)</t>
  </si>
  <si>
    <t>LCMM 2 Reporting</t>
  </si>
  <si>
    <t>LCMM 3 Proactive Management (process)</t>
  </si>
  <si>
    <t>LCMM 3 Triage with Baselines (skill)</t>
  </si>
  <si>
    <t>LCMM -5</t>
  </si>
  <si>
    <t>Does the customer use Custom Method Tracing / PowerPack or Services Pack - or other agent extension products?  Do they know how to assess that the new metrics are safe to use in production?</t>
  </si>
  <si>
    <t>Other  Advanced Monitoring Capabilities used</t>
  </si>
  <si>
    <t>Metrics Storage Capacity Management and Planning Procedures</t>
  </si>
  <si>
    <t>Has the Customer has received advanced training/help by PS on structuring the QA Processes?</t>
  </si>
  <si>
    <t>When a performance issue happens in production, is the customer capabile of using the Monitoring Tool to triage, diagnose the problem</t>
  </si>
  <si>
    <t>Rapid Install and Configure the Monitoring Tool for new application</t>
  </si>
  <si>
    <t>Doe the customer have process and procedures to quickly deploy an Performance Monitoring agent against a new application, confirm the configuration and metrics generated?</t>
  </si>
  <si>
    <t>Does the customer know how to assess which apps are critical and should be managed by the Monitoring Tool?</t>
  </si>
  <si>
    <t>Does the customer store and integrate performance data generated by the Monitoring Tool with their performance data warehouse?  Do they have a strategy to actually review and employ the data?</t>
  </si>
  <si>
    <t>Are there procedures for operators to follow in response to performance problems and alerts identified by the Monitoring Tool?</t>
  </si>
  <si>
    <t>Monitoring Gaps Filled via LogReader/CommandScheduler Agents</t>
  </si>
  <si>
    <t>Monitoring Tool Integration</t>
  </si>
  <si>
    <t>What system management infrastructure is the Monitoring Tool integrated with?</t>
  </si>
  <si>
    <t>Please assess if the customer is using advanced the Monitoring Tool significantly.  Please list advanced features used in notes column</t>
  </si>
  <si>
    <t>Are data generated by the Monitoring Tool used to help the application capacity management and planning processes?</t>
  </si>
  <si>
    <t>Does the Customer possess the skills to use advanced Monitoring Tool configuraitons, alert integration, and EPAgents to triage system problems?</t>
  </si>
  <si>
    <t>For high value systems, identify the significant supporting systems and describe the monitoring in place.  Determine if it sufficient and suggest how this gap may be addressed and ultimately be integrated an Monitoring dashboard.  How well does the customer address this activity?</t>
  </si>
  <si>
    <t>Color Code</t>
  </si>
  <si>
    <t>Sample Color Scoring</t>
  </si>
  <si>
    <t>Proficient and may effectively mentor to others.  Has established skills testing and skills development roadmaps. Service Catalog 50% achieved.</t>
  </si>
  <si>
    <t>Limited Information outside of Domain of Responsibility (have to ask for alert status - not shared automatically.</t>
  </si>
  <si>
    <t>How well does the customer achieve a Directed Management capability?  Have there established meaningful criteria for minimum acceptable performance - and not just survivability (no crashes) during testing?</t>
  </si>
  <si>
    <t>Does the customer know how to audit an application and then run a load to failure in order to comfirm capacity and document which metrics are significant when the application fails?  Is the customer have processes to get code fixed and retested before allowing on-boarding to production?</t>
  </si>
  <si>
    <t>Understands concept but not in current practice</t>
  </si>
  <si>
    <t>Understands concept and is in use to some effect.  Basic processes are in cookbook form.</t>
  </si>
  <si>
    <t>Understnds concept and is in use to good effect, and validated (documentation samples, incident reports, etc.).  Ample documentation. Service catalog roadmap established and making progress.</t>
  </si>
  <si>
    <t>Proficient and may both mentor individually and train groups with consistent quality results.  Full internal training, skills assessment and service catalog 80-100%.</t>
  </si>
  <si>
    <t>Overall Capabilities (combine Skills, Process and Competency)</t>
  </si>
  <si>
    <t>Does the customer perform a health check on the applications and release the results to the right people (stakeholders)?  Are the findings captured in a standard report.</t>
  </si>
  <si>
    <t>Are there standard procedures in customizing and validating agents?  Is there an escallation process to correct instrumentation that is found to be inappropriate?</t>
  </si>
  <si>
    <t>Does the customer have guidelines on how to design and test and validate dashboards?</t>
  </si>
  <si>
    <t>Does the customer have procedures to characterize applications in terms of agent configurations to be tested, load profiles and scenarios, review of the significant metrics for Availability, Performance and Capacity?</t>
  </si>
  <si>
    <t>Are Monitoring Tool alerts integrated with system management and/or trouble-ticket infrastructure?</t>
  </si>
  <si>
    <t>Does the customer use line-of-business dashboards?</t>
  </si>
  <si>
    <r>
      <t xml:space="preserve">Is the customer limiting their use of Monitoring Tool to Triage or otherwise employing the product only when problems are evident?  </t>
    </r>
    <r>
      <rPr>
        <b/>
        <sz val="10"/>
        <rFont val="Arial"/>
        <family val="2"/>
      </rPr>
      <t>How well does the customer achieve 7x24 monitoring?</t>
    </r>
  </si>
  <si>
    <t>Monitoring Tool (instrumentation) Deployment</t>
  </si>
  <si>
    <t>Monitoring Tool (real transactions) Deployment</t>
  </si>
  <si>
    <t>Monitoring Tool (synthetic transactions) Deployment</t>
  </si>
  <si>
    <t>Memory Analysis (Y/N)</t>
  </si>
  <si>
    <t>Data Integration API (Y/N)</t>
  </si>
  <si>
    <t>Transaction Analysis (Y/N)</t>
  </si>
  <si>
    <t>Error Analysis (Y/N)</t>
  </si>
  <si>
    <t>Config Change Analysis (Y/N)</t>
  </si>
  <si>
    <t># business transactions enabled</t>
  </si>
  <si>
    <t># business transactions observed</t>
  </si>
  <si>
    <t>HTTP throughput requests/sec</t>
  </si>
  <si>
    <t>HTTPs throughput request/sec</t>
  </si>
  <si>
    <t># logins per hour</t>
  </si>
  <si>
    <t># unique users in database</t>
  </si>
  <si>
    <t># Expected defects per hour</t>
  </si>
  <si>
    <t># applicances configured?</t>
  </si>
  <si>
    <t>Availability alerts (Y/N)</t>
  </si>
  <si>
    <t>Performance alerts (Y/N)</t>
  </si>
  <si>
    <t>Synthetic Frequency</t>
  </si>
  <si>
    <t>Any non-HTTP protocols (pls list)</t>
  </si>
  <si>
    <t>Any resources being exercised?</t>
  </si>
  <si>
    <t>Threshold values (range)</t>
  </si>
  <si>
    <t>e.g. Packaged Solutions, Custom Tracing</t>
  </si>
  <si>
    <t>Other Java Componets Used</t>
  </si>
  <si>
    <t>Log monitoring or custom Agent Used (Y/N) &amp; Describe How It is Used</t>
  </si>
  <si>
    <t>Alert Integration In Place or Planned to be In Place (Y/N)/  Who consumes the alerts?</t>
  </si>
  <si>
    <t>LCMM 1 Metrics Storage Sizing and Capacity Forecast (skill)</t>
  </si>
  <si>
    <t>APM Storage Sizing</t>
  </si>
  <si>
    <t>Metrics Storage Capacity management (MS-1)</t>
  </si>
  <si>
    <t>If the customer is collecting baselines on QA acceptance tests, does the customer compare test results (regression) prior to rolling out applications?</t>
  </si>
  <si>
    <t>Does the customer have an application performance management runbook?  Is the use of APM in the RunBook?</t>
  </si>
  <si>
    <t xml:space="preserve">Does the customer know how  resources should be allocated to Metrics Storage ?  </t>
  </si>
  <si>
    <t>Does the customer characterize the applications first prior to rolling out an application?  Application characterization is a service and a major part fo the Service Catalog..</t>
  </si>
  <si>
    <t>Does the user use Extension Agent (log, command, custom) to fill in the monitoring gaps?  How well does the customer know how to use/modify Extension Agents</t>
  </si>
  <si>
    <t>If alerts are used by the customer, does the customer attempt to integrate with ticketing system?  Is an Alert Integration Toolkit defined to accelerate the process?</t>
  </si>
  <si>
    <t>Extension Agent Configuration and Modification</t>
  </si>
  <si>
    <t>Metrics Storage Capacity Management (MS-2)</t>
  </si>
  <si>
    <t>Do they know how to forecast Metrics Storage (MS) capacity needs?  Do they know how to Interpret MS performance metrics?</t>
  </si>
  <si>
    <t>LCMM 2 MS Capacity Management</t>
  </si>
  <si>
    <t>LCMM  3 - Triage with Baselines</t>
  </si>
  <si>
    <t>MS Deployment</t>
  </si>
  <si>
    <t>MS Sizing</t>
  </si>
  <si>
    <t>MS Forecast</t>
  </si>
  <si>
    <t>MS HealthCheck Report</t>
  </si>
  <si>
    <t>LCMM 1 MS Sizing and Capacity Forecast (skill)</t>
  </si>
  <si>
    <t>MS Deployment Cookbook</t>
  </si>
  <si>
    <t>MS Administrator Training</t>
  </si>
  <si>
    <t>Does the customer know how to employ Transaction Analysis to narrow down the major entry points to a framework?  Do they know how to interact with Developers to identify the appropriate entry points to the framwwork.  Do they know how to review a JAR in order to find appropriate methods to instrument?  Do they know how to achieve the additional tracing to expose the classes and methods?</t>
  </si>
  <si>
    <t>Are Log_Reader or Command_Scheduler agents used?  Does the customer understand the advantages and limitations of using Extension Agents?</t>
  </si>
  <si>
    <t>Has the Customer has received advanced training/help by PS on Metrics Storage (MS) Capacity Planning?</t>
  </si>
  <si>
    <t>Has the customer engaged consultant/services to conduct Performance Analysis or does the customer possess the skills to do it themselves?  How frequently will performance issues be resolved via code fix or patch?  How well is that fix/patch evalauated, prior to production?</t>
  </si>
  <si>
    <t>Agent and Metrics Storage (MS) Installation and Configuration (education)</t>
  </si>
  <si>
    <t>Metrics Storage (MS) Capacity Management</t>
  </si>
  <si>
    <t>LCMM 2 - MS Capacity Management</t>
  </si>
  <si>
    <t>LCMM 2 - Performance Optimization</t>
  </si>
  <si>
    <t>Consulting Services</t>
  </si>
  <si>
    <t>Message Bean Used (Y/N)</t>
  </si>
  <si>
    <t>How many client staff are trained with each Vendor APM solution?  (pls list)</t>
  </si>
  <si>
    <t>Business Unit (if app owner)</t>
  </si>
  <si>
    <t>Applications Monitored (For each APM technology answer the following. )</t>
  </si>
  <si>
    <t>At least one repsentative application using each APM technology (duplicate page as needed),</t>
  </si>
  <si>
    <t>if you do not have an euample of a single app using all APM technologies</t>
  </si>
  <si>
    <t>Synthetics direct to a database, for example, Instead of going via the application.</t>
  </si>
  <si>
    <t># Agents managed</t>
  </si>
  <si>
    <t># metrics managed</t>
  </si>
  <si>
    <r>
      <rPr>
        <sz val="10"/>
        <color rgb="FFFF0000"/>
        <rFont val="Arial"/>
        <family val="2"/>
      </rPr>
      <t>There are FOUR sections on this worksheet.</t>
    </r>
    <r>
      <rPr>
        <sz val="10"/>
        <rFont val="Arial"/>
        <family val="2"/>
      </rPr>
      <t xml:space="preserve">
Please indcate the deployed footprint for each APM technology being used.  Please indicate a representative application that uses all of the technologies.  Or indicate at least one reprentative application using eac of the deployed APM technologies.</t>
    </r>
  </si>
  <si>
    <t>Vendor and Versions used</t>
  </si>
  <si>
    <t>Indicate # of devices, type and capacity of hardware, as appripriate.</t>
  </si>
  <si>
    <t>CLRs &amp; versions supported</t>
  </si>
  <si>
    <t>JVMs &amp; version supported</t>
  </si>
  <si>
    <t>OS Platforms &amp; Versions supported</t>
  </si>
  <si>
    <t>Are you using any other tool(s) to get Performance Visibility (Y/N) (pls list)</t>
  </si>
  <si>
    <t>Performance Portal deployed and APM data is available</t>
  </si>
  <si>
    <t>LCMM 3 Advanced Techniques - Custom and Advanced Tracers (skill)</t>
  </si>
</sst>
</file>

<file path=xl/styles.xml><?xml version="1.0" encoding="utf-8"?>
<styleSheet xmlns="http://schemas.openxmlformats.org/spreadsheetml/2006/main">
  <fonts count="17">
    <font>
      <sz val="10"/>
      <name val="Arial"/>
      <family val="2"/>
    </font>
    <font>
      <sz val="8"/>
      <name val="Arial"/>
      <family val="2"/>
    </font>
    <font>
      <b/>
      <sz val="12"/>
      <name val="Arial"/>
      <family val="2"/>
    </font>
    <font>
      <sz val="12"/>
      <name val="Arial"/>
      <family val="2"/>
    </font>
    <font>
      <i/>
      <sz val="12"/>
      <name val="Arial"/>
      <family val="2"/>
    </font>
    <font>
      <b/>
      <sz val="10"/>
      <name val="Arial"/>
      <family val="2"/>
    </font>
    <font>
      <sz val="10"/>
      <name val="Arial"/>
      <family val="2"/>
    </font>
    <font>
      <b/>
      <sz val="16"/>
      <name val="Arial"/>
      <family val="2"/>
    </font>
    <font>
      <i/>
      <sz val="10"/>
      <name val="Arial"/>
      <family val="2"/>
    </font>
    <font>
      <sz val="14"/>
      <name val="Arial"/>
      <family val="2"/>
    </font>
    <font>
      <b/>
      <sz val="12"/>
      <color indexed="9"/>
      <name val="Arial"/>
      <family val="2"/>
    </font>
    <font>
      <b/>
      <sz val="10"/>
      <color indexed="9"/>
      <name val="Arial"/>
      <family val="2"/>
    </font>
    <font>
      <sz val="10"/>
      <color indexed="9"/>
      <name val="Arial"/>
      <family val="2"/>
    </font>
    <font>
      <sz val="16"/>
      <name val="Arial"/>
      <family val="2"/>
    </font>
    <font>
      <sz val="10"/>
      <color indexed="41"/>
      <name val="Arial"/>
      <family val="2"/>
    </font>
    <font>
      <sz val="8"/>
      <color indexed="9"/>
      <name val="Arial"/>
      <family val="2"/>
    </font>
    <font>
      <sz val="10"/>
      <color rgb="FFFF0000"/>
      <name val="Arial"/>
      <family val="2"/>
    </font>
  </fonts>
  <fills count="1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52"/>
        <bgColor indexed="64"/>
      </patternFill>
    </fill>
    <fill>
      <patternFill patternType="solid">
        <fgColor indexed="51"/>
        <bgColor indexed="64"/>
      </patternFill>
    </fill>
    <fill>
      <patternFill patternType="solid">
        <fgColor indexed="47"/>
        <bgColor indexed="64"/>
      </patternFill>
    </fill>
    <fill>
      <patternFill patternType="solid">
        <fgColor indexed="57"/>
        <bgColor indexed="64"/>
      </patternFill>
    </fill>
    <fill>
      <patternFill patternType="solid">
        <fgColor indexed="13"/>
        <bgColor indexed="64"/>
      </patternFill>
    </fill>
    <fill>
      <patternFill patternType="solid">
        <fgColor indexed="18"/>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6">
    <xf numFmtId="0" fontId="0" fillId="0" borderId="0" xfId="0"/>
    <xf numFmtId="0" fontId="3" fillId="0" borderId="0" xfId="0" applyFont="1" applyAlignment="1">
      <alignment wrapText="1"/>
    </xf>
    <xf numFmtId="0" fontId="5" fillId="0" borderId="0" xfId="0" applyFont="1"/>
    <xf numFmtId="0" fontId="6" fillId="0" borderId="0" xfId="0" applyFont="1"/>
    <xf numFmtId="0" fontId="0" fillId="0" borderId="0" xfId="0" applyAlignment="1">
      <alignment horizontal="center" wrapText="1"/>
    </xf>
    <xf numFmtId="0" fontId="7" fillId="0" borderId="0" xfId="0" applyFont="1"/>
    <xf numFmtId="0" fontId="8" fillId="0" borderId="0" xfId="0" applyFont="1" applyAlignment="1">
      <alignment horizontal="center"/>
    </xf>
    <xf numFmtId="0" fontId="0" fillId="2" borderId="1" xfId="0" applyFill="1" applyBorder="1"/>
    <xf numFmtId="0" fontId="5" fillId="0" borderId="0" xfId="0" applyFont="1" applyAlignment="1">
      <alignment horizontal="center"/>
    </xf>
    <xf numFmtId="0" fontId="9" fillId="3" borderId="0" xfId="0" applyFont="1" applyFill="1" applyAlignment="1">
      <alignment wrapText="1" shrinkToFit="1"/>
    </xf>
    <xf numFmtId="0" fontId="0" fillId="0" borderId="0" xfId="0" applyAlignment="1">
      <alignment wrapText="1" shrinkToFit="1"/>
    </xf>
    <xf numFmtId="0" fontId="5" fillId="4" borderId="1" xfId="0" applyFont="1" applyFill="1" applyBorder="1" applyAlignment="1">
      <alignment wrapText="1" shrinkToFit="1"/>
    </xf>
    <xf numFmtId="0" fontId="0" fillId="2" borderId="1" xfId="0" applyFill="1" applyBorder="1" applyAlignment="1">
      <alignment wrapText="1" shrinkToFit="1"/>
    </xf>
    <xf numFmtId="0" fontId="0" fillId="4" borderId="1" xfId="0" applyFill="1" applyBorder="1" applyAlignment="1">
      <alignment wrapText="1" shrinkToFit="1"/>
    </xf>
    <xf numFmtId="0" fontId="0" fillId="0" borderId="0" xfId="0" applyAlignment="1">
      <alignment wrapText="1"/>
    </xf>
    <xf numFmtId="0" fontId="8" fillId="0" borderId="0" xfId="0" applyFont="1" applyAlignment="1">
      <alignment horizontal="center" wrapText="1"/>
    </xf>
    <xf numFmtId="0" fontId="5" fillId="5" borderId="0" xfId="0" applyFont="1" applyFill="1" applyAlignment="1">
      <alignment horizontal="center" wrapText="1"/>
    </xf>
    <xf numFmtId="0" fontId="5" fillId="5" borderId="0" xfId="0" applyFont="1" applyFill="1" applyAlignment="1">
      <alignment horizontal="center"/>
    </xf>
    <xf numFmtId="0" fontId="0" fillId="5" borderId="0" xfId="0" applyFill="1"/>
    <xf numFmtId="0" fontId="0" fillId="2" borderId="0" xfId="0" applyFill="1" applyAlignment="1">
      <alignment horizontal="center"/>
    </xf>
    <xf numFmtId="0" fontId="0" fillId="5" borderId="0" xfId="0" applyFill="1" applyAlignment="1">
      <alignment wrapText="1"/>
    </xf>
    <xf numFmtId="0" fontId="11" fillId="5" borderId="0" xfId="0" applyFont="1" applyFill="1"/>
    <xf numFmtId="0" fontId="2" fillId="0" borderId="0" xfId="0" applyFont="1" applyAlignment="1">
      <alignment wrapText="1"/>
    </xf>
    <xf numFmtId="0" fontId="0" fillId="0" borderId="0" xfId="0" applyAlignment="1">
      <alignment horizontal="center"/>
    </xf>
    <xf numFmtId="0" fontId="13" fillId="5" borderId="0" xfId="0" applyFont="1" applyFill="1" applyAlignment="1">
      <alignment horizontal="center" wrapText="1"/>
    </xf>
    <xf numFmtId="0" fontId="12" fillId="5" borderId="0" xfId="0" applyFont="1" applyFill="1" applyAlignment="1">
      <alignment horizontal="center"/>
    </xf>
    <xf numFmtId="0" fontId="14" fillId="5" borderId="0" xfId="0" applyFont="1" applyFill="1" applyAlignment="1">
      <alignment horizontal="center"/>
    </xf>
    <xf numFmtId="0" fontId="5" fillId="0" borderId="0" xfId="0" applyFont="1" applyAlignment="1">
      <alignment horizontal="center" wrapText="1"/>
    </xf>
    <xf numFmtId="0" fontId="2" fillId="0" borderId="0" xfId="0" applyFont="1" applyAlignment="1">
      <alignment horizontal="center"/>
    </xf>
    <xf numFmtId="0" fontId="8" fillId="0" borderId="0" xfId="0" applyFont="1"/>
    <xf numFmtId="0" fontId="1" fillId="6" borderId="0" xfId="0" applyFont="1" applyFill="1" applyAlignment="1">
      <alignment horizontal="center"/>
    </xf>
    <xf numFmtId="0" fontId="15" fillId="7" borderId="0" xfId="0" applyFont="1" applyFill="1" applyAlignment="1">
      <alignment horizontal="center"/>
    </xf>
    <xf numFmtId="0" fontId="15" fillId="8" borderId="0" xfId="0"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0" fontId="15" fillId="11" borderId="0" xfId="0" applyFont="1" applyFill="1" applyAlignment="1">
      <alignment horizontal="center"/>
    </xf>
    <xf numFmtId="0" fontId="1" fillId="12" borderId="0" xfId="0" applyFont="1" applyFill="1" applyAlignment="1">
      <alignment horizontal="center"/>
    </xf>
    <xf numFmtId="0" fontId="0" fillId="0" borderId="0" xfId="0" applyAlignment="1">
      <alignment horizontal="right" wrapText="1"/>
    </xf>
    <xf numFmtId="0" fontId="0" fillId="0" borderId="0" xfId="0" applyAlignment="1">
      <alignment wrapText="1"/>
    </xf>
    <xf numFmtId="0" fontId="0" fillId="0" borderId="0" xfId="0" applyAlignment="1">
      <alignment horizontal="center" wrapText="1" shrinkToFit="1"/>
    </xf>
    <xf numFmtId="0" fontId="0" fillId="0" borderId="3" xfId="0" applyBorder="1" applyAlignment="1">
      <alignment wrapText="1" shrinkToFit="1"/>
    </xf>
    <xf numFmtId="0" fontId="2" fillId="0" borderId="0" xfId="0" applyFont="1" applyAlignment="1">
      <alignment horizontal="center"/>
    </xf>
    <xf numFmtId="0" fontId="0" fillId="17" borderId="0" xfId="0" applyFill="1" applyAlignment="1">
      <alignment wrapText="1" shrinkToFit="1"/>
    </xf>
    <xf numFmtId="0" fontId="0" fillId="17" borderId="0" xfId="0" applyFill="1" applyAlignment="1">
      <alignment wrapText="1"/>
    </xf>
    <xf numFmtId="0" fontId="0" fillId="17" borderId="2" xfId="0" applyFill="1" applyBorder="1" applyAlignment="1"/>
    <xf numFmtId="0" fontId="0" fillId="17" borderId="0" xfId="0" applyFill="1" applyAlignment="1"/>
    <xf numFmtId="0" fontId="0" fillId="0" borderId="0" xfId="0" applyAlignment="1"/>
    <xf numFmtId="0" fontId="10" fillId="16" borderId="1" xfId="0" applyFont="1" applyFill="1" applyBorder="1" applyAlignment="1">
      <alignment horizontal="left" wrapText="1" shrinkToFit="1"/>
    </xf>
    <xf numFmtId="0" fontId="10" fillId="13" borderId="1" xfId="0" applyFont="1" applyFill="1" applyBorder="1" applyAlignment="1">
      <alignment horizontal="left" wrapText="1" shrinkToFit="1"/>
    </xf>
    <xf numFmtId="0" fontId="10" fillId="15" borderId="1" xfId="0" applyFont="1" applyFill="1" applyBorder="1" applyAlignment="1">
      <alignment horizontal="left" wrapText="1" shrinkToFit="1"/>
    </xf>
    <xf numFmtId="0" fontId="10" fillId="14" borderId="1" xfId="0" applyFont="1" applyFill="1" applyBorder="1" applyAlignment="1">
      <alignment horizontal="left" wrapText="1" shrinkToFit="1"/>
    </xf>
    <xf numFmtId="0" fontId="7" fillId="0" borderId="0" xfId="0" applyFont="1" applyAlignment="1">
      <alignment horizontal="center"/>
    </xf>
    <xf numFmtId="0" fontId="13" fillId="0" borderId="0" xfId="0" applyFont="1" applyAlignment="1">
      <alignment horizontal="center"/>
    </xf>
    <xf numFmtId="0" fontId="2" fillId="0" borderId="0" xfId="0" applyFont="1" applyAlignment="1">
      <alignment wrapText="1"/>
    </xf>
    <xf numFmtId="0" fontId="0" fillId="0" borderId="0" xfId="0" applyAlignment="1">
      <alignment wrapText="1"/>
    </xf>
    <xf numFmtId="0" fontId="4"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21</xdr:row>
      <xdr:rowOff>104775</xdr:rowOff>
    </xdr:from>
    <xdr:to>
      <xdr:col>5</xdr:col>
      <xdr:colOff>962025</xdr:colOff>
      <xdr:row>31</xdr:row>
      <xdr:rowOff>152400</xdr:rowOff>
    </xdr:to>
    <xdr:pic>
      <xdr:nvPicPr>
        <xdr:cNvPr id="1031"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704850" y="3895725"/>
          <a:ext cx="3352800" cy="1666875"/>
        </a:xfrm>
        <a:prstGeom prst="rect">
          <a:avLst/>
        </a:prstGeom>
        <a:noFill/>
        <a:ln w="9525">
          <a:noFill/>
          <a:miter lim="800000"/>
          <a:headEnd/>
          <a:tailEnd/>
        </a:ln>
      </xdr:spPr>
    </xdr:pic>
    <xdr:clientData/>
  </xdr:twoCellAnchor>
  <xdr:twoCellAnchor editAs="oneCell">
    <xdr:from>
      <xdr:col>7</xdr:col>
      <xdr:colOff>600075</xdr:colOff>
      <xdr:row>14</xdr:row>
      <xdr:rowOff>104775</xdr:rowOff>
    </xdr:from>
    <xdr:to>
      <xdr:col>16</xdr:col>
      <xdr:colOff>123825</xdr:colOff>
      <xdr:row>25</xdr:row>
      <xdr:rowOff>28575</xdr:rowOff>
    </xdr:to>
    <xdr:pic>
      <xdr:nvPicPr>
        <xdr:cNvPr id="1032"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6381750" y="2762250"/>
          <a:ext cx="6096000" cy="1704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4:P21"/>
  <sheetViews>
    <sheetView workbookViewId="0">
      <selection activeCell="A28" sqref="A28"/>
    </sheetView>
  </sheetViews>
  <sheetFormatPr defaultRowHeight="12.75"/>
  <cols>
    <col min="3" max="3" width="9.85546875" customWidth="1"/>
    <col min="6" max="6" width="19.28515625" customWidth="1"/>
    <col min="7" max="7" width="21" customWidth="1"/>
    <col min="10" max="10" width="11.42578125" customWidth="1"/>
    <col min="11" max="11" width="12.28515625" customWidth="1"/>
    <col min="12" max="12" width="16" customWidth="1"/>
    <col min="13" max="13" width="2.7109375" customWidth="1"/>
    <col min="14" max="14" width="11.5703125" customWidth="1"/>
    <col min="15" max="15" width="10.5703125" customWidth="1"/>
    <col min="16" max="16" width="15.7109375" customWidth="1"/>
  </cols>
  <sheetData>
    <row r="4" spans="2:16" ht="15.75">
      <c r="I4" s="41" t="s">
        <v>276</v>
      </c>
      <c r="J4" s="41"/>
      <c r="K4" s="41"/>
      <c r="L4" s="41"/>
      <c r="N4" s="41" t="s">
        <v>277</v>
      </c>
      <c r="O4" s="41"/>
      <c r="P4" s="41"/>
    </row>
    <row r="5" spans="2:16" s="14" customFormat="1" ht="40.5">
      <c r="B5" s="16" t="s">
        <v>225</v>
      </c>
      <c r="C5" s="16" t="s">
        <v>222</v>
      </c>
      <c r="D5" s="16" t="s">
        <v>223</v>
      </c>
      <c r="E5" s="20"/>
      <c r="F5" s="24" t="s">
        <v>232</v>
      </c>
      <c r="G5" s="24" t="s">
        <v>233</v>
      </c>
      <c r="I5" s="22" t="s">
        <v>225</v>
      </c>
      <c r="J5" s="28" t="s">
        <v>275</v>
      </c>
      <c r="K5" s="28" t="s">
        <v>103</v>
      </c>
      <c r="L5" s="28" t="s">
        <v>104</v>
      </c>
      <c r="N5" s="28" t="s">
        <v>275</v>
      </c>
      <c r="O5" s="28" t="s">
        <v>103</v>
      </c>
      <c r="P5" s="28" t="s">
        <v>104</v>
      </c>
    </row>
    <row r="6" spans="2:16">
      <c r="B6" s="17">
        <v>1</v>
      </c>
      <c r="C6" s="19">
        <f>'LCMM-1'!G26</f>
        <v>0</v>
      </c>
      <c r="D6" s="19">
        <f>'LCMM-1'!H26</f>
        <v>0</v>
      </c>
      <c r="E6" s="18"/>
      <c r="F6" s="25" t="str">
        <f t="shared" ref="F6:G10" si="0">VLOOKUP(C6,CapabilitiesSummary,2,TRUE)</f>
        <v>None</v>
      </c>
      <c r="G6" s="26" t="str">
        <f t="shared" si="0"/>
        <v>None</v>
      </c>
      <c r="I6">
        <v>1</v>
      </c>
      <c r="J6" t="str">
        <f>VLOOKUP('LCMM-1'!G12,Data!H83:M87,6,TRUE)</f>
        <v>None</v>
      </c>
      <c r="K6" t="str">
        <f>VLOOKUP('LCMM-1'!G19,Data!H91:M95,6,TRUE)</f>
        <v>None</v>
      </c>
      <c r="L6" t="str">
        <f>VLOOKUP('LCMM-1'!G25,Data!H99:M103,6,TRUE)</f>
        <v>None</v>
      </c>
      <c r="N6" t="str">
        <f>VLOOKUP('LCMM-1'!H12,Data!H83:M87,6,TRUE)</f>
        <v>None</v>
      </c>
      <c r="O6" t="str">
        <f>VLOOKUP('LCMM-1'!H19,Data!H91:M95,6,TRUE)</f>
        <v>None</v>
      </c>
      <c r="P6" t="str">
        <f>VLOOKUP('LCMM-1'!H25,Data!H99:M103,6,TRUE)</f>
        <v>None</v>
      </c>
    </row>
    <row r="7" spans="2:16">
      <c r="B7" s="17">
        <v>2</v>
      </c>
      <c r="C7" s="19">
        <f>'LCMM-2'!H29</f>
        <v>0</v>
      </c>
      <c r="D7" s="19">
        <f>'LCMM-2'!I29</f>
        <v>0</v>
      </c>
      <c r="E7" s="18"/>
      <c r="F7" s="25" t="str">
        <f t="shared" si="0"/>
        <v>None</v>
      </c>
      <c r="G7" s="26" t="str">
        <f t="shared" si="0"/>
        <v>None</v>
      </c>
      <c r="I7">
        <v>2</v>
      </c>
      <c r="J7" t="str">
        <f>VLOOKUP('LCMM-2'!H12,Data!I83:M87,5,TRUE)</f>
        <v>None</v>
      </c>
      <c r="K7" t="str">
        <f>VLOOKUP('LCMM-2'!H22,Data!I91:M95,5,TRUE)</f>
        <v>None</v>
      </c>
      <c r="L7" t="str">
        <f>VLOOKUP('LCMM-2'!H28,Data!I99:M103,5,TRUE)</f>
        <v>None</v>
      </c>
      <c r="N7" t="str">
        <f>VLOOKUP('LCMM-2'!I12,Data!I83:M87,5,TRUE)</f>
        <v>None</v>
      </c>
      <c r="O7" t="str">
        <f>VLOOKUP('LCMM-2'!I22,Data!I91:M95,5,TRUE)</f>
        <v>None</v>
      </c>
      <c r="P7" t="str">
        <f>VLOOKUP('LCMM-2'!I28,Data!I99:M103,5,TRUE)</f>
        <v>None</v>
      </c>
    </row>
    <row r="8" spans="2:16">
      <c r="B8" s="17">
        <v>3</v>
      </c>
      <c r="C8" s="19">
        <f>'LCMM-3'!H28</f>
        <v>0</v>
      </c>
      <c r="D8" s="19">
        <f>'LCMM-3'!I28</f>
        <v>0</v>
      </c>
      <c r="E8" s="18"/>
      <c r="F8" s="25" t="str">
        <f t="shared" si="0"/>
        <v>None</v>
      </c>
      <c r="G8" s="26" t="str">
        <f t="shared" si="0"/>
        <v>None</v>
      </c>
      <c r="I8">
        <v>3</v>
      </c>
      <c r="J8" t="str">
        <f>VLOOKUP('LCMM-3'!H12,Data!J83:M87,4,TRUE)</f>
        <v>None</v>
      </c>
      <c r="K8" t="str">
        <f>VLOOKUP('LCMM-3'!H21,Data!J91:M95,4,TRUE)</f>
        <v>None</v>
      </c>
      <c r="L8" t="str">
        <f>VLOOKUP('LCMM-3'!H27,Data!J99:M103,4,TRUE)</f>
        <v>None</v>
      </c>
      <c r="N8" t="str">
        <f>VLOOKUP('LCMM-3'!I12,Data!J83:M87,4,TRUE)</f>
        <v>None</v>
      </c>
      <c r="O8" t="str">
        <f>VLOOKUP('LCMM-3'!I21,Data!J99:M103,4,TRUE)</f>
        <v>None</v>
      </c>
      <c r="P8" t="str">
        <f>VLOOKUP('LCMM-3'!I27,Data!J99:M103,4,TRUE)</f>
        <v>None</v>
      </c>
    </row>
    <row r="9" spans="2:16">
      <c r="B9" s="17">
        <v>4</v>
      </c>
      <c r="C9" s="19">
        <f>'LCMM-4'!G20</f>
        <v>0</v>
      </c>
      <c r="D9" s="19">
        <f>'LCMM-4'!H20</f>
        <v>0</v>
      </c>
      <c r="E9" s="18"/>
      <c r="F9" s="25" t="str">
        <f t="shared" si="0"/>
        <v>None</v>
      </c>
      <c r="G9" s="26" t="str">
        <f t="shared" si="0"/>
        <v>None</v>
      </c>
      <c r="I9">
        <v>4</v>
      </c>
      <c r="J9" t="str">
        <f>VLOOKUP('LCMM-4'!G8,Data!K83:M87,3,TRUE)</f>
        <v>None</v>
      </c>
      <c r="K9" t="str">
        <f>VLOOKUP('LCMM-4'!G15,Data!K91:M95,3,TRUE)</f>
        <v>None</v>
      </c>
      <c r="L9" t="str">
        <f>VLOOKUP('LCMM-4'!G19,Data!K99:M103,3,TRUE)</f>
        <v>None</v>
      </c>
      <c r="N9" t="str">
        <f>VLOOKUP('LCMM-4'!H8,Data!K83:M87,3,TRUE)</f>
        <v>None</v>
      </c>
      <c r="O9" t="str">
        <f>VLOOKUP('LCMM-4'!H15,Data!K91:M95,3,TRUE)</f>
        <v>None</v>
      </c>
      <c r="P9" t="str">
        <f>VLOOKUP('LCMM-4'!G19,Data!K99:M103,3,TRUE)</f>
        <v>None</v>
      </c>
    </row>
    <row r="10" spans="2:16">
      <c r="B10" s="17">
        <v>5</v>
      </c>
      <c r="C10" s="19">
        <f>'LCMM-5'!G18</f>
        <v>0</v>
      </c>
      <c r="D10" s="19">
        <f>'LCMM-5'!H18</f>
        <v>0</v>
      </c>
      <c r="E10" s="18"/>
      <c r="F10" s="25" t="str">
        <f t="shared" si="0"/>
        <v>None</v>
      </c>
      <c r="G10" s="26" t="str">
        <f t="shared" si="0"/>
        <v>None</v>
      </c>
      <c r="I10">
        <v>5</v>
      </c>
      <c r="J10" t="str">
        <f>VLOOKUP('LCMM-5'!G8,Data!L83:M87,2,TRUE)</f>
        <v>None</v>
      </c>
      <c r="K10" t="str">
        <f>VLOOKUP('LCMM-5'!G14,Data!L91:M95,2,TRUE)</f>
        <v>None</v>
      </c>
      <c r="L10" t="str">
        <f>VLOOKUP('LCMM-5'!G17,Data!L99:M103,2,TRUE)</f>
        <v>None</v>
      </c>
      <c r="N10" t="str">
        <f>VLOOKUP('LCMM-5'!H8,Data!L83:M87,2,TRUE)</f>
        <v>None</v>
      </c>
      <c r="O10" t="str">
        <f>VLOOKUP('LCMM-5'!H14,Data!L91:M95,2,TRUE)</f>
        <v>None</v>
      </c>
      <c r="P10" t="str">
        <f>VLOOKUP('LCMM-5'!H17,Data!L99:M103,2,TRUE)</f>
        <v>None</v>
      </c>
    </row>
    <row r="11" spans="2:16">
      <c r="B11" s="18"/>
      <c r="C11" s="18"/>
      <c r="D11" s="18"/>
      <c r="E11" s="18"/>
      <c r="F11" s="18"/>
      <c r="G11" s="18"/>
    </row>
    <row r="12" spans="2:16">
      <c r="B12" s="18"/>
      <c r="C12" s="21">
        <f>SUM(C6:C11)</f>
        <v>0</v>
      </c>
      <c r="D12" s="21">
        <f>SUM(D6:D11)</f>
        <v>0</v>
      </c>
      <c r="E12" s="18"/>
      <c r="F12" s="18"/>
      <c r="G12" s="18"/>
    </row>
    <row r="13" spans="2:16">
      <c r="B13" s="18"/>
      <c r="C13" s="18"/>
      <c r="D13" s="18"/>
      <c r="E13" s="18"/>
      <c r="F13" s="18"/>
      <c r="G13" s="18"/>
    </row>
    <row r="14" spans="2:16">
      <c r="I14" s="2" t="s">
        <v>353</v>
      </c>
    </row>
    <row r="21" spans="2:2">
      <c r="B21" s="2" t="s">
        <v>352</v>
      </c>
    </row>
  </sheetData>
  <mergeCells count="2">
    <mergeCell ref="I4:L4"/>
    <mergeCell ref="N4:P4"/>
  </mergeCells>
  <phoneticPr fontId="1" type="noConversion"/>
  <pageMargins left="0.75" right="0.75" top="1" bottom="1" header="0.5" footer="0.5"/>
  <pageSetup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dimension ref="A1:D33"/>
  <sheetViews>
    <sheetView workbookViewId="0">
      <selection activeCell="C6" sqref="C6"/>
    </sheetView>
  </sheetViews>
  <sheetFormatPr defaultRowHeight="12.75"/>
  <cols>
    <col min="1" max="1" width="36.5703125" customWidth="1"/>
    <col min="2" max="2" width="32.140625" customWidth="1"/>
    <col min="3" max="3" width="58.7109375" customWidth="1"/>
    <col min="4" max="4" width="36.5703125" customWidth="1"/>
  </cols>
  <sheetData>
    <row r="1" spans="1:4">
      <c r="A1" t="s">
        <v>236</v>
      </c>
    </row>
    <row r="3" spans="1:4">
      <c r="A3" s="8" t="s">
        <v>322</v>
      </c>
      <c r="B3" s="8" t="s">
        <v>323</v>
      </c>
      <c r="C3" s="8" t="s">
        <v>324</v>
      </c>
      <c r="D3" s="8" t="s">
        <v>325</v>
      </c>
    </row>
    <row r="5" spans="1:4">
      <c r="A5" t="s">
        <v>265</v>
      </c>
      <c r="B5" t="s">
        <v>309</v>
      </c>
      <c r="C5" t="s">
        <v>443</v>
      </c>
      <c r="D5" t="s">
        <v>326</v>
      </c>
    </row>
    <row r="6" spans="1:4">
      <c r="A6" t="s">
        <v>266</v>
      </c>
      <c r="B6" t="s">
        <v>310</v>
      </c>
      <c r="C6" t="s">
        <v>314</v>
      </c>
      <c r="D6" t="s">
        <v>262</v>
      </c>
    </row>
    <row r="7" spans="1:4">
      <c r="A7" t="s">
        <v>267</v>
      </c>
      <c r="B7" t="s">
        <v>312</v>
      </c>
      <c r="C7" t="s">
        <v>319</v>
      </c>
      <c r="D7" t="s">
        <v>263</v>
      </c>
    </row>
    <row r="8" spans="1:4">
      <c r="A8" t="s">
        <v>414</v>
      </c>
      <c r="B8" t="s">
        <v>327</v>
      </c>
      <c r="C8" t="s">
        <v>328</v>
      </c>
      <c r="D8" t="s">
        <v>272</v>
      </c>
    </row>
    <row r="9" spans="1:4">
      <c r="A9" t="s">
        <v>305</v>
      </c>
      <c r="B9" t="s">
        <v>408</v>
      </c>
      <c r="C9" t="s">
        <v>321</v>
      </c>
      <c r="D9" t="s">
        <v>273</v>
      </c>
    </row>
    <row r="10" spans="1:4">
      <c r="A10" t="s">
        <v>303</v>
      </c>
      <c r="B10" t="s">
        <v>329</v>
      </c>
      <c r="C10" t="s">
        <v>264</v>
      </c>
      <c r="D10" t="s">
        <v>274</v>
      </c>
    </row>
    <row r="11" spans="1:4">
      <c r="A11" t="s">
        <v>304</v>
      </c>
      <c r="B11" t="s">
        <v>311</v>
      </c>
      <c r="C11" t="s">
        <v>320</v>
      </c>
    </row>
    <row r="12" spans="1:4">
      <c r="A12" t="s">
        <v>330</v>
      </c>
      <c r="B12" t="s">
        <v>331</v>
      </c>
      <c r="C12" t="s">
        <v>316</v>
      </c>
    </row>
    <row r="13" spans="1:4">
      <c r="A13" t="s">
        <v>302</v>
      </c>
      <c r="B13" t="s">
        <v>313</v>
      </c>
      <c r="C13" t="s">
        <v>318</v>
      </c>
    </row>
    <row r="14" spans="1:4">
      <c r="B14" t="s">
        <v>307</v>
      </c>
      <c r="C14" t="s">
        <v>315</v>
      </c>
    </row>
    <row r="15" spans="1:4">
      <c r="C15" t="s">
        <v>332</v>
      </c>
    </row>
    <row r="16" spans="1:4">
      <c r="C16" t="s">
        <v>333</v>
      </c>
    </row>
    <row r="18" spans="1:4" ht="20.25">
      <c r="A18" s="51" t="s">
        <v>237</v>
      </c>
      <c r="B18" s="52"/>
      <c r="C18" s="52"/>
      <c r="D18" s="52"/>
    </row>
    <row r="20" spans="1:4">
      <c r="A20" t="s">
        <v>238</v>
      </c>
      <c r="B20" t="s">
        <v>415</v>
      </c>
      <c r="C20" t="s">
        <v>248</v>
      </c>
      <c r="D20" t="s">
        <v>258</v>
      </c>
    </row>
    <row r="21" spans="1:4">
      <c r="A21" t="s">
        <v>410</v>
      </c>
      <c r="B21" t="s">
        <v>241</v>
      </c>
      <c r="C21" t="s">
        <v>249</v>
      </c>
      <c r="D21" t="s">
        <v>259</v>
      </c>
    </row>
    <row r="22" spans="1:4">
      <c r="A22" t="s">
        <v>411</v>
      </c>
      <c r="B22" t="s">
        <v>242</v>
      </c>
      <c r="C22" t="s">
        <v>135</v>
      </c>
      <c r="D22" t="s">
        <v>260</v>
      </c>
    </row>
    <row r="23" spans="1:4">
      <c r="A23" t="s">
        <v>412</v>
      </c>
      <c r="B23" t="s">
        <v>243</v>
      </c>
      <c r="C23" t="s">
        <v>250</v>
      </c>
      <c r="D23" t="s">
        <v>261</v>
      </c>
    </row>
    <row r="24" spans="1:4">
      <c r="A24" t="s">
        <v>413</v>
      </c>
      <c r="B24" t="s">
        <v>246</v>
      </c>
      <c r="C24" t="s">
        <v>251</v>
      </c>
    </row>
    <row r="25" spans="1:4">
      <c r="A25" t="s">
        <v>244</v>
      </c>
      <c r="B25" t="s">
        <v>247</v>
      </c>
      <c r="C25" t="s">
        <v>254</v>
      </c>
    </row>
    <row r="26" spans="1:4">
      <c r="A26" t="s">
        <v>239</v>
      </c>
      <c r="B26" t="s">
        <v>256</v>
      </c>
      <c r="C26" t="s">
        <v>416</v>
      </c>
    </row>
    <row r="27" spans="1:4">
      <c r="A27" t="s">
        <v>245</v>
      </c>
      <c r="C27" t="s">
        <v>257</v>
      </c>
    </row>
    <row r="28" spans="1:4">
      <c r="A28" t="s">
        <v>271</v>
      </c>
    </row>
    <row r="30" spans="1:4" ht="20.25">
      <c r="A30" s="51" t="s">
        <v>252</v>
      </c>
      <c r="B30" s="51"/>
      <c r="C30" s="51"/>
      <c r="D30" s="51"/>
    </row>
    <row r="32" spans="1:4">
      <c r="A32" t="s">
        <v>255</v>
      </c>
      <c r="C32" t="s">
        <v>253</v>
      </c>
    </row>
    <row r="33" spans="1:1">
      <c r="A33" t="s">
        <v>411</v>
      </c>
    </row>
  </sheetData>
  <mergeCells count="2">
    <mergeCell ref="A18:D18"/>
    <mergeCell ref="A30:D30"/>
  </mergeCells>
  <phoneticPr fontId="1"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O113"/>
  <sheetViews>
    <sheetView topLeftCell="A80" workbookViewId="0">
      <selection activeCell="H110" sqref="H110:L113"/>
    </sheetView>
  </sheetViews>
  <sheetFormatPr defaultRowHeight="12.75"/>
  <cols>
    <col min="2" max="2" width="25.85546875" customWidth="1"/>
    <col min="3" max="3" width="17.28515625" customWidth="1"/>
    <col min="4" max="4" width="6.85546875" customWidth="1"/>
    <col min="5" max="5" width="1" customWidth="1"/>
    <col min="13" max="13" width="10" customWidth="1"/>
    <col min="14" max="14" width="10.85546875" customWidth="1"/>
  </cols>
  <sheetData>
    <row r="1" spans="1:14" s="1" customFormat="1" ht="31.5" customHeight="1">
      <c r="A1" s="53" t="s">
        <v>0</v>
      </c>
      <c r="B1" s="54"/>
      <c r="C1" s="54"/>
      <c r="D1" s="54"/>
      <c r="E1" s="54"/>
      <c r="F1" s="54"/>
      <c r="G1" s="54"/>
      <c r="H1" s="54"/>
      <c r="I1" s="54"/>
      <c r="J1" s="54"/>
      <c r="K1" s="54"/>
      <c r="L1" s="54"/>
      <c r="M1" s="54"/>
      <c r="N1" s="54"/>
    </row>
    <row r="2" spans="1:14" s="1" customFormat="1" ht="15">
      <c r="A2" s="55" t="s">
        <v>1</v>
      </c>
      <c r="B2" s="54"/>
      <c r="C2" s="54"/>
      <c r="D2" s="54"/>
      <c r="E2" s="54"/>
      <c r="F2" s="54"/>
      <c r="G2" s="54"/>
      <c r="H2" s="54"/>
      <c r="I2" s="54"/>
      <c r="J2" s="54"/>
      <c r="K2" s="54"/>
      <c r="L2" s="54"/>
      <c r="M2" s="54"/>
      <c r="N2" s="54"/>
    </row>
    <row r="6" spans="1:14">
      <c r="A6" s="2" t="s">
        <v>2</v>
      </c>
      <c r="F6" s="2" t="s">
        <v>3</v>
      </c>
    </row>
    <row r="7" spans="1:14">
      <c r="B7" t="s">
        <v>4</v>
      </c>
      <c r="F7" t="s">
        <v>5</v>
      </c>
    </row>
    <row r="8" spans="1:14">
      <c r="B8" t="s">
        <v>6</v>
      </c>
      <c r="F8" t="s">
        <v>7</v>
      </c>
    </row>
    <row r="9" spans="1:14">
      <c r="B9" t="s">
        <v>8</v>
      </c>
      <c r="F9" t="s">
        <v>9</v>
      </c>
    </row>
    <row r="10" spans="1:14">
      <c r="B10" t="s">
        <v>10</v>
      </c>
      <c r="F10" t="s">
        <v>11</v>
      </c>
    </row>
    <row r="11" spans="1:14">
      <c r="B11" t="s">
        <v>12</v>
      </c>
      <c r="F11" t="s">
        <v>13</v>
      </c>
    </row>
    <row r="12" spans="1:14">
      <c r="B12" t="s">
        <v>14</v>
      </c>
      <c r="F12" t="s">
        <v>15</v>
      </c>
    </row>
    <row r="14" spans="1:14">
      <c r="A14" s="2" t="s">
        <v>16</v>
      </c>
    </row>
    <row r="15" spans="1:14">
      <c r="B15" t="s">
        <v>17</v>
      </c>
      <c r="F15" t="s">
        <v>18</v>
      </c>
    </row>
    <row r="16" spans="1:14">
      <c r="B16" t="s">
        <v>19</v>
      </c>
      <c r="F16" t="s">
        <v>20</v>
      </c>
    </row>
    <row r="17" spans="2:6">
      <c r="B17" t="s">
        <v>21</v>
      </c>
      <c r="F17" t="s">
        <v>22</v>
      </c>
    </row>
    <row r="18" spans="2:6">
      <c r="B18" t="s">
        <v>23</v>
      </c>
      <c r="F18" t="s">
        <v>24</v>
      </c>
    </row>
    <row r="19" spans="2:6">
      <c r="B19" t="s">
        <v>25</v>
      </c>
      <c r="F19" t="s">
        <v>26</v>
      </c>
    </row>
    <row r="20" spans="2:6">
      <c r="B20" t="s">
        <v>27</v>
      </c>
      <c r="F20" t="s">
        <v>28</v>
      </c>
    </row>
    <row r="21" spans="2:6">
      <c r="B21" t="s">
        <v>29</v>
      </c>
      <c r="F21" t="s">
        <v>30</v>
      </c>
    </row>
    <row r="22" spans="2:6">
      <c r="B22" t="s">
        <v>31</v>
      </c>
      <c r="F22" t="s">
        <v>32</v>
      </c>
    </row>
    <row r="23" spans="2:6">
      <c r="B23" t="s">
        <v>33</v>
      </c>
      <c r="F23" t="s">
        <v>34</v>
      </c>
    </row>
    <row r="24" spans="2:6">
      <c r="B24" t="s">
        <v>35</v>
      </c>
      <c r="F24" t="s">
        <v>36</v>
      </c>
    </row>
    <row r="25" spans="2:6">
      <c r="B25" t="s">
        <v>37</v>
      </c>
      <c r="F25" t="s">
        <v>38</v>
      </c>
    </row>
    <row r="26" spans="2:6">
      <c r="B26" t="s">
        <v>39</v>
      </c>
      <c r="F26" t="s">
        <v>40</v>
      </c>
    </row>
    <row r="27" spans="2:6">
      <c r="B27" t="s">
        <v>41</v>
      </c>
      <c r="F27" t="s">
        <v>42</v>
      </c>
    </row>
    <row r="28" spans="2:6">
      <c r="B28" t="s">
        <v>43</v>
      </c>
      <c r="F28" t="s">
        <v>44</v>
      </c>
    </row>
    <row r="29" spans="2:6" s="3" customFormat="1">
      <c r="B29" s="3" t="s">
        <v>45</v>
      </c>
      <c r="F29" s="3" t="s">
        <v>288</v>
      </c>
    </row>
    <row r="30" spans="2:6">
      <c r="B30" t="s">
        <v>46</v>
      </c>
    </row>
    <row r="31" spans="2:6">
      <c r="B31" t="s">
        <v>46</v>
      </c>
    </row>
    <row r="32" spans="2:6">
      <c r="B32" t="s">
        <v>47</v>
      </c>
      <c r="F32" t="s">
        <v>48</v>
      </c>
    </row>
    <row r="36" spans="1:6">
      <c r="A36" s="2" t="s">
        <v>49</v>
      </c>
    </row>
    <row r="37" spans="1:6">
      <c r="B37" t="s">
        <v>50</v>
      </c>
      <c r="F37" t="s">
        <v>51</v>
      </c>
    </row>
    <row r="38" spans="1:6">
      <c r="B38" t="s">
        <v>289</v>
      </c>
      <c r="F38" t="s">
        <v>290</v>
      </c>
    </row>
    <row r="39" spans="1:6">
      <c r="B39" t="s">
        <v>52</v>
      </c>
      <c r="F39" t="s">
        <v>53</v>
      </c>
    </row>
    <row r="40" spans="1:6">
      <c r="B40" t="s">
        <v>54</v>
      </c>
      <c r="F40" t="s">
        <v>55</v>
      </c>
    </row>
    <row r="43" spans="1:6">
      <c r="A43" s="2" t="s">
        <v>56</v>
      </c>
      <c r="F43" t="s">
        <v>57</v>
      </c>
    </row>
    <row r="44" spans="1:6">
      <c r="B44" t="s">
        <v>58</v>
      </c>
    </row>
    <row r="45" spans="1:6">
      <c r="B45" t="s">
        <v>59</v>
      </c>
    </row>
    <row r="47" spans="1:6">
      <c r="A47" s="2" t="s">
        <v>60</v>
      </c>
    </row>
    <row r="48" spans="1:6">
      <c r="B48" t="s">
        <v>61</v>
      </c>
    </row>
    <row r="49" spans="1:6">
      <c r="B49" t="s">
        <v>62</v>
      </c>
    </row>
    <row r="50" spans="1:6">
      <c r="B50" t="s">
        <v>63</v>
      </c>
    </row>
    <row r="52" spans="1:6">
      <c r="A52" s="2" t="s">
        <v>64</v>
      </c>
    </row>
    <row r="53" spans="1:6">
      <c r="B53" t="s">
        <v>65</v>
      </c>
      <c r="F53" t="s">
        <v>66</v>
      </c>
    </row>
    <row r="54" spans="1:6">
      <c r="B54" t="s">
        <v>67</v>
      </c>
      <c r="F54" t="s">
        <v>68</v>
      </c>
    </row>
    <row r="55" spans="1:6">
      <c r="B55" t="s">
        <v>69</v>
      </c>
      <c r="F55" t="s">
        <v>70</v>
      </c>
    </row>
    <row r="57" spans="1:6">
      <c r="A57" s="2" t="s">
        <v>71</v>
      </c>
      <c r="F57" t="s">
        <v>72</v>
      </c>
    </row>
    <row r="58" spans="1:6">
      <c r="B58" t="s">
        <v>73</v>
      </c>
      <c r="F58" t="s">
        <v>74</v>
      </c>
    </row>
    <row r="59" spans="1:6">
      <c r="B59" t="s">
        <v>75</v>
      </c>
      <c r="F59" t="s">
        <v>76</v>
      </c>
    </row>
    <row r="60" spans="1:6">
      <c r="B60" t="s">
        <v>77</v>
      </c>
      <c r="F60" t="s">
        <v>78</v>
      </c>
    </row>
    <row r="61" spans="1:6">
      <c r="B61" t="s">
        <v>79</v>
      </c>
      <c r="F61" t="s">
        <v>80</v>
      </c>
    </row>
    <row r="63" spans="1:6">
      <c r="A63" s="2" t="s">
        <v>81</v>
      </c>
    </row>
    <row r="64" spans="1:6">
      <c r="B64" t="s">
        <v>82</v>
      </c>
      <c r="F64" t="s">
        <v>83</v>
      </c>
    </row>
    <row r="65" spans="1:6">
      <c r="B65" t="s">
        <v>84</v>
      </c>
      <c r="F65" t="s">
        <v>291</v>
      </c>
    </row>
    <row r="66" spans="1:6">
      <c r="B66" t="s">
        <v>85</v>
      </c>
      <c r="F66" t="s">
        <v>86</v>
      </c>
    </row>
    <row r="67" spans="1:6">
      <c r="B67" t="s">
        <v>87</v>
      </c>
      <c r="F67" t="s">
        <v>292</v>
      </c>
    </row>
    <row r="68" spans="1:6">
      <c r="B68" t="s">
        <v>88</v>
      </c>
      <c r="F68" t="s">
        <v>89</v>
      </c>
    </row>
    <row r="70" spans="1:6">
      <c r="A70" s="2" t="s">
        <v>90</v>
      </c>
    </row>
    <row r="71" spans="1:6">
      <c r="A71" s="2"/>
      <c r="B71" t="s">
        <v>91</v>
      </c>
      <c r="F71" t="s">
        <v>92</v>
      </c>
    </row>
    <row r="72" spans="1:6">
      <c r="B72" t="s">
        <v>93</v>
      </c>
      <c r="F72" t="s">
        <v>94</v>
      </c>
    </row>
    <row r="73" spans="1:6">
      <c r="B73" t="s">
        <v>95</v>
      </c>
      <c r="F73" t="s">
        <v>96</v>
      </c>
    </row>
    <row r="74" spans="1:6">
      <c r="B74" t="s">
        <v>97</v>
      </c>
      <c r="F74" t="s">
        <v>98</v>
      </c>
    </row>
    <row r="75" spans="1:6">
      <c r="B75" t="s">
        <v>99</v>
      </c>
      <c r="F75" t="s">
        <v>100</v>
      </c>
    </row>
    <row r="76" spans="1:6">
      <c r="B76" t="s">
        <v>101</v>
      </c>
    </row>
    <row r="78" spans="1:6">
      <c r="A78" s="2" t="s">
        <v>102</v>
      </c>
    </row>
    <row r="79" spans="1:6">
      <c r="B79" t="s">
        <v>124</v>
      </c>
      <c r="C79">
        <v>0</v>
      </c>
    </row>
    <row r="80" spans="1:6">
      <c r="B80" t="s">
        <v>127</v>
      </c>
      <c r="C80">
        <v>1</v>
      </c>
    </row>
    <row r="81" spans="1:15">
      <c r="B81" t="s">
        <v>129</v>
      </c>
      <c r="C81">
        <v>2</v>
      </c>
      <c r="G81" s="2" t="s">
        <v>278</v>
      </c>
    </row>
    <row r="82" spans="1:15">
      <c r="B82" t="s">
        <v>128</v>
      </c>
      <c r="C82">
        <v>4</v>
      </c>
      <c r="G82" s="37"/>
      <c r="H82" s="29" t="s">
        <v>322</v>
      </c>
      <c r="I82" s="29" t="s">
        <v>323</v>
      </c>
      <c r="J82" s="29" t="s">
        <v>324</v>
      </c>
      <c r="K82" s="29" t="s">
        <v>325</v>
      </c>
      <c r="L82" s="29" t="s">
        <v>334</v>
      </c>
      <c r="M82" s="29"/>
    </row>
    <row r="83" spans="1:15">
      <c r="B83" t="s">
        <v>126</v>
      </c>
      <c r="C83">
        <v>8</v>
      </c>
      <c r="H83">
        <v>0</v>
      </c>
      <c r="I83">
        <v>0</v>
      </c>
      <c r="J83">
        <v>0</v>
      </c>
      <c r="K83">
        <v>0</v>
      </c>
      <c r="L83">
        <v>0</v>
      </c>
      <c r="M83" s="31" t="s">
        <v>91</v>
      </c>
    </row>
    <row r="84" spans="1:15">
      <c r="B84" t="s">
        <v>125</v>
      </c>
      <c r="C84">
        <v>16</v>
      </c>
      <c r="H84">
        <v>7</v>
      </c>
      <c r="I84">
        <v>7</v>
      </c>
      <c r="J84">
        <v>5</v>
      </c>
      <c r="K84">
        <v>3</v>
      </c>
      <c r="L84">
        <v>3</v>
      </c>
      <c r="M84" s="31" t="s">
        <v>227</v>
      </c>
    </row>
    <row r="85" spans="1:15">
      <c r="H85">
        <v>14</v>
      </c>
      <c r="I85">
        <v>14</v>
      </c>
      <c r="J85">
        <v>10</v>
      </c>
      <c r="K85">
        <v>6</v>
      </c>
      <c r="L85">
        <v>6</v>
      </c>
      <c r="M85" s="36" t="s">
        <v>282</v>
      </c>
    </row>
    <row r="86" spans="1:15">
      <c r="A86" s="2" t="s">
        <v>226</v>
      </c>
      <c r="H86">
        <v>21</v>
      </c>
      <c r="I86">
        <v>21</v>
      </c>
      <c r="J86">
        <v>15</v>
      </c>
      <c r="K86">
        <v>9</v>
      </c>
      <c r="L86">
        <v>9</v>
      </c>
      <c r="M86" s="32" t="s">
        <v>281</v>
      </c>
    </row>
    <row r="87" spans="1:15">
      <c r="B87" s="23">
        <v>0</v>
      </c>
      <c r="C87" s="30" t="s">
        <v>91</v>
      </c>
      <c r="H87">
        <v>28</v>
      </c>
      <c r="I87">
        <v>28</v>
      </c>
      <c r="J87">
        <v>20</v>
      </c>
      <c r="K87">
        <v>12</v>
      </c>
      <c r="L87">
        <v>12</v>
      </c>
      <c r="M87" s="35" t="s">
        <v>228</v>
      </c>
    </row>
    <row r="88" spans="1:15">
      <c r="B88" s="23">
        <v>15</v>
      </c>
      <c r="C88" s="31" t="s">
        <v>227</v>
      </c>
      <c r="O88" s="29"/>
    </row>
    <row r="89" spans="1:15">
      <c r="B89" s="23">
        <v>30</v>
      </c>
      <c r="C89" s="32" t="s">
        <v>229</v>
      </c>
      <c r="G89" s="2" t="s">
        <v>279</v>
      </c>
    </row>
    <row r="90" spans="1:15">
      <c r="B90" s="23">
        <v>55</v>
      </c>
      <c r="C90" s="33" t="s">
        <v>230</v>
      </c>
      <c r="G90" s="37"/>
      <c r="H90" s="29" t="s">
        <v>322</v>
      </c>
      <c r="I90" s="29" t="s">
        <v>323</v>
      </c>
      <c r="J90" s="29" t="s">
        <v>324</v>
      </c>
      <c r="K90" s="29" t="s">
        <v>325</v>
      </c>
      <c r="L90" s="29" t="s">
        <v>334</v>
      </c>
    </row>
    <row r="91" spans="1:15">
      <c r="B91" s="23">
        <v>75</v>
      </c>
      <c r="C91" s="34" t="s">
        <v>231</v>
      </c>
      <c r="H91">
        <v>0</v>
      </c>
      <c r="I91">
        <v>0</v>
      </c>
      <c r="J91">
        <v>0</v>
      </c>
      <c r="K91">
        <v>0</v>
      </c>
      <c r="L91">
        <v>0</v>
      </c>
      <c r="M91" s="31" t="s">
        <v>91</v>
      </c>
    </row>
    <row r="92" spans="1:15">
      <c r="B92" s="23">
        <v>100</v>
      </c>
      <c r="C92" s="35" t="s">
        <v>228</v>
      </c>
      <c r="H92">
        <v>5</v>
      </c>
      <c r="I92">
        <v>7</v>
      </c>
      <c r="J92">
        <v>7</v>
      </c>
      <c r="K92">
        <v>5</v>
      </c>
      <c r="L92">
        <v>4</v>
      </c>
      <c r="M92" s="31" t="s">
        <v>227</v>
      </c>
    </row>
    <row r="93" spans="1:15">
      <c r="H93">
        <v>10</v>
      </c>
      <c r="I93">
        <v>14</v>
      </c>
      <c r="J93">
        <v>14</v>
      </c>
      <c r="K93">
        <v>10</v>
      </c>
      <c r="L93">
        <v>8</v>
      </c>
      <c r="M93" s="36" t="s">
        <v>282</v>
      </c>
    </row>
    <row r="94" spans="1:15">
      <c r="H94">
        <v>15</v>
      </c>
      <c r="I94">
        <v>21</v>
      </c>
      <c r="J94">
        <v>21</v>
      </c>
      <c r="K94">
        <v>15</v>
      </c>
      <c r="L94">
        <v>12</v>
      </c>
      <c r="M94" s="32" t="s">
        <v>281</v>
      </c>
    </row>
    <row r="95" spans="1:15">
      <c r="H95">
        <v>20</v>
      </c>
      <c r="I95">
        <v>28</v>
      </c>
      <c r="J95">
        <v>28</v>
      </c>
      <c r="K95">
        <v>20</v>
      </c>
      <c r="L95">
        <v>16</v>
      </c>
      <c r="M95" s="35" t="s">
        <v>228</v>
      </c>
    </row>
    <row r="97" spans="7:13">
      <c r="G97" s="2" t="s">
        <v>280</v>
      </c>
    </row>
    <row r="98" spans="7:13">
      <c r="G98" s="37"/>
      <c r="H98" s="29" t="s">
        <v>322</v>
      </c>
      <c r="I98" s="29" t="s">
        <v>323</v>
      </c>
      <c r="J98" s="29" t="s">
        <v>324</v>
      </c>
      <c r="K98" s="29" t="s">
        <v>325</v>
      </c>
      <c r="L98" s="29" t="s">
        <v>334</v>
      </c>
    </row>
    <row r="99" spans="7:13">
      <c r="H99">
        <v>0</v>
      </c>
      <c r="I99">
        <v>0</v>
      </c>
      <c r="J99">
        <v>0</v>
      </c>
      <c r="K99">
        <v>0</v>
      </c>
      <c r="L99">
        <v>0</v>
      </c>
      <c r="M99" s="31" t="s">
        <v>91</v>
      </c>
    </row>
    <row r="100" spans="7:13">
      <c r="H100">
        <v>4</v>
      </c>
      <c r="I100">
        <v>3</v>
      </c>
      <c r="J100">
        <v>4</v>
      </c>
      <c r="K100">
        <v>2</v>
      </c>
      <c r="L100">
        <v>1</v>
      </c>
      <c r="M100" s="31" t="s">
        <v>227</v>
      </c>
    </row>
    <row r="101" spans="7:13">
      <c r="H101">
        <v>8</v>
      </c>
      <c r="I101">
        <v>6</v>
      </c>
      <c r="J101">
        <v>8</v>
      </c>
      <c r="K101">
        <v>4</v>
      </c>
      <c r="L101">
        <v>2</v>
      </c>
      <c r="M101" s="36" t="s">
        <v>282</v>
      </c>
    </row>
    <row r="102" spans="7:13">
      <c r="H102">
        <v>12</v>
      </c>
      <c r="I102">
        <v>9</v>
      </c>
      <c r="J102">
        <v>12</v>
      </c>
      <c r="K102">
        <v>6</v>
      </c>
      <c r="L102">
        <v>3</v>
      </c>
      <c r="M102" s="32" t="s">
        <v>281</v>
      </c>
    </row>
    <row r="103" spans="7:13">
      <c r="H103">
        <v>16</v>
      </c>
      <c r="I103">
        <v>12</v>
      </c>
      <c r="J103">
        <v>16</v>
      </c>
      <c r="K103">
        <v>8</v>
      </c>
      <c r="L103">
        <v>4</v>
      </c>
      <c r="M103" s="35" t="s">
        <v>228</v>
      </c>
    </row>
    <row r="105" spans="7:13">
      <c r="H105" s="23" t="s">
        <v>284</v>
      </c>
      <c r="I105" s="23" t="s">
        <v>283</v>
      </c>
      <c r="J105" s="23" t="s">
        <v>285</v>
      </c>
      <c r="K105" s="23" t="s">
        <v>286</v>
      </c>
      <c r="L105" s="23" t="s">
        <v>287</v>
      </c>
    </row>
    <row r="107" spans="7:13">
      <c r="G107" s="2" t="s">
        <v>362</v>
      </c>
    </row>
    <row r="108" spans="7:13">
      <c r="H108" s="29" t="s">
        <v>322</v>
      </c>
      <c r="I108" s="29" t="s">
        <v>323</v>
      </c>
      <c r="J108" s="29" t="s">
        <v>324</v>
      </c>
      <c r="K108" s="29" t="s">
        <v>325</v>
      </c>
      <c r="L108" s="29" t="s">
        <v>334</v>
      </c>
    </row>
    <row r="109" spans="7:13">
      <c r="H109">
        <f t="shared" ref="H109:L111" si="0">H83+H91+H99</f>
        <v>0</v>
      </c>
      <c r="I109">
        <f t="shared" si="0"/>
        <v>0</v>
      </c>
      <c r="J109">
        <f t="shared" si="0"/>
        <v>0</v>
      </c>
      <c r="K109">
        <f t="shared" si="0"/>
        <v>0</v>
      </c>
      <c r="L109">
        <f t="shared" si="0"/>
        <v>0</v>
      </c>
      <c r="M109" s="31" t="s">
        <v>91</v>
      </c>
    </row>
    <row r="110" spans="7:13">
      <c r="H110">
        <f t="shared" si="0"/>
        <v>16</v>
      </c>
      <c r="I110">
        <f t="shared" si="0"/>
        <v>17</v>
      </c>
      <c r="J110">
        <f t="shared" si="0"/>
        <v>16</v>
      </c>
      <c r="K110">
        <f t="shared" si="0"/>
        <v>10</v>
      </c>
      <c r="L110">
        <f t="shared" si="0"/>
        <v>8</v>
      </c>
      <c r="M110" s="31" t="s">
        <v>227</v>
      </c>
    </row>
    <row r="111" spans="7:13">
      <c r="H111">
        <f t="shared" si="0"/>
        <v>32</v>
      </c>
      <c r="I111">
        <f t="shared" si="0"/>
        <v>34</v>
      </c>
      <c r="J111">
        <f t="shared" si="0"/>
        <v>32</v>
      </c>
      <c r="K111">
        <f t="shared" si="0"/>
        <v>20</v>
      </c>
      <c r="L111">
        <f t="shared" si="0"/>
        <v>16</v>
      </c>
      <c r="M111" s="36" t="s">
        <v>282</v>
      </c>
    </row>
    <row r="112" spans="7:13">
      <c r="H112">
        <f t="shared" ref="H112:L113" si="1">H86+H94+H102</f>
        <v>48</v>
      </c>
      <c r="I112">
        <f t="shared" si="1"/>
        <v>51</v>
      </c>
      <c r="J112">
        <f t="shared" si="1"/>
        <v>48</v>
      </c>
      <c r="K112">
        <f t="shared" si="1"/>
        <v>30</v>
      </c>
      <c r="L112">
        <f t="shared" si="1"/>
        <v>24</v>
      </c>
      <c r="M112" s="32" t="s">
        <v>281</v>
      </c>
    </row>
    <row r="113" spans="8:13">
      <c r="H113">
        <f t="shared" si="1"/>
        <v>64</v>
      </c>
      <c r="I113">
        <f t="shared" si="1"/>
        <v>68</v>
      </c>
      <c r="J113">
        <f t="shared" si="1"/>
        <v>64</v>
      </c>
      <c r="K113">
        <f t="shared" si="1"/>
        <v>40</v>
      </c>
      <c r="L113">
        <f t="shared" si="1"/>
        <v>32</v>
      </c>
      <c r="M113" s="35" t="s">
        <v>228</v>
      </c>
    </row>
  </sheetData>
  <mergeCells count="2">
    <mergeCell ref="A1:N1"/>
    <mergeCell ref="A2:N2"/>
  </mergeCells>
  <phoneticPr fontId="1"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L61"/>
  <sheetViews>
    <sheetView tabSelected="1" workbookViewId="0">
      <selection activeCell="B1" sqref="B1"/>
    </sheetView>
  </sheetViews>
  <sheetFormatPr defaultRowHeight="12.75"/>
  <cols>
    <col min="1" max="1" width="34.5703125" customWidth="1"/>
    <col min="2" max="2" width="62.28515625" customWidth="1"/>
    <col min="3" max="3" width="37.85546875" customWidth="1"/>
  </cols>
  <sheetData>
    <row r="1" spans="1:7" ht="18.75" thickBot="1">
      <c r="A1" s="9" t="s">
        <v>183</v>
      </c>
      <c r="B1" s="40"/>
      <c r="C1" s="42" t="s">
        <v>435</v>
      </c>
      <c r="D1" s="43"/>
      <c r="E1" s="43"/>
      <c r="F1" s="43"/>
      <c r="G1" s="43"/>
    </row>
    <row r="2" spans="1:7" ht="36.75" thickBot="1">
      <c r="A2" s="9" t="s">
        <v>428</v>
      </c>
      <c r="B2" s="40"/>
      <c r="C2" s="43"/>
      <c r="D2" s="43"/>
      <c r="E2" s="43"/>
      <c r="F2" s="43"/>
      <c r="G2" s="43"/>
    </row>
    <row r="3" spans="1:7">
      <c r="A3" s="10"/>
      <c r="B3" s="39" t="s">
        <v>184</v>
      </c>
      <c r="C3" s="39" t="s">
        <v>185</v>
      </c>
    </row>
    <row r="4" spans="1:7" ht="15.75">
      <c r="A4" s="47" t="s">
        <v>370</v>
      </c>
      <c r="B4" s="47"/>
      <c r="C4" s="47"/>
    </row>
    <row r="5" spans="1:7">
      <c r="A5" s="11" t="s">
        <v>436</v>
      </c>
      <c r="B5" s="12"/>
      <c r="C5" s="13"/>
    </row>
    <row r="6" spans="1:7">
      <c r="A6" s="11" t="s">
        <v>434</v>
      </c>
      <c r="B6" s="12"/>
      <c r="C6" s="13"/>
    </row>
    <row r="7" spans="1:7">
      <c r="A7" s="11" t="s">
        <v>433</v>
      </c>
      <c r="B7" s="12"/>
      <c r="C7" s="13"/>
    </row>
    <row r="8" spans="1:7">
      <c r="A8" s="11" t="s">
        <v>373</v>
      </c>
      <c r="B8" s="12"/>
      <c r="C8" s="13"/>
    </row>
    <row r="9" spans="1:7">
      <c r="A9" s="11" t="s">
        <v>374</v>
      </c>
      <c r="B9" s="12"/>
      <c r="C9" s="13"/>
    </row>
    <row r="10" spans="1:7">
      <c r="A10" s="11" t="s">
        <v>375</v>
      </c>
      <c r="B10" s="12"/>
      <c r="C10" s="13"/>
    </row>
    <row r="11" spans="1:7" ht="13.5" customHeight="1">
      <c r="A11" s="11" t="s">
        <v>376</v>
      </c>
      <c r="B11" s="12"/>
      <c r="C11" s="13"/>
    </row>
    <row r="12" spans="1:7" ht="13.5" customHeight="1">
      <c r="A12" s="11" t="s">
        <v>377</v>
      </c>
      <c r="B12" s="12"/>
      <c r="C12" s="13"/>
    </row>
    <row r="13" spans="1:7">
      <c r="A13" s="11" t="s">
        <v>186</v>
      </c>
      <c r="B13" s="12"/>
      <c r="C13" s="13"/>
    </row>
    <row r="14" spans="1:7">
      <c r="A14" s="11" t="s">
        <v>386</v>
      </c>
      <c r="B14" s="12"/>
      <c r="C14" s="13"/>
    </row>
    <row r="15" spans="1:7">
      <c r="A15" s="11" t="s">
        <v>387</v>
      </c>
      <c r="B15" s="12"/>
      <c r="C15" s="13"/>
    </row>
    <row r="16" spans="1:7">
      <c r="A16" s="10"/>
      <c r="B16" s="10"/>
      <c r="C16" s="10"/>
    </row>
    <row r="17" spans="1:10" ht="15.75">
      <c r="A17" s="49" t="s">
        <v>371</v>
      </c>
      <c r="B17" s="49"/>
      <c r="C17" s="49"/>
    </row>
    <row r="18" spans="1:10">
      <c r="A18" s="11" t="s">
        <v>436</v>
      </c>
      <c r="B18" s="12"/>
      <c r="C18" s="13"/>
    </row>
    <row r="19" spans="1:10">
      <c r="A19" s="11" t="s">
        <v>378</v>
      </c>
      <c r="B19" s="12"/>
      <c r="C19" s="13"/>
    </row>
    <row r="20" spans="1:10">
      <c r="A20" s="11" t="s">
        <v>379</v>
      </c>
      <c r="B20" s="12"/>
      <c r="C20" s="13"/>
    </row>
    <row r="21" spans="1:10">
      <c r="A21" s="11" t="s">
        <v>380</v>
      </c>
      <c r="B21" s="12"/>
      <c r="C21" s="13"/>
    </row>
    <row r="22" spans="1:10" ht="14.25" customHeight="1">
      <c r="A22" s="11" t="s">
        <v>381</v>
      </c>
      <c r="B22" s="12"/>
      <c r="C22" s="13"/>
    </row>
    <row r="23" spans="1:10" ht="13.5" customHeight="1">
      <c r="A23" s="11" t="s">
        <v>382</v>
      </c>
      <c r="B23" s="12"/>
      <c r="C23" s="13"/>
    </row>
    <row r="24" spans="1:10">
      <c r="A24" s="11" t="s">
        <v>383</v>
      </c>
      <c r="B24" s="12"/>
      <c r="C24" s="13"/>
    </row>
    <row r="25" spans="1:10">
      <c r="A25" s="11" t="s">
        <v>384</v>
      </c>
      <c r="B25" s="12"/>
      <c r="C25" s="13"/>
    </row>
    <row r="26" spans="1:10">
      <c r="A26" s="11" t="s">
        <v>385</v>
      </c>
      <c r="B26" s="12"/>
      <c r="C26" s="13"/>
      <c r="D26" s="44" t="s">
        <v>437</v>
      </c>
      <c r="E26" s="46"/>
      <c r="F26" s="46"/>
      <c r="G26" s="46"/>
      <c r="H26" s="46"/>
      <c r="I26" s="46"/>
      <c r="J26" s="46"/>
    </row>
    <row r="27" spans="1:10">
      <c r="A27" s="11" t="s">
        <v>386</v>
      </c>
      <c r="B27" s="12"/>
      <c r="C27" s="13"/>
    </row>
    <row r="28" spans="1:10">
      <c r="A28" s="11" t="s">
        <v>387</v>
      </c>
      <c r="B28" s="12"/>
      <c r="C28" s="13"/>
    </row>
    <row r="29" spans="1:10">
      <c r="A29" s="10"/>
      <c r="B29" s="10"/>
      <c r="C29" s="10"/>
    </row>
    <row r="30" spans="1:10" ht="15.75">
      <c r="A30" s="50" t="s">
        <v>372</v>
      </c>
      <c r="B30" s="50"/>
      <c r="C30" s="50"/>
    </row>
    <row r="31" spans="1:10">
      <c r="A31" s="11" t="s">
        <v>436</v>
      </c>
      <c r="B31" s="12"/>
      <c r="C31" s="13"/>
    </row>
    <row r="32" spans="1:10">
      <c r="A32" s="11" t="s">
        <v>378</v>
      </c>
      <c r="B32" s="12"/>
      <c r="C32" s="13"/>
    </row>
    <row r="33" spans="1:12">
      <c r="A33" s="11" t="s">
        <v>391</v>
      </c>
      <c r="B33" s="12"/>
      <c r="C33" s="13"/>
    </row>
    <row r="34" spans="1:12" ht="12.75" customHeight="1">
      <c r="A34" s="11" t="s">
        <v>388</v>
      </c>
      <c r="B34" s="12"/>
      <c r="C34" s="13"/>
    </row>
    <row r="35" spans="1:12" ht="12.75" customHeight="1">
      <c r="A35" s="11" t="s">
        <v>381</v>
      </c>
      <c r="B35" s="12"/>
      <c r="C35" s="13"/>
    </row>
    <row r="36" spans="1:12" ht="12.75" customHeight="1">
      <c r="A36" s="11" t="s">
        <v>389</v>
      </c>
      <c r="B36" s="12"/>
      <c r="C36" s="13"/>
    </row>
    <row r="37" spans="1:12" ht="12.75" customHeight="1">
      <c r="A37" s="11" t="s">
        <v>390</v>
      </c>
      <c r="B37" s="12"/>
      <c r="C37" s="13"/>
      <c r="D37" s="44" t="s">
        <v>432</v>
      </c>
      <c r="E37" s="45"/>
      <c r="F37" s="45"/>
      <c r="G37" s="45"/>
      <c r="H37" s="45"/>
      <c r="I37" s="45"/>
      <c r="J37" s="45"/>
      <c r="K37" s="45"/>
    </row>
    <row r="38" spans="1:12" ht="12.75" customHeight="1">
      <c r="A38" s="11" t="s">
        <v>384</v>
      </c>
      <c r="B38" s="12"/>
      <c r="C38" s="13"/>
    </row>
    <row r="39" spans="1:12" ht="14.25" customHeight="1">
      <c r="A39" s="11" t="s">
        <v>385</v>
      </c>
      <c r="B39" s="12"/>
      <c r="C39" s="13"/>
      <c r="D39" s="44" t="s">
        <v>437</v>
      </c>
      <c r="E39" s="45"/>
      <c r="F39" s="45"/>
      <c r="G39" s="45"/>
      <c r="H39" s="45"/>
      <c r="I39" s="45"/>
      <c r="J39" s="45"/>
    </row>
    <row r="40" spans="1:12">
      <c r="A40" s="11" t="s">
        <v>386</v>
      </c>
      <c r="B40" s="12"/>
      <c r="C40" s="13"/>
    </row>
    <row r="41" spans="1:12">
      <c r="A41" s="11" t="s">
        <v>387</v>
      </c>
      <c r="B41" s="12"/>
      <c r="C41" s="13"/>
    </row>
    <row r="42" spans="1:12">
      <c r="A42" s="10"/>
      <c r="B42" s="10"/>
      <c r="C42" s="10"/>
    </row>
    <row r="43" spans="1:12" ht="15.75">
      <c r="A43" s="48" t="s">
        <v>429</v>
      </c>
      <c r="B43" s="48"/>
      <c r="C43" s="48"/>
      <c r="D43" s="44" t="s">
        <v>430</v>
      </c>
      <c r="E43" s="46"/>
      <c r="F43" s="46"/>
      <c r="G43" s="46"/>
      <c r="H43" s="46"/>
      <c r="I43" s="46"/>
      <c r="J43" s="46"/>
      <c r="K43" s="46"/>
      <c r="L43" s="46"/>
    </row>
    <row r="44" spans="1:12">
      <c r="A44" s="11" t="s">
        <v>187</v>
      </c>
      <c r="B44" s="12"/>
      <c r="C44" s="13"/>
      <c r="D44" s="44" t="s">
        <v>431</v>
      </c>
      <c r="E44" s="46"/>
      <c r="F44" s="46"/>
      <c r="G44" s="46"/>
      <c r="H44" s="46"/>
      <c r="I44" s="46"/>
      <c r="J44" s="46"/>
      <c r="K44" s="46"/>
      <c r="L44" s="46"/>
    </row>
    <row r="45" spans="1:12">
      <c r="A45" s="11" t="s">
        <v>440</v>
      </c>
      <c r="B45" s="12"/>
      <c r="C45" s="13" t="s">
        <v>188</v>
      </c>
    </row>
    <row r="46" spans="1:12">
      <c r="A46" s="11" t="s">
        <v>189</v>
      </c>
      <c r="B46" s="12"/>
      <c r="C46" s="13" t="s">
        <v>190</v>
      </c>
    </row>
    <row r="47" spans="1:12">
      <c r="A47" s="11" t="s">
        <v>439</v>
      </c>
      <c r="B47" s="12"/>
      <c r="C47" s="13" t="s">
        <v>191</v>
      </c>
    </row>
    <row r="48" spans="1:12">
      <c r="A48" s="11" t="s">
        <v>438</v>
      </c>
      <c r="B48" s="12"/>
      <c r="C48" s="13"/>
    </row>
    <row r="49" spans="1:3">
      <c r="A49" s="11" t="s">
        <v>192</v>
      </c>
      <c r="B49" s="12"/>
      <c r="C49" s="13" t="s">
        <v>193</v>
      </c>
    </row>
    <row r="50" spans="1:3">
      <c r="A50" s="11" t="s">
        <v>194</v>
      </c>
      <c r="B50" s="12"/>
      <c r="C50" s="13" t="s">
        <v>200</v>
      </c>
    </row>
    <row r="51" spans="1:3">
      <c r="A51" s="11" t="s">
        <v>195</v>
      </c>
      <c r="B51" s="12"/>
      <c r="C51" s="13" t="s">
        <v>392</v>
      </c>
    </row>
    <row r="52" spans="1:3">
      <c r="A52" s="11" t="s">
        <v>196</v>
      </c>
      <c r="B52" s="12"/>
      <c r="C52" s="13"/>
    </row>
    <row r="53" spans="1:3">
      <c r="A53" s="11" t="s">
        <v>197</v>
      </c>
      <c r="B53" s="12"/>
      <c r="C53" s="13"/>
    </row>
    <row r="54" spans="1:3">
      <c r="A54" s="11" t="s">
        <v>198</v>
      </c>
      <c r="B54" s="12"/>
      <c r="C54" s="13"/>
    </row>
    <row r="55" spans="1:3">
      <c r="A55" s="11" t="s">
        <v>199</v>
      </c>
      <c r="B55" s="12"/>
      <c r="C55" s="13"/>
    </row>
    <row r="56" spans="1:3">
      <c r="A56" s="11" t="s">
        <v>426</v>
      </c>
      <c r="B56" s="12"/>
      <c r="C56" s="13"/>
    </row>
    <row r="57" spans="1:3">
      <c r="A57" s="11" t="s">
        <v>393</v>
      </c>
      <c r="B57" s="12"/>
      <c r="C57" s="13"/>
    </row>
    <row r="58" spans="1:3" ht="38.25">
      <c r="A58" s="11" t="s">
        <v>441</v>
      </c>
      <c r="B58" s="12"/>
      <c r="C58" s="13"/>
    </row>
    <row r="59" spans="1:3" ht="25.5">
      <c r="A59" s="11" t="s">
        <v>394</v>
      </c>
      <c r="B59" s="12"/>
      <c r="C59" s="13"/>
    </row>
    <row r="60" spans="1:3" ht="38.25">
      <c r="A60" s="11" t="s">
        <v>395</v>
      </c>
      <c r="B60" s="12"/>
      <c r="C60" s="13"/>
    </row>
    <row r="61" spans="1:3" ht="38.25">
      <c r="A61" s="11" t="s">
        <v>427</v>
      </c>
      <c r="B61" s="12"/>
      <c r="C61" s="13"/>
    </row>
  </sheetData>
  <mergeCells count="10">
    <mergeCell ref="D44:L44"/>
    <mergeCell ref="D37:K37"/>
    <mergeCell ref="C1:G2"/>
    <mergeCell ref="D39:J39"/>
    <mergeCell ref="D26:J26"/>
    <mergeCell ref="A4:C4"/>
    <mergeCell ref="A43:C43"/>
    <mergeCell ref="A17:C17"/>
    <mergeCell ref="A30:C30"/>
    <mergeCell ref="D43:L43"/>
  </mergeCells>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B14"/>
  <sheetViews>
    <sheetView workbookViewId="0">
      <selection activeCell="G7" sqref="G7"/>
    </sheetView>
  </sheetViews>
  <sheetFormatPr defaultRowHeight="12.75"/>
  <cols>
    <col min="1" max="1" width="20.7109375" customWidth="1"/>
    <col min="2" max="2" width="99.5703125" style="14" customWidth="1"/>
  </cols>
  <sheetData>
    <row r="1" spans="1:2">
      <c r="A1" s="8" t="s">
        <v>175</v>
      </c>
    </row>
    <row r="2" spans="1:2">
      <c r="A2" t="s">
        <v>124</v>
      </c>
      <c r="B2" s="14" t="s">
        <v>176</v>
      </c>
    </row>
    <row r="3" spans="1:2">
      <c r="A3" t="s">
        <v>127</v>
      </c>
      <c r="B3" s="14" t="s">
        <v>358</v>
      </c>
    </row>
    <row r="4" spans="1:2">
      <c r="A4" t="s">
        <v>129</v>
      </c>
      <c r="B4" s="14" t="s">
        <v>359</v>
      </c>
    </row>
    <row r="5" spans="1:2" ht="25.5">
      <c r="A5" t="s">
        <v>128</v>
      </c>
      <c r="B5" s="14" t="s">
        <v>360</v>
      </c>
    </row>
    <row r="6" spans="1:2" ht="25.5">
      <c r="A6" t="s">
        <v>126</v>
      </c>
      <c r="B6" s="14" t="s">
        <v>354</v>
      </c>
    </row>
    <row r="7" spans="1:2" ht="25.5">
      <c r="A7" t="s">
        <v>125</v>
      </c>
      <c r="B7" s="14" t="s">
        <v>361</v>
      </c>
    </row>
    <row r="9" spans="1:2">
      <c r="A9" t="s">
        <v>234</v>
      </c>
      <c r="B9" s="14" t="s">
        <v>355</v>
      </c>
    </row>
    <row r="10" spans="1:2">
      <c r="A10" t="s">
        <v>177</v>
      </c>
      <c r="B10" s="14" t="s">
        <v>294</v>
      </c>
    </row>
    <row r="11" spans="1:2">
      <c r="A11" t="s">
        <v>178</v>
      </c>
      <c r="B11" s="14" t="s">
        <v>295</v>
      </c>
    </row>
    <row r="12" spans="1:2">
      <c r="A12" t="s">
        <v>179</v>
      </c>
      <c r="B12" s="14" t="s">
        <v>296</v>
      </c>
    </row>
    <row r="14" spans="1:2">
      <c r="A14" t="s">
        <v>180</v>
      </c>
      <c r="B14" s="14" t="s">
        <v>181</v>
      </c>
    </row>
  </sheetData>
  <phoneticPr fontId="1"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dimension ref="A2:K26"/>
  <sheetViews>
    <sheetView workbookViewId="0">
      <selection activeCell="J16" sqref="J16"/>
    </sheetView>
  </sheetViews>
  <sheetFormatPr defaultRowHeight="12.75"/>
  <cols>
    <col min="1" max="1" width="13" customWidth="1"/>
    <col min="2" max="2" width="54.7109375" customWidth="1"/>
    <col min="3" max="3" width="54.7109375" style="14" customWidth="1"/>
    <col min="4" max="5" width="18.28515625" customWidth="1"/>
    <col min="6" max="6" width="35.5703125" style="14" customWidth="1"/>
    <col min="10" max="10" width="37" customWidth="1"/>
    <col min="11" max="11" width="27.42578125" customWidth="1"/>
  </cols>
  <sheetData>
    <row r="2" spans="1:11">
      <c r="B2" s="6" t="s">
        <v>109</v>
      </c>
      <c r="C2" s="15" t="s">
        <v>201</v>
      </c>
      <c r="D2" s="4" t="s">
        <v>130</v>
      </c>
      <c r="E2" s="4" t="s">
        <v>131</v>
      </c>
      <c r="F2" s="14" t="s">
        <v>209</v>
      </c>
    </row>
    <row r="3" spans="1:11">
      <c r="B3" s="6"/>
      <c r="C3" s="15"/>
      <c r="D3" s="4"/>
      <c r="E3" s="4"/>
    </row>
    <row r="4" spans="1:11">
      <c r="A4" s="2" t="s">
        <v>102</v>
      </c>
      <c r="G4" t="s">
        <v>224</v>
      </c>
      <c r="H4" t="s">
        <v>224</v>
      </c>
      <c r="J4" s="8" t="s">
        <v>235</v>
      </c>
      <c r="K4" s="8" t="s">
        <v>240</v>
      </c>
    </row>
    <row r="5" spans="1:11" ht="25.5">
      <c r="B5" t="s">
        <v>117</v>
      </c>
      <c r="C5" s="14" t="s">
        <v>213</v>
      </c>
      <c r="D5" s="7" t="s">
        <v>124</v>
      </c>
      <c r="E5" s="7" t="s">
        <v>124</v>
      </c>
      <c r="G5">
        <f>IF(D5="","",LOOKUP(D5,Capability,Data!$C$79:$C$84))</f>
        <v>0</v>
      </c>
      <c r="H5">
        <f>IF(E5="","",LOOKUP(E5,Capability,Data!$C$79:$C$84))</f>
        <v>0</v>
      </c>
      <c r="J5" t="s">
        <v>302</v>
      </c>
      <c r="K5" t="s">
        <v>244</v>
      </c>
    </row>
    <row r="6" spans="1:11" ht="25.5">
      <c r="B6" t="s">
        <v>202</v>
      </c>
      <c r="C6" s="14" t="s">
        <v>269</v>
      </c>
      <c r="D6" s="7" t="s">
        <v>124</v>
      </c>
      <c r="E6" s="7" t="s">
        <v>124</v>
      </c>
      <c r="G6">
        <f>IF(D6="","",LOOKUP(D6,Capability,Data!$C$79:$C$84))</f>
        <v>0</v>
      </c>
      <c r="H6">
        <f>IF(E6="","",LOOKUP(E6,Capability,Data!$C$79:$C$84))</f>
        <v>0</v>
      </c>
      <c r="J6" t="s">
        <v>302</v>
      </c>
      <c r="K6" t="s">
        <v>239</v>
      </c>
    </row>
    <row r="7" spans="1:11">
      <c r="B7" t="s">
        <v>203</v>
      </c>
      <c r="C7" s="14" t="s">
        <v>204</v>
      </c>
      <c r="D7" s="7" t="s">
        <v>124</v>
      </c>
      <c r="E7" s="7" t="s">
        <v>124</v>
      </c>
      <c r="G7">
        <f>IF(D7="","",LOOKUP(D7,Capability,Data!$C$79:$C$84))</f>
        <v>0</v>
      </c>
      <c r="H7">
        <f>IF(E7="","",LOOKUP(E7,Capability,Data!$C$79:$C$84))</f>
        <v>0</v>
      </c>
      <c r="K7" t="s">
        <v>271</v>
      </c>
    </row>
    <row r="8" spans="1:11" ht="38.25">
      <c r="B8" t="s">
        <v>205</v>
      </c>
      <c r="C8" s="14" t="s">
        <v>214</v>
      </c>
      <c r="D8" s="7" t="s">
        <v>124</v>
      </c>
      <c r="E8" s="7" t="s">
        <v>124</v>
      </c>
      <c r="G8">
        <f>IF(D8="","",LOOKUP(D8,Capability,Data!$C$79:$C$84))</f>
        <v>0</v>
      </c>
      <c r="H8">
        <f>IF(E8="","",LOOKUP(E8,Capability,Data!$C$79:$C$84))</f>
        <v>0</v>
      </c>
      <c r="J8" t="s">
        <v>302</v>
      </c>
      <c r="K8" t="s">
        <v>245</v>
      </c>
    </row>
    <row r="9" spans="1:11">
      <c r="B9" t="s">
        <v>206</v>
      </c>
      <c r="C9" s="14" t="s">
        <v>207</v>
      </c>
      <c r="D9" s="7" t="s">
        <v>124</v>
      </c>
      <c r="E9" s="7" t="s">
        <v>124</v>
      </c>
      <c r="G9">
        <f>IF(D9="","",LOOKUP(D9,Capability,Data!$C$79:$C$84))</f>
        <v>0</v>
      </c>
      <c r="H9">
        <f>IF(E9="","",LOOKUP(E9,Capability,Data!$C$79:$C$84))</f>
        <v>0</v>
      </c>
    </row>
    <row r="10" spans="1:11" ht="38.25">
      <c r="B10" t="s">
        <v>118</v>
      </c>
      <c r="C10" s="14" t="s">
        <v>363</v>
      </c>
      <c r="D10" s="7" t="s">
        <v>124</v>
      </c>
      <c r="E10" s="7" t="s">
        <v>124</v>
      </c>
      <c r="G10">
        <f>IF(D10="","",LOOKUP(D10,Capability,Data!$C$79:$C$84))</f>
        <v>0</v>
      </c>
      <c r="H10">
        <f>IF(E10="","",LOOKUP(E10,Capability,Data!$C$79:$C$84))</f>
        <v>0</v>
      </c>
      <c r="J10" t="s">
        <v>303</v>
      </c>
      <c r="K10" t="s">
        <v>239</v>
      </c>
    </row>
    <row r="11" spans="1:11" ht="25.5">
      <c r="B11" t="s">
        <v>122</v>
      </c>
      <c r="C11" s="14" t="s">
        <v>208</v>
      </c>
      <c r="D11" s="7" t="s">
        <v>124</v>
      </c>
      <c r="E11" s="7" t="s">
        <v>124</v>
      </c>
      <c r="G11">
        <f>IF(D11="","",LOOKUP(D11,Capability,Data!$C$79:$C$84))</f>
        <v>0</v>
      </c>
      <c r="H11">
        <f>IF(E11="","",LOOKUP(E11,Capability,Data!$C$79:$C$84))</f>
        <v>0</v>
      </c>
      <c r="J11" t="s">
        <v>304</v>
      </c>
      <c r="K11" t="s">
        <v>245</v>
      </c>
    </row>
    <row r="12" spans="1:11">
      <c r="G12" s="2">
        <f>SUM(G5:G11)</f>
        <v>0</v>
      </c>
      <c r="H12" s="2">
        <f>SUM(H5:H11)</f>
        <v>0</v>
      </c>
    </row>
    <row r="13" spans="1:11">
      <c r="A13" s="2" t="s">
        <v>103</v>
      </c>
      <c r="G13" t="str">
        <f>IF(D13="","",LOOKUP(D13,Capability,Data!$C$79:$C$84))</f>
        <v/>
      </c>
      <c r="H13" t="str">
        <f>IF(E13="","",LOOKUP(E13,Capability,Data!$C$79:$C$84))</f>
        <v/>
      </c>
    </row>
    <row r="14" spans="1:11" ht="25.5">
      <c r="B14" t="s">
        <v>121</v>
      </c>
      <c r="C14" s="14" t="s">
        <v>210</v>
      </c>
      <c r="D14" s="7" t="s">
        <v>124</v>
      </c>
      <c r="E14" s="7" t="s">
        <v>124</v>
      </c>
      <c r="G14">
        <f>IF(D14="","",LOOKUP(D14,Capability,Data!$C$79:$C$84))</f>
        <v>0</v>
      </c>
      <c r="H14">
        <f>IF(E14="","",LOOKUP(E14,Capability,Data!$C$79:$C$84))</f>
        <v>0</v>
      </c>
      <c r="J14" t="s">
        <v>304</v>
      </c>
      <c r="K14" t="s">
        <v>238</v>
      </c>
    </row>
    <row r="15" spans="1:11" ht="38.25">
      <c r="B15" t="s">
        <v>132</v>
      </c>
      <c r="C15" s="14" t="s">
        <v>399</v>
      </c>
      <c r="D15" s="7" t="s">
        <v>124</v>
      </c>
      <c r="E15" s="7" t="s">
        <v>124</v>
      </c>
      <c r="G15">
        <f>IF(D15="","",LOOKUP(D15,Capability,Data!$C$79:$C$84))</f>
        <v>0</v>
      </c>
      <c r="H15">
        <f>IF(E15="","",LOOKUP(E15,Capability,Data!$C$79:$C$84))</f>
        <v>0</v>
      </c>
      <c r="J15" t="s">
        <v>302</v>
      </c>
      <c r="K15" t="s">
        <v>238</v>
      </c>
    </row>
    <row r="16" spans="1:11" ht="38.25">
      <c r="B16" t="s">
        <v>123</v>
      </c>
      <c r="C16" s="14" t="s">
        <v>402</v>
      </c>
      <c r="D16" s="7" t="s">
        <v>124</v>
      </c>
      <c r="E16" s="7" t="s">
        <v>124</v>
      </c>
      <c r="G16">
        <f>IF(D16="","",LOOKUP(D16,Capability,Data!$C$79:$C$84))</f>
        <v>0</v>
      </c>
      <c r="H16">
        <f>IF(E16="","",LOOKUP(E16,Capability,Data!$C$79:$C$84))</f>
        <v>0</v>
      </c>
      <c r="J16" t="s">
        <v>303</v>
      </c>
      <c r="K16" t="s">
        <v>238</v>
      </c>
    </row>
    <row r="17" spans="1:11" ht="25.5">
      <c r="B17" t="s">
        <v>119</v>
      </c>
      <c r="C17" s="14" t="s">
        <v>400</v>
      </c>
      <c r="D17" s="7" t="s">
        <v>124</v>
      </c>
      <c r="E17" s="7" t="s">
        <v>124</v>
      </c>
      <c r="G17">
        <f>IF(D17="","",LOOKUP(D17,Capability,Data!$C$79:$C$84))</f>
        <v>0</v>
      </c>
      <c r="H17">
        <f>IF(E17="","",LOOKUP(E17,Capability,Data!$C$79:$C$84))</f>
        <v>0</v>
      </c>
      <c r="J17" t="s">
        <v>304</v>
      </c>
    </row>
    <row r="18" spans="1:11" ht="51">
      <c r="B18" t="s">
        <v>152</v>
      </c>
      <c r="C18" s="14" t="s">
        <v>369</v>
      </c>
      <c r="D18" s="7" t="s">
        <v>124</v>
      </c>
      <c r="E18" s="7" t="s">
        <v>124</v>
      </c>
      <c r="G18">
        <f>IF(D18="","",LOOKUP(D18,Capability,Data!$C$79:$C$84))</f>
        <v>0</v>
      </c>
      <c r="H18">
        <f>IF(E18="","",LOOKUP(E18,Capability,Data!$C$79:$C$84))</f>
        <v>0</v>
      </c>
    </row>
    <row r="19" spans="1:11">
      <c r="G19" s="2">
        <f>SUM(G14:G18)</f>
        <v>0</v>
      </c>
      <c r="H19" s="2">
        <f>SUM(H14:H18)</f>
        <v>0</v>
      </c>
    </row>
    <row r="20" spans="1:11">
      <c r="A20" s="2" t="s">
        <v>104</v>
      </c>
      <c r="G20" t="str">
        <f>IF(D20="","",LOOKUP(D20,Capability,Data!$C$79:$C$84))</f>
        <v/>
      </c>
      <c r="H20" t="str">
        <f>IF(E20="","",LOOKUP(E20,Capability,Data!$C$79:$C$84))</f>
        <v/>
      </c>
    </row>
    <row r="21" spans="1:11" ht="38.25">
      <c r="B21" t="s">
        <v>116</v>
      </c>
      <c r="C21" s="14" t="s">
        <v>339</v>
      </c>
      <c r="D21" s="7" t="s">
        <v>124</v>
      </c>
      <c r="E21" s="7" t="s">
        <v>124</v>
      </c>
      <c r="G21">
        <f>IF(D21="","",LOOKUP(D21,Capability,Data!$C$79:$C$84))</f>
        <v>0</v>
      </c>
      <c r="H21">
        <f>IF(E21="","",LOOKUP(E21,Capability,Data!$C$79:$C$84))</f>
        <v>0</v>
      </c>
      <c r="J21" t="s">
        <v>305</v>
      </c>
    </row>
    <row r="22" spans="1:11" ht="25.5">
      <c r="B22" t="s">
        <v>398</v>
      </c>
      <c r="C22" s="14" t="s">
        <v>401</v>
      </c>
      <c r="D22" s="7" t="s">
        <v>124</v>
      </c>
      <c r="E22" s="7" t="s">
        <v>124</v>
      </c>
      <c r="G22">
        <f>IF(D22="","",LOOKUP(D22,Capability,Data!$C$79:$C$84))</f>
        <v>0</v>
      </c>
      <c r="H22">
        <f>IF(E22="","",LOOKUP(E22,Capability,Data!$C$79:$C$84))</f>
        <v>0</v>
      </c>
      <c r="J22" t="s">
        <v>396</v>
      </c>
      <c r="K22" t="s">
        <v>397</v>
      </c>
    </row>
    <row r="23" spans="1:11" ht="38.25">
      <c r="B23" t="s">
        <v>340</v>
      </c>
      <c r="C23" s="14" t="s">
        <v>341</v>
      </c>
      <c r="D23" s="7" t="s">
        <v>124</v>
      </c>
      <c r="E23" s="7" t="s">
        <v>124</v>
      </c>
      <c r="G23">
        <f>IF(D23="","",LOOKUP(D23,Capability,Data!$C$79:$C$84))</f>
        <v>0</v>
      </c>
      <c r="H23">
        <f>IF(E23="","",LOOKUP(E23,Capability,Data!$C$79:$C$84))</f>
        <v>0</v>
      </c>
      <c r="J23" t="s">
        <v>266</v>
      </c>
    </row>
    <row r="24" spans="1:11" ht="63.75">
      <c r="B24" t="s">
        <v>120</v>
      </c>
      <c r="C24" s="14" t="s">
        <v>293</v>
      </c>
      <c r="D24" s="7" t="s">
        <v>124</v>
      </c>
      <c r="E24" s="7" t="s">
        <v>124</v>
      </c>
      <c r="G24">
        <f>IF(D24="","",LOOKUP(D24,Capability,Data!$C$79:$C$84))</f>
        <v>0</v>
      </c>
      <c r="H24">
        <f>IF(E24="","",LOOKUP(E24,Capability,Data!$C$79:$C$84))</f>
        <v>0</v>
      </c>
      <c r="J24" t="s">
        <v>302</v>
      </c>
      <c r="K24" t="s">
        <v>239</v>
      </c>
    </row>
    <row r="25" spans="1:11">
      <c r="G25" s="2">
        <f>SUM(G21:G24)</f>
        <v>0</v>
      </c>
      <c r="H25" s="2">
        <f>SUM(H21:H24)</f>
        <v>0</v>
      </c>
    </row>
    <row r="26" spans="1:11">
      <c r="G26">
        <f>G25+G19+G12</f>
        <v>0</v>
      </c>
      <c r="H26">
        <f>H25+H19+H12</f>
        <v>0</v>
      </c>
    </row>
  </sheetData>
  <phoneticPr fontId="1" type="noConversion"/>
  <dataValidations count="3">
    <dataValidation type="list" showInputMessage="1" showErrorMessage="1" sqref="D21:E24 D5:E11 D14:E18">
      <formula1>Capability</formula1>
    </dataValidation>
    <dataValidation type="list" allowBlank="1" showInputMessage="1" showErrorMessage="1" sqref="J21:J24 J5:J11 J14:J18">
      <formula1>ICMM1</formula1>
    </dataValidation>
    <dataValidation type="list" allowBlank="1" showInputMessage="1" showErrorMessage="1" sqref="K21:K24 K5:K11 K14:K18">
      <formula1>ICMM1_artifacts</formula1>
    </dataValidation>
  </dataValidation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dimension ref="A2:L29"/>
  <sheetViews>
    <sheetView workbookViewId="0">
      <selection activeCell="L27" sqref="L27"/>
    </sheetView>
  </sheetViews>
  <sheetFormatPr defaultRowHeight="12.75"/>
  <cols>
    <col min="1" max="1" width="13" customWidth="1"/>
    <col min="2" max="2" width="54.7109375" customWidth="1"/>
    <col min="3" max="3" width="54.7109375" style="14" customWidth="1"/>
    <col min="4" max="5" width="18.28515625" customWidth="1"/>
    <col min="6" max="6" width="35.5703125" style="14" customWidth="1"/>
    <col min="11" max="11" width="37" customWidth="1"/>
    <col min="12" max="12" width="27.42578125" customWidth="1"/>
  </cols>
  <sheetData>
    <row r="2" spans="1:12">
      <c r="B2" s="6" t="s">
        <v>109</v>
      </c>
      <c r="C2" s="15" t="s">
        <v>201</v>
      </c>
      <c r="D2" s="4" t="s">
        <v>130</v>
      </c>
      <c r="E2" s="4" t="s">
        <v>131</v>
      </c>
      <c r="F2" s="14" t="s">
        <v>209</v>
      </c>
    </row>
    <row r="3" spans="1:12">
      <c r="B3" s="6"/>
      <c r="C3" s="15"/>
      <c r="D3" s="4"/>
      <c r="E3" s="4"/>
    </row>
    <row r="4" spans="1:12">
      <c r="A4" s="2" t="s">
        <v>102</v>
      </c>
      <c r="H4" t="s">
        <v>224</v>
      </c>
      <c r="I4" t="s">
        <v>224</v>
      </c>
      <c r="K4" s="8" t="s">
        <v>235</v>
      </c>
      <c r="L4" s="8" t="s">
        <v>240</v>
      </c>
    </row>
    <row r="5" spans="1:12" ht="25.5">
      <c r="B5" t="s">
        <v>135</v>
      </c>
      <c r="C5" s="14" t="s">
        <v>342</v>
      </c>
      <c r="D5" s="7" t="s">
        <v>124</v>
      </c>
      <c r="E5" s="7" t="s">
        <v>124</v>
      </c>
      <c r="H5">
        <f>IF(D5="","",LOOKUP(D5,Capability,Data!$C$79:$C$84))</f>
        <v>0</v>
      </c>
      <c r="I5">
        <f>IF(E5="","",LOOKUP(E5,Capability,Data!$C$79:$C$84))</f>
        <v>0</v>
      </c>
      <c r="K5" t="s">
        <v>306</v>
      </c>
    </row>
    <row r="6" spans="1:12" ht="38.25">
      <c r="B6" t="s">
        <v>144</v>
      </c>
      <c r="C6" s="14" t="s">
        <v>215</v>
      </c>
      <c r="D6" s="7" t="s">
        <v>124</v>
      </c>
      <c r="E6" s="7" t="s">
        <v>124</v>
      </c>
      <c r="H6">
        <f>IF(D6="","",LOOKUP(D6,Capability,Data!$C$79:$C$84))</f>
        <v>0</v>
      </c>
      <c r="I6">
        <f>IF(E6="","",LOOKUP(E6,Capability,Data!$C$79:$C$84))</f>
        <v>0</v>
      </c>
      <c r="K6" t="s">
        <v>307</v>
      </c>
    </row>
    <row r="7" spans="1:12" ht="76.5">
      <c r="B7" t="s">
        <v>136</v>
      </c>
      <c r="C7" s="14" t="s">
        <v>216</v>
      </c>
      <c r="D7" s="7" t="s">
        <v>124</v>
      </c>
      <c r="E7" s="7" t="s">
        <v>124</v>
      </c>
      <c r="H7">
        <f>IF(D7="","",LOOKUP(D7,Capability,Data!$C$79:$C$84))</f>
        <v>0</v>
      </c>
      <c r="I7">
        <f>IF(E7="","",LOOKUP(E7,Capability,Data!$C$79:$C$84))</f>
        <v>0</v>
      </c>
      <c r="K7" t="s">
        <v>308</v>
      </c>
    </row>
    <row r="8" spans="1:12" ht="38.25">
      <c r="B8" t="s">
        <v>405</v>
      </c>
      <c r="C8" s="14" t="s">
        <v>403</v>
      </c>
      <c r="D8" s="7" t="s">
        <v>124</v>
      </c>
      <c r="E8" s="7" t="s">
        <v>124</v>
      </c>
      <c r="H8">
        <f>IF(D8="","",LOOKUP(D8,Capability,Data!$C$79:$C$84))</f>
        <v>0</v>
      </c>
      <c r="I8">
        <f>IF(E8="","",LOOKUP(E8,Capability,Data!$C$79:$C$84))</f>
        <v>0</v>
      </c>
      <c r="K8" t="s">
        <v>306</v>
      </c>
    </row>
    <row r="9" spans="1:12" ht="51">
      <c r="B9" t="s">
        <v>138</v>
      </c>
      <c r="C9" s="14" t="s">
        <v>343</v>
      </c>
      <c r="D9" s="7" t="s">
        <v>124</v>
      </c>
      <c r="E9" s="7" t="s">
        <v>124</v>
      </c>
      <c r="H9">
        <f>IF(D9="","",LOOKUP(D9,Capability,Data!$C$79:$C$84))</f>
        <v>0</v>
      </c>
      <c r="I9">
        <f>IF(E9="","",LOOKUP(E9,Capability,Data!$C$79:$C$84))</f>
        <v>0</v>
      </c>
      <c r="K9" t="s">
        <v>306</v>
      </c>
    </row>
    <row r="10" spans="1:12" ht="38.25">
      <c r="B10" t="s">
        <v>139</v>
      </c>
      <c r="C10" s="14" t="s">
        <v>404</v>
      </c>
      <c r="D10" s="7" t="s">
        <v>124</v>
      </c>
      <c r="E10" s="7" t="s">
        <v>124</v>
      </c>
      <c r="H10">
        <f>IF(D10="","",LOOKUP(D10,Capability,Data!$C$79:$C$84))</f>
        <v>0</v>
      </c>
      <c r="I10">
        <f>IF(E10="","",LOOKUP(E10,Capability,Data!$C$79:$C$84))</f>
        <v>0</v>
      </c>
    </row>
    <row r="11" spans="1:12" ht="51">
      <c r="B11" t="s">
        <v>142</v>
      </c>
      <c r="C11" s="14" t="s">
        <v>217</v>
      </c>
      <c r="D11" s="7" t="s">
        <v>124</v>
      </c>
      <c r="E11" s="7" t="s">
        <v>124</v>
      </c>
      <c r="H11">
        <f>IF(D11="","",LOOKUP(D11,Capability,Data!$C$79:$C$84))</f>
        <v>0</v>
      </c>
      <c r="I11">
        <f>IF(E11="","",LOOKUP(E11,Capability,Data!$C$79:$C$84))</f>
        <v>0</v>
      </c>
      <c r="K11" t="s">
        <v>301</v>
      </c>
    </row>
    <row r="12" spans="1:12">
      <c r="H12" s="2">
        <f>SUM(H5:H11)</f>
        <v>0</v>
      </c>
      <c r="I12" s="2">
        <f>SUM(I5:I11)</f>
        <v>0</v>
      </c>
    </row>
    <row r="13" spans="1:12">
      <c r="H13" t="str">
        <f>IF(D13="","",LOOKUP(D13,Capability,Data!$C$79:$C$84))</f>
        <v/>
      </c>
      <c r="I13" t="str">
        <f>IF(E13="","",LOOKUP(E13,Capability,Data!$C$79:$C$84))</f>
        <v/>
      </c>
    </row>
    <row r="14" spans="1:12">
      <c r="A14" s="2" t="s">
        <v>103</v>
      </c>
      <c r="H14" t="str">
        <f>IF(D14="","",LOOKUP(D14,Capability,Data!$C$79:$C$84))</f>
        <v/>
      </c>
      <c r="I14" t="str">
        <f>IF(E14="","",LOOKUP(E14,Capability,Data!$C$79:$C$84))</f>
        <v/>
      </c>
    </row>
    <row r="15" spans="1:12" ht="38.25">
      <c r="B15" t="s">
        <v>133</v>
      </c>
      <c r="C15" s="14" t="s">
        <v>218</v>
      </c>
      <c r="D15" s="7" t="s">
        <v>124</v>
      </c>
      <c r="E15" s="7" t="s">
        <v>124</v>
      </c>
      <c r="H15">
        <f>IF(D15="","",LOOKUP(D15,Capability,Data!$C$79:$C$84))</f>
        <v>0</v>
      </c>
      <c r="I15">
        <f>IF(E15="","",LOOKUP(E15,Capability,Data!$C$79:$C$84))</f>
        <v>0</v>
      </c>
      <c r="K15" t="s">
        <v>309</v>
      </c>
    </row>
    <row r="16" spans="1:12" ht="38.25">
      <c r="B16" t="s">
        <v>134</v>
      </c>
      <c r="C16" s="14" t="s">
        <v>364</v>
      </c>
      <c r="D16" s="7" t="s">
        <v>124</v>
      </c>
      <c r="E16" s="7" t="s">
        <v>124</v>
      </c>
      <c r="H16">
        <f>IF(D16="","",LOOKUP(D16,Capability,Data!$C$79:$C$84))</f>
        <v>0</v>
      </c>
      <c r="I16">
        <f>IF(E16="","",LOOKUP(E16,Capability,Data!$C$79:$C$84))</f>
        <v>0</v>
      </c>
      <c r="K16" t="s">
        <v>310</v>
      </c>
    </row>
    <row r="17" spans="1:12" ht="38.25">
      <c r="B17" t="s">
        <v>140</v>
      </c>
      <c r="C17" s="14" t="s">
        <v>219</v>
      </c>
      <c r="D17" s="7" t="s">
        <v>124</v>
      </c>
      <c r="E17" s="7" t="s">
        <v>124</v>
      </c>
      <c r="H17">
        <f>IF(D17="","",LOOKUP(D17,Capability,Data!$C$79:$C$84))</f>
        <v>0</v>
      </c>
      <c r="I17">
        <f>IF(E17="","",LOOKUP(E17,Capability,Data!$C$79:$C$84))</f>
        <v>0</v>
      </c>
      <c r="K17" t="s">
        <v>311</v>
      </c>
    </row>
    <row r="18" spans="1:12" ht="25.5">
      <c r="B18" t="s">
        <v>143</v>
      </c>
      <c r="C18" s="14" t="s">
        <v>365</v>
      </c>
      <c r="D18" s="7" t="s">
        <v>124</v>
      </c>
      <c r="E18" s="7" t="s">
        <v>124</v>
      </c>
      <c r="H18">
        <f>IF(D18="","",LOOKUP(D18,Capability,Data!$C$79:$C$84))</f>
        <v>0</v>
      </c>
      <c r="I18">
        <f>IF(E18="","",LOOKUP(E18,Capability,Data!$C$79:$C$84))</f>
        <v>0</v>
      </c>
      <c r="K18" t="s">
        <v>312</v>
      </c>
    </row>
    <row r="19" spans="1:12" ht="51">
      <c r="B19" t="s">
        <v>145</v>
      </c>
      <c r="C19" s="14" t="s">
        <v>366</v>
      </c>
      <c r="D19" s="7" t="s">
        <v>124</v>
      </c>
      <c r="E19" s="7" t="s">
        <v>124</v>
      </c>
      <c r="H19">
        <f>IF(D19="","",LOOKUP(D19,Capability,Data!$C$79:$C$84))</f>
        <v>0</v>
      </c>
      <c r="I19">
        <f>IF(E19="","",LOOKUP(E19,Capability,Data!$C$79:$C$84))</f>
        <v>0</v>
      </c>
      <c r="K19" t="s">
        <v>313</v>
      </c>
    </row>
    <row r="20" spans="1:12" ht="38.25">
      <c r="B20" t="s">
        <v>146</v>
      </c>
      <c r="C20" s="14" t="s">
        <v>344</v>
      </c>
      <c r="D20" s="7" t="s">
        <v>124</v>
      </c>
      <c r="E20" s="7" t="s">
        <v>124</v>
      </c>
      <c r="H20">
        <f>IF(D20="","",LOOKUP(D20,Capability,Data!$C$79:$C$84))</f>
        <v>0</v>
      </c>
      <c r="I20">
        <f>IF(E20="","",LOOKUP(E20,Capability,Data!$C$79:$C$84))</f>
        <v>0</v>
      </c>
      <c r="K20" t="s">
        <v>312</v>
      </c>
      <c r="L20" t="s">
        <v>242</v>
      </c>
    </row>
    <row r="21" spans="1:12" ht="51">
      <c r="B21" t="s">
        <v>151</v>
      </c>
      <c r="C21" s="14" t="s">
        <v>356</v>
      </c>
      <c r="D21" s="7" t="s">
        <v>124</v>
      </c>
      <c r="E21" s="7" t="s">
        <v>124</v>
      </c>
      <c r="H21">
        <f>IF(D21="","",LOOKUP(D21,Capability,Data!$C$79:$C$84))</f>
        <v>0</v>
      </c>
      <c r="I21">
        <f>IF(E21="","",LOOKUP(E21,Capability,Data!$C$79:$C$84))</f>
        <v>0</v>
      </c>
    </row>
    <row r="22" spans="1:12">
      <c r="H22" s="2">
        <f>SUM(H15:H21)</f>
        <v>0</v>
      </c>
      <c r="I22" s="2">
        <f>SUM(I15:I21)</f>
        <v>0</v>
      </c>
    </row>
    <row r="23" spans="1:12">
      <c r="H23" t="str">
        <f>IF(D23="","",LOOKUP(D23,Capability,Data!$C$79:$C$84))</f>
        <v/>
      </c>
      <c r="I23" t="str">
        <f>IF(E23="","",LOOKUP(E23,Capability,Data!$C$79:$C$84))</f>
        <v/>
      </c>
    </row>
    <row r="24" spans="1:12">
      <c r="A24" s="2" t="s">
        <v>104</v>
      </c>
      <c r="H24" t="str">
        <f>IF(D24="","",LOOKUP(D24,Capability,Data!$C$79:$C$84))</f>
        <v/>
      </c>
      <c r="I24" t="str">
        <f>IF(E24="","",LOOKUP(E24,Capability,Data!$C$79:$C$84))</f>
        <v/>
      </c>
    </row>
    <row r="25" spans="1:12" ht="51">
      <c r="B25" t="s">
        <v>137</v>
      </c>
      <c r="C25" s="14" t="s">
        <v>297</v>
      </c>
      <c r="D25" s="7" t="s">
        <v>124</v>
      </c>
      <c r="E25" s="7" t="s">
        <v>124</v>
      </c>
      <c r="H25">
        <f>IF(D25="","",LOOKUP(D25,Capability,Data!$C$79:$C$84))</f>
        <v>0</v>
      </c>
      <c r="I25">
        <f>IF(E25="","",LOOKUP(E25,Capability,Data!$C$79:$C$84))</f>
        <v>0</v>
      </c>
      <c r="K25" t="s">
        <v>409</v>
      </c>
    </row>
    <row r="26" spans="1:12" ht="38.25">
      <c r="B26" t="s">
        <v>406</v>
      </c>
      <c r="C26" s="14" t="s">
        <v>407</v>
      </c>
      <c r="D26" s="7" t="s">
        <v>124</v>
      </c>
      <c r="E26" s="7" t="s">
        <v>124</v>
      </c>
      <c r="H26">
        <f>IF(D26="","",LOOKUP(D26,Capability,Data!$C$79:$C$84))</f>
        <v>0</v>
      </c>
      <c r="I26">
        <f>IF(E26="","",LOOKUP(E26,Capability,Data!$C$79:$C$84))</f>
        <v>0</v>
      </c>
      <c r="K26" t="s">
        <v>423</v>
      </c>
    </row>
    <row r="27" spans="1:12" ht="63.75">
      <c r="B27" t="s">
        <v>141</v>
      </c>
      <c r="C27" s="14" t="s">
        <v>357</v>
      </c>
      <c r="D27" s="7" t="s">
        <v>124</v>
      </c>
      <c r="E27" s="7" t="s">
        <v>124</v>
      </c>
      <c r="H27">
        <f>IF(D27="","",LOOKUP(D27,Capability,Data!$C$79:$C$84))</f>
        <v>0</v>
      </c>
      <c r="I27">
        <f>IF(E27="","",LOOKUP(E27,Capability,Data!$C$79:$C$84))</f>
        <v>0</v>
      </c>
      <c r="K27" t="s">
        <v>424</v>
      </c>
    </row>
    <row r="28" spans="1:12">
      <c r="H28" s="2">
        <f>SUM(H25:H27)</f>
        <v>0</v>
      </c>
      <c r="I28" s="2">
        <f>SUM(I25:I27)</f>
        <v>0</v>
      </c>
    </row>
    <row r="29" spans="1:12">
      <c r="H29">
        <f>H28+H22+H12</f>
        <v>0</v>
      </c>
      <c r="I29">
        <f>I28+I22+I12</f>
        <v>0</v>
      </c>
    </row>
  </sheetData>
  <phoneticPr fontId="1" type="noConversion"/>
  <dataValidations count="5">
    <dataValidation type="list" showInputMessage="1" showErrorMessage="1" sqref="D25:E27 D15:E21 D5:E11">
      <formula1>Capability</formula1>
    </dataValidation>
    <dataValidation type="list" allowBlank="1" showInputMessage="1" showErrorMessage="1" sqref="K28:K29">
      <formula1>ICMM1</formula1>
    </dataValidation>
    <dataValidation type="list" allowBlank="1" showInputMessage="1" showErrorMessage="1" sqref="L25:L29">
      <formula1>ICMM1_artifacts</formula1>
    </dataValidation>
    <dataValidation type="list" allowBlank="1" showInputMessage="1" showErrorMessage="1" sqref="K5:K11 K25:K27 K15:K21">
      <formula1>ICMM2</formula1>
    </dataValidation>
    <dataValidation type="list" allowBlank="1" showInputMessage="1" showErrorMessage="1" sqref="L5:L11 L15:L21">
      <formula1>ICMM2_artifacts</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2:L28"/>
  <sheetViews>
    <sheetView workbookViewId="0">
      <selection activeCell="K4" sqref="K4"/>
    </sheetView>
  </sheetViews>
  <sheetFormatPr defaultRowHeight="12.75"/>
  <cols>
    <col min="1" max="1" width="13" customWidth="1"/>
    <col min="2" max="2" width="54.7109375" customWidth="1"/>
    <col min="3" max="3" width="54.7109375" style="14" customWidth="1"/>
    <col min="4" max="5" width="18.28515625" customWidth="1"/>
    <col min="6" max="6" width="35.5703125" style="14" customWidth="1"/>
    <col min="11" max="11" width="37" style="14" customWidth="1"/>
    <col min="12" max="12" width="27.42578125" style="14" customWidth="1"/>
  </cols>
  <sheetData>
    <row r="2" spans="1:12">
      <c r="B2" s="6" t="s">
        <v>109</v>
      </c>
      <c r="C2" s="15" t="s">
        <v>201</v>
      </c>
      <c r="D2" s="4" t="s">
        <v>130</v>
      </c>
      <c r="E2" s="4" t="s">
        <v>131</v>
      </c>
      <c r="F2" s="14" t="s">
        <v>209</v>
      </c>
    </row>
    <row r="3" spans="1:12">
      <c r="A3" s="2" t="s">
        <v>102</v>
      </c>
      <c r="H3" t="s">
        <v>224</v>
      </c>
      <c r="I3" t="s">
        <v>224</v>
      </c>
      <c r="K3" s="27" t="s">
        <v>235</v>
      </c>
      <c r="L3" s="27" t="s">
        <v>240</v>
      </c>
    </row>
    <row r="4" spans="1:12" ht="51">
      <c r="B4" t="s">
        <v>153</v>
      </c>
      <c r="C4" s="14" t="s">
        <v>335</v>
      </c>
      <c r="D4" s="7" t="s">
        <v>124</v>
      </c>
      <c r="E4" s="7" t="s">
        <v>124</v>
      </c>
      <c r="H4">
        <f>IF(D4="","",LOOKUP(D4,Capability,Data!$C$79:$C$84))</f>
        <v>0</v>
      </c>
      <c r="I4">
        <f>IF(E4="","",LOOKUP(E4,Capability,Data!$C$79:$C$84))</f>
        <v>0</v>
      </c>
      <c r="K4" s="38" t="s">
        <v>443</v>
      </c>
    </row>
    <row r="5" spans="1:12" ht="38.25">
      <c r="B5" t="s">
        <v>154</v>
      </c>
      <c r="C5" s="14" t="s">
        <v>220</v>
      </c>
      <c r="D5" s="7" t="s">
        <v>124</v>
      </c>
      <c r="E5" s="7" t="s">
        <v>124</v>
      </c>
      <c r="H5">
        <f>IF(D5="","",LOOKUP(D5,Capability,Data!$C$79:$C$84))</f>
        <v>0</v>
      </c>
      <c r="I5">
        <f>IF(E5="","",LOOKUP(E5,Capability,Data!$C$79:$C$84))</f>
        <v>0</v>
      </c>
      <c r="K5" s="14" t="s">
        <v>314</v>
      </c>
    </row>
    <row r="6" spans="1:12" ht="89.25">
      <c r="B6" t="s">
        <v>155</v>
      </c>
      <c r="C6" s="14" t="s">
        <v>417</v>
      </c>
      <c r="D6" s="7" t="s">
        <v>124</v>
      </c>
      <c r="E6" s="7" t="s">
        <v>124</v>
      </c>
      <c r="H6">
        <f>IF(D6="","",LOOKUP(D6,Capability,Data!$C$79:$C$84))</f>
        <v>0</v>
      </c>
      <c r="I6">
        <f>IF(E6="","",LOOKUP(E6,Capability,Data!$C$79:$C$84))</f>
        <v>0</v>
      </c>
      <c r="K6" s="14" t="s">
        <v>314</v>
      </c>
    </row>
    <row r="7" spans="1:12" ht="38.25">
      <c r="B7" t="s">
        <v>345</v>
      </c>
      <c r="C7" s="14" t="s">
        <v>418</v>
      </c>
      <c r="D7" s="7" t="s">
        <v>124</v>
      </c>
      <c r="E7" s="7" t="s">
        <v>124</v>
      </c>
      <c r="H7">
        <f>IF(D7="","",LOOKUP(D7,Capability,Data!$C$79:$C$84))</f>
        <v>0</v>
      </c>
      <c r="I7">
        <f>IF(E7="","",LOOKUP(E7,Capability,Data!$C$79:$C$84))</f>
        <v>0</v>
      </c>
      <c r="K7" s="14" t="s">
        <v>315</v>
      </c>
      <c r="L7" s="14" t="s">
        <v>250</v>
      </c>
    </row>
    <row r="8" spans="1:12" ht="25.5">
      <c r="B8" t="s">
        <v>156</v>
      </c>
      <c r="C8" s="14" t="s">
        <v>367</v>
      </c>
      <c r="D8" s="7" t="s">
        <v>124</v>
      </c>
      <c r="E8" s="7" t="s">
        <v>124</v>
      </c>
      <c r="H8">
        <f>IF(D8="","",LOOKUP(D8,Capability,Data!$C$79:$C$84))</f>
        <v>0</v>
      </c>
      <c r="I8">
        <f>IF(E8="","",LOOKUP(E8,Capability,Data!$C$79:$C$84))</f>
        <v>0</v>
      </c>
      <c r="K8" s="14" t="s">
        <v>316</v>
      </c>
      <c r="L8" s="14" t="s">
        <v>317</v>
      </c>
    </row>
    <row r="9" spans="1:12" ht="25.5">
      <c r="B9" t="s">
        <v>346</v>
      </c>
      <c r="C9" s="14" t="s">
        <v>347</v>
      </c>
      <c r="D9" s="7"/>
      <c r="E9" s="7" t="s">
        <v>124</v>
      </c>
      <c r="H9" t="str">
        <f>IF(D9="","",LOOKUP(D9,Capability,Data!$C$79:$C$84))</f>
        <v/>
      </c>
      <c r="I9">
        <f>IF(E9="","",LOOKUP(E9,Capability,Data!$C$79:$C$84))</f>
        <v>0</v>
      </c>
    </row>
    <row r="10" spans="1:12" ht="25.5">
      <c r="B10" t="s">
        <v>211</v>
      </c>
      <c r="C10" s="14" t="s">
        <v>212</v>
      </c>
      <c r="D10" s="7"/>
      <c r="E10" s="7"/>
      <c r="H10" t="str">
        <f>IF(D10="","",LOOKUP(D10,Capability,Data!$C$79:$C$84))</f>
        <v/>
      </c>
      <c r="I10" t="str">
        <f>IF(E10="","",LOOKUP(E10,Capability,Data!$C$79:$C$84))</f>
        <v/>
      </c>
    </row>
    <row r="11" spans="1:12" ht="38.25">
      <c r="B11" t="s">
        <v>336</v>
      </c>
      <c r="C11" s="14" t="s">
        <v>348</v>
      </c>
      <c r="D11" s="7"/>
      <c r="E11" s="7"/>
      <c r="H11" t="str">
        <f>IF(D11="","",LOOKUP(D11,Capability,Data!$C$79:$C$84))</f>
        <v/>
      </c>
      <c r="I11" t="str">
        <f>IF(E11="","",LOOKUP(E11,Capability,Data!$C$79:$C$84))</f>
        <v/>
      </c>
    </row>
    <row r="12" spans="1:12">
      <c r="H12" s="2">
        <f>SUM(H4:H11)</f>
        <v>0</v>
      </c>
      <c r="I12" s="2">
        <f>SUM(I4:I11)</f>
        <v>0</v>
      </c>
    </row>
    <row r="13" spans="1:12">
      <c r="A13" s="2" t="s">
        <v>103</v>
      </c>
      <c r="H13" t="str">
        <f>IF(D13="","",LOOKUP(D13,Capability,Data!$C$79:$C$84))</f>
        <v/>
      </c>
      <c r="I13" t="str">
        <f>IF(E13="","",LOOKUP(E13,Capability,Data!$C$79:$C$84))</f>
        <v/>
      </c>
    </row>
    <row r="14" spans="1:12" ht="25.5">
      <c r="B14" t="s">
        <v>148</v>
      </c>
      <c r="C14" s="14" t="s">
        <v>349</v>
      </c>
      <c r="D14" s="7" t="s">
        <v>124</v>
      </c>
      <c r="E14" s="7" t="s">
        <v>124</v>
      </c>
      <c r="H14">
        <f>IF(D14="","",LOOKUP(D14,Capability,Data!$C$79:$C$84))</f>
        <v>0</v>
      </c>
      <c r="I14">
        <f>IF(E14="","",LOOKUP(E14,Capability,Data!$C$79:$C$84))</f>
        <v>0</v>
      </c>
      <c r="K14" s="14" t="s">
        <v>318</v>
      </c>
      <c r="L14" s="14" t="s">
        <v>249</v>
      </c>
    </row>
    <row r="15" spans="1:12" ht="25.5">
      <c r="B15" t="s">
        <v>149</v>
      </c>
      <c r="C15" s="14" t="s">
        <v>298</v>
      </c>
      <c r="D15" s="7" t="s">
        <v>124</v>
      </c>
      <c r="E15" s="7" t="s">
        <v>124</v>
      </c>
      <c r="H15">
        <f>IF(D15="","",LOOKUP(D15,Capability,Data!$C$79:$C$84))</f>
        <v>0</v>
      </c>
      <c r="I15">
        <f>IF(E15="","",LOOKUP(E15,Capability,Data!$C$79:$C$84))</f>
        <v>0</v>
      </c>
      <c r="K15" s="14" t="s">
        <v>319</v>
      </c>
      <c r="L15" s="14" t="s">
        <v>248</v>
      </c>
    </row>
    <row r="16" spans="1:12" ht="25.5">
      <c r="B16" t="s">
        <v>150</v>
      </c>
      <c r="C16" s="14" t="s">
        <v>268</v>
      </c>
      <c r="D16" s="7" t="s">
        <v>124</v>
      </c>
      <c r="E16" s="7" t="s">
        <v>124</v>
      </c>
      <c r="H16">
        <f>IF(D16="","",LOOKUP(D16,Capability,Data!$C$79:$C$84))</f>
        <v>0</v>
      </c>
      <c r="I16">
        <f>IF(E16="","",LOOKUP(E16,Capability,Data!$C$79:$C$84))</f>
        <v>0</v>
      </c>
      <c r="K16" s="14" t="s">
        <v>308</v>
      </c>
    </row>
    <row r="17" spans="1:12" ht="38.25">
      <c r="B17" t="s">
        <v>166</v>
      </c>
      <c r="C17" s="14" t="s">
        <v>299</v>
      </c>
      <c r="D17" s="7" t="s">
        <v>124</v>
      </c>
      <c r="E17" s="7" t="s">
        <v>124</v>
      </c>
      <c r="H17">
        <f>IF(D17="","",LOOKUP(D17,Capability,Data!$C$79:$C$84))</f>
        <v>0</v>
      </c>
      <c r="I17">
        <f>IF(E17="","",LOOKUP(E17,Capability,Data!$C$79:$C$84))</f>
        <v>0</v>
      </c>
      <c r="K17" s="14" t="s">
        <v>317</v>
      </c>
    </row>
    <row r="18" spans="1:12" ht="25.5">
      <c r="B18" t="s">
        <v>337</v>
      </c>
      <c r="C18" s="14" t="s">
        <v>419</v>
      </c>
      <c r="D18" s="7" t="s">
        <v>124</v>
      </c>
      <c r="E18" s="7" t="s">
        <v>124</v>
      </c>
      <c r="H18">
        <f>IF(D18="","",LOOKUP(D18,Capability,Data!$C$79:$C$84))</f>
        <v>0</v>
      </c>
      <c r="I18">
        <f>IF(E18="","",LOOKUP(E18,Capability,Data!$C$79:$C$84))</f>
        <v>0</v>
      </c>
      <c r="K18" s="14" t="s">
        <v>317</v>
      </c>
      <c r="L18" s="14" t="s">
        <v>416</v>
      </c>
    </row>
    <row r="19" spans="1:12" ht="25.5">
      <c r="B19" t="s">
        <v>167</v>
      </c>
      <c r="C19" s="14" t="s">
        <v>338</v>
      </c>
      <c r="D19" s="7" t="s">
        <v>124</v>
      </c>
      <c r="E19" s="7" t="s">
        <v>124</v>
      </c>
      <c r="H19">
        <f>IF(D19="","",LOOKUP(D19,Capability,Data!$C$79:$C$84))</f>
        <v>0</v>
      </c>
      <c r="I19">
        <f>IF(E19="","",LOOKUP(E19,Capability,Data!$C$79:$C$84))</f>
        <v>0</v>
      </c>
      <c r="K19" s="14" t="s">
        <v>264</v>
      </c>
      <c r="L19" s="14" t="s">
        <v>317</v>
      </c>
    </row>
    <row r="20" spans="1:12" ht="38.25">
      <c r="B20" t="s">
        <v>168</v>
      </c>
      <c r="C20" s="14" t="s">
        <v>300</v>
      </c>
      <c r="D20" s="7" t="s">
        <v>124</v>
      </c>
      <c r="E20" s="7" t="s">
        <v>124</v>
      </c>
      <c r="H20">
        <f>IF(D20="","",LOOKUP(D20,Capability,Data!$C$79:$C$84))</f>
        <v>0</v>
      </c>
      <c r="I20">
        <f>IF(E20="","",LOOKUP(E20,Capability,Data!$C$79:$C$84))</f>
        <v>0</v>
      </c>
      <c r="K20" s="14" t="s">
        <v>264</v>
      </c>
      <c r="L20" s="14" t="s">
        <v>257</v>
      </c>
    </row>
    <row r="21" spans="1:12">
      <c r="H21" s="2">
        <f>SUM(H14:H20)</f>
        <v>0</v>
      </c>
      <c r="I21" s="2">
        <f>SUM(I14:I20)</f>
        <v>0</v>
      </c>
    </row>
    <row r="22" spans="1:12">
      <c r="A22" s="2" t="s">
        <v>104</v>
      </c>
      <c r="H22" t="str">
        <f>IF(D22="","",LOOKUP(D22,Capability,Data!$C$79:$C$84))</f>
        <v/>
      </c>
      <c r="I22" t="str">
        <f>IF(E22="","",LOOKUP(E22,Capability,Data!$C$79:$C$84))</f>
        <v/>
      </c>
    </row>
    <row r="23" spans="1:12" ht="38.25">
      <c r="B23" t="s">
        <v>147</v>
      </c>
      <c r="C23" s="14" t="s">
        <v>350</v>
      </c>
      <c r="D23" s="7" t="s">
        <v>124</v>
      </c>
      <c r="E23" s="7" t="s">
        <v>124</v>
      </c>
      <c r="H23">
        <f>IF(D23="","",LOOKUP(D23,Capability,Data!$C$79:$C$84))</f>
        <v>0</v>
      </c>
      <c r="I23">
        <f>IF(E23="","",LOOKUP(E23,Capability,Data!$C$79:$C$84))</f>
        <v>0</v>
      </c>
      <c r="K23" s="14" t="s">
        <v>320</v>
      </c>
    </row>
    <row r="24" spans="1:12">
      <c r="B24" t="s">
        <v>163</v>
      </c>
      <c r="C24" s="14" t="s">
        <v>368</v>
      </c>
      <c r="D24" s="7" t="s">
        <v>124</v>
      </c>
      <c r="E24" s="7" t="s">
        <v>124</v>
      </c>
      <c r="H24">
        <f>IF(D24="","",LOOKUP(D24,Capability,Data!$C$79:$C$84))</f>
        <v>0</v>
      </c>
      <c r="I24">
        <f>IF(E24="","",LOOKUP(E24,Capability,Data!$C$79:$C$84))</f>
        <v>0</v>
      </c>
      <c r="K24" s="14" t="s">
        <v>317</v>
      </c>
    </row>
    <row r="25" spans="1:12" ht="63.75">
      <c r="B25" t="s">
        <v>221</v>
      </c>
      <c r="C25" s="14" t="s">
        <v>420</v>
      </c>
      <c r="D25" s="7" t="s">
        <v>124</v>
      </c>
      <c r="E25" s="7" t="s">
        <v>124</v>
      </c>
      <c r="H25">
        <f>IF(D25="","",LOOKUP(D25,Capability,Data!$C$79:$C$84))</f>
        <v>0</v>
      </c>
      <c r="I25">
        <f>IF(E25="","",LOOKUP(E25,Capability,Data!$C$79:$C$84))</f>
        <v>0</v>
      </c>
      <c r="K25" s="14" t="s">
        <v>308</v>
      </c>
    </row>
    <row r="26" spans="1:12" ht="63.75">
      <c r="B26" t="s">
        <v>164</v>
      </c>
      <c r="C26" s="14" t="s">
        <v>351</v>
      </c>
      <c r="D26" s="7" t="s">
        <v>124</v>
      </c>
      <c r="E26" s="7" t="s">
        <v>124</v>
      </c>
      <c r="H26">
        <f>IF(D26="","",LOOKUP(D26,Capability,Data!$C$79:$C$84))</f>
        <v>0</v>
      </c>
      <c r="I26">
        <f>IF(E26="","",LOOKUP(E26,Capability,Data!$C$79:$C$84))</f>
        <v>0</v>
      </c>
      <c r="K26" s="14" t="s">
        <v>321</v>
      </c>
      <c r="L26" s="14" t="s">
        <v>135</v>
      </c>
    </row>
    <row r="27" spans="1:12">
      <c r="H27" s="2">
        <f>SUM(H23:H26)</f>
        <v>0</v>
      </c>
      <c r="I27" s="2">
        <f>SUM(I23:I26)</f>
        <v>0</v>
      </c>
    </row>
    <row r="28" spans="1:12">
      <c r="H28">
        <f>H27+H21+H12</f>
        <v>0</v>
      </c>
      <c r="I28">
        <f>I27+I21+I12</f>
        <v>0</v>
      </c>
    </row>
  </sheetData>
  <phoneticPr fontId="1" type="noConversion"/>
  <dataValidations count="5">
    <dataValidation type="list" showInputMessage="1" showErrorMessage="1" sqref="D23:E26 D4:E11 D14:E20">
      <formula1>Capability</formula1>
    </dataValidation>
    <dataValidation type="list" allowBlank="1" showInputMessage="1" showErrorMessage="1" sqref="K27:K29">
      <formula1>ICMM1</formula1>
    </dataValidation>
    <dataValidation type="list" allowBlank="1" showInputMessage="1" showErrorMessage="1" sqref="L27:L29">
      <formula1>ICMM1_artifacts</formula1>
    </dataValidation>
    <dataValidation type="list" allowBlank="1" showInputMessage="1" showErrorMessage="1" sqref="K23:K26 K14:K20 K4:K11">
      <formula1>ICMM3</formula1>
    </dataValidation>
    <dataValidation type="list" allowBlank="1" showInputMessage="1" showErrorMessage="1" sqref="L4:L11 L14:L26">
      <formula1>ICMM3_artifacts</formula1>
    </dataValidation>
  </dataValidations>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A2:K20"/>
  <sheetViews>
    <sheetView workbookViewId="0">
      <selection activeCell="B20" sqref="B20"/>
    </sheetView>
  </sheetViews>
  <sheetFormatPr defaultRowHeight="12.75"/>
  <cols>
    <col min="1" max="1" width="13" customWidth="1"/>
    <col min="2" max="2" width="54.7109375" customWidth="1"/>
    <col min="3" max="4" width="18.28515625" customWidth="1"/>
    <col min="5" max="5" width="35.5703125" customWidth="1"/>
    <col min="6" max="6" width="2" customWidth="1"/>
    <col min="10" max="10" width="37" customWidth="1"/>
    <col min="11" max="11" width="27.42578125" customWidth="1"/>
  </cols>
  <sheetData>
    <row r="2" spans="1:11">
      <c r="B2" s="6" t="s">
        <v>109</v>
      </c>
      <c r="C2" s="4" t="s">
        <v>130</v>
      </c>
      <c r="D2" s="4" t="s">
        <v>131</v>
      </c>
      <c r="E2" t="s">
        <v>115</v>
      </c>
    </row>
    <row r="3" spans="1:11">
      <c r="B3" s="6"/>
      <c r="C3" s="4"/>
      <c r="D3" s="4"/>
    </row>
    <row r="4" spans="1:11">
      <c r="A4" s="2" t="s">
        <v>102</v>
      </c>
      <c r="G4" t="s">
        <v>224</v>
      </c>
      <c r="H4" t="s">
        <v>224</v>
      </c>
      <c r="J4" s="8" t="s">
        <v>235</v>
      </c>
      <c r="K4" s="8" t="s">
        <v>240</v>
      </c>
    </row>
    <row r="5" spans="1:11">
      <c r="B5" t="s">
        <v>161</v>
      </c>
      <c r="C5" s="7" t="s">
        <v>124</v>
      </c>
      <c r="D5" s="7"/>
      <c r="G5">
        <f>IF(C5="","",LOOKUP(C5,Capability,Data!$C$79:$C$84))</f>
        <v>0</v>
      </c>
      <c r="H5" t="str">
        <f>IF(D5="","",LOOKUP(D5,Capability,Data!$C$79:$C$84))</f>
        <v/>
      </c>
      <c r="J5" t="s">
        <v>262</v>
      </c>
      <c r="K5" t="s">
        <v>258</v>
      </c>
    </row>
    <row r="6" spans="1:11">
      <c r="B6" t="s">
        <v>162</v>
      </c>
      <c r="C6" s="7" t="s">
        <v>124</v>
      </c>
      <c r="D6" s="7"/>
      <c r="G6">
        <f>IF(C6="","",LOOKUP(C6,Capability,Data!$C$79:$C$84))</f>
        <v>0</v>
      </c>
      <c r="H6" t="str">
        <f>IF(D6="","",LOOKUP(D6,Capability,Data!$C$79:$C$84))</f>
        <v/>
      </c>
    </row>
    <row r="7" spans="1:11">
      <c r="B7" t="s">
        <v>270</v>
      </c>
      <c r="C7" s="7"/>
      <c r="D7" s="7"/>
      <c r="G7" t="str">
        <f>IF(C7="","",LOOKUP(C7,Capability,Data!$C$79:$C$84))</f>
        <v/>
      </c>
      <c r="H7" t="str">
        <f>IF(D7="","",LOOKUP(D7,Capability,Data!$C$79:$C$84))</f>
        <v/>
      </c>
    </row>
    <row r="8" spans="1:11">
      <c r="G8" s="2">
        <f>SUM(G5:G7)</f>
        <v>0</v>
      </c>
      <c r="H8" s="2">
        <f>SUM(H5:H7)</f>
        <v>0</v>
      </c>
    </row>
    <row r="9" spans="1:11">
      <c r="A9" s="2" t="s">
        <v>103</v>
      </c>
      <c r="G9" t="str">
        <f>IF(C9="","",LOOKUP(C9,Capability,Data!$C$79:$C$84))</f>
        <v/>
      </c>
      <c r="H9" t="str">
        <f>IF(D9="","",LOOKUP(D9,Capability,Data!$C$79:$C$84))</f>
        <v/>
      </c>
    </row>
    <row r="10" spans="1:11">
      <c r="B10" t="s">
        <v>421</v>
      </c>
      <c r="C10" s="7" t="s">
        <v>124</v>
      </c>
      <c r="D10" s="7"/>
      <c r="G10">
        <f>IF(C10="","",LOOKUP(C10,Capability,Data!$C$79:$C$84))</f>
        <v>0</v>
      </c>
      <c r="H10" t="str">
        <f>IF(D10="","",LOOKUP(D10,Capability,Data!$C$79:$C$84))</f>
        <v/>
      </c>
      <c r="J10" t="s">
        <v>306</v>
      </c>
      <c r="K10" t="s">
        <v>306</v>
      </c>
    </row>
    <row r="11" spans="1:11">
      <c r="B11" t="s">
        <v>158</v>
      </c>
      <c r="C11" s="7" t="s">
        <v>124</v>
      </c>
      <c r="D11" s="7"/>
      <c r="G11">
        <f>IF(C11="","",LOOKUP(C11,Capability,Data!$C$79:$C$84))</f>
        <v>0</v>
      </c>
      <c r="H11" t="str">
        <f>IF(D11="","",LOOKUP(D11,Capability,Data!$C$79:$C$84))</f>
        <v/>
      </c>
      <c r="J11" t="s">
        <v>274</v>
      </c>
      <c r="K11" t="s">
        <v>261</v>
      </c>
    </row>
    <row r="12" spans="1:11">
      <c r="B12" t="s">
        <v>159</v>
      </c>
      <c r="C12" s="7" t="s">
        <v>124</v>
      </c>
      <c r="D12" s="7"/>
      <c r="G12">
        <f>IF(C12="","",LOOKUP(C12,Capability,Data!$C$79:$C$84))</f>
        <v>0</v>
      </c>
      <c r="H12" t="str">
        <f>IF(D12="","",LOOKUP(D12,Capability,Data!$C$79:$C$84))</f>
        <v/>
      </c>
      <c r="J12" t="s">
        <v>262</v>
      </c>
      <c r="K12" t="s">
        <v>258</v>
      </c>
    </row>
    <row r="13" spans="1:11">
      <c r="B13" t="s">
        <v>160</v>
      </c>
      <c r="C13" s="7" t="s">
        <v>124</v>
      </c>
      <c r="D13" s="7"/>
      <c r="G13">
        <f>IF(C13="","",LOOKUP(C13,Capability,Data!$C$79:$C$84))</f>
        <v>0</v>
      </c>
      <c r="H13" t="str">
        <f>IF(D13="","",LOOKUP(D13,Capability,Data!$C$79:$C$84))</f>
        <v/>
      </c>
      <c r="J13" t="s">
        <v>272</v>
      </c>
    </row>
    <row r="14" spans="1:11">
      <c r="B14" t="s">
        <v>165</v>
      </c>
      <c r="C14" s="7" t="s">
        <v>124</v>
      </c>
      <c r="D14" s="7"/>
      <c r="G14">
        <f>IF(C14="","",LOOKUP(C14,Capability,Data!$C$79:$C$84))</f>
        <v>0</v>
      </c>
      <c r="H14" t="str">
        <f>IF(D14="","",LOOKUP(D14,Capability,Data!$C$79:$C$84))</f>
        <v/>
      </c>
    </row>
    <row r="15" spans="1:11">
      <c r="G15" s="2">
        <f>SUM(G10:G14)</f>
        <v>0</v>
      </c>
      <c r="H15" s="2">
        <f>SUM(H10:H14)</f>
        <v>0</v>
      </c>
    </row>
    <row r="16" spans="1:11">
      <c r="A16" s="2" t="s">
        <v>104</v>
      </c>
      <c r="G16" t="str">
        <f>IF(C16="","",LOOKUP(C16,Capability,Data!$C$79:$C$84))</f>
        <v/>
      </c>
      <c r="H16" t="str">
        <f>IF(D16="","",LOOKUP(D16,Capability,Data!$C$79:$C$84))</f>
        <v/>
      </c>
    </row>
    <row r="17" spans="2:11">
      <c r="B17" t="s">
        <v>422</v>
      </c>
      <c r="C17" s="7" t="s">
        <v>124</v>
      </c>
      <c r="D17" s="7"/>
      <c r="G17">
        <f>IF(C17="","",LOOKUP(C17,Capability,Data!$C$79:$C$84))</f>
        <v>0</v>
      </c>
      <c r="H17" t="str">
        <f>IF(D17="","",LOOKUP(D17,Capability,Data!$C$79:$C$84))</f>
        <v/>
      </c>
      <c r="J17" t="s">
        <v>306</v>
      </c>
      <c r="K17" t="s">
        <v>259</v>
      </c>
    </row>
    <row r="18" spans="2:11">
      <c r="B18" t="s">
        <v>157</v>
      </c>
      <c r="C18" s="7" t="s">
        <v>124</v>
      </c>
      <c r="D18" s="7"/>
      <c r="G18">
        <f>IF(C18="","",LOOKUP(C18,Capability,Data!$C$79:$C$84))</f>
        <v>0</v>
      </c>
      <c r="H18" t="str">
        <f>IF(D18="","",LOOKUP(D18,Capability,Data!$C$79:$C$84))</f>
        <v/>
      </c>
      <c r="J18" t="s">
        <v>273</v>
      </c>
      <c r="K18" t="s">
        <v>259</v>
      </c>
    </row>
    <row r="19" spans="2:11">
      <c r="G19" s="2">
        <f>SUM(G17:G18)</f>
        <v>0</v>
      </c>
      <c r="H19" s="2">
        <f>SUM(H17:H18)</f>
        <v>0</v>
      </c>
    </row>
    <row r="20" spans="2:11">
      <c r="G20">
        <f>G19+G15+G8</f>
        <v>0</v>
      </c>
      <c r="H20">
        <f>SUM(H5:H19)</f>
        <v>0</v>
      </c>
    </row>
  </sheetData>
  <phoneticPr fontId="1" type="noConversion"/>
  <dataValidations count="5">
    <dataValidation type="list" showInputMessage="1" showErrorMessage="1" sqref="C17:D18 C10:D14 C5:D7">
      <formula1>Capability</formula1>
    </dataValidation>
    <dataValidation type="list" allowBlank="1" showInputMessage="1" showErrorMessage="1" sqref="K25:K31 K19:K22">
      <formula1>ICMM1_artifacts</formula1>
    </dataValidation>
    <dataValidation type="list" allowBlank="1" showInputMessage="1" showErrorMessage="1" sqref="J25:J31 J19:J22">
      <formula1>ICMM1</formula1>
    </dataValidation>
    <dataValidation type="list" allowBlank="1" showInputMessage="1" showErrorMessage="1" sqref="J17:J18 J10:J15 J5:J7">
      <formula1>ICMM4</formula1>
    </dataValidation>
    <dataValidation type="list" allowBlank="1" showInputMessage="1" showErrorMessage="1" sqref="K17:K18 K10:K14 K5:K7">
      <formula1>ICMM4_artifacts</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2:H18"/>
  <sheetViews>
    <sheetView workbookViewId="0">
      <selection activeCell="B6" sqref="B6"/>
    </sheetView>
  </sheetViews>
  <sheetFormatPr defaultRowHeight="12.75"/>
  <cols>
    <col min="1" max="1" width="13" customWidth="1"/>
    <col min="2" max="2" width="54.7109375" customWidth="1"/>
    <col min="3" max="4" width="18.28515625" customWidth="1"/>
    <col min="5" max="5" width="35.5703125" customWidth="1"/>
  </cols>
  <sheetData>
    <row r="2" spans="1:8">
      <c r="B2" s="6" t="s">
        <v>109</v>
      </c>
      <c r="C2" s="4" t="s">
        <v>130</v>
      </c>
      <c r="D2" s="4" t="s">
        <v>131</v>
      </c>
      <c r="E2" t="s">
        <v>115</v>
      </c>
    </row>
    <row r="3" spans="1:8">
      <c r="B3" s="6"/>
      <c r="C3" s="4"/>
      <c r="D3" s="4"/>
    </row>
    <row r="4" spans="1:8">
      <c r="A4" s="2" t="s">
        <v>102</v>
      </c>
      <c r="G4" t="s">
        <v>224</v>
      </c>
      <c r="H4" t="s">
        <v>224</v>
      </c>
    </row>
    <row r="5" spans="1:8">
      <c r="B5" t="s">
        <v>169</v>
      </c>
      <c r="C5" s="7" t="s">
        <v>124</v>
      </c>
      <c r="D5" s="7"/>
      <c r="G5">
        <f>IF(C5="","",LOOKUP(C5,Capability,Data!$C$79:$C$84))</f>
        <v>0</v>
      </c>
      <c r="H5" t="str">
        <f>IF(D5="","",LOOKUP(D5,Capability,Data!$C$79:$C$84))</f>
        <v/>
      </c>
    </row>
    <row r="6" spans="1:8">
      <c r="B6" t="s">
        <v>442</v>
      </c>
      <c r="C6" s="7" t="s">
        <v>124</v>
      </c>
      <c r="D6" s="7"/>
      <c r="G6">
        <f>IF(C6="","",LOOKUP(C6,Capability,Data!$C$79:$C$84))</f>
        <v>0</v>
      </c>
      <c r="H6" t="str">
        <f>IF(D6="","",LOOKUP(D6,Capability,Data!$C$79:$C$84))</f>
        <v/>
      </c>
    </row>
    <row r="7" spans="1:8">
      <c r="B7" t="s">
        <v>172</v>
      </c>
      <c r="C7" s="7" t="s">
        <v>124</v>
      </c>
      <c r="D7" s="7"/>
      <c r="G7">
        <f>IF(C7="","",LOOKUP(C7,Capability,Data!$C$79:$C$84))</f>
        <v>0</v>
      </c>
      <c r="H7" t="str">
        <f>IF(D7="","",LOOKUP(D7,Capability,Data!$C$79:$C$84))</f>
        <v/>
      </c>
    </row>
    <row r="8" spans="1:8">
      <c r="G8" s="2">
        <f>SUM(G5:G7)</f>
        <v>0</v>
      </c>
      <c r="H8" s="2">
        <f>SUM(H5:H7)</f>
        <v>0</v>
      </c>
    </row>
    <row r="9" spans="1:8">
      <c r="A9" s="2" t="s">
        <v>103</v>
      </c>
      <c r="G9" t="str">
        <f>IF(C9="","",LOOKUP(C9,Capability,Data!$C$79:$C$84))</f>
        <v/>
      </c>
      <c r="H9" t="str">
        <f>IF(D9="","",LOOKUP(D9,Capability,Data!$C$79:$C$84))</f>
        <v/>
      </c>
    </row>
    <row r="10" spans="1:8">
      <c r="B10" t="s">
        <v>170</v>
      </c>
      <c r="C10" s="7" t="s">
        <v>124</v>
      </c>
      <c r="D10" s="7"/>
      <c r="G10">
        <f>IF(C10="","",LOOKUP(C10,Capability,Data!$C$79:$C$84))</f>
        <v>0</v>
      </c>
      <c r="H10" t="str">
        <f>IF(D10="","",LOOKUP(D10,Capability,Data!$C$79:$C$84))</f>
        <v/>
      </c>
    </row>
    <row r="11" spans="1:8">
      <c r="B11" t="s">
        <v>171</v>
      </c>
      <c r="C11" s="7" t="s">
        <v>124</v>
      </c>
      <c r="D11" s="7"/>
      <c r="G11">
        <f>IF(C11="","",LOOKUP(C11,Capability,Data!$C$79:$C$84))</f>
        <v>0</v>
      </c>
      <c r="H11" t="str">
        <f>IF(D11="","",LOOKUP(D11,Capability,Data!$C$79:$C$84))</f>
        <v/>
      </c>
    </row>
    <row r="12" spans="1:8">
      <c r="B12" t="s">
        <v>182</v>
      </c>
      <c r="C12" s="7" t="s">
        <v>124</v>
      </c>
      <c r="D12" s="7"/>
      <c r="G12">
        <f>IF(C12="","",LOOKUP(C12,Capability,Data!$C$79:$C$84))</f>
        <v>0</v>
      </c>
      <c r="H12" t="str">
        <f>IF(D12="","",LOOKUP(D12,Capability,Data!$C$79:$C$84))</f>
        <v/>
      </c>
    </row>
    <row r="13" spans="1:8">
      <c r="B13" t="s">
        <v>173</v>
      </c>
      <c r="C13" s="7" t="s">
        <v>124</v>
      </c>
      <c r="D13" s="7"/>
      <c r="G13">
        <f>IF(C13="","",LOOKUP(C13,Capability,Data!$C$79:$C$84))</f>
        <v>0</v>
      </c>
      <c r="H13" t="str">
        <f>IF(D13="","",LOOKUP(D13,Capability,Data!$C$79:$C$84))</f>
        <v/>
      </c>
    </row>
    <row r="14" spans="1:8">
      <c r="G14" s="2">
        <f>SUM(G10:G13)</f>
        <v>0</v>
      </c>
      <c r="H14" s="2">
        <f>SUM(H10:H13)</f>
        <v>0</v>
      </c>
    </row>
    <row r="15" spans="1:8">
      <c r="A15" s="2" t="s">
        <v>104</v>
      </c>
      <c r="G15" t="str">
        <f>IF(C15="","",LOOKUP(C15,Capability,Data!$C$79:$C$84))</f>
        <v/>
      </c>
      <c r="H15" t="str">
        <f>IF(D15="","",LOOKUP(D15,Capability,Data!$C$79:$C$84))</f>
        <v/>
      </c>
    </row>
    <row r="16" spans="1:8">
      <c r="B16" t="s">
        <v>174</v>
      </c>
      <c r="C16" s="7" t="s">
        <v>124</v>
      </c>
      <c r="D16" s="7"/>
      <c r="E16" s="14"/>
      <c r="G16">
        <f>IF(C16="","",LOOKUP(C16,Capability,Data!$C$79:$C$84))</f>
        <v>0</v>
      </c>
      <c r="H16" t="str">
        <f>IF(D16="","",LOOKUP(D16,Capability,Data!$C$79:$C$84))</f>
        <v/>
      </c>
    </row>
    <row r="17" spans="7:8">
      <c r="G17" s="2">
        <f>SUM(G16)</f>
        <v>0</v>
      </c>
      <c r="H17" s="2">
        <f>SUM(H16)</f>
        <v>0</v>
      </c>
    </row>
    <row r="18" spans="7:8">
      <c r="G18">
        <f>G17+G14+G8</f>
        <v>0</v>
      </c>
      <c r="H18">
        <f>SUM(H5:H17)</f>
        <v>0</v>
      </c>
    </row>
  </sheetData>
  <phoneticPr fontId="1" type="noConversion"/>
  <dataValidations count="1">
    <dataValidation type="list" showInputMessage="1" showErrorMessage="1" sqref="C16:D16 C5:D7 C10:D13">
      <formula1>Capability</formula1>
    </dataValidation>
  </dataValidation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F34"/>
  <sheetViews>
    <sheetView workbookViewId="0">
      <selection activeCell="A2" sqref="A2"/>
    </sheetView>
  </sheetViews>
  <sheetFormatPr defaultRowHeight="12.75"/>
  <cols>
    <col min="1" max="1" width="36.7109375" customWidth="1"/>
    <col min="3" max="3" width="10.28515625" customWidth="1"/>
    <col min="4" max="4" width="18.42578125" customWidth="1"/>
    <col min="5" max="5" width="19.5703125" customWidth="1"/>
  </cols>
  <sheetData>
    <row r="1" spans="1:6" ht="20.25">
      <c r="A1" s="5" t="s">
        <v>108</v>
      </c>
    </row>
    <row r="3" spans="1:6" ht="25.5">
      <c r="A3" s="2" t="s">
        <v>109</v>
      </c>
      <c r="B3" s="4" t="s">
        <v>110</v>
      </c>
      <c r="C3" s="4" t="s">
        <v>111</v>
      </c>
      <c r="D3" t="s">
        <v>112</v>
      </c>
      <c r="E3" t="s">
        <v>113</v>
      </c>
      <c r="F3" t="s">
        <v>115</v>
      </c>
    </row>
    <row r="4" spans="1:6">
      <c r="D4" s="14"/>
      <c r="E4" s="14"/>
    </row>
    <row r="5" spans="1:6">
      <c r="D5" s="14"/>
      <c r="E5" s="14"/>
    </row>
    <row r="6" spans="1:6">
      <c r="D6" s="14"/>
      <c r="E6" s="14"/>
    </row>
    <row r="7" spans="1:6">
      <c r="D7" s="14"/>
      <c r="E7" s="14"/>
    </row>
    <row r="8" spans="1:6">
      <c r="D8" s="14"/>
      <c r="E8" s="14"/>
    </row>
    <row r="9" spans="1:6">
      <c r="A9" s="2" t="s">
        <v>114</v>
      </c>
      <c r="D9" s="14"/>
      <c r="E9" s="14"/>
    </row>
    <row r="10" spans="1:6">
      <c r="D10" s="14"/>
      <c r="E10" s="14"/>
    </row>
    <row r="11" spans="1:6">
      <c r="D11" s="14"/>
      <c r="E11" s="14"/>
    </row>
    <row r="12" spans="1:6">
      <c r="D12" s="14"/>
      <c r="E12" s="14"/>
    </row>
    <row r="13" spans="1:6">
      <c r="A13" s="2" t="s">
        <v>105</v>
      </c>
      <c r="D13" s="14"/>
      <c r="E13" s="14"/>
    </row>
    <row r="14" spans="1:6">
      <c r="D14" s="14"/>
      <c r="E14" s="14"/>
    </row>
    <row r="15" spans="1:6">
      <c r="D15" s="14"/>
      <c r="E15" s="14"/>
    </row>
    <row r="16" spans="1:6">
      <c r="D16" s="14"/>
      <c r="E16" s="14"/>
    </row>
    <row r="17" spans="1:5">
      <c r="A17" s="2" t="s">
        <v>106</v>
      </c>
      <c r="D17" s="14"/>
      <c r="E17" s="14"/>
    </row>
    <row r="18" spans="1:5">
      <c r="D18" s="14"/>
      <c r="E18" s="14"/>
    </row>
    <row r="19" spans="1:5">
      <c r="D19" s="14"/>
      <c r="E19" s="14"/>
    </row>
    <row r="20" spans="1:5">
      <c r="D20" s="14"/>
      <c r="E20" s="14"/>
    </row>
    <row r="21" spans="1:5">
      <c r="D21" s="14"/>
      <c r="E21" s="14"/>
    </row>
    <row r="22" spans="1:5">
      <c r="A22" s="2" t="s">
        <v>425</v>
      </c>
      <c r="D22" s="14"/>
      <c r="E22" s="14"/>
    </row>
    <row r="23" spans="1:5">
      <c r="D23" s="14"/>
      <c r="E23" s="14"/>
    </row>
    <row r="24" spans="1:5">
      <c r="D24" s="14"/>
      <c r="E24" s="14"/>
    </row>
    <row r="25" spans="1:5">
      <c r="D25" s="14"/>
      <c r="E25" s="14"/>
    </row>
    <row r="26" spans="1:5">
      <c r="D26" s="14"/>
      <c r="E26" s="14"/>
    </row>
    <row r="27" spans="1:5">
      <c r="D27" s="14"/>
      <c r="E27" s="14"/>
    </row>
    <row r="28" spans="1:5">
      <c r="A28" s="2" t="s">
        <v>107</v>
      </c>
      <c r="D28" s="14"/>
      <c r="E28" s="14"/>
    </row>
    <row r="29" spans="1:5">
      <c r="D29" s="14"/>
      <c r="E29" s="14"/>
    </row>
    <row r="30" spans="1:5">
      <c r="D30" s="14"/>
      <c r="E30" s="14"/>
    </row>
    <row r="31" spans="1:5">
      <c r="D31" s="14"/>
      <c r="E31" s="14"/>
    </row>
    <row r="32" spans="1:5">
      <c r="D32" s="14"/>
      <c r="E32" s="14"/>
    </row>
    <row r="33" spans="5:5">
      <c r="E33" s="14"/>
    </row>
    <row r="34" spans="5:5">
      <c r="E34" s="14"/>
    </row>
  </sheetData>
  <phoneticPr fontId="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Summary</vt:lpstr>
      <vt:lpstr>Overview Questions</vt:lpstr>
      <vt:lpstr>ICMM Answer Definitions</vt:lpstr>
      <vt:lpstr>LCMM-1</vt:lpstr>
      <vt:lpstr>LCMM-2</vt:lpstr>
      <vt:lpstr>LCMM-3</vt:lpstr>
      <vt:lpstr>LCMM-4</vt:lpstr>
      <vt:lpstr>LCMM-5</vt:lpstr>
      <vt:lpstr>Recommendations</vt:lpstr>
      <vt:lpstr>BP Modules</vt:lpstr>
      <vt:lpstr>Data</vt:lpstr>
      <vt:lpstr>CapabilitiesSummary</vt:lpstr>
      <vt:lpstr>Capability</vt:lpstr>
      <vt:lpstr>CapabilitySummary</vt:lpstr>
      <vt:lpstr>ICMM1</vt:lpstr>
      <vt:lpstr>ICMM1_artifacts</vt:lpstr>
      <vt:lpstr>ICMM2</vt:lpstr>
      <vt:lpstr>ICMM2_artifacts</vt:lpstr>
      <vt:lpstr>ICMM3</vt:lpstr>
      <vt:lpstr>ICMM3_artifacts</vt:lpstr>
      <vt:lpstr>ICMM4</vt:lpstr>
      <vt:lpstr>ICMM4_artifacts</vt:lpstr>
    </vt:vector>
  </TitlesOfParts>
  <Company>CA - Wily Technology Division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Assessment for ICMM</dc:title>
  <dc:creator>Mike Sydor</dc:creator>
  <cp:lastModifiedBy>Michael Sydor</cp:lastModifiedBy>
  <dcterms:created xsi:type="dcterms:W3CDTF">2006-11-17T17:18:55Z</dcterms:created>
  <dcterms:modified xsi:type="dcterms:W3CDTF">2011-03-12T16:54:06Z</dcterms:modified>
</cp:coreProperties>
</file>