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dar/Desktop/Applied_Datasciene_using_Pyspark/RamSundar_Ch06_Model validation/images and codes/"/>
    </mc:Choice>
  </mc:AlternateContent>
  <xr:revisionPtr revIDLastSave="0" documentId="13_ncr:1_{35256786-DEED-1940-ADE7-4A2D69E1E4A4}" xr6:coauthVersionLast="45" xr6:coauthVersionMax="45" xr10:uidLastSave="{00000000-0000-0000-0000-000000000000}"/>
  <bookViews>
    <workbookView xWindow="6140" yWindow="1540" windowWidth="28040" windowHeight="16240" activeTab="4" xr2:uid="{5323964D-9AAD-D749-B77E-A7920C46B965}"/>
  </bookViews>
  <sheets>
    <sheet name="PSI check" sheetId="1" r:id="rId1"/>
    <sheet name="PSI calculation" sheetId="2" r:id="rId2"/>
    <sheet name="regression" sheetId="3" r:id="rId3"/>
    <sheet name="regression evaluation metrics" sheetId="4" r:id="rId4"/>
    <sheet name="classific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3" i="5"/>
  <c r="D3" i="5"/>
  <c r="D4" i="5"/>
  <c r="D5" i="5"/>
  <c r="D6" i="5"/>
  <c r="L13" i="3"/>
  <c r="L11" i="3"/>
  <c r="K6" i="3"/>
  <c r="K11" i="3"/>
  <c r="J11" i="3"/>
  <c r="J6" i="3"/>
  <c r="J3" i="3"/>
  <c r="J4" i="3"/>
  <c r="J5" i="3"/>
  <c r="J2" i="3"/>
  <c r="I3" i="3"/>
  <c r="I4" i="3"/>
  <c r="I5" i="3"/>
  <c r="I2" i="3"/>
  <c r="H7" i="3"/>
  <c r="H6" i="3"/>
  <c r="G7" i="3"/>
  <c r="G6" i="3"/>
  <c r="G3" i="3"/>
  <c r="G4" i="3"/>
  <c r="G5" i="3"/>
  <c r="G2" i="3"/>
  <c r="F8" i="3"/>
  <c r="F7" i="3"/>
  <c r="F6" i="3"/>
  <c r="F3" i="3"/>
  <c r="F4" i="3"/>
  <c r="F5" i="3"/>
  <c r="F2" i="3"/>
  <c r="E6" i="3"/>
  <c r="E3" i="3"/>
  <c r="E4" i="3"/>
  <c r="E5" i="3"/>
  <c r="E2" i="3"/>
  <c r="D2" i="3"/>
  <c r="D3" i="3"/>
  <c r="D4" i="3"/>
  <c r="D5" i="3"/>
  <c r="F6" i="5" l="1"/>
  <c r="F5" i="5"/>
  <c r="F4" i="5"/>
  <c r="F3" i="5"/>
  <c r="F3" i="2"/>
  <c r="F4" i="2"/>
  <c r="F5" i="2"/>
  <c r="F6" i="2"/>
  <c r="F7" i="2"/>
  <c r="F8" i="2"/>
  <c r="F9" i="2"/>
  <c r="F10" i="2"/>
  <c r="F11" i="2"/>
  <c r="F12" i="2"/>
  <c r="F13" i="2"/>
  <c r="F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2" i="2"/>
  <c r="G2" i="2" s="1"/>
  <c r="G14" i="2" s="1"/>
</calcChain>
</file>

<file path=xl/sharedStrings.xml><?xml version="1.0" encoding="utf-8"?>
<sst xmlns="http://schemas.openxmlformats.org/spreadsheetml/2006/main" count="84" uniqueCount="65">
  <si>
    <t>PSI Value</t>
  </si>
  <si>
    <t>Inference</t>
  </si>
  <si>
    <t>Action</t>
  </si>
  <si>
    <t>Less than 0.1</t>
  </si>
  <si>
    <t>Use this variable</t>
  </si>
  <si>
    <t>0.1 - 0.25</t>
  </si>
  <si>
    <t>Greater than 0.25</t>
  </si>
  <si>
    <t>Low variability</t>
  </si>
  <si>
    <t>Medium variability</t>
  </si>
  <si>
    <t>High Variability</t>
  </si>
  <si>
    <t>Perform some transformation to make the variable stable. Cautiously, use this variable.</t>
  </si>
  <si>
    <t>Important to address the variable stability issue before using it in model. Consider alternative variables, if stability cannot be achieved.</t>
  </si>
  <si>
    <t>month</t>
  </si>
  <si>
    <t>jun</t>
  </si>
  <si>
    <t>aug</t>
  </si>
  <si>
    <t>may</t>
  </si>
  <si>
    <t>feb</t>
  </si>
  <si>
    <t>sep</t>
  </si>
  <si>
    <t>mar</t>
  </si>
  <si>
    <t>oct</t>
  </si>
  <si>
    <t>jul</t>
  </si>
  <si>
    <t>nov</t>
  </si>
  <si>
    <t>apr</t>
  </si>
  <si>
    <t>dec</t>
  </si>
  <si>
    <t>jan</t>
  </si>
  <si>
    <t>varname</t>
  </si>
  <si>
    <t>Value</t>
  </si>
  <si>
    <t>Expected % (Train Event distribution)</t>
  </si>
  <si>
    <t>Actual % (Holdout Event distribution)</t>
  </si>
  <si>
    <t>Acutal % - Expected %</t>
  </si>
  <si>
    <t>ln (Actual%/Expected%)</t>
  </si>
  <si>
    <t>Index</t>
  </si>
  <si>
    <t>PSI</t>
  </si>
  <si>
    <t>x1</t>
  </si>
  <si>
    <t>x2</t>
  </si>
  <si>
    <t>y</t>
  </si>
  <si>
    <t>Error</t>
  </si>
  <si>
    <t>Prediction</t>
  </si>
  <si>
    <t>MSE</t>
  </si>
  <si>
    <t>SE</t>
  </si>
  <si>
    <t>RMSE</t>
  </si>
  <si>
    <t>MAE</t>
  </si>
  <si>
    <t>mean</t>
  </si>
  <si>
    <t>Metric</t>
  </si>
  <si>
    <t>Model performance</t>
  </si>
  <si>
    <t xml:space="preserve">Mean squared Error (MSE) </t>
  </si>
  <si>
    <t>Lower is better</t>
  </si>
  <si>
    <t>Root mean square error (RMSE)</t>
  </si>
  <si>
    <t>Mean absolute error</t>
  </si>
  <si>
    <t>R squared</t>
  </si>
  <si>
    <t>Higher is better</t>
  </si>
  <si>
    <t>Adjusted R squared</t>
  </si>
  <si>
    <t>Explained variance</t>
  </si>
  <si>
    <t>target</t>
  </si>
  <si>
    <t>prediction</t>
  </si>
  <si>
    <t>probability</t>
  </si>
  <si>
    <t>final_prediction</t>
  </si>
  <si>
    <t>Actual</t>
  </si>
  <si>
    <t>Pred</t>
  </si>
  <si>
    <t>Negative</t>
  </si>
  <si>
    <t>Positive</t>
  </si>
  <si>
    <t>True Negative (TN)</t>
  </si>
  <si>
    <t>False Positive (FP)</t>
  </si>
  <si>
    <t>False Negative (FN)</t>
  </si>
  <si>
    <t>True Positiive (TP)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</si>
</sst>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5" fillId="0" borderId="0" xfId="0" applyFont="1"/>
    <xf numFmtId="17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x1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051200689466055E-2"/>
                  <c:y val="-0.42844089122590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regression!$A$2:$A$5</c:f>
              <c:numCache>
                <c:formatCode>General</c:formatCode>
                <c:ptCount val="4"/>
                <c:pt idx="0">
                  <c:v>58</c:v>
                </c:pt>
                <c:pt idx="1">
                  <c:v>37</c:v>
                </c:pt>
                <c:pt idx="2">
                  <c:v>29</c:v>
                </c:pt>
                <c:pt idx="3">
                  <c:v>19</c:v>
                </c:pt>
              </c:numCache>
            </c:numRef>
          </c:xVal>
          <c:yVal>
            <c:numRef>
              <c:f>regression!$C$2:$C$5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39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3-2146-BF63-711F746F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94912"/>
        <c:axId val="483608784"/>
      </c:scatterChart>
      <c:valAx>
        <c:axId val="4836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08784"/>
        <c:crosses val="autoZero"/>
        <c:crossBetween val="midCat"/>
      </c:valAx>
      <c:valAx>
        <c:axId val="48360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x2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55172954127002"/>
                  <c:y val="0.10845521232922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regression!$B$2:$B$5</c:f>
              <c:numCache>
                <c:formatCode>General</c:formatCode>
                <c:ptCount val="4"/>
                <c:pt idx="0">
                  <c:v>50</c:v>
                </c:pt>
                <c:pt idx="1">
                  <c:v>95</c:v>
                </c:pt>
                <c:pt idx="2">
                  <c:v>137</c:v>
                </c:pt>
                <c:pt idx="3">
                  <c:v>150</c:v>
                </c:pt>
              </c:numCache>
            </c:numRef>
          </c:xVal>
          <c:yVal>
            <c:numRef>
              <c:f>regression!$C$2:$C$5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39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4-724B-B353-852E764E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35600"/>
        <c:axId val="439999424"/>
      </c:scatterChart>
      <c:valAx>
        <c:axId val="4820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99424"/>
        <c:crosses val="autoZero"/>
        <c:crossBetween val="midCat"/>
      </c:valAx>
      <c:valAx>
        <c:axId val="43999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classification!$C$2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889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07C-5144-8A41-E73DB68C904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889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07C-5144-8A41-E73DB68C904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889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07C-5144-8A41-E73DB68C904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889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07C-5144-8A41-E73DB68C904A}"/>
              </c:ext>
            </c:extLst>
          </c:dPt>
          <c:xVal>
            <c:numRef>
              <c:f>classification!$A$3:$A$6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classification!$C$3:$C$6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C-5144-8A41-E73DB68C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87792"/>
        <c:axId val="484590576"/>
      </c:scatterChart>
      <c:valAx>
        <c:axId val="48488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0576"/>
        <c:crosses val="autoZero"/>
        <c:crossBetween val="midCat"/>
      </c:valAx>
      <c:valAx>
        <c:axId val="484590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8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classification!$C$2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889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80A-B540-A927-DD008A90143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889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0A-B540-A927-DD008A90143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889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80A-B540-A927-DD008A90143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889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0A-B540-A927-DD008A90143C}"/>
              </c:ext>
            </c:extLst>
          </c:dPt>
          <c:xVal>
            <c:numRef>
              <c:f>classification!$B$3:$B$6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classification!$C$3:$C$6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0A-B540-A927-DD008A90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87792"/>
        <c:axId val="484590576"/>
      </c:scatterChart>
      <c:valAx>
        <c:axId val="48488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0576"/>
        <c:crosses val="autoZero"/>
        <c:crossBetween val="midCat"/>
      </c:valAx>
      <c:valAx>
        <c:axId val="484590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8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18</xdr:row>
      <xdr:rowOff>146050</xdr:rowOff>
    </xdr:from>
    <xdr:to>
      <xdr:col>7</xdr:col>
      <xdr:colOff>355600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9FDFD-53F1-0A4F-B671-3391F1619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18</xdr:row>
      <xdr:rowOff>158750</xdr:rowOff>
    </xdr:from>
    <xdr:to>
      <xdr:col>13</xdr:col>
      <xdr:colOff>520700</xdr:colOff>
      <xdr:row>37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B7C731-414A-6B48-9236-D84551BC2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9</xdr:row>
      <xdr:rowOff>82550</xdr:rowOff>
    </xdr:from>
    <xdr:to>
      <xdr:col>5</xdr:col>
      <xdr:colOff>965200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6492B-825D-7244-9315-99CADAE8B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9</xdr:row>
      <xdr:rowOff>88900</xdr:rowOff>
    </xdr:from>
    <xdr:to>
      <xdr:col>10</xdr:col>
      <xdr:colOff>495300</xdr:colOff>
      <xdr:row>22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CA3AD-4530-C740-90C2-AB498DBB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0EBF-FB00-A942-97D8-5FE8DFA8CBF3}">
  <dimension ref="B2:D10"/>
  <sheetViews>
    <sheetView workbookViewId="0">
      <selection activeCell="D17" sqref="D17"/>
    </sheetView>
  </sheetViews>
  <sheetFormatPr baseColWidth="10" defaultRowHeight="16" x14ac:dyDescent="0.2"/>
  <cols>
    <col min="2" max="2" width="16.5" customWidth="1"/>
    <col min="3" max="3" width="26.6640625" customWidth="1"/>
    <col min="4" max="4" width="41.83203125" customWidth="1"/>
    <col min="5" max="5" width="36.5" customWidth="1"/>
  </cols>
  <sheetData>
    <row r="2" spans="2:4" ht="20" x14ac:dyDescent="0.2">
      <c r="B2" s="3" t="s">
        <v>0</v>
      </c>
      <c r="C2" s="3" t="s">
        <v>1</v>
      </c>
      <c r="D2" s="3" t="s">
        <v>2</v>
      </c>
    </row>
    <row r="3" spans="2:4" ht="17" x14ac:dyDescent="0.2">
      <c r="B3" s="2" t="s">
        <v>3</v>
      </c>
      <c r="C3" s="2" t="s">
        <v>7</v>
      </c>
      <c r="D3" s="2" t="s">
        <v>4</v>
      </c>
    </row>
    <row r="4" spans="2:4" ht="34" x14ac:dyDescent="0.2">
      <c r="B4" s="2" t="s">
        <v>5</v>
      </c>
      <c r="C4" s="2" t="s">
        <v>8</v>
      </c>
      <c r="D4" s="2" t="s">
        <v>10</v>
      </c>
    </row>
    <row r="5" spans="2:4" ht="51" x14ac:dyDescent="0.2">
      <c r="B5" s="2" t="s">
        <v>6</v>
      </c>
      <c r="C5" s="2" t="s">
        <v>9</v>
      </c>
      <c r="D5" s="2" t="s">
        <v>11</v>
      </c>
    </row>
    <row r="6" spans="2:4" x14ac:dyDescent="0.2">
      <c r="B6" s="1"/>
      <c r="C6" s="1"/>
      <c r="D6" s="1"/>
    </row>
    <row r="7" spans="2:4" x14ac:dyDescent="0.2">
      <c r="B7" s="1"/>
      <c r="C7" s="1"/>
      <c r="D7" s="1"/>
    </row>
    <row r="8" spans="2:4" x14ac:dyDescent="0.2">
      <c r="B8" s="1"/>
      <c r="C8" s="1"/>
      <c r="D8" s="1"/>
    </row>
    <row r="9" spans="2:4" x14ac:dyDescent="0.2">
      <c r="B9" s="1"/>
      <c r="C9" s="1"/>
      <c r="D9" s="1"/>
    </row>
    <row r="10" spans="2:4" x14ac:dyDescent="0.2">
      <c r="B10" s="1"/>
      <c r="C10" s="1"/>
      <c r="D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BE89-D4CD-7C4C-A5EC-74D827505B95}">
  <dimension ref="A1:H22"/>
  <sheetViews>
    <sheetView workbookViewId="0">
      <selection activeCell="D21" sqref="D21"/>
    </sheetView>
  </sheetViews>
  <sheetFormatPr baseColWidth="10" defaultColWidth="11.1640625" defaultRowHeight="16" x14ac:dyDescent="0.2"/>
  <cols>
    <col min="1" max="1" width="15.5" style="6" customWidth="1"/>
    <col min="2" max="2" width="14.6640625" style="6" customWidth="1"/>
    <col min="3" max="3" width="19.1640625" style="6" customWidth="1"/>
    <col min="4" max="4" width="19" style="6" customWidth="1"/>
    <col min="5" max="5" width="19.5" style="6" customWidth="1"/>
    <col min="6" max="6" width="22.1640625" style="6" customWidth="1"/>
    <col min="7" max="16384" width="11.1640625" style="6"/>
  </cols>
  <sheetData>
    <row r="1" spans="1:8" customFormat="1" ht="34" x14ac:dyDescent="0.2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8"/>
    </row>
    <row r="2" spans="1:8" customFormat="1" x14ac:dyDescent="0.2">
      <c r="A2" s="4" t="s">
        <v>12</v>
      </c>
      <c r="B2" s="4" t="s">
        <v>24</v>
      </c>
      <c r="C2" s="4">
        <v>0.102822580645161</v>
      </c>
      <c r="D2" s="4">
        <v>9.7323600973236002E-2</v>
      </c>
      <c r="E2" s="5">
        <f>D2-C2</f>
        <v>-5.4989796719250028E-3</v>
      </c>
      <c r="F2" s="5">
        <f>LN(D2/C2)</f>
        <v>-5.4963466381693922E-2</v>
      </c>
      <c r="G2" s="5">
        <f>E2*F2</f>
        <v>3.0224298433146815E-4</v>
      </c>
      <c r="H2" s="7"/>
    </row>
    <row r="3" spans="1:8" customFormat="1" x14ac:dyDescent="0.2">
      <c r="A3" s="4" t="s">
        <v>12</v>
      </c>
      <c r="B3" s="4" t="s">
        <v>16</v>
      </c>
      <c r="C3" s="4">
        <v>0.166931637519872</v>
      </c>
      <c r="D3" s="4">
        <v>0.16535433070866101</v>
      </c>
      <c r="E3" s="5">
        <f t="shared" ref="E3:E13" si="0">D3-C3</f>
        <v>-1.5773068112109878E-3</v>
      </c>
      <c r="F3" s="5">
        <f t="shared" ref="F3:F13" si="1">LN(D3/C3)</f>
        <v>-9.4937421922486852E-3</v>
      </c>
      <c r="G3" s="5">
        <f t="shared" ref="G3:G13" si="2">E3*F3</f>
        <v>1.4974544223714987E-5</v>
      </c>
      <c r="H3" s="7"/>
    </row>
    <row r="4" spans="1:8" customFormat="1" x14ac:dyDescent="0.2">
      <c r="A4" s="4" t="s">
        <v>12</v>
      </c>
      <c r="B4" s="4" t="s">
        <v>18</v>
      </c>
      <c r="C4" s="4">
        <v>0.52083333333333304</v>
      </c>
      <c r="D4" s="4">
        <v>0.51773049645390001</v>
      </c>
      <c r="E4" s="5">
        <f t="shared" si="0"/>
        <v>-3.1028368794330241E-3</v>
      </c>
      <c r="F4" s="5">
        <f t="shared" si="1"/>
        <v>-5.975263190087737E-3</v>
      </c>
      <c r="G4" s="5">
        <f t="shared" si="2"/>
        <v>1.8540266990522849E-5</v>
      </c>
      <c r="H4" s="7"/>
    </row>
    <row r="5" spans="1:8" customFormat="1" x14ac:dyDescent="0.2">
      <c r="A5" s="4" t="s">
        <v>12</v>
      </c>
      <c r="B5" s="4" t="s">
        <v>22</v>
      </c>
      <c r="C5" s="4">
        <v>0.18759231905465201</v>
      </c>
      <c r="D5" s="4">
        <v>0.217536071032186</v>
      </c>
      <c r="E5" s="5">
        <f t="shared" si="0"/>
        <v>2.9943751977533989E-2</v>
      </c>
      <c r="F5" s="5">
        <f t="shared" si="1"/>
        <v>0.14809358807586556</v>
      </c>
      <c r="G5" s="5">
        <f t="shared" si="2"/>
        <v>4.4344776708068034E-3</v>
      </c>
      <c r="H5" s="7"/>
    </row>
    <row r="6" spans="1:8" customFormat="1" x14ac:dyDescent="0.2">
      <c r="A6" s="4" t="s">
        <v>12</v>
      </c>
      <c r="B6" s="4" t="s">
        <v>15</v>
      </c>
      <c r="C6" s="4">
        <v>6.6604127579737299E-2</v>
      </c>
      <c r="D6" s="4">
        <v>6.85522531160115E-2</v>
      </c>
      <c r="E6" s="5">
        <f t="shared" si="0"/>
        <v>1.9481255362742006E-3</v>
      </c>
      <c r="F6" s="5">
        <f t="shared" si="1"/>
        <v>2.8829722383664356E-2</v>
      </c>
      <c r="G6" s="5">
        <f t="shared" si="2"/>
        <v>5.6163918379312449E-5</v>
      </c>
      <c r="H6" s="7"/>
    </row>
    <row r="7" spans="1:8" customFormat="1" x14ac:dyDescent="0.2">
      <c r="A7" s="4" t="s">
        <v>12</v>
      </c>
      <c r="B7" s="4" t="s">
        <v>13</v>
      </c>
      <c r="C7" s="4">
        <v>0.100320170757737</v>
      </c>
      <c r="D7" s="4">
        <v>0.106716886377903</v>
      </c>
      <c r="E7" s="5">
        <f t="shared" si="0"/>
        <v>6.3967156201659991E-3</v>
      </c>
      <c r="F7" s="5">
        <f t="shared" si="1"/>
        <v>6.1812627108633104E-2</v>
      </c>
      <c r="G7" s="5">
        <f t="shared" si="2"/>
        <v>3.9539779734928964E-4</v>
      </c>
      <c r="H7" s="7"/>
    </row>
    <row r="8" spans="1:8" customFormat="1" x14ac:dyDescent="0.2">
      <c r="A8" s="4" t="s">
        <v>12</v>
      </c>
      <c r="B8" s="4" t="s">
        <v>20</v>
      </c>
      <c r="C8" s="4">
        <v>9.1519731318219902E-2</v>
      </c>
      <c r="D8" s="4">
        <v>8.9629282027217205E-2</v>
      </c>
      <c r="E8" s="5">
        <f t="shared" si="0"/>
        <v>-1.8904492910026965E-3</v>
      </c>
      <c r="F8" s="5">
        <f t="shared" si="1"/>
        <v>-2.0872516925830718E-2</v>
      </c>
      <c r="G8" s="5">
        <f t="shared" si="2"/>
        <v>3.9458434823878463E-5</v>
      </c>
      <c r="H8" s="7"/>
    </row>
    <row r="9" spans="1:8" customFormat="1" x14ac:dyDescent="0.2">
      <c r="A9" s="4" t="s">
        <v>12</v>
      </c>
      <c r="B9" s="4" t="s">
        <v>14</v>
      </c>
      <c r="C9" s="4">
        <v>0.114146793239175</v>
      </c>
      <c r="D9" s="4">
        <v>0.101141078838174</v>
      </c>
      <c r="E9" s="5">
        <f t="shared" si="0"/>
        <v>-1.3005714401000998E-2</v>
      </c>
      <c r="F9" s="5">
        <f t="shared" si="1"/>
        <v>-0.1209689176887294</v>
      </c>
      <c r="G9" s="5">
        <f t="shared" si="2"/>
        <v>1.5732871948578124E-3</v>
      </c>
      <c r="H9" s="7"/>
    </row>
    <row r="10" spans="1:8" customFormat="1" x14ac:dyDescent="0.2">
      <c r="A10" s="4" t="s">
        <v>12</v>
      </c>
      <c r="B10" s="4" t="s">
        <v>17</v>
      </c>
      <c r="C10" s="4">
        <v>0.46551724137931</v>
      </c>
      <c r="D10" s="4">
        <v>0.46242774566473899</v>
      </c>
      <c r="E10" s="5">
        <f t="shared" si="0"/>
        <v>-3.0894957145710111E-3</v>
      </c>
      <c r="F10" s="5">
        <f t="shared" si="1"/>
        <v>-6.6588152818082384E-3</v>
      </c>
      <c r="G10" s="5">
        <f t="shared" si="2"/>
        <v>2.0572381277266512E-5</v>
      </c>
      <c r="H10" s="7"/>
    </row>
    <row r="11" spans="1:8" customFormat="1" x14ac:dyDescent="0.2">
      <c r="A11" s="4" t="s">
        <v>12</v>
      </c>
      <c r="B11" s="4" t="s">
        <v>19</v>
      </c>
      <c r="C11" s="4">
        <v>0.43103448275862</v>
      </c>
      <c r="D11" s="4">
        <v>0.453703703703703</v>
      </c>
      <c r="E11" s="5">
        <f t="shared" si="0"/>
        <v>2.2669220945083002E-2</v>
      </c>
      <c r="F11" s="5">
        <f t="shared" si="1"/>
        <v>5.1256256664625653E-2</v>
      </c>
      <c r="G11" s="5">
        <f t="shared" si="2"/>
        <v>1.161939407148282E-3</v>
      </c>
      <c r="H11" s="7"/>
    </row>
    <row r="12" spans="1:8" customFormat="1" x14ac:dyDescent="0.2">
      <c r="A12" s="4" t="s">
        <v>12</v>
      </c>
      <c r="B12" s="4" t="s">
        <v>21</v>
      </c>
      <c r="C12" s="4">
        <v>0.108976727004063</v>
      </c>
      <c r="D12" s="4">
        <v>8.5510688836104506E-2</v>
      </c>
      <c r="E12" s="5">
        <f t="shared" si="0"/>
        <v>-2.3466038167958489E-2</v>
      </c>
      <c r="F12" s="5">
        <f t="shared" si="1"/>
        <v>-0.24249296195178521</v>
      </c>
      <c r="G12" s="5">
        <f t="shared" si="2"/>
        <v>5.690349100621897E-3</v>
      </c>
      <c r="H12" s="7"/>
    </row>
    <row r="13" spans="1:8" customFormat="1" x14ac:dyDescent="0.2">
      <c r="A13" s="4" t="s">
        <v>12</v>
      </c>
      <c r="B13" s="4" t="s">
        <v>23</v>
      </c>
      <c r="C13" s="4">
        <v>0.45695364238410502</v>
      </c>
      <c r="D13" s="4">
        <v>0.49206349206349198</v>
      </c>
      <c r="E13" s="5">
        <f t="shared" si="0"/>
        <v>3.5109849679386962E-2</v>
      </c>
      <c r="F13" s="5">
        <f t="shared" si="1"/>
        <v>7.4025810311280443E-2</v>
      </c>
      <c r="G13" s="5">
        <f t="shared" si="2"/>
        <v>2.5990350724238698E-3</v>
      </c>
      <c r="H13" s="7"/>
    </row>
    <row r="14" spans="1:8" ht="19" x14ac:dyDescent="0.25">
      <c r="A14" s="7"/>
      <c r="B14" s="7"/>
      <c r="C14" s="7"/>
      <c r="D14" s="7"/>
      <c r="E14" s="7"/>
      <c r="F14" s="10" t="s">
        <v>32</v>
      </c>
      <c r="G14" s="11">
        <f>SUM(G2:G13)</f>
        <v>1.6306438773234115E-2</v>
      </c>
      <c r="H14" s="7"/>
    </row>
    <row r="15" spans="1:8" x14ac:dyDescent="0.2">
      <c r="A15" s="7"/>
      <c r="B15" s="7"/>
      <c r="C15" s="7"/>
      <c r="D15" s="7"/>
      <c r="E15" s="7"/>
      <c r="F15" s="7"/>
      <c r="G15" s="7"/>
      <c r="H15" s="7"/>
    </row>
    <row r="16" spans="1:8" x14ac:dyDescent="0.2">
      <c r="A16" s="7"/>
      <c r="B16" s="7"/>
      <c r="C16" s="7"/>
      <c r="D16" s="7"/>
      <c r="E16" s="7"/>
      <c r="F16" s="7"/>
      <c r="G16" s="7"/>
      <c r="H16" s="7"/>
    </row>
    <row r="17" spans="1:8" x14ac:dyDescent="0.2">
      <c r="A17" s="7"/>
      <c r="B17" s="7"/>
      <c r="C17" s="7"/>
      <c r="D17" s="7"/>
      <c r="E17" s="7"/>
      <c r="F17" s="7"/>
      <c r="G17" s="7"/>
      <c r="H17" s="7"/>
    </row>
    <row r="18" spans="1:8" x14ac:dyDescent="0.2">
      <c r="A18" s="7"/>
      <c r="B18" s="7"/>
      <c r="C18" s="7"/>
      <c r="D18" s="7"/>
      <c r="E18" s="7"/>
      <c r="F18" s="7"/>
      <c r="G18" s="7"/>
      <c r="H18" s="7"/>
    </row>
    <row r="19" spans="1:8" x14ac:dyDescent="0.2">
      <c r="A19" s="7"/>
      <c r="B19" s="7"/>
      <c r="C19" s="7"/>
      <c r="D19" s="7"/>
      <c r="E19" s="7"/>
      <c r="F19" s="7"/>
      <c r="G19" s="7"/>
      <c r="H19" s="7"/>
    </row>
    <row r="20" spans="1:8" x14ac:dyDescent="0.2">
      <c r="A20" s="7"/>
      <c r="B20" s="7"/>
      <c r="C20" s="7"/>
      <c r="D20" s="7"/>
      <c r="E20" s="7"/>
      <c r="F20" s="7"/>
      <c r="G20" s="7"/>
      <c r="H20" s="7"/>
    </row>
    <row r="21" spans="1:8" x14ac:dyDescent="0.2">
      <c r="A21" s="7"/>
      <c r="B21" s="7"/>
      <c r="C21" s="7"/>
      <c r="D21" s="7"/>
      <c r="E21" s="7"/>
      <c r="F21" s="7"/>
      <c r="G21" s="7"/>
      <c r="H21" s="7"/>
    </row>
    <row r="22" spans="1:8" x14ac:dyDescent="0.2">
      <c r="H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8E3F-5DC8-3141-BAF6-D7DCF6B31595}">
  <dimension ref="A1:L13"/>
  <sheetViews>
    <sheetView workbookViewId="0">
      <selection activeCell="L14" sqref="L14"/>
    </sheetView>
  </sheetViews>
  <sheetFormatPr baseColWidth="10" defaultRowHeight="16" x14ac:dyDescent="0.2"/>
  <sheetData>
    <row r="1" spans="1:12" ht="19" x14ac:dyDescent="0.25">
      <c r="A1" s="13" t="s">
        <v>33</v>
      </c>
      <c r="B1" s="13" t="s">
        <v>34</v>
      </c>
      <c r="C1" s="13" t="s">
        <v>35</v>
      </c>
      <c r="D1" s="13" t="s">
        <v>37</v>
      </c>
      <c r="E1" s="13" t="s">
        <v>36</v>
      </c>
      <c r="F1" s="13" t="s">
        <v>39</v>
      </c>
      <c r="G1" s="13" t="s">
        <v>41</v>
      </c>
      <c r="I1" s="15" t="s">
        <v>42</v>
      </c>
    </row>
    <row r="2" spans="1:12" x14ac:dyDescent="0.2">
      <c r="A2" s="12">
        <v>58</v>
      </c>
      <c r="B2" s="12">
        <v>50</v>
      </c>
      <c r="C2" s="12">
        <v>12</v>
      </c>
      <c r="D2" s="12">
        <f>A2*-0.8706+61.872</f>
        <v>11.377199999999995</v>
      </c>
      <c r="E2" s="12">
        <f>C2-D2</f>
        <v>0.62280000000000513</v>
      </c>
      <c r="F2" s="12">
        <f>E2*E2</f>
        <v>0.38787984000000636</v>
      </c>
      <c r="G2" s="12">
        <f>ABS(E2)</f>
        <v>0.62280000000000513</v>
      </c>
      <c r="I2">
        <f>AVERAGE($C$2:$C$5)</f>
        <v>30.75</v>
      </c>
      <c r="J2">
        <f>(C2-I2)*(C2-I2)</f>
        <v>351.5625</v>
      </c>
    </row>
    <row r="3" spans="1:12" x14ac:dyDescent="0.2">
      <c r="A3" s="12">
        <v>37</v>
      </c>
      <c r="B3" s="12">
        <v>95</v>
      </c>
      <c r="C3" s="12">
        <v>27</v>
      </c>
      <c r="D3" s="12">
        <f t="shared" ref="D3:D5" si="0">A3*-0.8706+61.872</f>
        <v>29.659799999999997</v>
      </c>
      <c r="E3" s="12">
        <f t="shared" ref="E3:E5" si="1">C3-D3</f>
        <v>-2.6597999999999971</v>
      </c>
      <c r="F3" s="12">
        <f t="shared" ref="F3:F5" si="2">E3*E3</f>
        <v>7.0745360399999839</v>
      </c>
      <c r="G3" s="12">
        <f t="shared" ref="G3:G8" si="3">ABS(E3)</f>
        <v>2.6597999999999971</v>
      </c>
      <c r="I3">
        <f t="shared" ref="I3:I5" si="4">AVERAGE($C$2:$C$5)</f>
        <v>30.75</v>
      </c>
      <c r="J3">
        <f t="shared" ref="J3:J5" si="5">(C3-I3)*(C3-I3)</f>
        <v>14.0625</v>
      </c>
    </row>
    <row r="4" spans="1:12" x14ac:dyDescent="0.2">
      <c r="A4" s="12">
        <v>29</v>
      </c>
      <c r="B4" s="12">
        <v>137</v>
      </c>
      <c r="C4" s="12">
        <v>39</v>
      </c>
      <c r="D4" s="12">
        <f t="shared" si="0"/>
        <v>36.624600000000001</v>
      </c>
      <c r="E4" s="12">
        <f t="shared" si="1"/>
        <v>2.3753999999999991</v>
      </c>
      <c r="F4" s="12">
        <f t="shared" si="2"/>
        <v>5.6425251599999955</v>
      </c>
      <c r="G4" s="12">
        <f t="shared" si="3"/>
        <v>2.3753999999999991</v>
      </c>
      <c r="I4">
        <f t="shared" si="4"/>
        <v>30.75</v>
      </c>
      <c r="J4">
        <f t="shared" si="5"/>
        <v>68.0625</v>
      </c>
    </row>
    <row r="5" spans="1:12" x14ac:dyDescent="0.2">
      <c r="A5" s="12">
        <v>19</v>
      </c>
      <c r="B5" s="12">
        <v>150</v>
      </c>
      <c r="C5" s="12">
        <v>45</v>
      </c>
      <c r="D5" s="12">
        <f t="shared" si="0"/>
        <v>45.330600000000004</v>
      </c>
      <c r="E5" s="12">
        <f t="shared" si="1"/>
        <v>-0.330600000000004</v>
      </c>
      <c r="F5" s="12">
        <f t="shared" si="2"/>
        <v>0.10929636000000265</v>
      </c>
      <c r="G5" s="12">
        <f t="shared" si="3"/>
        <v>0.330600000000004</v>
      </c>
      <c r="I5">
        <f t="shared" si="4"/>
        <v>30.75</v>
      </c>
      <c r="J5">
        <f t="shared" si="5"/>
        <v>203.0625</v>
      </c>
    </row>
    <row r="6" spans="1:12" x14ac:dyDescent="0.2">
      <c r="E6" s="14">
        <f>SUM(E2:E5)</f>
        <v>7.8000000000031378E-3</v>
      </c>
      <c r="F6" s="14">
        <f>SUM(F2:F5)</f>
        <v>13.214237399999988</v>
      </c>
      <c r="G6" s="12">
        <f>SUM(G2:G5)</f>
        <v>5.9886000000000053</v>
      </c>
      <c r="H6">
        <f>G6/F6</f>
        <v>0.45319300832297826</v>
      </c>
      <c r="J6">
        <f>SUM(J2:J5)/4</f>
        <v>159.1875</v>
      </c>
      <c r="K6">
        <f>J6*4</f>
        <v>636.75</v>
      </c>
    </row>
    <row r="7" spans="1:12" x14ac:dyDescent="0.2">
      <c r="E7" t="s">
        <v>38</v>
      </c>
      <c r="F7" s="14">
        <f>F6/4</f>
        <v>3.3035593499999969</v>
      </c>
      <c r="G7" s="12">
        <f>G6/4</f>
        <v>1.4971500000000013</v>
      </c>
      <c r="H7">
        <f>G7/F7</f>
        <v>0.45319300832297826</v>
      </c>
    </row>
    <row r="8" spans="1:12" x14ac:dyDescent="0.2">
      <c r="E8" t="s">
        <v>40</v>
      </c>
      <c r="F8">
        <f>SQRT(F7)</f>
        <v>1.8175696272770396</v>
      </c>
      <c r="G8" s="12"/>
    </row>
    <row r="11" spans="1:12" x14ac:dyDescent="0.2">
      <c r="J11">
        <f>F7/J6</f>
        <v>2.0752630388692558E-2</v>
      </c>
      <c r="K11">
        <f>1-J11</f>
        <v>0.97924736961130743</v>
      </c>
      <c r="L11">
        <f>K11*J6</f>
        <v>155.88394065</v>
      </c>
    </row>
    <row r="13" spans="1:12" x14ac:dyDescent="0.2">
      <c r="L13">
        <f>J6-F7</f>
        <v>155.88394065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C2D2-AA8E-D543-ABDC-FF3D02225F8E}">
  <dimension ref="A2:B8"/>
  <sheetViews>
    <sheetView workbookViewId="0">
      <selection activeCell="D12" sqref="D12"/>
    </sheetView>
  </sheetViews>
  <sheetFormatPr baseColWidth="10" defaultRowHeight="16" x14ac:dyDescent="0.2"/>
  <cols>
    <col min="1" max="1" width="27.83203125" bestFit="1" customWidth="1"/>
    <col min="2" max="2" width="20" bestFit="1" customWidth="1"/>
  </cols>
  <sheetData>
    <row r="2" spans="1:2" ht="19" x14ac:dyDescent="0.2">
      <c r="A2" s="16" t="s">
        <v>43</v>
      </c>
      <c r="B2" s="16" t="s">
        <v>44</v>
      </c>
    </row>
    <row r="3" spans="1:2" x14ac:dyDescent="0.2">
      <c r="A3" s="4" t="s">
        <v>45</v>
      </c>
      <c r="B3" s="4" t="s">
        <v>46</v>
      </c>
    </row>
    <row r="4" spans="1:2" x14ac:dyDescent="0.2">
      <c r="A4" s="4" t="s">
        <v>47</v>
      </c>
      <c r="B4" s="4" t="s">
        <v>46</v>
      </c>
    </row>
    <row r="5" spans="1:2" x14ac:dyDescent="0.2">
      <c r="A5" s="4" t="s">
        <v>48</v>
      </c>
      <c r="B5" s="4" t="s">
        <v>46</v>
      </c>
    </row>
    <row r="6" spans="1:2" x14ac:dyDescent="0.2">
      <c r="A6" s="4" t="s">
        <v>49</v>
      </c>
      <c r="B6" s="4" t="s">
        <v>50</v>
      </c>
    </row>
    <row r="7" spans="1:2" x14ac:dyDescent="0.2">
      <c r="A7" s="4" t="s">
        <v>51</v>
      </c>
      <c r="B7" s="4" t="s">
        <v>50</v>
      </c>
    </row>
    <row r="8" spans="1:2" x14ac:dyDescent="0.2">
      <c r="A8" s="4" t="s">
        <v>52</v>
      </c>
      <c r="B8" s="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955F-E437-5C43-868E-ABF7E3C5064D}">
  <dimension ref="A1:G29"/>
  <sheetViews>
    <sheetView tabSelected="1" workbookViewId="0">
      <selection activeCell="I30" sqref="I30"/>
    </sheetView>
  </sheetViews>
  <sheetFormatPr baseColWidth="10" defaultRowHeight="16" x14ac:dyDescent="0.2"/>
  <cols>
    <col min="5" max="6" width="16.83203125" bestFit="1" customWidth="1"/>
    <col min="7" max="7" width="16.33203125" bestFit="1" customWidth="1"/>
  </cols>
  <sheetData>
    <row r="1" spans="1:7" ht="17" thickBot="1" x14ac:dyDescent="0.25"/>
    <row r="2" spans="1:7" ht="20" thickBot="1" x14ac:dyDescent="0.25">
      <c r="A2" s="17" t="s">
        <v>33</v>
      </c>
      <c r="B2" s="18" t="s">
        <v>34</v>
      </c>
      <c r="C2" s="18" t="s">
        <v>53</v>
      </c>
      <c r="D2" s="21" t="s">
        <v>54</v>
      </c>
      <c r="E2" s="21" t="s">
        <v>55</v>
      </c>
      <c r="F2" s="21" t="s">
        <v>56</v>
      </c>
    </row>
    <row r="3" spans="1:7" ht="20" thickBot="1" x14ac:dyDescent="0.3">
      <c r="A3" s="19">
        <v>0</v>
      </c>
      <c r="B3" s="20">
        <v>0</v>
      </c>
      <c r="C3" s="20">
        <v>0</v>
      </c>
      <c r="D3">
        <f>(A3*22.4538)+0.0000021</f>
        <v>2.0999999999999998E-6</v>
      </c>
      <c r="E3" s="23">
        <f>1/(1+ EXP(-D3))</f>
        <v>0.50000052500000003</v>
      </c>
      <c r="F3">
        <f>IF(E3&gt;0.5, 1, 0)</f>
        <v>1</v>
      </c>
      <c r="G3" s="22"/>
    </row>
    <row r="4" spans="1:7" ht="20" thickBot="1" x14ac:dyDescent="0.3">
      <c r="A4" s="19">
        <v>0</v>
      </c>
      <c r="B4" s="20">
        <v>1</v>
      </c>
      <c r="C4" s="20">
        <v>1</v>
      </c>
      <c r="D4">
        <f t="shared" ref="D4:D6" si="0">(A4*22.4538)+0.0000021</f>
        <v>2.0999999999999998E-6</v>
      </c>
      <c r="E4" s="23">
        <f t="shared" ref="E4:E6" si="1">1/(1+ EXP(-D4))</f>
        <v>0.50000052500000003</v>
      </c>
      <c r="F4">
        <f t="shared" ref="F4:F6" si="2">IF(E4&gt;0.5, 1, 0)</f>
        <v>1</v>
      </c>
      <c r="G4" s="22"/>
    </row>
    <row r="5" spans="1:7" ht="20" thickBot="1" x14ac:dyDescent="0.3">
      <c r="A5" s="19">
        <v>1</v>
      </c>
      <c r="B5" s="20">
        <v>0</v>
      </c>
      <c r="C5" s="20">
        <v>1</v>
      </c>
      <c r="D5">
        <f t="shared" si="0"/>
        <v>22.453802100000001</v>
      </c>
      <c r="E5" s="23">
        <f t="shared" si="1"/>
        <v>0.99999999982281063</v>
      </c>
      <c r="F5">
        <f t="shared" si="2"/>
        <v>1</v>
      </c>
      <c r="G5" s="22"/>
    </row>
    <row r="6" spans="1:7" ht="20" thickBot="1" x14ac:dyDescent="0.3">
      <c r="A6" s="19">
        <v>1</v>
      </c>
      <c r="B6" s="20">
        <v>1</v>
      </c>
      <c r="C6" s="20">
        <v>1</v>
      </c>
      <c r="D6">
        <f t="shared" si="0"/>
        <v>22.453802100000001</v>
      </c>
      <c r="E6" s="23">
        <f t="shared" si="1"/>
        <v>0.99999999982281063</v>
      </c>
      <c r="F6">
        <f t="shared" si="2"/>
        <v>1</v>
      </c>
      <c r="G6" s="22"/>
    </row>
    <row r="26" spans="4:7" x14ac:dyDescent="0.2">
      <c r="D26" s="28"/>
      <c r="E26" s="28"/>
      <c r="F26" s="25" t="s">
        <v>58</v>
      </c>
      <c r="G26" s="26"/>
    </row>
    <row r="27" spans="4:7" x14ac:dyDescent="0.2">
      <c r="D27" s="29"/>
      <c r="E27" s="29"/>
      <c r="F27" s="4" t="s">
        <v>59</v>
      </c>
      <c r="G27" s="4" t="s">
        <v>60</v>
      </c>
    </row>
    <row r="28" spans="4:7" x14ac:dyDescent="0.2">
      <c r="D28" s="24" t="s">
        <v>57</v>
      </c>
      <c r="E28" s="4" t="s">
        <v>60</v>
      </c>
      <c r="F28" s="27" t="s">
        <v>63</v>
      </c>
      <c r="G28" s="27" t="s">
        <v>64</v>
      </c>
    </row>
    <row r="29" spans="4:7" x14ac:dyDescent="0.2">
      <c r="D29" s="24"/>
      <c r="E29" s="4" t="s">
        <v>59</v>
      </c>
      <c r="F29" s="27" t="s">
        <v>61</v>
      </c>
      <c r="G29" s="27" t="s">
        <v>62</v>
      </c>
    </row>
  </sheetData>
  <mergeCells count="2">
    <mergeCell ref="D28:D29"/>
    <mergeCell ref="F26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PSI check</vt:lpstr>
      <vt:lpstr>PSI calculation</vt:lpstr>
      <vt:lpstr>regression</vt:lpstr>
      <vt:lpstr>regression evaluation metrics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2020-08-07T19:27:11Z</dcterms:created>
  <dcterms:modified xsi:type="dcterms:W3CDTF">2020-08-11T11:15:16Z</dcterms:modified>
</cp:coreProperties>
</file>