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60" windowWidth="15030" windowHeight="7950" firstSheet="3" activeTab="3"/>
  </bookViews>
  <sheets>
    <sheet name="Sheet1 (3)" sheetId="5" state="hidden" r:id="rId1"/>
    <sheet name="Sheet1 (2)" sheetId="4" state="hidden" r:id="rId2"/>
    <sheet name="Sheet1" sheetId="2" state="hidden" r:id="rId3"/>
    <sheet name="movie_rating" sheetId="1" r:id="rId4"/>
    <sheet name="Sheet2" sheetId="3" state="hidden" r:id="rId5"/>
    <sheet name="Eucledian distance" sheetId="7" r:id="rId6"/>
    <sheet name="Normalizing user" sheetId="8" r:id="rId7"/>
    <sheet name="cosine similarity" sheetId="6" r:id="rId8"/>
  </sheets>
  <calcPr calcId="124519"/>
  <pivotCaches>
    <pivotCache cacheId="1" r:id="rId9"/>
  </pivotCaches>
</workbook>
</file>

<file path=xl/calcChain.xml><?xml version="1.0" encoding="utf-8"?>
<calcChain xmlns="http://schemas.openxmlformats.org/spreadsheetml/2006/main">
  <c r="J20" i="8"/>
  <c r="J21"/>
  <c r="J22"/>
  <c r="J23"/>
  <c r="J19"/>
  <c r="I19"/>
  <c r="I20"/>
  <c r="I21"/>
  <c r="I22"/>
  <c r="I23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D20"/>
  <c r="D21"/>
  <c r="D22"/>
  <c r="D23"/>
  <c r="D19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D12"/>
  <c r="D13"/>
  <c r="D14"/>
  <c r="D15"/>
  <c r="D16"/>
  <c r="D11"/>
  <c r="J5"/>
  <c r="J6"/>
  <c r="J7"/>
  <c r="J8"/>
  <c r="J9"/>
  <c r="J4"/>
  <c r="J13" i="7"/>
  <c r="J14"/>
  <c r="J15"/>
  <c r="J16"/>
  <c r="J12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D13"/>
  <c r="D14"/>
  <c r="D15"/>
  <c r="D16"/>
  <c r="D12"/>
  <c r="B16" i="2"/>
  <c r="B16" i="6" s="1"/>
  <c r="C16" i="2"/>
  <c r="D16"/>
  <c r="E16"/>
  <c r="F16"/>
  <c r="F16" i="6" s="1"/>
  <c r="G16" i="2"/>
  <c r="B17"/>
  <c r="C17"/>
  <c r="D17"/>
  <c r="D17" i="6" s="1"/>
  <c r="D31" s="1"/>
  <c r="E17" i="2"/>
  <c r="E17" i="6" s="1"/>
  <c r="F17" i="2"/>
  <c r="G17"/>
  <c r="B18"/>
  <c r="B18" i="6" s="1"/>
  <c r="B32" s="1"/>
  <c r="C18" i="2"/>
  <c r="C18" i="6" s="1"/>
  <c r="D18" i="2"/>
  <c r="E18"/>
  <c r="F18"/>
  <c r="G18"/>
  <c r="G18" i="6" s="1"/>
  <c r="B19" i="2"/>
  <c r="C19"/>
  <c r="D19"/>
  <c r="D19" i="6" s="1"/>
  <c r="E19" i="2"/>
  <c r="F19"/>
  <c r="G19"/>
  <c r="B20"/>
  <c r="C20"/>
  <c r="D20"/>
  <c r="E20"/>
  <c r="F20"/>
  <c r="F20" i="6" s="1"/>
  <c r="F34" s="1"/>
  <c r="G20" i="2"/>
  <c r="B21"/>
  <c r="C21"/>
  <c r="D21"/>
  <c r="D21" i="6" s="1"/>
  <c r="E21" i="2"/>
  <c r="E21" i="6" s="1"/>
  <c r="E35" s="1"/>
  <c r="F21" i="2"/>
  <c r="G21"/>
  <c r="C16" i="6"/>
  <c r="C30" s="1"/>
  <c r="D16"/>
  <c r="E16"/>
  <c r="E30" s="1"/>
  <c r="G16"/>
  <c r="G30" s="1"/>
  <c r="C17"/>
  <c r="C31" s="1"/>
  <c r="F17"/>
  <c r="G17"/>
  <c r="G31" s="1"/>
  <c r="D18"/>
  <c r="D32" s="1"/>
  <c r="E18"/>
  <c r="F18"/>
  <c r="F32" s="1"/>
  <c r="C19"/>
  <c r="C33" s="1"/>
  <c r="E19"/>
  <c r="E33" s="1"/>
  <c r="F19"/>
  <c r="G19"/>
  <c r="G33" s="1"/>
  <c r="C20"/>
  <c r="C34" s="1"/>
  <c r="D20"/>
  <c r="D34" s="1"/>
  <c r="E20"/>
  <c r="E34" s="1"/>
  <c r="G20"/>
  <c r="G34" s="1"/>
  <c r="C21"/>
  <c r="F21"/>
  <c r="F28" s="1"/>
  <c r="G21"/>
  <c r="B17"/>
  <c r="B31" s="1"/>
  <c r="B19"/>
  <c r="B33" s="1"/>
  <c r="B20"/>
  <c r="B21"/>
  <c r="B35" s="1"/>
  <c r="F33"/>
  <c r="E25"/>
  <c r="C13"/>
  <c r="O19" i="5"/>
  <c r="C30"/>
  <c r="D30"/>
  <c r="J26" s="1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F35"/>
  <c r="G35"/>
  <c r="B31"/>
  <c r="B32"/>
  <c r="B33"/>
  <c r="B34"/>
  <c r="B35"/>
  <c r="B30"/>
  <c r="J25" s="1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B24"/>
  <c r="B25"/>
  <c r="B26"/>
  <c r="B27"/>
  <c r="B23"/>
  <c r="G28"/>
  <c r="F28"/>
  <c r="E28"/>
  <c r="D28"/>
  <c r="C28"/>
  <c r="B28"/>
  <c r="I21"/>
  <c r="C13"/>
  <c r="I18" i="2"/>
  <c r="I19"/>
  <c r="I20"/>
  <c r="I21"/>
  <c r="I17"/>
  <c r="I7" i="4"/>
  <c r="I8"/>
  <c r="I9"/>
  <c r="I10"/>
  <c r="I6"/>
  <c r="J7"/>
  <c r="J8"/>
  <c r="J9"/>
  <c r="J10"/>
  <c r="J6"/>
  <c r="C16"/>
  <c r="D16"/>
  <c r="E16"/>
  <c r="F16"/>
  <c r="F23" s="1"/>
  <c r="G16"/>
  <c r="C17"/>
  <c r="D17"/>
  <c r="E17"/>
  <c r="E31" s="1"/>
  <c r="F17"/>
  <c r="G17"/>
  <c r="C18"/>
  <c r="D18"/>
  <c r="D32" s="1"/>
  <c r="E18"/>
  <c r="F18"/>
  <c r="G18"/>
  <c r="C19"/>
  <c r="D19"/>
  <c r="E19"/>
  <c r="E33" s="1"/>
  <c r="F19"/>
  <c r="G19"/>
  <c r="C20"/>
  <c r="D20"/>
  <c r="E20"/>
  <c r="F20"/>
  <c r="F27" s="1"/>
  <c r="G20"/>
  <c r="C21"/>
  <c r="C35" s="1"/>
  <c r="D21"/>
  <c r="E21"/>
  <c r="E28" s="1"/>
  <c r="F21"/>
  <c r="G21"/>
  <c r="G27" s="1"/>
  <c r="B17"/>
  <c r="B18"/>
  <c r="B24" s="1"/>
  <c r="B19"/>
  <c r="B20"/>
  <c r="B21"/>
  <c r="B16"/>
  <c r="B23" s="1"/>
  <c r="D28"/>
  <c r="C28"/>
  <c r="F28"/>
  <c r="B28"/>
  <c r="C27"/>
  <c r="G25"/>
  <c r="E32"/>
  <c r="C25"/>
  <c r="G23"/>
  <c r="E23"/>
  <c r="C23"/>
  <c r="C13"/>
  <c r="R5" i="3"/>
  <c r="P10"/>
  <c r="P7"/>
  <c r="P6"/>
  <c r="P4"/>
  <c r="P3"/>
  <c r="H20"/>
  <c r="H16"/>
  <c r="K15" s="1"/>
  <c r="H12"/>
  <c r="M16" s="1"/>
  <c r="H9"/>
  <c r="K13" s="1"/>
  <c r="H5"/>
  <c r="K12" s="1"/>
  <c r="C30" i="2"/>
  <c r="D30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B31"/>
  <c r="B32"/>
  <c r="B33"/>
  <c r="B34"/>
  <c r="B30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B24"/>
  <c r="B25"/>
  <c r="B26"/>
  <c r="B27"/>
  <c r="B28"/>
  <c r="B23"/>
  <c r="C13"/>
  <c r="I33"/>
  <c r="C35"/>
  <c r="B35"/>
  <c r="D24" i="6" l="1"/>
  <c r="D30"/>
  <c r="E26"/>
  <c r="E24"/>
  <c r="D25"/>
  <c r="B26" i="4"/>
  <c r="D34"/>
  <c r="F32"/>
  <c r="D30"/>
  <c r="J27" i="5"/>
  <c r="E27" i="4"/>
  <c r="J23" i="5"/>
  <c r="J24"/>
  <c r="B28" i="6"/>
  <c r="E32"/>
  <c r="F35"/>
  <c r="K14" i="3"/>
  <c r="G28" i="4"/>
  <c r="D28" i="6"/>
  <c r="D35"/>
  <c r="D27"/>
  <c r="F27"/>
  <c r="F25"/>
  <c r="F30"/>
  <c r="B23"/>
  <c r="I21"/>
  <c r="B25"/>
  <c r="I17"/>
  <c r="G32"/>
  <c r="C32"/>
  <c r="C24"/>
  <c r="E31"/>
  <c r="E23"/>
  <c r="I30" i="2"/>
  <c r="I25"/>
  <c r="I26"/>
  <c r="D23" i="6"/>
  <c r="G24"/>
  <c r="D26"/>
  <c r="D33"/>
  <c r="F31"/>
  <c r="I23" i="2"/>
  <c r="K30" s="1"/>
  <c r="I31"/>
  <c r="I20" i="6"/>
  <c r="B27"/>
  <c r="C23"/>
  <c r="G23"/>
  <c r="F24"/>
  <c r="C26"/>
  <c r="G26"/>
  <c r="B26"/>
  <c r="G27"/>
  <c r="C27"/>
  <c r="I27" i="2"/>
  <c r="I24"/>
  <c r="K31" s="1"/>
  <c r="I19" i="6"/>
  <c r="F23"/>
  <c r="C25"/>
  <c r="G25"/>
  <c r="F26"/>
  <c r="B30"/>
  <c r="B24"/>
  <c r="B34"/>
  <c r="E27"/>
  <c r="C28"/>
  <c r="G28"/>
  <c r="C35"/>
  <c r="G35"/>
  <c r="E28"/>
  <c r="I18"/>
  <c r="I27" i="5"/>
  <c r="I19"/>
  <c r="I24"/>
  <c r="I26"/>
  <c r="K26" s="1"/>
  <c r="I18"/>
  <c r="I20"/>
  <c r="I23"/>
  <c r="K23" s="1"/>
  <c r="I17"/>
  <c r="F24" i="4"/>
  <c r="F26"/>
  <c r="D31"/>
  <c r="D33"/>
  <c r="B32"/>
  <c r="B27"/>
  <c r="D23"/>
  <c r="I23" s="1"/>
  <c r="E24"/>
  <c r="B25"/>
  <c r="F25"/>
  <c r="C26"/>
  <c r="G26"/>
  <c r="D27"/>
  <c r="G30"/>
  <c r="C31"/>
  <c r="G31"/>
  <c r="C32"/>
  <c r="G32"/>
  <c r="C33"/>
  <c r="G33"/>
  <c r="C34"/>
  <c r="G34"/>
  <c r="E25"/>
  <c r="B30"/>
  <c r="F30"/>
  <c r="B31"/>
  <c r="F31"/>
  <c r="B33"/>
  <c r="F33"/>
  <c r="B34"/>
  <c r="F34"/>
  <c r="B35"/>
  <c r="D24"/>
  <c r="C24"/>
  <c r="G24"/>
  <c r="D25"/>
  <c r="E26"/>
  <c r="E30"/>
  <c r="E34"/>
  <c r="D26"/>
  <c r="K17" i="3"/>
  <c r="I34" i="2"/>
  <c r="I32"/>
  <c r="K33"/>
  <c r="K34"/>
  <c r="I23" i="6" l="1"/>
  <c r="J27"/>
  <c r="J23"/>
  <c r="K23" s="1"/>
  <c r="I25"/>
  <c r="I24"/>
  <c r="K27" i="5"/>
  <c r="K24"/>
  <c r="O23" s="1"/>
  <c r="O24" s="1"/>
  <c r="J26" i="6"/>
  <c r="I26"/>
  <c r="K32" i="2"/>
  <c r="J24" i="6"/>
  <c r="I27"/>
  <c r="J25"/>
  <c r="I25" i="5"/>
  <c r="K25" s="1"/>
  <c r="I24" i="4"/>
  <c r="I26"/>
  <c r="I30"/>
  <c r="K30" s="1"/>
  <c r="I32"/>
  <c r="I27"/>
  <c r="I25"/>
  <c r="K32" s="1"/>
  <c r="I33"/>
  <c r="I34"/>
  <c r="K34" s="1"/>
  <c r="I31"/>
  <c r="K31" s="1"/>
  <c r="K25" i="6" l="1"/>
  <c r="K27"/>
  <c r="K33" i="4"/>
  <c r="K24" i="6"/>
  <c r="K26"/>
</calcChain>
</file>

<file path=xl/sharedStrings.xml><?xml version="1.0" encoding="utf-8"?>
<sst xmlns="http://schemas.openxmlformats.org/spreadsheetml/2006/main" count="229" uniqueCount="50">
  <si>
    <t>critic</t>
  </si>
  <si>
    <t>title</t>
  </si>
  <si>
    <t>rating</t>
  </si>
  <si>
    <t>Jack Matthews</t>
  </si>
  <si>
    <t>Lady in the Water</t>
  </si>
  <si>
    <t>Snakes on a Plane</t>
  </si>
  <si>
    <t>You Me and Dupree</t>
  </si>
  <si>
    <t>Superman Returns</t>
  </si>
  <si>
    <t>The Night Listener</t>
  </si>
  <si>
    <t>Mick LaSalle</t>
  </si>
  <si>
    <t>Just My Luck</t>
  </si>
  <si>
    <t>Claudia Puig</t>
  </si>
  <si>
    <t>Lisa Rose</t>
  </si>
  <si>
    <t>Toby</t>
  </si>
  <si>
    <t>Gene Seymour</t>
  </si>
  <si>
    <t>Row Labels</t>
  </si>
  <si>
    <t>Grand Total</t>
  </si>
  <si>
    <t>Column Labels</t>
  </si>
  <si>
    <t>Sum of rating</t>
  </si>
  <si>
    <t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</si>
  <si>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</si>
  <si>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</si>
  <si>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</si>
  <si>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</si>
  <si>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</si>
  <si>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</si>
  <si>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</si>
  <si>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</si>
  <si>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</si>
  <si>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</si>
  <si>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</si>
  <si>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</si>
  <si>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</si>
  <si>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</si>
  <si>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</si>
  <si>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</si>
  <si>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</si>
  <si>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</si>
  <si>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</si>
  <si>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</si>
  <si>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</si>
  <si>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</si>
  <si>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</si>
  <si>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</si>
  <si>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</si>
  <si>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User/ Movie</t>
  </si>
  <si>
    <t>Distance</t>
  </si>
  <si>
    <t>Overall distance</t>
  </si>
  <si>
    <t>Average rating</t>
  </si>
  <si>
    <t>Average distance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</si>
</sst>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7" fillId="0" borderId="0" xfId="0" applyNumberFormat="1" applyFont="1"/>
    <xf numFmtId="0" fontId="0" fillId="0" borderId="0" xfId="0" applyFont="1"/>
    <xf numFmtId="0" fontId="16" fillId="33" borderId="12" xfId="0" applyFont="1" applyFill="1" applyBorder="1"/>
    <xf numFmtId="43" fontId="0" fillId="0" borderId="0" xfId="42" applyFont="1"/>
    <xf numFmtId="0" fontId="16" fillId="33" borderId="14" xfId="0" applyFont="1" applyFill="1" applyBorder="1"/>
    <xf numFmtId="0" fontId="16" fillId="3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NumberFormat="1" applyBorder="1"/>
    <xf numFmtId="43" fontId="0" fillId="0" borderId="18" xfId="42" applyFont="1" applyBorder="1"/>
    <xf numFmtId="0" fontId="0" fillId="0" borderId="19" xfId="0" applyBorder="1" applyAlignment="1">
      <alignment horizontal="left"/>
    </xf>
    <xf numFmtId="0" fontId="0" fillId="0" borderId="10" xfId="0" applyNumberFormat="1" applyBorder="1"/>
    <xf numFmtId="43" fontId="0" fillId="0" borderId="20" xfId="42" applyFont="1" applyBorder="1"/>
    <xf numFmtId="0" fontId="0" fillId="0" borderId="21" xfId="0" applyBorder="1" applyAlignment="1">
      <alignment horizontal="left"/>
    </xf>
    <xf numFmtId="2" fontId="0" fillId="0" borderId="22" xfId="0" applyNumberFormat="1" applyBorder="1"/>
    <xf numFmtId="2" fontId="0" fillId="0" borderId="16" xfId="0" applyNumberFormat="1" applyBorder="1"/>
    <xf numFmtId="2" fontId="0" fillId="0" borderId="0" xfId="0" applyNumberFormat="1" applyBorder="1"/>
    <xf numFmtId="2" fontId="0" fillId="0" borderId="18" xfId="0" applyNumberFormat="1" applyBorder="1"/>
    <xf numFmtId="2" fontId="0" fillId="0" borderId="10" xfId="0" applyNumberFormat="1" applyBorder="1"/>
    <xf numFmtId="2" fontId="0" fillId="0" borderId="20" xfId="0" applyNumberFormat="1" applyBorder="1"/>
    <xf numFmtId="0" fontId="16" fillId="34" borderId="16" xfId="0" applyFont="1" applyFill="1" applyBorder="1"/>
    <xf numFmtId="43" fontId="0" fillId="35" borderId="18" xfId="42" applyFont="1" applyFill="1" applyBorder="1"/>
    <xf numFmtId="43" fontId="0" fillId="35" borderId="20" xfId="42" applyFont="1" applyFill="1" applyBorder="1"/>
    <xf numFmtId="43" fontId="0" fillId="0" borderId="17" xfId="42" applyFont="1" applyBorder="1" applyAlignment="1">
      <alignment horizontal="left"/>
    </xf>
    <xf numFmtId="43" fontId="0" fillId="0" borderId="19" xfId="42" applyFont="1" applyBorder="1" applyAlignment="1">
      <alignment horizontal="left"/>
    </xf>
    <xf numFmtId="43" fontId="0" fillId="0" borderId="21" xfId="42" applyFont="1" applyBorder="1" applyAlignment="1">
      <alignment horizontal="left"/>
    </xf>
    <xf numFmtId="43" fontId="0" fillId="0" borderId="22" xfId="42" applyFont="1" applyBorder="1"/>
    <xf numFmtId="43" fontId="0" fillId="0" borderId="16" xfId="42" applyFont="1" applyBorder="1"/>
    <xf numFmtId="43" fontId="0" fillId="0" borderId="0" xfId="42" applyFont="1" applyBorder="1"/>
    <xf numFmtId="43" fontId="0" fillId="0" borderId="10" xfId="42" applyFont="1" applyBorder="1"/>
    <xf numFmtId="0" fontId="0" fillId="0" borderId="13" xfId="0" applyBorder="1"/>
    <xf numFmtId="2" fontId="0" fillId="0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82.721321990743" createdVersion="3" refreshedVersion="3" minRefreshableVersion="3" recordCount="31">
  <cacheSource type="worksheet">
    <worksheetSource ref="A1:C32" sheet="movie_rating"/>
  </cacheSource>
  <cacheFields count="3">
    <cacheField name="critic" numFmtId="0">
      <sharedItems count="6">
        <s v="Jack Matthews"/>
        <s v="Mick LaSalle"/>
        <s v="Claudia Puig"/>
        <s v="Lisa Rose"/>
        <s v="Toby"/>
        <s v="Gene Seymour"/>
      </sharedItems>
    </cacheField>
    <cacheField name="title" numFmtId="0">
      <sharedItems count="6">
        <s v="Lady in the Water"/>
        <s v="Snakes on a Plane"/>
        <s v="You Me and Dupree"/>
        <s v="Superman Returns"/>
        <s v="The Night Listener"/>
        <s v="Just My Luck"/>
      </sharedItems>
    </cacheField>
    <cacheField name="rating" numFmtId="0">
      <sharedItems containsSemiMixedTypes="0" containsString="0" containsNumb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3"/>
  </r>
  <r>
    <x v="0"/>
    <x v="1"/>
    <n v="4"/>
  </r>
  <r>
    <x v="0"/>
    <x v="2"/>
    <n v="3.5"/>
  </r>
  <r>
    <x v="0"/>
    <x v="3"/>
    <n v="5"/>
  </r>
  <r>
    <x v="0"/>
    <x v="4"/>
    <n v="3"/>
  </r>
  <r>
    <x v="1"/>
    <x v="0"/>
    <n v="3"/>
  </r>
  <r>
    <x v="1"/>
    <x v="1"/>
    <n v="4"/>
  </r>
  <r>
    <x v="1"/>
    <x v="5"/>
    <n v="2"/>
  </r>
  <r>
    <x v="1"/>
    <x v="3"/>
    <n v="3"/>
  </r>
  <r>
    <x v="1"/>
    <x v="2"/>
    <n v="2"/>
  </r>
  <r>
    <x v="1"/>
    <x v="4"/>
    <n v="3"/>
  </r>
  <r>
    <x v="2"/>
    <x v="1"/>
    <n v="3.5"/>
  </r>
  <r>
    <x v="2"/>
    <x v="5"/>
    <n v="3"/>
  </r>
  <r>
    <x v="2"/>
    <x v="2"/>
    <n v="2.5"/>
  </r>
  <r>
    <x v="2"/>
    <x v="3"/>
    <n v="4"/>
  </r>
  <r>
    <x v="2"/>
    <x v="4"/>
    <n v="4.5"/>
  </r>
  <r>
    <x v="3"/>
    <x v="0"/>
    <n v="2.5"/>
  </r>
  <r>
    <x v="3"/>
    <x v="1"/>
    <n v="3.5"/>
  </r>
  <r>
    <x v="3"/>
    <x v="5"/>
    <n v="3"/>
  </r>
  <r>
    <x v="3"/>
    <x v="3"/>
    <n v="3.5"/>
  </r>
  <r>
    <x v="3"/>
    <x v="4"/>
    <n v="3"/>
  </r>
  <r>
    <x v="3"/>
    <x v="2"/>
    <n v="2.5"/>
  </r>
  <r>
    <x v="4"/>
    <x v="1"/>
    <n v="4.5"/>
  </r>
  <r>
    <x v="4"/>
    <x v="3"/>
    <n v="4"/>
  </r>
  <r>
    <x v="4"/>
    <x v="2"/>
    <n v="1"/>
  </r>
  <r>
    <x v="5"/>
    <x v="0"/>
    <n v="3"/>
  </r>
  <r>
    <x v="5"/>
    <x v="1"/>
    <n v="3.5"/>
  </r>
  <r>
    <x v="5"/>
    <x v="5"/>
    <n v="1.5"/>
  </r>
  <r>
    <x v="5"/>
    <x v="3"/>
    <n v="5"/>
  </r>
  <r>
    <x v="5"/>
    <x v="2"/>
    <n v="3.5"/>
  </r>
  <r>
    <x v="5"/>
    <x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1" firstHeaderRow="1" firstDataRow="2" firstDataCol="1"/>
  <pivotFields count="3">
    <pivotField axis="axisRow" showAll="0">
      <items count="7">
        <item x="2"/>
        <item x="5"/>
        <item x="0"/>
        <item x="3"/>
        <item x="1"/>
        <item x="4"/>
        <item t="default"/>
      </items>
    </pivotField>
    <pivotField axis="axisCol" showAll="0">
      <items count="7">
        <item x="5"/>
        <item x="0"/>
        <item x="1"/>
        <item x="3"/>
        <item x="4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1" firstHeaderRow="1" firstDataRow="2" firstDataCol="1"/>
  <pivotFields count="3">
    <pivotField axis="axisRow" showAll="0">
      <items count="7">
        <item x="2"/>
        <item x="5"/>
        <item x="0"/>
        <item x="3"/>
        <item x="1"/>
        <item x="4"/>
        <item t="default"/>
      </items>
    </pivotField>
    <pivotField axis="axisCol" showAll="0">
      <items count="7">
        <item x="5"/>
        <item x="0"/>
        <item x="1"/>
        <item x="3"/>
        <item x="4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1" firstHeaderRow="1" firstDataRow="2" firstDataCol="1"/>
  <pivotFields count="3">
    <pivotField axis="axisRow" showAll="0">
      <items count="7">
        <item x="2"/>
        <item x="5"/>
        <item x="0"/>
        <item x="3"/>
        <item x="1"/>
        <item x="4"/>
        <item t="default"/>
      </items>
    </pivotField>
    <pivotField axis="axisCol" showAll="0">
      <items count="7">
        <item x="5"/>
        <item x="0"/>
        <item x="1"/>
        <item x="3"/>
        <item x="4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User/ Movie">
  <location ref="A3:H11" firstHeaderRow="1" firstDataRow="2" firstDataCol="1"/>
  <pivotFields count="3">
    <pivotField axis="axisRow" showAll="0">
      <items count="7">
        <item x="2"/>
        <item x="5"/>
        <item x="0"/>
        <item x="3"/>
        <item x="1"/>
        <item x="4"/>
        <item t="default"/>
      </items>
    </pivotField>
    <pivotField axis="axisCol" showAll="0">
      <items count="7">
        <item x="5"/>
        <item x="0"/>
        <item x="1"/>
        <item x="3"/>
        <item x="4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35"/>
  <sheetViews>
    <sheetView topLeftCell="C7" workbookViewId="0">
      <selection activeCell="D16" sqref="D16"/>
    </sheetView>
  </sheetViews>
  <sheetFormatPr defaultRowHeight="15"/>
  <cols>
    <col min="1" max="1" width="14.140625" bestFit="1" customWidth="1"/>
    <col min="2" max="2" width="16.28515625" bestFit="1" customWidth="1"/>
    <col min="3" max="3" width="16.7109375" bestFit="1" customWidth="1"/>
    <col min="4" max="4" width="16.85546875" bestFit="1" customWidth="1"/>
    <col min="5" max="5" width="17.5703125" bestFit="1" customWidth="1"/>
    <col min="6" max="6" width="17.42578125" bestFit="1" customWidth="1"/>
    <col min="7" max="7" width="18.85546875" bestFit="1" customWidth="1"/>
    <col min="8" max="8" width="11.28515625" bestFit="1" customWidth="1"/>
  </cols>
  <sheetData>
    <row r="3" spans="1:8">
      <c r="A3" t="s">
        <v>18</v>
      </c>
      <c r="B3" t="s">
        <v>17</v>
      </c>
    </row>
    <row r="4" spans="1:8">
      <c r="A4" t="s">
        <v>15</v>
      </c>
      <c r="B4" t="s">
        <v>10</v>
      </c>
      <c r="C4" t="s">
        <v>4</v>
      </c>
      <c r="D4" t="s">
        <v>5</v>
      </c>
      <c r="E4" t="s">
        <v>7</v>
      </c>
      <c r="F4" t="s">
        <v>8</v>
      </c>
      <c r="G4" t="s">
        <v>6</v>
      </c>
      <c r="H4" t="s">
        <v>16</v>
      </c>
    </row>
    <row r="5" spans="1:8">
      <c r="A5" s="2" t="s">
        <v>11</v>
      </c>
      <c r="B5" s="3">
        <v>3</v>
      </c>
      <c r="C5" s="3"/>
      <c r="D5" s="3">
        <v>3.5</v>
      </c>
      <c r="E5" s="3">
        <v>4</v>
      </c>
      <c r="F5" s="3">
        <v>4.5</v>
      </c>
      <c r="G5" s="3">
        <v>2.5</v>
      </c>
      <c r="H5" s="3">
        <v>17.5</v>
      </c>
    </row>
    <row r="6" spans="1:8">
      <c r="A6" s="2" t="s">
        <v>14</v>
      </c>
      <c r="B6" s="3">
        <v>1.5</v>
      </c>
      <c r="C6" s="3">
        <v>3</v>
      </c>
      <c r="D6" s="3">
        <v>3.5</v>
      </c>
      <c r="E6" s="3">
        <v>5</v>
      </c>
      <c r="F6" s="3">
        <v>3</v>
      </c>
      <c r="G6" s="3">
        <v>3.5</v>
      </c>
      <c r="H6" s="3">
        <v>19.5</v>
      </c>
    </row>
    <row r="7" spans="1:8">
      <c r="A7" s="2" t="s">
        <v>3</v>
      </c>
      <c r="B7" s="3"/>
      <c r="C7" s="3">
        <v>3</v>
      </c>
      <c r="D7" s="3">
        <v>4</v>
      </c>
      <c r="E7" s="3">
        <v>5</v>
      </c>
      <c r="F7" s="3">
        <v>3</v>
      </c>
      <c r="G7" s="3">
        <v>3.5</v>
      </c>
      <c r="H7" s="3">
        <v>18.5</v>
      </c>
    </row>
    <row r="8" spans="1:8">
      <c r="A8" s="2" t="s">
        <v>12</v>
      </c>
      <c r="B8" s="3">
        <v>3</v>
      </c>
      <c r="C8" s="3">
        <v>2.5</v>
      </c>
      <c r="D8" s="3">
        <v>3.5</v>
      </c>
      <c r="E8" s="3">
        <v>3.5</v>
      </c>
      <c r="F8" s="3">
        <v>3</v>
      </c>
      <c r="G8" s="3">
        <v>2.5</v>
      </c>
      <c r="H8" s="3">
        <v>18</v>
      </c>
    </row>
    <row r="9" spans="1:8">
      <c r="A9" s="2" t="s">
        <v>9</v>
      </c>
      <c r="B9" s="3">
        <v>2</v>
      </c>
      <c r="C9" s="3">
        <v>3</v>
      </c>
      <c r="D9" s="3">
        <v>4</v>
      </c>
      <c r="E9" s="3">
        <v>3</v>
      </c>
      <c r="F9" s="3">
        <v>3</v>
      </c>
      <c r="G9" s="3">
        <v>2</v>
      </c>
      <c r="H9" s="3">
        <v>17</v>
      </c>
    </row>
    <row r="10" spans="1:8">
      <c r="A10" s="2" t="s">
        <v>13</v>
      </c>
      <c r="B10" s="3"/>
      <c r="C10" s="3"/>
      <c r="D10" s="3">
        <v>4.5</v>
      </c>
      <c r="E10" s="3">
        <v>4</v>
      </c>
      <c r="F10" s="3"/>
      <c r="G10" s="3">
        <v>1</v>
      </c>
      <c r="H10" s="3">
        <v>9.5</v>
      </c>
    </row>
    <row r="11" spans="1:8">
      <c r="A11" s="2" t="s">
        <v>16</v>
      </c>
      <c r="B11" s="3">
        <v>9.5</v>
      </c>
      <c r="C11" s="3">
        <v>11.5</v>
      </c>
      <c r="D11" s="3">
        <v>23</v>
      </c>
      <c r="E11" s="3">
        <v>24.5</v>
      </c>
      <c r="F11" s="3">
        <v>16.5</v>
      </c>
      <c r="G11" s="3">
        <v>15</v>
      </c>
      <c r="H11" s="3">
        <v>100</v>
      </c>
    </row>
    <row r="13" spans="1:8">
      <c r="C13">
        <f>C11/4</f>
        <v>2.875</v>
      </c>
    </row>
    <row r="16" spans="1:8">
      <c r="B16" s="3">
        <v>3</v>
      </c>
      <c r="C16" s="3"/>
      <c r="D16" s="3">
        <v>3.5</v>
      </c>
      <c r="E16" s="3">
        <v>4</v>
      </c>
      <c r="F16" s="3">
        <v>4.5</v>
      </c>
      <c r="G16" s="3">
        <v>2.5</v>
      </c>
    </row>
    <row r="17" spans="2:15">
      <c r="B17" s="3">
        <v>1.5</v>
      </c>
      <c r="C17" s="3">
        <v>3</v>
      </c>
      <c r="D17" s="3">
        <v>3.5</v>
      </c>
      <c r="E17" s="3">
        <v>5</v>
      </c>
      <c r="F17" s="3">
        <v>3</v>
      </c>
      <c r="G17" s="3">
        <v>3.5</v>
      </c>
      <c r="I17">
        <f>CORREL($B$16:$G$16,B17:G17)</f>
        <v>0.31497039417435596</v>
      </c>
    </row>
    <row r="18" spans="2:15">
      <c r="B18" s="3"/>
      <c r="C18" s="3">
        <v>3</v>
      </c>
      <c r="D18" s="3">
        <v>4</v>
      </c>
      <c r="E18" s="3">
        <v>5</v>
      </c>
      <c r="F18" s="3">
        <v>3</v>
      </c>
      <c r="G18" s="3">
        <v>3.5</v>
      </c>
      <c r="I18">
        <f>CORREL($B$16:$G$16,B18:G18)</f>
        <v>2.8571428571428571E-2</v>
      </c>
    </row>
    <row r="19" spans="2:15">
      <c r="B19" s="3">
        <v>3</v>
      </c>
      <c r="C19" s="3">
        <v>2.5</v>
      </c>
      <c r="D19" s="3">
        <v>3.5</v>
      </c>
      <c r="E19" s="3">
        <v>3.5</v>
      </c>
      <c r="F19" s="3">
        <v>3</v>
      </c>
      <c r="G19" s="3">
        <v>2.5</v>
      </c>
      <c r="I19">
        <f>CORREL($B$16:$G$16,B19:G19)</f>
        <v>0.56694670951384074</v>
      </c>
      <c r="O19">
        <f>AVERAGE(B5:G5)</f>
        <v>3.5</v>
      </c>
    </row>
    <row r="20" spans="2:15">
      <c r="B20" s="3">
        <v>2</v>
      </c>
      <c r="C20" s="3">
        <v>3</v>
      </c>
      <c r="D20" s="3">
        <v>4</v>
      </c>
      <c r="E20" s="3">
        <v>3</v>
      </c>
      <c r="F20" s="3">
        <v>3</v>
      </c>
      <c r="G20" s="3">
        <v>2</v>
      </c>
      <c r="I20">
        <f>CORREL($B$16:$G$16,B20:G20)</f>
        <v>0.56694670951384074</v>
      </c>
    </row>
    <row r="21" spans="2:15">
      <c r="B21" s="3"/>
      <c r="C21" s="3"/>
      <c r="D21" s="3">
        <v>4.5</v>
      </c>
      <c r="E21" s="3">
        <v>4</v>
      </c>
      <c r="F21" s="3"/>
      <c r="G21" s="3">
        <v>1</v>
      </c>
      <c r="I21">
        <f>CORREL($B$16:$G$16,B21:G21)</f>
        <v>0.89340514744156441</v>
      </c>
    </row>
    <row r="23" spans="2:15">
      <c r="B23">
        <f t="shared" ref="B23:G23" si="0">IF(OR(B$16="",B17=""),"",B$16*B17)</f>
        <v>4.5</v>
      </c>
      <c r="C23" t="str">
        <f t="shared" si="0"/>
        <v/>
      </c>
      <c r="D23">
        <f t="shared" si="0"/>
        <v>12.25</v>
      </c>
      <c r="E23">
        <f t="shared" si="0"/>
        <v>20</v>
      </c>
      <c r="F23">
        <f t="shared" si="0"/>
        <v>13.5</v>
      </c>
      <c r="G23">
        <f t="shared" si="0"/>
        <v>8.75</v>
      </c>
      <c r="I23">
        <f>SUM(B23:G23)</f>
        <v>59</v>
      </c>
      <c r="J23">
        <f>SQRT(SUM($B$30:$G$30))*SQRT(SUM(B31:G31))</f>
        <v>66.682550191185697</v>
      </c>
      <c r="K23">
        <f>I23/J23</f>
        <v>0.8847891964365634</v>
      </c>
      <c r="M23">
        <v>-0.25</v>
      </c>
      <c r="O23">
        <f>SUMPRODUCT(K23:K26,M23:M26)</f>
        <v>-1.1222435752386044</v>
      </c>
    </row>
    <row r="24" spans="2:15">
      <c r="B24" t="str">
        <f t="shared" ref="B24:G27" si="1">IF(OR(B$16="",B18=""),"",B$16*B18)</f>
        <v/>
      </c>
      <c r="C24" t="str">
        <f t="shared" si="1"/>
        <v/>
      </c>
      <c r="D24">
        <f t="shared" si="1"/>
        <v>14</v>
      </c>
      <c r="E24">
        <f t="shared" si="1"/>
        <v>20</v>
      </c>
      <c r="F24">
        <f t="shared" si="1"/>
        <v>13.5</v>
      </c>
      <c r="G24">
        <f t="shared" si="1"/>
        <v>8.75</v>
      </c>
      <c r="I24">
        <f>SUM(B24:G24)</f>
        <v>56.25</v>
      </c>
      <c r="J24">
        <f>SQRT(SUM($B$30:$G$30))*SQRT(SUM(B32:G32))</f>
        <v>67.395752833542858</v>
      </c>
      <c r="K24">
        <f>I24/J24</f>
        <v>0.83462232611198583</v>
      </c>
      <c r="M24">
        <v>-0.70000000000000018</v>
      </c>
      <c r="O24">
        <f>O23/SUM(K23:K27)</f>
        <v>-0.26488300138503479</v>
      </c>
    </row>
    <row r="25" spans="2:15">
      <c r="B25">
        <f t="shared" si="1"/>
        <v>9</v>
      </c>
      <c r="C25" t="str">
        <f t="shared" si="1"/>
        <v/>
      </c>
      <c r="D25">
        <f t="shared" si="1"/>
        <v>12.25</v>
      </c>
      <c r="E25">
        <f t="shared" si="1"/>
        <v>14</v>
      </c>
      <c r="F25">
        <f t="shared" si="1"/>
        <v>13.5</v>
      </c>
      <c r="G25">
        <f t="shared" si="1"/>
        <v>6.25</v>
      </c>
      <c r="I25">
        <f>SUM(B25:G25)</f>
        <v>55</v>
      </c>
      <c r="J25">
        <f>SQRT(SUM($B$30:$G$30))*SQRT(SUM(B33:G33))</f>
        <v>59.213596411635052</v>
      </c>
      <c r="K25">
        <f>I25/J25</f>
        <v>0.92884072802564799</v>
      </c>
      <c r="M25">
        <v>-0.5</v>
      </c>
    </row>
    <row r="26" spans="2:15">
      <c r="B26">
        <f t="shared" si="1"/>
        <v>6</v>
      </c>
      <c r="C26" t="str">
        <f t="shared" si="1"/>
        <v/>
      </c>
      <c r="D26">
        <f t="shared" si="1"/>
        <v>14</v>
      </c>
      <c r="E26">
        <f t="shared" si="1"/>
        <v>12</v>
      </c>
      <c r="F26">
        <f t="shared" si="1"/>
        <v>13.5</v>
      </c>
      <c r="G26">
        <f t="shared" si="1"/>
        <v>5</v>
      </c>
      <c r="I26">
        <f>SUM(B26:G26)</f>
        <v>50.5</v>
      </c>
      <c r="J26">
        <f>SQRT(SUM($B$30:$G$30))*SQRT(SUM(B34:G34))</f>
        <v>57.019733426244642</v>
      </c>
      <c r="K26">
        <f>I26/J26</f>
        <v>0.88565829697050491</v>
      </c>
      <c r="M26">
        <v>0.16666666666666652</v>
      </c>
    </row>
    <row r="27" spans="2:15">
      <c r="B27" t="str">
        <f t="shared" si="1"/>
        <v/>
      </c>
      <c r="C27" t="str">
        <f t="shared" si="1"/>
        <v/>
      </c>
      <c r="D27">
        <f t="shared" si="1"/>
        <v>15.75</v>
      </c>
      <c r="E27">
        <f t="shared" si="1"/>
        <v>16</v>
      </c>
      <c r="F27" t="str">
        <f t="shared" si="1"/>
        <v/>
      </c>
      <c r="G27">
        <f t="shared" si="1"/>
        <v>2.5</v>
      </c>
      <c r="I27">
        <f>SUM(B27:G27)</f>
        <v>34.25</v>
      </c>
      <c r="J27">
        <f>SQRT(SUM($B$30:$G$30))*SQRT(SUM(B35:G35))</f>
        <v>48.730765436221084</v>
      </c>
      <c r="K27">
        <f>I27/J27</f>
        <v>0.70284141226606556</v>
      </c>
    </row>
    <row r="28" spans="2:15">
      <c r="B28" t="str">
        <f t="shared" ref="B28:G28" si="2">IF(OR(B21="",B22=""),"",MIN(B$16,B22))</f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</row>
    <row r="30" spans="2:15">
      <c r="B30">
        <f t="shared" ref="B30:G30" si="3">IF(B16="","",B16^2)</f>
        <v>9</v>
      </c>
      <c r="C30" t="str">
        <f t="shared" si="3"/>
        <v/>
      </c>
      <c r="D30">
        <f t="shared" si="3"/>
        <v>12.25</v>
      </c>
      <c r="E30">
        <f t="shared" si="3"/>
        <v>16</v>
      </c>
      <c r="F30">
        <f t="shared" si="3"/>
        <v>20.25</v>
      </c>
      <c r="G30">
        <f t="shared" si="3"/>
        <v>6.25</v>
      </c>
    </row>
    <row r="31" spans="2:15">
      <c r="B31">
        <f t="shared" ref="B31:G35" si="4">IF(B17="","",B17^2)</f>
        <v>2.25</v>
      </c>
      <c r="C31">
        <f t="shared" si="4"/>
        <v>9</v>
      </c>
      <c r="D31">
        <f t="shared" si="4"/>
        <v>12.25</v>
      </c>
      <c r="E31">
        <f t="shared" si="4"/>
        <v>25</v>
      </c>
      <c r="F31">
        <f t="shared" si="4"/>
        <v>9</v>
      </c>
      <c r="G31">
        <f t="shared" si="4"/>
        <v>12.25</v>
      </c>
    </row>
    <row r="32" spans="2:15">
      <c r="B32" t="str">
        <f t="shared" si="4"/>
        <v/>
      </c>
      <c r="C32">
        <f t="shared" si="4"/>
        <v>9</v>
      </c>
      <c r="D32">
        <f t="shared" si="4"/>
        <v>16</v>
      </c>
      <c r="E32">
        <f t="shared" si="4"/>
        <v>25</v>
      </c>
      <c r="F32">
        <f t="shared" si="4"/>
        <v>9</v>
      </c>
      <c r="G32">
        <f t="shared" si="4"/>
        <v>12.25</v>
      </c>
    </row>
    <row r="33" spans="2:7">
      <c r="B33">
        <f t="shared" si="4"/>
        <v>9</v>
      </c>
      <c r="C33">
        <f t="shared" si="4"/>
        <v>6.25</v>
      </c>
      <c r="D33">
        <f t="shared" si="4"/>
        <v>12.25</v>
      </c>
      <c r="E33">
        <f t="shared" si="4"/>
        <v>12.25</v>
      </c>
      <c r="F33">
        <f t="shared" si="4"/>
        <v>9</v>
      </c>
      <c r="G33">
        <f t="shared" si="4"/>
        <v>6.25</v>
      </c>
    </row>
    <row r="34" spans="2:7">
      <c r="B34">
        <f t="shared" si="4"/>
        <v>4</v>
      </c>
      <c r="C34">
        <f t="shared" si="4"/>
        <v>9</v>
      </c>
      <c r="D34">
        <f t="shared" si="4"/>
        <v>16</v>
      </c>
      <c r="E34">
        <f t="shared" si="4"/>
        <v>9</v>
      </c>
      <c r="F34">
        <f t="shared" si="4"/>
        <v>9</v>
      </c>
      <c r="G34">
        <f t="shared" si="4"/>
        <v>4</v>
      </c>
    </row>
    <row r="35" spans="2:7">
      <c r="B35" t="str">
        <f t="shared" si="4"/>
        <v/>
      </c>
      <c r="C35" t="str">
        <f t="shared" si="4"/>
        <v/>
      </c>
      <c r="D35">
        <f t="shared" si="4"/>
        <v>20.25</v>
      </c>
      <c r="E35">
        <f t="shared" si="4"/>
        <v>16</v>
      </c>
      <c r="F35" t="str">
        <f t="shared" si="4"/>
        <v/>
      </c>
      <c r="G35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5"/>
  <sheetViews>
    <sheetView topLeftCell="A2" workbookViewId="0">
      <selection activeCell="B23" sqref="B23"/>
    </sheetView>
  </sheetViews>
  <sheetFormatPr defaultRowHeight="15"/>
  <cols>
    <col min="1" max="1" width="14.140625" bestFit="1" customWidth="1"/>
    <col min="2" max="2" width="16.28515625" bestFit="1" customWidth="1"/>
    <col min="3" max="3" width="16.7109375" bestFit="1" customWidth="1"/>
    <col min="4" max="4" width="16.85546875" bestFit="1" customWidth="1"/>
    <col min="5" max="5" width="17.5703125" bestFit="1" customWidth="1"/>
    <col min="6" max="6" width="17.42578125" bestFit="1" customWidth="1"/>
    <col min="7" max="7" width="18.85546875" bestFit="1" customWidth="1"/>
    <col min="8" max="8" width="11.28515625" bestFit="1" customWidth="1"/>
  </cols>
  <sheetData>
    <row r="3" spans="1:10">
      <c r="A3" t="s">
        <v>18</v>
      </c>
      <c r="B3" t="s">
        <v>17</v>
      </c>
    </row>
    <row r="4" spans="1:10">
      <c r="A4" t="s">
        <v>15</v>
      </c>
      <c r="B4" t="s">
        <v>10</v>
      </c>
      <c r="C4" t="s">
        <v>4</v>
      </c>
      <c r="D4" t="s">
        <v>5</v>
      </c>
      <c r="E4" t="s">
        <v>7</v>
      </c>
      <c r="F4" t="s">
        <v>8</v>
      </c>
      <c r="G4" t="s">
        <v>6</v>
      </c>
      <c r="H4" t="s">
        <v>16</v>
      </c>
    </row>
    <row r="5" spans="1:10">
      <c r="A5" s="2" t="s">
        <v>11</v>
      </c>
      <c r="B5" s="3">
        <v>3</v>
      </c>
      <c r="C5" s="3"/>
      <c r="D5" s="3">
        <v>3.5</v>
      </c>
      <c r="E5" s="3">
        <v>4</v>
      </c>
      <c r="F5" s="3">
        <v>4.5</v>
      </c>
      <c r="G5" s="3">
        <v>2.5</v>
      </c>
      <c r="H5" s="3">
        <v>17.5</v>
      </c>
    </row>
    <row r="6" spans="1:10">
      <c r="A6" s="2" t="s">
        <v>14</v>
      </c>
      <c r="B6" s="3">
        <v>1.5</v>
      </c>
      <c r="C6" s="3">
        <v>3</v>
      </c>
      <c r="D6" s="3">
        <v>3.5</v>
      </c>
      <c r="E6" s="3">
        <v>5</v>
      </c>
      <c r="F6" s="3">
        <v>3</v>
      </c>
      <c r="G6" s="3">
        <v>3.5</v>
      </c>
      <c r="H6" s="3">
        <v>19.5</v>
      </c>
      <c r="I6">
        <f>PEARSON($B$5:$G$5,$B6:$G6)</f>
        <v>0.31497039417435596</v>
      </c>
      <c r="J6">
        <f>CORREL($B$5:$G$5,$B6:$G6)</f>
        <v>0.31497039417435596</v>
      </c>
    </row>
    <row r="7" spans="1:10">
      <c r="A7" s="2" t="s">
        <v>3</v>
      </c>
      <c r="B7" s="3"/>
      <c r="C7" s="3">
        <v>3</v>
      </c>
      <c r="D7" s="3">
        <v>4</v>
      </c>
      <c r="E7" s="3">
        <v>5</v>
      </c>
      <c r="F7" s="3">
        <v>3</v>
      </c>
      <c r="G7" s="3">
        <v>3.5</v>
      </c>
      <c r="H7" s="3">
        <v>18.5</v>
      </c>
      <c r="I7">
        <f>PEARSON($B$5:$G$5,$B7:$G7)</f>
        <v>2.8571428571428571E-2</v>
      </c>
      <c r="J7">
        <f>CORREL($B$5:$G$5,$B7:$G7)</f>
        <v>2.8571428571428571E-2</v>
      </c>
    </row>
    <row r="8" spans="1:10">
      <c r="A8" s="2" t="s">
        <v>12</v>
      </c>
      <c r="B8" s="3">
        <v>3</v>
      </c>
      <c r="C8" s="3">
        <v>2.5</v>
      </c>
      <c r="D8" s="3">
        <v>3.5</v>
      </c>
      <c r="E8" s="3">
        <v>3.5</v>
      </c>
      <c r="F8" s="3">
        <v>3</v>
      </c>
      <c r="G8" s="3">
        <v>2.5</v>
      </c>
      <c r="H8" s="3">
        <v>18</v>
      </c>
      <c r="I8">
        <f>PEARSON($B$5:$G$5,$B8:$G8)</f>
        <v>0.56694670951384074</v>
      </c>
      <c r="J8">
        <f>CORREL($B$5:$G$5,$B8:$G8)</f>
        <v>0.56694670951384074</v>
      </c>
    </row>
    <row r="9" spans="1:10">
      <c r="A9" s="2" t="s">
        <v>9</v>
      </c>
      <c r="B9" s="3">
        <v>2</v>
      </c>
      <c r="C9" s="3">
        <v>3</v>
      </c>
      <c r="D9" s="3">
        <v>4</v>
      </c>
      <c r="E9" s="3">
        <v>3</v>
      </c>
      <c r="F9" s="3">
        <v>3</v>
      </c>
      <c r="G9" s="3">
        <v>2</v>
      </c>
      <c r="H9" s="3">
        <v>17</v>
      </c>
      <c r="I9">
        <f>PEARSON($B$5:$G$5,$B9:$G9)</f>
        <v>0.56694670951384074</v>
      </c>
      <c r="J9">
        <f>CORREL($B$5:$G$5,$B9:$G9)</f>
        <v>0.56694670951384074</v>
      </c>
    </row>
    <row r="10" spans="1:10">
      <c r="A10" s="2" t="s">
        <v>13</v>
      </c>
      <c r="B10" s="3"/>
      <c r="C10" s="3"/>
      <c r="D10" s="3">
        <v>4.5</v>
      </c>
      <c r="E10" s="3">
        <v>4</v>
      </c>
      <c r="F10" s="3"/>
      <c r="G10" s="3">
        <v>1</v>
      </c>
      <c r="H10" s="3">
        <v>9.5</v>
      </c>
      <c r="I10">
        <f>PEARSON($B$5:$G$5,$B10:$G10)</f>
        <v>0.89340514744156441</v>
      </c>
      <c r="J10">
        <f>CORREL($B$5:$G$5,$B10:$G10)</f>
        <v>0.89340514744156441</v>
      </c>
    </row>
    <row r="11" spans="1:10">
      <c r="A11" s="2" t="s">
        <v>16</v>
      </c>
      <c r="B11" s="3">
        <v>9.5</v>
      </c>
      <c r="C11" s="3">
        <v>11.5</v>
      </c>
      <c r="D11" s="3">
        <v>23</v>
      </c>
      <c r="E11" s="3">
        <v>24.5</v>
      </c>
      <c r="F11" s="3">
        <v>16.5</v>
      </c>
      <c r="G11" s="3">
        <v>15</v>
      </c>
      <c r="H11" s="3">
        <v>100</v>
      </c>
    </row>
    <row r="13" spans="1:10">
      <c r="C13">
        <f>C11/4</f>
        <v>2.875</v>
      </c>
    </row>
    <row r="16" spans="1:10">
      <c r="B16">
        <f t="shared" ref="B16:G16" si="0">IF(B5="","",B5)</f>
        <v>3</v>
      </c>
      <c r="C16" t="str">
        <f t="shared" si="0"/>
        <v/>
      </c>
      <c r="D16">
        <f t="shared" si="0"/>
        <v>3.5</v>
      </c>
      <c r="E16">
        <f t="shared" si="0"/>
        <v>4</v>
      </c>
      <c r="F16">
        <f t="shared" si="0"/>
        <v>4.5</v>
      </c>
      <c r="G16">
        <f t="shared" si="0"/>
        <v>2.5</v>
      </c>
    </row>
    <row r="17" spans="2:11">
      <c r="B17">
        <f t="shared" ref="B17:G21" si="1">IF(B6="","",B6)</f>
        <v>1.5</v>
      </c>
      <c r="C17">
        <f t="shared" si="1"/>
        <v>3</v>
      </c>
      <c r="D17">
        <f t="shared" si="1"/>
        <v>3.5</v>
      </c>
      <c r="E17">
        <f t="shared" si="1"/>
        <v>5</v>
      </c>
      <c r="F17">
        <f t="shared" si="1"/>
        <v>3</v>
      </c>
      <c r="G17">
        <f t="shared" si="1"/>
        <v>3.5</v>
      </c>
    </row>
    <row r="18" spans="2:11">
      <c r="B18" t="str">
        <f t="shared" si="1"/>
        <v/>
      </c>
      <c r="C18">
        <f t="shared" si="1"/>
        <v>3</v>
      </c>
      <c r="D18">
        <f t="shared" si="1"/>
        <v>4</v>
      </c>
      <c r="E18">
        <f t="shared" si="1"/>
        <v>5</v>
      </c>
      <c r="F18">
        <f t="shared" si="1"/>
        <v>3</v>
      </c>
      <c r="G18">
        <f t="shared" si="1"/>
        <v>3.5</v>
      </c>
    </row>
    <row r="19" spans="2:11">
      <c r="B19">
        <f t="shared" si="1"/>
        <v>3</v>
      </c>
      <c r="C19">
        <f t="shared" si="1"/>
        <v>2.5</v>
      </c>
      <c r="D19">
        <f t="shared" si="1"/>
        <v>3.5</v>
      </c>
      <c r="E19">
        <f t="shared" si="1"/>
        <v>3.5</v>
      </c>
      <c r="F19">
        <f t="shared" si="1"/>
        <v>3</v>
      </c>
      <c r="G19">
        <f t="shared" si="1"/>
        <v>2.5</v>
      </c>
    </row>
    <row r="20" spans="2:11">
      <c r="B20">
        <f t="shared" si="1"/>
        <v>2</v>
      </c>
      <c r="C20">
        <f t="shared" si="1"/>
        <v>3</v>
      </c>
      <c r="D20">
        <f t="shared" si="1"/>
        <v>4</v>
      </c>
      <c r="E20">
        <f t="shared" si="1"/>
        <v>3</v>
      </c>
      <c r="F20">
        <f t="shared" si="1"/>
        <v>3</v>
      </c>
      <c r="G20">
        <f t="shared" si="1"/>
        <v>2</v>
      </c>
    </row>
    <row r="21" spans="2:11">
      <c r="B21" t="str">
        <f t="shared" si="1"/>
        <v/>
      </c>
      <c r="C21" t="str">
        <f t="shared" si="1"/>
        <v/>
      </c>
      <c r="D21">
        <f t="shared" si="1"/>
        <v>4.5</v>
      </c>
      <c r="E21">
        <f t="shared" si="1"/>
        <v>4</v>
      </c>
      <c r="F21" t="str">
        <f t="shared" si="1"/>
        <v/>
      </c>
      <c r="G21">
        <f t="shared" si="1"/>
        <v>1</v>
      </c>
    </row>
    <row r="23" spans="2:11">
      <c r="B23">
        <f t="shared" ref="B23:G23" si="2">IF(OR(B16="",B17=""),"",MIN(B$16,B17))</f>
        <v>1.5</v>
      </c>
      <c r="C23" t="str">
        <f t="shared" si="2"/>
        <v/>
      </c>
      <c r="D23">
        <f t="shared" si="2"/>
        <v>3.5</v>
      </c>
      <c r="E23">
        <f t="shared" si="2"/>
        <v>4</v>
      </c>
      <c r="F23">
        <f t="shared" si="2"/>
        <v>3</v>
      </c>
      <c r="G23">
        <f t="shared" si="2"/>
        <v>2.5</v>
      </c>
      <c r="I23">
        <f>SUM(B23:G23)</f>
        <v>14.5</v>
      </c>
    </row>
    <row r="24" spans="2:11">
      <c r="B24" t="str">
        <f t="shared" ref="B24:G28" si="3">IF(OR(B17="",B18=""),"",MIN(B$16,B18))</f>
        <v/>
      </c>
      <c r="C24">
        <f t="shared" si="3"/>
        <v>3</v>
      </c>
      <c r="D24">
        <f t="shared" si="3"/>
        <v>3.5</v>
      </c>
      <c r="E24">
        <f t="shared" si="3"/>
        <v>4</v>
      </c>
      <c r="F24">
        <f t="shared" si="3"/>
        <v>3</v>
      </c>
      <c r="G24">
        <f t="shared" si="3"/>
        <v>2.5</v>
      </c>
      <c r="I24">
        <f>SUM(B24:G24)</f>
        <v>16</v>
      </c>
    </row>
    <row r="25" spans="2:11">
      <c r="B25" t="str">
        <f t="shared" si="3"/>
        <v/>
      </c>
      <c r="C25">
        <f t="shared" si="3"/>
        <v>2.5</v>
      </c>
      <c r="D25">
        <f t="shared" si="3"/>
        <v>3.5</v>
      </c>
      <c r="E25">
        <f t="shared" si="3"/>
        <v>3.5</v>
      </c>
      <c r="F25">
        <f t="shared" si="3"/>
        <v>3</v>
      </c>
      <c r="G25">
        <f t="shared" si="3"/>
        <v>2.5</v>
      </c>
      <c r="I25">
        <f>SUM(B25:G25)</f>
        <v>15</v>
      </c>
    </row>
    <row r="26" spans="2:11">
      <c r="B26">
        <f t="shared" si="3"/>
        <v>2</v>
      </c>
      <c r="C26">
        <f t="shared" si="3"/>
        <v>3</v>
      </c>
      <c r="D26">
        <f t="shared" si="3"/>
        <v>3.5</v>
      </c>
      <c r="E26">
        <f t="shared" si="3"/>
        <v>3</v>
      </c>
      <c r="F26">
        <f t="shared" si="3"/>
        <v>3</v>
      </c>
      <c r="G26">
        <f t="shared" si="3"/>
        <v>2</v>
      </c>
      <c r="I26">
        <f>SUM(B26:G26)</f>
        <v>16.5</v>
      </c>
    </row>
    <row r="27" spans="2:11">
      <c r="B27" t="str">
        <f t="shared" si="3"/>
        <v/>
      </c>
      <c r="C27" t="str">
        <f t="shared" si="3"/>
        <v/>
      </c>
      <c r="D27">
        <f t="shared" si="3"/>
        <v>3.5</v>
      </c>
      <c r="E27">
        <f t="shared" si="3"/>
        <v>4</v>
      </c>
      <c r="F27" t="str">
        <f t="shared" si="3"/>
        <v/>
      </c>
      <c r="G27">
        <f t="shared" si="3"/>
        <v>1</v>
      </c>
      <c r="I27">
        <f>SUM(B27:G27)</f>
        <v>8.5</v>
      </c>
    </row>
    <row r="28" spans="2:11">
      <c r="B28" t="str">
        <f t="shared" si="3"/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</row>
    <row r="30" spans="2:11">
      <c r="B30">
        <f>IF(OR(B16="",B17=""),"",MAX(B$16,B17))</f>
        <v>3</v>
      </c>
      <c r="D30">
        <f>IF(OR(D16="",D17=""),"",MAX(D$16,D17))</f>
        <v>3.5</v>
      </c>
      <c r="E30">
        <f>IF(OR(E16="",E17=""),"",MAX(E$16,E17))</f>
        <v>5</v>
      </c>
      <c r="F30">
        <f>IF(OR(F16="",F17=""),"",MAX(F$16,F17))</f>
        <v>4.5</v>
      </c>
      <c r="G30">
        <f>IF(OR(G16="",G17=""),"",MAX(G$16,G17))</f>
        <v>3.5</v>
      </c>
      <c r="I30">
        <f>SUM(B30:G30)</f>
        <v>19.5</v>
      </c>
      <c r="K30">
        <f>1-(I23/I30)</f>
        <v>0.25641025641025639</v>
      </c>
    </row>
    <row r="31" spans="2:11">
      <c r="B31" t="str">
        <f t="shared" ref="B31:G34" si="4">IF(OR(B17="",B18=""),"",MAX(B$16,B18))</f>
        <v/>
      </c>
      <c r="C31">
        <f t="shared" si="4"/>
        <v>3</v>
      </c>
      <c r="D31">
        <f t="shared" si="4"/>
        <v>4</v>
      </c>
      <c r="E31">
        <f t="shared" si="4"/>
        <v>5</v>
      </c>
      <c r="F31">
        <f t="shared" si="4"/>
        <v>4.5</v>
      </c>
      <c r="G31">
        <f t="shared" si="4"/>
        <v>3.5</v>
      </c>
      <c r="I31">
        <f>SUM(B31:G31)</f>
        <v>20</v>
      </c>
      <c r="K31">
        <f>1-(I24/I31)</f>
        <v>0.19999999999999996</v>
      </c>
    </row>
    <row r="32" spans="2:11">
      <c r="B32" t="str">
        <f t="shared" si="4"/>
        <v/>
      </c>
      <c r="C32">
        <f t="shared" si="4"/>
        <v>2.5</v>
      </c>
      <c r="D32">
        <f t="shared" si="4"/>
        <v>3.5</v>
      </c>
      <c r="E32">
        <f t="shared" si="4"/>
        <v>4</v>
      </c>
      <c r="F32">
        <f t="shared" si="4"/>
        <v>4.5</v>
      </c>
      <c r="G32">
        <f t="shared" si="4"/>
        <v>2.5</v>
      </c>
      <c r="I32">
        <f>SUM(B32:G32)</f>
        <v>17</v>
      </c>
      <c r="K32">
        <f>1-(I25/I32)</f>
        <v>0.11764705882352944</v>
      </c>
    </row>
    <row r="33" spans="2:11">
      <c r="B33">
        <f t="shared" si="4"/>
        <v>3</v>
      </c>
      <c r="C33">
        <f t="shared" si="4"/>
        <v>3</v>
      </c>
      <c r="D33">
        <f t="shared" si="4"/>
        <v>4</v>
      </c>
      <c r="E33">
        <f t="shared" si="4"/>
        <v>4</v>
      </c>
      <c r="F33">
        <f t="shared" si="4"/>
        <v>4.5</v>
      </c>
      <c r="G33">
        <f t="shared" si="4"/>
        <v>2.5</v>
      </c>
      <c r="I33">
        <f>SUM(B33:G33)</f>
        <v>21</v>
      </c>
      <c r="K33">
        <f>1-(I26/I33)</f>
        <v>0.2142857142857143</v>
      </c>
    </row>
    <row r="34" spans="2:11">
      <c r="B34" t="str">
        <f t="shared" si="4"/>
        <v/>
      </c>
      <c r="C34" t="str">
        <f t="shared" si="4"/>
        <v/>
      </c>
      <c r="D34">
        <f t="shared" si="4"/>
        <v>4.5</v>
      </c>
      <c r="E34">
        <f t="shared" si="4"/>
        <v>4</v>
      </c>
      <c r="F34" t="str">
        <f t="shared" si="4"/>
        <v/>
      </c>
      <c r="G34">
        <f t="shared" si="4"/>
        <v>2.5</v>
      </c>
      <c r="I34">
        <f>SUM(B34:G34)</f>
        <v>11</v>
      </c>
      <c r="K34">
        <f>1-(I27/I34)</f>
        <v>0.22727272727272729</v>
      </c>
    </row>
    <row r="35" spans="2:11">
      <c r="B35" t="str">
        <f>IF(B21="","",MAX(B$16,B22))</f>
        <v/>
      </c>
      <c r="C35" t="str">
        <f>IF(C21="","",MAX(C$16,C22))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K35"/>
  <sheetViews>
    <sheetView topLeftCell="A7" workbookViewId="0">
      <selection activeCell="B23" sqref="B23"/>
    </sheetView>
  </sheetViews>
  <sheetFormatPr defaultRowHeight="15"/>
  <cols>
    <col min="1" max="1" width="14.140625" bestFit="1" customWidth="1"/>
    <col min="2" max="2" width="16.28515625" bestFit="1" customWidth="1"/>
    <col min="3" max="3" width="16.7109375" bestFit="1" customWidth="1"/>
    <col min="4" max="4" width="16.85546875" bestFit="1" customWidth="1"/>
    <col min="5" max="5" width="17.5703125" bestFit="1" customWidth="1"/>
    <col min="6" max="6" width="17.42578125" bestFit="1" customWidth="1"/>
    <col min="7" max="7" width="18.85546875" bestFit="1" customWidth="1"/>
    <col min="8" max="8" width="11.28515625" bestFit="1" customWidth="1"/>
  </cols>
  <sheetData>
    <row r="3" spans="1:8">
      <c r="A3" s="1" t="s">
        <v>18</v>
      </c>
      <c r="B3" s="1" t="s">
        <v>17</v>
      </c>
    </row>
    <row r="4" spans="1:8">
      <c r="A4" s="1" t="s">
        <v>15</v>
      </c>
      <c r="B4" t="s">
        <v>10</v>
      </c>
      <c r="C4" t="s">
        <v>4</v>
      </c>
      <c r="D4" t="s">
        <v>5</v>
      </c>
      <c r="E4" t="s">
        <v>7</v>
      </c>
      <c r="F4" t="s">
        <v>8</v>
      </c>
      <c r="G4" t="s">
        <v>6</v>
      </c>
      <c r="H4" t="s">
        <v>16</v>
      </c>
    </row>
    <row r="5" spans="1:8">
      <c r="A5" s="2" t="s">
        <v>11</v>
      </c>
      <c r="B5" s="3">
        <v>3</v>
      </c>
      <c r="C5" s="3"/>
      <c r="D5" s="3">
        <v>3.5</v>
      </c>
      <c r="E5" s="3">
        <v>4</v>
      </c>
      <c r="F5" s="3">
        <v>4.5</v>
      </c>
      <c r="G5" s="3">
        <v>2.5</v>
      </c>
      <c r="H5" s="3">
        <v>17.5</v>
      </c>
    </row>
    <row r="6" spans="1:8">
      <c r="A6" s="2" t="s">
        <v>14</v>
      </c>
      <c r="B6" s="3">
        <v>1.5</v>
      </c>
      <c r="C6" s="3">
        <v>3</v>
      </c>
      <c r="D6" s="3">
        <v>3.5</v>
      </c>
      <c r="E6" s="3">
        <v>5</v>
      </c>
      <c r="F6" s="3">
        <v>3</v>
      </c>
      <c r="G6" s="3">
        <v>3.5</v>
      </c>
      <c r="H6" s="3">
        <v>19.5</v>
      </c>
    </row>
    <row r="7" spans="1:8">
      <c r="A7" s="2" t="s">
        <v>3</v>
      </c>
      <c r="B7" s="3"/>
      <c r="C7" s="3">
        <v>3</v>
      </c>
      <c r="D7" s="3">
        <v>4</v>
      </c>
      <c r="E7" s="3">
        <v>5</v>
      </c>
      <c r="F7" s="3">
        <v>3</v>
      </c>
      <c r="G7" s="3">
        <v>3.5</v>
      </c>
      <c r="H7" s="3">
        <v>18.5</v>
      </c>
    </row>
    <row r="8" spans="1:8">
      <c r="A8" s="2" t="s">
        <v>12</v>
      </c>
      <c r="B8" s="3">
        <v>3</v>
      </c>
      <c r="C8" s="3">
        <v>2.5</v>
      </c>
      <c r="D8" s="3">
        <v>3.5</v>
      </c>
      <c r="E8" s="3">
        <v>3.5</v>
      </c>
      <c r="F8" s="3">
        <v>3</v>
      </c>
      <c r="G8" s="3">
        <v>2.5</v>
      </c>
      <c r="H8" s="3">
        <v>18</v>
      </c>
    </row>
    <row r="9" spans="1:8">
      <c r="A9" s="2" t="s">
        <v>9</v>
      </c>
      <c r="B9" s="3">
        <v>2</v>
      </c>
      <c r="C9" s="3">
        <v>3</v>
      </c>
      <c r="D9" s="3">
        <v>4</v>
      </c>
      <c r="E9" s="3">
        <v>3</v>
      </c>
      <c r="F9" s="3">
        <v>3</v>
      </c>
      <c r="G9" s="3">
        <v>2</v>
      </c>
      <c r="H9" s="3">
        <v>17</v>
      </c>
    </row>
    <row r="10" spans="1:8">
      <c r="A10" s="2" t="s">
        <v>13</v>
      </c>
      <c r="B10" s="3"/>
      <c r="C10" s="3"/>
      <c r="D10" s="3">
        <v>4.5</v>
      </c>
      <c r="E10" s="3">
        <v>4</v>
      </c>
      <c r="F10" s="3"/>
      <c r="G10" s="3">
        <v>1</v>
      </c>
      <c r="H10" s="3">
        <v>9.5</v>
      </c>
    </row>
    <row r="11" spans="1:8">
      <c r="A11" s="2" t="s">
        <v>16</v>
      </c>
      <c r="B11" s="3">
        <v>9.5</v>
      </c>
      <c r="C11" s="3">
        <v>11.5</v>
      </c>
      <c r="D11" s="3">
        <v>23</v>
      </c>
      <c r="E11" s="3">
        <v>24.5</v>
      </c>
      <c r="F11" s="3">
        <v>16.5</v>
      </c>
      <c r="G11" s="3">
        <v>15</v>
      </c>
      <c r="H11" s="3">
        <v>100</v>
      </c>
    </row>
    <row r="13" spans="1:8">
      <c r="C13">
        <f>C11/4</f>
        <v>2.875</v>
      </c>
    </row>
    <row r="16" spans="1:8">
      <c r="B16">
        <f t="shared" ref="B16:G16" si="0">IF(B5="","",B5-AVERAGE($B5:$G5))</f>
        <v>-0.5</v>
      </c>
      <c r="C16" t="str">
        <f t="shared" si="0"/>
        <v/>
      </c>
      <c r="D16">
        <f t="shared" si="0"/>
        <v>0</v>
      </c>
      <c r="E16">
        <f t="shared" si="0"/>
        <v>0.5</v>
      </c>
      <c r="F16">
        <f t="shared" si="0"/>
        <v>1</v>
      </c>
      <c r="G16">
        <f t="shared" si="0"/>
        <v>-1</v>
      </c>
    </row>
    <row r="17" spans="2:11">
      <c r="B17">
        <f t="shared" ref="B17:G17" si="1">IF(B6="","",B6-AVERAGE($B6:$G6))</f>
        <v>-1.75</v>
      </c>
      <c r="C17">
        <f t="shared" si="1"/>
        <v>-0.25</v>
      </c>
      <c r="D17">
        <f t="shared" si="1"/>
        <v>0.25</v>
      </c>
      <c r="E17">
        <f t="shared" si="1"/>
        <v>1.75</v>
      </c>
      <c r="F17">
        <f t="shared" si="1"/>
        <v>-0.25</v>
      </c>
      <c r="G17">
        <f t="shared" si="1"/>
        <v>0.25</v>
      </c>
      <c r="I17">
        <f>CORREL($B$16:$G$16,B17:G17)</f>
        <v>0.31497039417435596</v>
      </c>
    </row>
    <row r="18" spans="2:11">
      <c r="B18" t="str">
        <f t="shared" ref="B18:G18" si="2">IF(B7="","",B7-AVERAGE($B7:$G7))</f>
        <v/>
      </c>
      <c r="C18">
        <f t="shared" si="2"/>
        <v>-0.70000000000000018</v>
      </c>
      <c r="D18">
        <f t="shared" si="2"/>
        <v>0.29999999999999982</v>
      </c>
      <c r="E18">
        <f t="shared" si="2"/>
        <v>1.2999999999999998</v>
      </c>
      <c r="F18">
        <f t="shared" si="2"/>
        <v>-0.70000000000000018</v>
      </c>
      <c r="G18">
        <f t="shared" si="2"/>
        <v>-0.20000000000000018</v>
      </c>
      <c r="I18">
        <f>CORREL($B$16:$G$16,B18:G18)</f>
        <v>2.8571428571428571E-2</v>
      </c>
    </row>
    <row r="19" spans="2:11">
      <c r="B19">
        <f t="shared" ref="B19:G19" si="3">IF(B8="","",B8-AVERAGE($B8:$G8))</f>
        <v>0</v>
      </c>
      <c r="C19">
        <f t="shared" si="3"/>
        <v>-0.5</v>
      </c>
      <c r="D19">
        <f t="shared" si="3"/>
        <v>0.5</v>
      </c>
      <c r="E19">
        <f t="shared" si="3"/>
        <v>0.5</v>
      </c>
      <c r="F19">
        <f t="shared" si="3"/>
        <v>0</v>
      </c>
      <c r="G19">
        <f t="shared" si="3"/>
        <v>-0.5</v>
      </c>
      <c r="I19">
        <f>CORREL($B$16:$G$16,B19:G19)</f>
        <v>0.56694670951384074</v>
      </c>
    </row>
    <row r="20" spans="2:11">
      <c r="B20">
        <f t="shared" ref="B20:G20" si="4">IF(B9="","",B9-AVERAGE($B9:$G9))</f>
        <v>-0.83333333333333348</v>
      </c>
      <c r="C20">
        <f t="shared" si="4"/>
        <v>0.16666666666666652</v>
      </c>
      <c r="D20">
        <f t="shared" si="4"/>
        <v>1.1666666666666665</v>
      </c>
      <c r="E20">
        <f t="shared" si="4"/>
        <v>0.16666666666666652</v>
      </c>
      <c r="F20">
        <f t="shared" si="4"/>
        <v>0.16666666666666652</v>
      </c>
      <c r="G20">
        <f t="shared" si="4"/>
        <v>-0.83333333333333348</v>
      </c>
      <c r="I20">
        <f>CORREL($B$16:$G$16,B20:G20)</f>
        <v>0.56694670951384074</v>
      </c>
    </row>
    <row r="21" spans="2:11">
      <c r="B21" t="str">
        <f t="shared" ref="B21:G21" si="5">IF(B10="","",B10-AVERAGE($B10:$G10))</f>
        <v/>
      </c>
      <c r="C21" t="str">
        <f t="shared" si="5"/>
        <v/>
      </c>
      <c r="D21">
        <f t="shared" si="5"/>
        <v>1.3333333333333335</v>
      </c>
      <c r="E21">
        <f t="shared" si="5"/>
        <v>0.83333333333333348</v>
      </c>
      <c r="F21" t="str">
        <f t="shared" si="5"/>
        <v/>
      </c>
      <c r="G21">
        <f t="shared" si="5"/>
        <v>-2.1666666666666665</v>
      </c>
      <c r="I21">
        <f>CORREL($B$16:$G$16,B21:G21)</f>
        <v>0.89340514744156441</v>
      </c>
    </row>
    <row r="23" spans="2:11">
      <c r="B23">
        <f t="shared" ref="B23:G23" si="6">IF(OR(B16="",B17=""),"",MIN(B$16,B17))</f>
        <v>-1.75</v>
      </c>
      <c r="C23" t="str">
        <f t="shared" si="6"/>
        <v/>
      </c>
      <c r="D23">
        <f t="shared" si="6"/>
        <v>0</v>
      </c>
      <c r="E23">
        <f t="shared" si="6"/>
        <v>0.5</v>
      </c>
      <c r="F23">
        <f t="shared" si="6"/>
        <v>-0.25</v>
      </c>
      <c r="G23">
        <f t="shared" si="6"/>
        <v>-1</v>
      </c>
      <c r="I23">
        <f>SUM(B23:G23)</f>
        <v>-2.5</v>
      </c>
    </row>
    <row r="24" spans="2:11">
      <c r="B24" t="str">
        <f t="shared" ref="B24:G28" si="7">IF(OR(B17="",B18=""),"",MIN(B$16,B18))</f>
        <v/>
      </c>
      <c r="C24">
        <f t="shared" si="7"/>
        <v>-0.70000000000000018</v>
      </c>
      <c r="D24">
        <f t="shared" si="7"/>
        <v>0</v>
      </c>
      <c r="E24">
        <f t="shared" si="7"/>
        <v>0.5</v>
      </c>
      <c r="F24">
        <f t="shared" si="7"/>
        <v>-0.70000000000000018</v>
      </c>
      <c r="G24">
        <f t="shared" si="7"/>
        <v>-1</v>
      </c>
      <c r="I24">
        <f>SUM(B24:G24)</f>
        <v>-1.9000000000000004</v>
      </c>
    </row>
    <row r="25" spans="2:11">
      <c r="B25" t="str">
        <f t="shared" si="7"/>
        <v/>
      </c>
      <c r="C25">
        <f t="shared" si="7"/>
        <v>-0.5</v>
      </c>
      <c r="D25">
        <f t="shared" si="7"/>
        <v>0</v>
      </c>
      <c r="E25">
        <f t="shared" si="7"/>
        <v>0.5</v>
      </c>
      <c r="F25">
        <f t="shared" si="7"/>
        <v>0</v>
      </c>
      <c r="G25">
        <f t="shared" si="7"/>
        <v>-1</v>
      </c>
      <c r="I25">
        <f>SUM(B25:G25)</f>
        <v>-1</v>
      </c>
    </row>
    <row r="26" spans="2:11">
      <c r="B26">
        <f t="shared" si="7"/>
        <v>-0.83333333333333348</v>
      </c>
      <c r="C26">
        <f t="shared" si="7"/>
        <v>0.16666666666666652</v>
      </c>
      <c r="D26">
        <f t="shared" si="7"/>
        <v>0</v>
      </c>
      <c r="E26">
        <f t="shared" si="7"/>
        <v>0.16666666666666652</v>
      </c>
      <c r="F26">
        <f t="shared" si="7"/>
        <v>0.16666666666666652</v>
      </c>
      <c r="G26">
        <f t="shared" si="7"/>
        <v>-1</v>
      </c>
      <c r="I26">
        <f>SUM(B26:G26)</f>
        <v>-1.3333333333333339</v>
      </c>
    </row>
    <row r="27" spans="2:11">
      <c r="B27" t="str">
        <f t="shared" si="7"/>
        <v/>
      </c>
      <c r="C27" t="str">
        <f t="shared" si="7"/>
        <v/>
      </c>
      <c r="D27">
        <f t="shared" si="7"/>
        <v>0</v>
      </c>
      <c r="E27">
        <f t="shared" si="7"/>
        <v>0.5</v>
      </c>
      <c r="F27" t="str">
        <f t="shared" si="7"/>
        <v/>
      </c>
      <c r="G27">
        <f t="shared" si="7"/>
        <v>-2.1666666666666665</v>
      </c>
      <c r="I27">
        <f>SUM(B27:G27)</f>
        <v>-1.6666666666666665</v>
      </c>
    </row>
    <row r="28" spans="2:11">
      <c r="B28" t="str">
        <f t="shared" si="7"/>
        <v/>
      </c>
      <c r="C28" t="str">
        <f t="shared" si="7"/>
        <v/>
      </c>
      <c r="D28" t="str">
        <f t="shared" si="7"/>
        <v/>
      </c>
      <c r="E28" t="str">
        <f t="shared" si="7"/>
        <v/>
      </c>
      <c r="F28" t="str">
        <f t="shared" si="7"/>
        <v/>
      </c>
      <c r="G28" t="str">
        <f t="shared" si="7"/>
        <v/>
      </c>
    </row>
    <row r="30" spans="2:11">
      <c r="B30">
        <f t="shared" ref="B30:G30" si="8">IF(OR(B16="",B17=""),"",MAX(B$16,B17))</f>
        <v>-0.5</v>
      </c>
      <c r="C30" t="str">
        <f t="shared" si="8"/>
        <v/>
      </c>
      <c r="D30">
        <f t="shared" si="8"/>
        <v>0.25</v>
      </c>
      <c r="E30">
        <f t="shared" si="8"/>
        <v>1.75</v>
      </c>
      <c r="F30">
        <f t="shared" si="8"/>
        <v>1</v>
      </c>
      <c r="G30">
        <f t="shared" si="8"/>
        <v>0.25</v>
      </c>
      <c r="I30">
        <f>SUM(B30:G30)</f>
        <v>2.75</v>
      </c>
      <c r="K30">
        <f>1-(I23/I30)</f>
        <v>1.9090909090909092</v>
      </c>
    </row>
    <row r="31" spans="2:11">
      <c r="B31" t="str">
        <f t="shared" ref="B31:G34" si="9">IF(OR(B17="",B18=""),"",MAX(B$16,B18))</f>
        <v/>
      </c>
      <c r="C31">
        <f t="shared" si="9"/>
        <v>-0.70000000000000018</v>
      </c>
      <c r="D31">
        <f t="shared" si="9"/>
        <v>0.29999999999999982</v>
      </c>
      <c r="E31">
        <f t="shared" si="9"/>
        <v>1.2999999999999998</v>
      </c>
      <c r="F31">
        <f t="shared" si="9"/>
        <v>1</v>
      </c>
      <c r="G31">
        <f t="shared" si="9"/>
        <v>-0.20000000000000018</v>
      </c>
      <c r="I31">
        <f>SUM(B31:G31)</f>
        <v>1.6999999999999993</v>
      </c>
      <c r="K31">
        <f>1-(I24/I31)</f>
        <v>2.1176470588235299</v>
      </c>
    </row>
    <row r="32" spans="2:11">
      <c r="B32" t="str">
        <f t="shared" si="9"/>
        <v/>
      </c>
      <c r="C32">
        <f t="shared" si="9"/>
        <v>-0.5</v>
      </c>
      <c r="D32">
        <f t="shared" si="9"/>
        <v>0.5</v>
      </c>
      <c r="E32">
        <f t="shared" si="9"/>
        <v>0.5</v>
      </c>
      <c r="F32">
        <f t="shared" si="9"/>
        <v>1</v>
      </c>
      <c r="G32">
        <f t="shared" si="9"/>
        <v>-0.5</v>
      </c>
      <c r="I32">
        <f>SUM(B32:G32)</f>
        <v>1</v>
      </c>
      <c r="K32">
        <f>1-(I25/I32)</f>
        <v>2</v>
      </c>
    </row>
    <row r="33" spans="2:11">
      <c r="B33">
        <f t="shared" si="9"/>
        <v>-0.5</v>
      </c>
      <c r="C33">
        <f t="shared" si="9"/>
        <v>0.16666666666666652</v>
      </c>
      <c r="D33">
        <f t="shared" si="9"/>
        <v>1.1666666666666665</v>
      </c>
      <c r="E33">
        <f t="shared" si="9"/>
        <v>0.5</v>
      </c>
      <c r="F33">
        <f t="shared" si="9"/>
        <v>1</v>
      </c>
      <c r="G33">
        <f t="shared" si="9"/>
        <v>-0.83333333333333348</v>
      </c>
      <c r="I33">
        <f>SUM(B33:G33)</f>
        <v>1.4999999999999996</v>
      </c>
      <c r="K33">
        <f>1-(I26/I33)</f>
        <v>1.8888888888888895</v>
      </c>
    </row>
    <row r="34" spans="2:11">
      <c r="B34" t="str">
        <f t="shared" si="9"/>
        <v/>
      </c>
      <c r="C34" t="str">
        <f t="shared" si="9"/>
        <v/>
      </c>
      <c r="D34">
        <f t="shared" si="9"/>
        <v>1.3333333333333335</v>
      </c>
      <c r="E34">
        <f t="shared" si="9"/>
        <v>0.83333333333333348</v>
      </c>
      <c r="F34" t="str">
        <f t="shared" si="9"/>
        <v/>
      </c>
      <c r="G34">
        <f t="shared" si="9"/>
        <v>-1</v>
      </c>
      <c r="I34">
        <f>SUM(B34:G34)</f>
        <v>1.166666666666667</v>
      </c>
      <c r="K34">
        <f>1-(I27/I34)</f>
        <v>2.4285714285714279</v>
      </c>
    </row>
    <row r="35" spans="2:11">
      <c r="B35" t="str">
        <f>IF(B21="","",MAX(B$16,B22))</f>
        <v/>
      </c>
      <c r="C35" t="str">
        <f>IF(C21="","",MAX(C$16,C22))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E8" sqref="E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3</v>
      </c>
    </row>
    <row r="3" spans="1:3">
      <c r="A3" t="s">
        <v>3</v>
      </c>
      <c r="B3" t="s">
        <v>5</v>
      </c>
      <c r="C3">
        <v>4</v>
      </c>
    </row>
    <row r="4" spans="1:3">
      <c r="A4" t="s">
        <v>3</v>
      </c>
      <c r="B4" t="s">
        <v>6</v>
      </c>
      <c r="C4">
        <v>3.5</v>
      </c>
    </row>
    <row r="5" spans="1:3">
      <c r="A5" t="s">
        <v>3</v>
      </c>
      <c r="B5" t="s">
        <v>7</v>
      </c>
      <c r="C5">
        <v>5</v>
      </c>
    </row>
    <row r="6" spans="1:3">
      <c r="A6" t="s">
        <v>3</v>
      </c>
      <c r="B6" t="s">
        <v>8</v>
      </c>
      <c r="C6">
        <v>3</v>
      </c>
    </row>
    <row r="7" spans="1:3">
      <c r="A7" t="s">
        <v>9</v>
      </c>
      <c r="B7" t="s">
        <v>4</v>
      </c>
      <c r="C7">
        <v>3</v>
      </c>
    </row>
    <row r="8" spans="1:3">
      <c r="A8" t="s">
        <v>9</v>
      </c>
      <c r="B8" t="s">
        <v>5</v>
      </c>
      <c r="C8">
        <v>4</v>
      </c>
    </row>
    <row r="9" spans="1:3">
      <c r="A9" t="s">
        <v>9</v>
      </c>
      <c r="B9" t="s">
        <v>10</v>
      </c>
      <c r="C9">
        <v>2</v>
      </c>
    </row>
    <row r="10" spans="1:3">
      <c r="A10" t="s">
        <v>9</v>
      </c>
      <c r="B10" t="s">
        <v>7</v>
      </c>
      <c r="C10">
        <v>3</v>
      </c>
    </row>
    <row r="11" spans="1:3">
      <c r="A11" t="s">
        <v>9</v>
      </c>
      <c r="B11" t="s">
        <v>6</v>
      </c>
      <c r="C11">
        <v>2</v>
      </c>
    </row>
    <row r="12" spans="1:3">
      <c r="A12" t="s">
        <v>9</v>
      </c>
      <c r="B12" t="s">
        <v>8</v>
      </c>
      <c r="C12">
        <v>3</v>
      </c>
    </row>
    <row r="13" spans="1:3">
      <c r="A13" t="s">
        <v>11</v>
      </c>
      <c r="B13" t="s">
        <v>5</v>
      </c>
      <c r="C13">
        <v>3.5</v>
      </c>
    </row>
    <row r="14" spans="1:3">
      <c r="A14" t="s">
        <v>11</v>
      </c>
      <c r="B14" t="s">
        <v>10</v>
      </c>
      <c r="C14">
        <v>3</v>
      </c>
    </row>
    <row r="15" spans="1:3">
      <c r="A15" t="s">
        <v>11</v>
      </c>
      <c r="B15" t="s">
        <v>6</v>
      </c>
      <c r="C15">
        <v>2.5</v>
      </c>
    </row>
    <row r="16" spans="1:3">
      <c r="A16" t="s">
        <v>11</v>
      </c>
      <c r="B16" t="s">
        <v>7</v>
      </c>
      <c r="C16">
        <v>4</v>
      </c>
    </row>
    <row r="17" spans="1:3">
      <c r="A17" t="s">
        <v>11</v>
      </c>
      <c r="B17" t="s">
        <v>8</v>
      </c>
      <c r="C17">
        <v>4.5</v>
      </c>
    </row>
    <row r="18" spans="1:3">
      <c r="A18" t="s">
        <v>12</v>
      </c>
      <c r="B18" t="s">
        <v>4</v>
      </c>
      <c r="C18">
        <v>2.5</v>
      </c>
    </row>
    <row r="19" spans="1:3">
      <c r="A19" t="s">
        <v>12</v>
      </c>
      <c r="B19" t="s">
        <v>5</v>
      </c>
      <c r="C19">
        <v>3.5</v>
      </c>
    </row>
    <row r="20" spans="1:3">
      <c r="A20" t="s">
        <v>12</v>
      </c>
      <c r="B20" t="s">
        <v>10</v>
      </c>
      <c r="C20">
        <v>3</v>
      </c>
    </row>
    <row r="21" spans="1:3">
      <c r="A21" t="s">
        <v>12</v>
      </c>
      <c r="B21" t="s">
        <v>7</v>
      </c>
      <c r="C21">
        <v>3.5</v>
      </c>
    </row>
    <row r="22" spans="1:3">
      <c r="A22" t="s">
        <v>12</v>
      </c>
      <c r="B22" t="s">
        <v>8</v>
      </c>
      <c r="C22">
        <v>3</v>
      </c>
    </row>
    <row r="23" spans="1:3">
      <c r="A23" t="s">
        <v>12</v>
      </c>
      <c r="B23" t="s">
        <v>6</v>
      </c>
      <c r="C23">
        <v>2.5</v>
      </c>
    </row>
    <row r="24" spans="1:3">
      <c r="A24" t="s">
        <v>13</v>
      </c>
      <c r="B24" t="s">
        <v>5</v>
      </c>
      <c r="C24">
        <v>4.5</v>
      </c>
    </row>
    <row r="25" spans="1:3">
      <c r="A25" t="s">
        <v>13</v>
      </c>
      <c r="B25" t="s">
        <v>7</v>
      </c>
      <c r="C25">
        <v>4</v>
      </c>
    </row>
    <row r="26" spans="1:3">
      <c r="A26" t="s">
        <v>13</v>
      </c>
      <c r="B26" t="s">
        <v>6</v>
      </c>
      <c r="C26">
        <v>1</v>
      </c>
    </row>
    <row r="27" spans="1:3">
      <c r="A27" t="s">
        <v>14</v>
      </c>
      <c r="B27" t="s">
        <v>4</v>
      </c>
      <c r="C27">
        <v>3</v>
      </c>
    </row>
    <row r="28" spans="1:3">
      <c r="A28" t="s">
        <v>14</v>
      </c>
      <c r="B28" t="s">
        <v>5</v>
      </c>
      <c r="C28">
        <v>3.5</v>
      </c>
    </row>
    <row r="29" spans="1:3">
      <c r="A29" t="s">
        <v>14</v>
      </c>
      <c r="B29" t="s">
        <v>10</v>
      </c>
      <c r="C29">
        <v>1.5</v>
      </c>
    </row>
    <row r="30" spans="1:3">
      <c r="A30" t="s">
        <v>14</v>
      </c>
      <c r="B30" t="s">
        <v>7</v>
      </c>
      <c r="C30">
        <v>5</v>
      </c>
    </row>
    <row r="31" spans="1:3">
      <c r="A31" t="s">
        <v>14</v>
      </c>
      <c r="B31" t="s">
        <v>6</v>
      </c>
      <c r="C31">
        <v>3.5</v>
      </c>
    </row>
    <row r="32" spans="1:3">
      <c r="A32" t="s">
        <v>14</v>
      </c>
      <c r="B32" t="s">
        <v>8</v>
      </c>
      <c r="C3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X41"/>
  <sheetViews>
    <sheetView workbookViewId="0">
      <selection activeCell="R6" sqref="R6"/>
    </sheetView>
  </sheetViews>
  <sheetFormatPr defaultRowHeight="15"/>
  <sheetData>
    <row r="3" spans="1:18">
      <c r="J3">
        <v>-0.5</v>
      </c>
      <c r="K3" t="s">
        <v>19</v>
      </c>
      <c r="L3">
        <v>0</v>
      </c>
      <c r="M3">
        <v>0.5</v>
      </c>
      <c r="N3">
        <v>1</v>
      </c>
      <c r="O3">
        <v>-1</v>
      </c>
      <c r="P3">
        <f>CORREL(L3:O3,L5:O5)</f>
        <v>2.8571428571428571E-2</v>
      </c>
    </row>
    <row r="4" spans="1:18">
      <c r="A4">
        <v>-0.5</v>
      </c>
      <c r="B4">
        <v>0</v>
      </c>
      <c r="C4">
        <v>0.5</v>
      </c>
      <c r="D4">
        <v>1</v>
      </c>
      <c r="E4">
        <v>-1</v>
      </c>
      <c r="J4">
        <v>-1.75</v>
      </c>
      <c r="K4">
        <v>-0.25</v>
      </c>
      <c r="L4">
        <v>0.25</v>
      </c>
      <c r="M4">
        <v>1.75</v>
      </c>
      <c r="N4">
        <v>-0.25</v>
      </c>
      <c r="O4">
        <v>0.25</v>
      </c>
      <c r="P4">
        <f>CORREL(K4:O4,K5:O5)</f>
        <v>0.96379568187563325</v>
      </c>
    </row>
    <row r="5" spans="1:18">
      <c r="A5">
        <v>-1.75</v>
      </c>
      <c r="B5">
        <v>0.25</v>
      </c>
      <c r="C5">
        <v>1.75</v>
      </c>
      <c r="D5">
        <v>-0.25</v>
      </c>
      <c r="E5">
        <v>0.25</v>
      </c>
      <c r="H5">
        <f>CORREL(A4:E4,A5:E5)</f>
        <v>0.31497039417435596</v>
      </c>
      <c r="J5" t="s">
        <v>19</v>
      </c>
      <c r="K5">
        <v>-0.70000000000000018</v>
      </c>
      <c r="L5">
        <v>0.29999999999999982</v>
      </c>
      <c r="M5">
        <v>1.2999999999999998</v>
      </c>
      <c r="N5">
        <v>-0.70000000000000018</v>
      </c>
      <c r="O5">
        <v>-0.20000000000000018</v>
      </c>
      <c r="R5">
        <f>Q38+Q39*J4</f>
        <v>-2.0611111111111113</v>
      </c>
    </row>
    <row r="6" spans="1:18">
      <c r="J6">
        <v>0</v>
      </c>
      <c r="K6">
        <v>-0.5</v>
      </c>
      <c r="L6">
        <v>0.5</v>
      </c>
      <c r="M6">
        <v>0.5</v>
      </c>
      <c r="N6">
        <v>0</v>
      </c>
      <c r="O6">
        <v>-0.5</v>
      </c>
      <c r="P6">
        <f>CORREL(K5:O5,K6:O6)</f>
        <v>0.74701788083399612</v>
      </c>
    </row>
    <row r="7" spans="1:18">
      <c r="J7">
        <v>-0.83333333333333348</v>
      </c>
      <c r="K7">
        <v>0.16666666666666652</v>
      </c>
      <c r="L7">
        <v>1.1666666666666665</v>
      </c>
      <c r="M7">
        <v>0.16666666666666652</v>
      </c>
      <c r="N7">
        <v>0.16666666666666652</v>
      </c>
      <c r="O7">
        <v>-0.83333333333333348</v>
      </c>
      <c r="P7">
        <f>CORREL(K5:O5,K7:O7)</f>
        <v>0.21128856368212917</v>
      </c>
    </row>
    <row r="8" spans="1:18">
      <c r="A8">
        <v>-0.5</v>
      </c>
      <c r="B8" t="s">
        <v>19</v>
      </c>
      <c r="C8">
        <v>0</v>
      </c>
      <c r="D8">
        <v>0.5</v>
      </c>
      <c r="E8">
        <v>1</v>
      </c>
      <c r="F8">
        <v>-1</v>
      </c>
      <c r="J8" t="s">
        <v>19</v>
      </c>
      <c r="K8" t="s">
        <v>19</v>
      </c>
      <c r="L8">
        <v>1.3333333333333335</v>
      </c>
      <c r="M8">
        <v>0.83333333333333348</v>
      </c>
      <c r="N8" t="s">
        <v>19</v>
      </c>
      <c r="O8">
        <v>-2.1666666666666665</v>
      </c>
    </row>
    <row r="9" spans="1:18">
      <c r="A9" t="s">
        <v>19</v>
      </c>
      <c r="B9">
        <v>-0.70000000000000018</v>
      </c>
      <c r="C9">
        <v>0.29999999999999982</v>
      </c>
      <c r="D9">
        <v>1.2999999999999998</v>
      </c>
      <c r="E9">
        <v>-0.70000000000000018</v>
      </c>
      <c r="F9">
        <v>-0.20000000000000018</v>
      </c>
      <c r="H9">
        <f>CORREL(C8:F8,C9:F9)</f>
        <v>2.8571428571428571E-2</v>
      </c>
    </row>
    <row r="10" spans="1:18">
      <c r="M10">
        <v>0.29999999999999982</v>
      </c>
      <c r="N10">
        <v>1.2999999999999998</v>
      </c>
      <c r="O10">
        <v>-0.20000000000000018</v>
      </c>
      <c r="P10">
        <f>CORREL(M10:O10,M11:O11)</f>
        <v>0.66284898035987028</v>
      </c>
    </row>
    <row r="11" spans="1:18">
      <c r="M11">
        <v>1.3333333333333335</v>
      </c>
      <c r="N11">
        <v>0.83333333333333348</v>
      </c>
      <c r="O11">
        <v>-2.1666666666666665</v>
      </c>
    </row>
    <row r="12" spans="1:18">
      <c r="A12">
        <v>-0.5</v>
      </c>
      <c r="B12">
        <v>0</v>
      </c>
      <c r="C12">
        <v>0.5</v>
      </c>
      <c r="D12">
        <v>1</v>
      </c>
      <c r="E12">
        <v>-1</v>
      </c>
      <c r="H12">
        <f>CORREL(A12:E12,A13:E13)</f>
        <v>0.56694670951384074</v>
      </c>
      <c r="K12">
        <f>H5*K4</f>
        <v>-7.874259854358899E-2</v>
      </c>
    </row>
    <row r="13" spans="1:18">
      <c r="A13">
        <v>0</v>
      </c>
      <c r="B13">
        <v>0.5</v>
      </c>
      <c r="C13">
        <v>0.5</v>
      </c>
      <c r="D13">
        <v>0</v>
      </c>
      <c r="E13">
        <v>-0.5</v>
      </c>
      <c r="K13">
        <f>H9*K5</f>
        <v>-2.0000000000000004E-2</v>
      </c>
    </row>
    <row r="14" spans="1:18">
      <c r="K14">
        <f>H12*K6</f>
        <v>-0.28347335475692037</v>
      </c>
    </row>
    <row r="15" spans="1:18">
      <c r="K15">
        <f>H16*K7</f>
        <v>9.4491118252306702E-2</v>
      </c>
    </row>
    <row r="16" spans="1:18">
      <c r="A16">
        <v>-0.5</v>
      </c>
      <c r="B16">
        <v>0</v>
      </c>
      <c r="C16">
        <v>0.5</v>
      </c>
      <c r="D16">
        <v>1</v>
      </c>
      <c r="E16">
        <v>-1</v>
      </c>
      <c r="H16">
        <f>CORREL(A16:E16,A17:E17)</f>
        <v>0.56694670951384074</v>
      </c>
      <c r="M16">
        <f>K5*H12</f>
        <v>-0.3968626966596886</v>
      </c>
    </row>
    <row r="17" spans="1:21">
      <c r="A17">
        <v>-0.83333333333333348</v>
      </c>
      <c r="B17">
        <v>1.1666666666666665</v>
      </c>
      <c r="C17">
        <v>0.16666666666666652</v>
      </c>
      <c r="D17">
        <v>0.16666666666666652</v>
      </c>
      <c r="E17">
        <v>-0.83333333333333348</v>
      </c>
      <c r="K17">
        <f>SUM(K12:K15)/SUM(H5:H16)</f>
        <v>-0.1947461566591758</v>
      </c>
    </row>
    <row r="20" spans="1:21">
      <c r="A20">
        <v>0</v>
      </c>
      <c r="B20">
        <v>0.5</v>
      </c>
      <c r="C20">
        <v>-1</v>
      </c>
      <c r="H20">
        <f>CORREL(A20:C20,A21:C21)</f>
        <v>0.89340514744156441</v>
      </c>
    </row>
    <row r="21" spans="1:21" ht="15.75" thickBot="1">
      <c r="A21">
        <v>1.3333333333333335</v>
      </c>
      <c r="B21">
        <v>0.83333333333333348</v>
      </c>
      <c r="C21">
        <v>-2.1666666666666665</v>
      </c>
    </row>
    <row r="22" spans="1:21">
      <c r="L22" s="7">
        <v>-0.25</v>
      </c>
      <c r="M22" s="7">
        <v>-0.70000000000000018</v>
      </c>
      <c r="P22" t="s">
        <v>20</v>
      </c>
    </row>
    <row r="23" spans="1:21" ht="15.75" thickBot="1">
      <c r="L23" s="4">
        <v>0.25</v>
      </c>
      <c r="M23" s="4">
        <v>0.29999999999999982</v>
      </c>
    </row>
    <row r="24" spans="1:21">
      <c r="L24" s="4">
        <v>1.75</v>
      </c>
      <c r="M24" s="4">
        <v>1.2999999999999998</v>
      </c>
      <c r="P24" s="7" t="s">
        <v>21</v>
      </c>
      <c r="Q24" s="7"/>
    </row>
    <row r="25" spans="1:21">
      <c r="L25" s="4">
        <v>-0.25</v>
      </c>
      <c r="M25" s="4">
        <v>-0.70000000000000018</v>
      </c>
      <c r="P25" s="4" t="s">
        <v>22</v>
      </c>
      <c r="Q25" s="4">
        <v>0.96379568187563303</v>
      </c>
    </row>
    <row r="26" spans="1:21">
      <c r="L26" s="4">
        <v>0.25</v>
      </c>
      <c r="M26" s="4">
        <v>-0.20000000000000018</v>
      </c>
      <c r="P26" s="4" t="s">
        <v>23</v>
      </c>
      <c r="Q26" s="4">
        <v>0.9289021164021164</v>
      </c>
    </row>
    <row r="27" spans="1:21" ht="15.75" thickBot="1">
      <c r="L27" s="5"/>
      <c r="M27" s="5"/>
      <c r="P27" s="4" t="s">
        <v>24</v>
      </c>
      <c r="Q27" s="4">
        <v>0.90520282186948853</v>
      </c>
    </row>
    <row r="28" spans="1:21">
      <c r="P28" s="4" t="s">
        <v>25</v>
      </c>
      <c r="Q28" s="4">
        <v>0.25760051376376941</v>
      </c>
    </row>
    <row r="29" spans="1:21" ht="15.75" thickBot="1">
      <c r="P29" s="5" t="s">
        <v>26</v>
      </c>
      <c r="Q29" s="5">
        <v>5</v>
      </c>
    </row>
    <row r="30" spans="1:21">
      <c r="L30" s="6"/>
      <c r="M30" s="6"/>
      <c r="N30" s="6"/>
      <c r="O30" s="6"/>
    </row>
    <row r="31" spans="1:21" ht="15.75" thickBot="1">
      <c r="L31" s="4"/>
      <c r="M31" s="4"/>
      <c r="N31" s="4"/>
      <c r="O31" s="4"/>
      <c r="P31" t="s">
        <v>27</v>
      </c>
    </row>
    <row r="32" spans="1:21">
      <c r="L32" s="4"/>
      <c r="M32" s="4"/>
      <c r="N32" s="4"/>
      <c r="O32" s="4"/>
      <c r="P32" s="6"/>
      <c r="Q32" s="6" t="s">
        <v>32</v>
      </c>
      <c r="R32" s="6" t="s">
        <v>33</v>
      </c>
      <c r="S32" s="6" t="s">
        <v>34</v>
      </c>
      <c r="T32" s="6" t="s">
        <v>35</v>
      </c>
      <c r="U32" s="6" t="s">
        <v>36</v>
      </c>
    </row>
    <row r="33" spans="12:24" ht="15.75" thickBot="1">
      <c r="L33" s="5"/>
      <c r="M33" s="5"/>
      <c r="N33" s="5"/>
      <c r="O33" s="5"/>
      <c r="P33" s="4" t="s">
        <v>28</v>
      </c>
      <c r="Q33" s="4">
        <v>1</v>
      </c>
      <c r="R33" s="4">
        <v>2.6009259259259259</v>
      </c>
      <c r="S33" s="4">
        <v>2.6009259259259259</v>
      </c>
      <c r="T33" s="4">
        <v>39.195348837209352</v>
      </c>
      <c r="U33" s="4">
        <v>8.2243534838680743E-3</v>
      </c>
    </row>
    <row r="34" spans="12:24" ht="15.75" thickBot="1">
      <c r="P34" s="4" t="s">
        <v>29</v>
      </c>
      <c r="Q34" s="4">
        <v>3</v>
      </c>
      <c r="R34" s="4">
        <v>0.19907407407407385</v>
      </c>
      <c r="S34" s="4">
        <v>6.6358024691357945E-2</v>
      </c>
      <c r="T34" s="4"/>
      <c r="U34" s="4"/>
    </row>
    <row r="35" spans="12:24" ht="15.75" thickBot="1">
      <c r="L35" s="6"/>
      <c r="M35" s="6"/>
      <c r="N35" s="6"/>
      <c r="O35" s="6"/>
      <c r="P35" s="5" t="s">
        <v>30</v>
      </c>
      <c r="Q35" s="5">
        <v>4</v>
      </c>
      <c r="R35" s="5">
        <v>2.8</v>
      </c>
      <c r="S35" s="5"/>
      <c r="T35" s="5"/>
      <c r="U35" s="5"/>
    </row>
    <row r="36" spans="12:24" ht="15.75" thickBot="1">
      <c r="L36" s="4"/>
      <c r="M36" s="4"/>
      <c r="N36" s="4"/>
      <c r="O36" s="4"/>
    </row>
    <row r="37" spans="12:24">
      <c r="L37" s="4"/>
      <c r="M37" s="4"/>
      <c r="N37" s="4"/>
      <c r="O37" s="4"/>
      <c r="P37" s="6"/>
      <c r="Q37" s="6" t="s">
        <v>37</v>
      </c>
      <c r="R37" s="6" t="s">
        <v>25</v>
      </c>
      <c r="S37" s="6" t="s">
        <v>38</v>
      </c>
      <c r="T37" s="6" t="s">
        <v>39</v>
      </c>
      <c r="U37" s="6" t="s">
        <v>40</v>
      </c>
      <c r="V37" s="6" t="s">
        <v>41</v>
      </c>
      <c r="W37" s="6" t="s">
        <v>42</v>
      </c>
      <c r="X37" s="6" t="s">
        <v>43</v>
      </c>
    </row>
    <row r="38" spans="12:24">
      <c r="L38" s="4"/>
      <c r="M38" s="4"/>
      <c r="N38" s="4"/>
      <c r="O38" s="4"/>
      <c r="P38" s="4" t="s">
        <v>31</v>
      </c>
      <c r="Q38" s="4">
        <v>-0.34351851851851867</v>
      </c>
      <c r="R38" s="4">
        <v>0.12760208891536487</v>
      </c>
      <c r="S38" s="4">
        <v>-2.6921073270702136</v>
      </c>
      <c r="T38" s="4">
        <v>7.4281244116671155E-2</v>
      </c>
      <c r="U38" s="4">
        <v>-0.7496053148830687</v>
      </c>
      <c r="V38" s="4">
        <v>6.2568277846031348E-2</v>
      </c>
      <c r="W38" s="4">
        <v>-0.7496053148830687</v>
      </c>
      <c r="X38" s="4">
        <v>6.2568277846031348E-2</v>
      </c>
    </row>
    <row r="39" spans="12:24" ht="15.75" thickBot="1">
      <c r="L39" s="4"/>
      <c r="M39" s="4"/>
      <c r="N39" s="4"/>
      <c r="O39" s="4"/>
      <c r="P39" s="5" t="s">
        <v>44</v>
      </c>
      <c r="Q39" s="5">
        <v>0.98148148148148151</v>
      </c>
      <c r="R39" s="5">
        <v>0.15677068023704058</v>
      </c>
      <c r="S39" s="5">
        <v>6.2606188861173582</v>
      </c>
      <c r="T39" s="5">
        <v>8.2243534838680743E-3</v>
      </c>
      <c r="U39" s="5">
        <v>0.4825672094465091</v>
      </c>
      <c r="V39" s="5">
        <v>1.4803957535164538</v>
      </c>
      <c r="W39" s="5">
        <v>0.4825672094465091</v>
      </c>
      <c r="X39" s="5">
        <v>1.4803957535164538</v>
      </c>
    </row>
    <row r="40" spans="12:24">
      <c r="L40" s="4"/>
      <c r="M40" s="4"/>
      <c r="N40" s="4"/>
      <c r="O40" s="4"/>
    </row>
    <row r="41" spans="12:24" ht="15.75" thickBot="1">
      <c r="L41" s="5"/>
      <c r="M41" s="5"/>
      <c r="N41" s="5"/>
      <c r="O4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J16"/>
  <sheetViews>
    <sheetView topLeftCell="C1" workbookViewId="0">
      <selection activeCell="D4" sqref="D4"/>
    </sheetView>
  </sheetViews>
  <sheetFormatPr defaultRowHeight="15"/>
  <cols>
    <col min="1" max="2" width="0" hidden="1" customWidth="1"/>
    <col min="3" max="3" width="17.140625" customWidth="1"/>
    <col min="4" max="4" width="16.7109375" customWidth="1"/>
    <col min="5" max="5" width="16.7109375" bestFit="1" customWidth="1"/>
    <col min="6" max="6" width="16.85546875" bestFit="1" customWidth="1"/>
    <col min="7" max="7" width="17.5703125" bestFit="1" customWidth="1"/>
    <col min="8" max="8" width="17.42578125" bestFit="1" customWidth="1"/>
    <col min="9" max="9" width="18.85546875" bestFit="1" customWidth="1"/>
    <col min="10" max="10" width="17.5703125" customWidth="1"/>
  </cols>
  <sheetData>
    <row r="3" spans="3:10">
      <c r="C3" s="10" t="s">
        <v>45</v>
      </c>
      <c r="D3" s="10" t="s">
        <v>10</v>
      </c>
      <c r="E3" s="10" t="s">
        <v>4</v>
      </c>
      <c r="F3" s="10" t="s">
        <v>5</v>
      </c>
      <c r="G3" s="10" t="s">
        <v>7</v>
      </c>
      <c r="H3" s="10" t="s">
        <v>8</v>
      </c>
      <c r="I3" s="10" t="s">
        <v>6</v>
      </c>
    </row>
    <row r="4" spans="3:10">
      <c r="C4" s="2" t="s">
        <v>11</v>
      </c>
      <c r="D4" s="3">
        <v>3</v>
      </c>
      <c r="E4" s="3"/>
      <c r="F4" s="3">
        <v>3.5</v>
      </c>
      <c r="G4" s="3">
        <v>4</v>
      </c>
      <c r="H4" s="3">
        <v>4.5</v>
      </c>
      <c r="I4" s="3">
        <v>2.5</v>
      </c>
    </row>
    <row r="5" spans="3:10">
      <c r="C5" s="2" t="s">
        <v>14</v>
      </c>
      <c r="D5" s="3">
        <v>1.5</v>
      </c>
      <c r="E5" s="3">
        <v>3</v>
      </c>
      <c r="F5" s="3">
        <v>3.5</v>
      </c>
      <c r="G5" s="3">
        <v>5</v>
      </c>
      <c r="H5" s="3">
        <v>3</v>
      </c>
      <c r="I5" s="3">
        <v>3.5</v>
      </c>
    </row>
    <row r="6" spans="3:10">
      <c r="C6" s="2" t="s">
        <v>3</v>
      </c>
      <c r="D6" s="3"/>
      <c r="E6" s="3">
        <v>3</v>
      </c>
      <c r="F6" s="3">
        <v>4</v>
      </c>
      <c r="G6" s="3">
        <v>5</v>
      </c>
      <c r="H6" s="3">
        <v>3</v>
      </c>
      <c r="I6" s="3">
        <v>3.5</v>
      </c>
    </row>
    <row r="7" spans="3:10">
      <c r="C7" s="2" t="s">
        <v>12</v>
      </c>
      <c r="D7" s="3">
        <v>3</v>
      </c>
      <c r="E7" s="3">
        <v>2.5</v>
      </c>
      <c r="F7" s="3">
        <v>3.5</v>
      </c>
      <c r="G7" s="3">
        <v>3.5</v>
      </c>
      <c r="H7" s="3">
        <v>3</v>
      </c>
      <c r="I7" s="3">
        <v>2.5</v>
      </c>
    </row>
    <row r="8" spans="3:10">
      <c r="C8" s="2" t="s">
        <v>9</v>
      </c>
      <c r="D8" s="3">
        <v>2</v>
      </c>
      <c r="E8" s="3">
        <v>3</v>
      </c>
      <c r="F8" s="3">
        <v>4</v>
      </c>
      <c r="G8" s="3">
        <v>3</v>
      </c>
      <c r="H8" s="3">
        <v>3</v>
      </c>
      <c r="I8" s="3">
        <v>2</v>
      </c>
    </row>
    <row r="9" spans="3:10">
      <c r="C9" s="2" t="s">
        <v>13</v>
      </c>
      <c r="D9" s="3"/>
      <c r="E9" s="3"/>
      <c r="F9" s="3">
        <v>4.5</v>
      </c>
      <c r="G9" s="3">
        <v>4</v>
      </c>
      <c r="H9" s="3"/>
      <c r="I9" s="3">
        <v>1</v>
      </c>
    </row>
    <row r="11" spans="3:10">
      <c r="C11" s="2" t="s">
        <v>46</v>
      </c>
      <c r="J11" t="s">
        <v>47</v>
      </c>
    </row>
    <row r="12" spans="3:10">
      <c r="C12" s="2" t="s">
        <v>14</v>
      </c>
      <c r="D12">
        <f t="shared" ref="D12:I12" si="0">IF(OR(D$4="",D5=""),"",(D$4-D5)^2)</f>
        <v>2.25</v>
      </c>
      <c r="E12" t="str">
        <f t="shared" si="0"/>
        <v/>
      </c>
      <c r="F12">
        <f t="shared" si="0"/>
        <v>0</v>
      </c>
      <c r="G12">
        <f t="shared" si="0"/>
        <v>1</v>
      </c>
      <c r="H12">
        <f t="shared" si="0"/>
        <v>2.25</v>
      </c>
      <c r="I12">
        <f t="shared" si="0"/>
        <v>1</v>
      </c>
      <c r="J12" s="11">
        <f>AVERAGE(D12:I12)</f>
        <v>1.3</v>
      </c>
    </row>
    <row r="13" spans="3:10">
      <c r="C13" s="2" t="s">
        <v>3</v>
      </c>
      <c r="D13" t="str">
        <f t="shared" ref="D13:I16" si="1">IF(OR(D$4="",D6=""),"",(D$4-D6)^2)</f>
        <v/>
      </c>
      <c r="E13" t="str">
        <f t="shared" si="1"/>
        <v/>
      </c>
      <c r="F13">
        <f t="shared" si="1"/>
        <v>0.25</v>
      </c>
      <c r="G13">
        <f t="shared" si="1"/>
        <v>1</v>
      </c>
      <c r="H13">
        <f t="shared" si="1"/>
        <v>2.25</v>
      </c>
      <c r="I13">
        <f t="shared" si="1"/>
        <v>1</v>
      </c>
      <c r="J13" s="11">
        <f>AVERAGE(D13:I13)</f>
        <v>1.125</v>
      </c>
    </row>
    <row r="14" spans="3:10">
      <c r="C14" s="2" t="s">
        <v>12</v>
      </c>
      <c r="D14">
        <f t="shared" si="1"/>
        <v>0</v>
      </c>
      <c r="E14" t="str">
        <f t="shared" si="1"/>
        <v/>
      </c>
      <c r="F14">
        <f t="shared" si="1"/>
        <v>0</v>
      </c>
      <c r="G14">
        <f t="shared" si="1"/>
        <v>0.25</v>
      </c>
      <c r="H14">
        <f t="shared" si="1"/>
        <v>2.25</v>
      </c>
      <c r="I14">
        <f t="shared" si="1"/>
        <v>0</v>
      </c>
      <c r="J14" s="11">
        <f>AVERAGE(D14:I14)</f>
        <v>0.5</v>
      </c>
    </row>
    <row r="15" spans="3:10">
      <c r="C15" s="2" t="s">
        <v>9</v>
      </c>
      <c r="D15">
        <f t="shared" si="1"/>
        <v>1</v>
      </c>
      <c r="E15" t="str">
        <f t="shared" si="1"/>
        <v/>
      </c>
      <c r="F15">
        <f t="shared" si="1"/>
        <v>0.25</v>
      </c>
      <c r="G15">
        <f t="shared" si="1"/>
        <v>1</v>
      </c>
      <c r="H15">
        <f t="shared" si="1"/>
        <v>2.25</v>
      </c>
      <c r="I15">
        <f t="shared" si="1"/>
        <v>0.25</v>
      </c>
      <c r="J15" s="11">
        <f>AVERAGE(D15:I15)</f>
        <v>0.95</v>
      </c>
    </row>
    <row r="16" spans="3:10">
      <c r="C16" s="2" t="s">
        <v>13</v>
      </c>
      <c r="D16" t="str">
        <f t="shared" si="1"/>
        <v/>
      </c>
      <c r="E16" t="str">
        <f t="shared" si="1"/>
        <v/>
      </c>
      <c r="F16">
        <f t="shared" si="1"/>
        <v>1</v>
      </c>
      <c r="G16">
        <f t="shared" si="1"/>
        <v>0</v>
      </c>
      <c r="H16" t="str">
        <f t="shared" si="1"/>
        <v/>
      </c>
      <c r="I16">
        <f t="shared" si="1"/>
        <v>2.25</v>
      </c>
      <c r="J16" s="11">
        <f>AVERAGE(D16:I16)</f>
        <v>1.0833333333333333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K23"/>
  <sheetViews>
    <sheetView showGridLines="0" topLeftCell="C1" workbookViewId="0">
      <selection activeCell="J12" sqref="J12:M15"/>
    </sheetView>
  </sheetViews>
  <sheetFormatPr defaultRowHeight="15"/>
  <cols>
    <col min="1" max="2" width="0" hidden="1" customWidth="1"/>
    <col min="3" max="3" width="15.5703125" bestFit="1" customWidth="1"/>
    <col min="4" max="4" width="12" bestFit="1" customWidth="1"/>
    <col min="5" max="5" width="16.7109375" bestFit="1" customWidth="1"/>
    <col min="6" max="6" width="16.85546875" bestFit="1" customWidth="1"/>
    <col min="7" max="7" width="17.5703125" bestFit="1" customWidth="1"/>
    <col min="8" max="8" width="17.42578125" bestFit="1" customWidth="1"/>
    <col min="9" max="9" width="18.85546875" bestFit="1" customWidth="1"/>
    <col min="10" max="10" width="16.28515625" bestFit="1" customWidth="1"/>
  </cols>
  <sheetData>
    <row r="2" spans="3:11" ht="15.75" thickBot="1"/>
    <row r="3" spans="3:11">
      <c r="C3" s="12" t="s">
        <v>45</v>
      </c>
      <c r="D3" s="13" t="s">
        <v>10</v>
      </c>
      <c r="E3" s="13" t="s">
        <v>4</v>
      </c>
      <c r="F3" s="13" t="s">
        <v>5</v>
      </c>
      <c r="G3" s="13" t="s">
        <v>7</v>
      </c>
      <c r="H3" s="13" t="s">
        <v>8</v>
      </c>
      <c r="I3" s="13" t="s">
        <v>6</v>
      </c>
      <c r="J3" s="27" t="s">
        <v>48</v>
      </c>
    </row>
    <row r="4" spans="3:11">
      <c r="C4" s="14" t="s">
        <v>11</v>
      </c>
      <c r="D4" s="15">
        <v>3</v>
      </c>
      <c r="E4" s="15"/>
      <c r="F4" s="15">
        <v>3.5</v>
      </c>
      <c r="G4" s="15">
        <v>4</v>
      </c>
      <c r="H4" s="15">
        <v>4.5</v>
      </c>
      <c r="I4" s="15">
        <v>2.5</v>
      </c>
      <c r="J4" s="28">
        <f>AVERAGE(D4:I4)</f>
        <v>3.5</v>
      </c>
    </row>
    <row r="5" spans="3:11">
      <c r="C5" s="14" t="s">
        <v>14</v>
      </c>
      <c r="D5" s="15">
        <v>1.5</v>
      </c>
      <c r="E5" s="15">
        <v>3</v>
      </c>
      <c r="F5" s="15">
        <v>3.5</v>
      </c>
      <c r="G5" s="15">
        <v>5</v>
      </c>
      <c r="H5" s="15">
        <v>3</v>
      </c>
      <c r="I5" s="15">
        <v>3.5</v>
      </c>
      <c r="J5" s="28">
        <f t="shared" ref="J5:J9" si="0">AVERAGE(D5:I5)</f>
        <v>3.25</v>
      </c>
    </row>
    <row r="6" spans="3:11">
      <c r="C6" s="14" t="s">
        <v>3</v>
      </c>
      <c r="D6" s="15"/>
      <c r="E6" s="15">
        <v>3</v>
      </c>
      <c r="F6" s="15">
        <v>4</v>
      </c>
      <c r="G6" s="15">
        <v>5</v>
      </c>
      <c r="H6" s="15">
        <v>3</v>
      </c>
      <c r="I6" s="15">
        <v>3.5</v>
      </c>
      <c r="J6" s="28">
        <f t="shared" si="0"/>
        <v>3.7</v>
      </c>
    </row>
    <row r="7" spans="3:11">
      <c r="C7" s="14" t="s">
        <v>12</v>
      </c>
      <c r="D7" s="15">
        <v>3</v>
      </c>
      <c r="E7" s="15">
        <v>2.5</v>
      </c>
      <c r="F7" s="15">
        <v>3.5</v>
      </c>
      <c r="G7" s="15">
        <v>3.5</v>
      </c>
      <c r="H7" s="15">
        <v>3</v>
      </c>
      <c r="I7" s="15">
        <v>2.5</v>
      </c>
      <c r="J7" s="28">
        <f t="shared" si="0"/>
        <v>3</v>
      </c>
    </row>
    <row r="8" spans="3:11">
      <c r="C8" s="14" t="s">
        <v>9</v>
      </c>
      <c r="D8" s="15">
        <v>2</v>
      </c>
      <c r="E8" s="15">
        <v>3</v>
      </c>
      <c r="F8" s="15">
        <v>4</v>
      </c>
      <c r="G8" s="15">
        <v>3</v>
      </c>
      <c r="H8" s="15">
        <v>3</v>
      </c>
      <c r="I8" s="15">
        <v>2</v>
      </c>
      <c r="J8" s="28">
        <f t="shared" si="0"/>
        <v>2.8333333333333335</v>
      </c>
    </row>
    <row r="9" spans="3:11" ht="15.75" thickBot="1">
      <c r="C9" s="17" t="s">
        <v>13</v>
      </c>
      <c r="D9" s="18"/>
      <c r="E9" s="18"/>
      <c r="F9" s="18">
        <v>4.5</v>
      </c>
      <c r="G9" s="18">
        <v>4</v>
      </c>
      <c r="H9" s="18"/>
      <c r="I9" s="18">
        <v>1</v>
      </c>
      <c r="J9" s="29">
        <f t="shared" si="0"/>
        <v>3.1666666666666665</v>
      </c>
    </row>
    <row r="10" spans="3:11" ht="15.75" thickBot="1"/>
    <row r="11" spans="3:11">
      <c r="C11" s="20" t="s">
        <v>11</v>
      </c>
      <c r="D11" s="21">
        <f>IF(D4="","",D4-$J4)</f>
        <v>-0.5</v>
      </c>
      <c r="E11" s="21" t="str">
        <f t="shared" ref="E11:I11" si="1">IF(E4="","",E4-$J4)</f>
        <v/>
      </c>
      <c r="F11" s="21">
        <f t="shared" si="1"/>
        <v>0</v>
      </c>
      <c r="G11" s="21">
        <f t="shared" si="1"/>
        <v>0.5</v>
      </c>
      <c r="H11" s="21">
        <f t="shared" si="1"/>
        <v>1</v>
      </c>
      <c r="I11" s="22">
        <f t="shared" si="1"/>
        <v>-1</v>
      </c>
    </row>
    <row r="12" spans="3:11">
      <c r="C12" s="14" t="s">
        <v>14</v>
      </c>
      <c r="D12" s="23">
        <f t="shared" ref="D12:I16" si="2">IF(D5="","",D5-$J5)</f>
        <v>-1.75</v>
      </c>
      <c r="E12" s="23">
        <f t="shared" si="2"/>
        <v>-0.25</v>
      </c>
      <c r="F12" s="23">
        <f t="shared" si="2"/>
        <v>0.25</v>
      </c>
      <c r="G12" s="23">
        <f t="shared" si="2"/>
        <v>1.75</v>
      </c>
      <c r="H12" s="23">
        <f t="shared" si="2"/>
        <v>-0.25</v>
      </c>
      <c r="I12" s="24">
        <f t="shared" si="2"/>
        <v>0.25</v>
      </c>
      <c r="J12" s="11"/>
    </row>
    <row r="13" spans="3:11">
      <c r="C13" s="14" t="s">
        <v>3</v>
      </c>
      <c r="D13" s="23" t="str">
        <f t="shared" si="2"/>
        <v/>
      </c>
      <c r="E13" s="23">
        <f t="shared" si="2"/>
        <v>-0.70000000000000018</v>
      </c>
      <c r="F13" s="23">
        <f t="shared" si="2"/>
        <v>0.29999999999999982</v>
      </c>
      <c r="G13" s="23">
        <f t="shared" si="2"/>
        <v>1.2999999999999998</v>
      </c>
      <c r="H13" s="23">
        <f t="shared" si="2"/>
        <v>-0.70000000000000018</v>
      </c>
      <c r="I13" s="24">
        <f t="shared" si="2"/>
        <v>-0.20000000000000018</v>
      </c>
      <c r="J13" s="11"/>
      <c r="K13" s="38"/>
    </row>
    <row r="14" spans="3:11">
      <c r="C14" s="14" t="s">
        <v>12</v>
      </c>
      <c r="D14" s="23">
        <f t="shared" si="2"/>
        <v>0</v>
      </c>
      <c r="E14" s="23">
        <f t="shared" si="2"/>
        <v>-0.5</v>
      </c>
      <c r="F14" s="23">
        <f t="shared" si="2"/>
        <v>0.5</v>
      </c>
      <c r="G14" s="23">
        <f t="shared" si="2"/>
        <v>0.5</v>
      </c>
      <c r="H14" s="23">
        <f t="shared" si="2"/>
        <v>0</v>
      </c>
      <c r="I14" s="24">
        <f t="shared" si="2"/>
        <v>-0.5</v>
      </c>
      <c r="J14" s="11"/>
    </row>
    <row r="15" spans="3:11">
      <c r="C15" s="14" t="s">
        <v>9</v>
      </c>
      <c r="D15" s="23">
        <f t="shared" si="2"/>
        <v>-0.83333333333333348</v>
      </c>
      <c r="E15" s="23">
        <f t="shared" si="2"/>
        <v>0.16666666666666652</v>
      </c>
      <c r="F15" s="23">
        <f t="shared" si="2"/>
        <v>1.1666666666666665</v>
      </c>
      <c r="G15" s="23">
        <f t="shared" si="2"/>
        <v>0.16666666666666652</v>
      </c>
      <c r="H15" s="23">
        <f t="shared" si="2"/>
        <v>0.16666666666666652</v>
      </c>
      <c r="I15" s="24">
        <f t="shared" si="2"/>
        <v>-0.83333333333333348</v>
      </c>
      <c r="J15" s="11"/>
    </row>
    <row r="16" spans="3:11" ht="15.75" thickBot="1">
      <c r="C16" s="17" t="s">
        <v>13</v>
      </c>
      <c r="D16" s="25" t="str">
        <f t="shared" si="2"/>
        <v/>
      </c>
      <c r="E16" s="25" t="str">
        <f t="shared" si="2"/>
        <v/>
      </c>
      <c r="F16" s="25">
        <f t="shared" si="2"/>
        <v>1.3333333333333335</v>
      </c>
      <c r="G16" s="25">
        <f t="shared" si="2"/>
        <v>0.83333333333333348</v>
      </c>
      <c r="H16" s="25" t="str">
        <f t="shared" si="2"/>
        <v/>
      </c>
      <c r="I16" s="26">
        <f t="shared" si="2"/>
        <v>-2.1666666666666665</v>
      </c>
      <c r="J16" s="11"/>
    </row>
    <row r="17" spans="3:10" ht="15.75" thickBot="1"/>
    <row r="18" spans="3:10" ht="15.75" thickBot="1">
      <c r="J18" s="37" t="s">
        <v>49</v>
      </c>
    </row>
    <row r="19" spans="3:10">
      <c r="C19" s="32" t="s">
        <v>14</v>
      </c>
      <c r="D19" s="33">
        <f>IF(OR(D$11="",D12=""),"",(D$11-D12)^2)</f>
        <v>1.5625</v>
      </c>
      <c r="E19" s="33" t="str">
        <f t="shared" ref="E19:H19" si="3">IF(OR(E$11="",E12=""),"",(E$11-E12)^2)</f>
        <v/>
      </c>
      <c r="F19" s="33">
        <f t="shared" si="3"/>
        <v>6.25E-2</v>
      </c>
      <c r="G19" s="33">
        <f t="shared" si="3"/>
        <v>1.5625</v>
      </c>
      <c r="H19" s="33">
        <f t="shared" si="3"/>
        <v>1.5625</v>
      </c>
      <c r="I19" s="33">
        <f t="shared" ref="I19" si="4">IF(OR(I$11="",I12=""),"",(I$11-I12)^2)</f>
        <v>1.5625</v>
      </c>
      <c r="J19" s="34">
        <f>AVERAGE(D19:I19)</f>
        <v>1.2625</v>
      </c>
    </row>
    <row r="20" spans="3:10">
      <c r="C20" s="30" t="s">
        <v>3</v>
      </c>
      <c r="D20" s="35" t="str">
        <f t="shared" ref="D20:H23" si="5">IF(OR(D$11="",D13=""),"",(D$11-D13)^2)</f>
        <v/>
      </c>
      <c r="E20" s="35" t="str">
        <f t="shared" si="5"/>
        <v/>
      </c>
      <c r="F20" s="35">
        <f t="shared" si="5"/>
        <v>8.99999999999999E-2</v>
      </c>
      <c r="G20" s="35">
        <f t="shared" si="5"/>
        <v>0.63999999999999968</v>
      </c>
      <c r="H20" s="35">
        <f t="shared" si="5"/>
        <v>2.8900000000000006</v>
      </c>
      <c r="I20" s="35">
        <f t="shared" ref="I20" si="6">IF(OR(I$11="",I13=""),"",(I$11-I13)^2)</f>
        <v>0.63999999999999968</v>
      </c>
      <c r="J20" s="16">
        <f t="shared" ref="J20:J23" si="7">AVERAGE(D20:I20)</f>
        <v>1.0649999999999999</v>
      </c>
    </row>
    <row r="21" spans="3:10">
      <c r="C21" s="30" t="s">
        <v>12</v>
      </c>
      <c r="D21" s="35">
        <f t="shared" si="5"/>
        <v>0.25</v>
      </c>
      <c r="E21" s="35" t="str">
        <f t="shared" si="5"/>
        <v/>
      </c>
      <c r="F21" s="35">
        <f t="shared" si="5"/>
        <v>0.25</v>
      </c>
      <c r="G21" s="35">
        <f t="shared" si="5"/>
        <v>0</v>
      </c>
      <c r="H21" s="35">
        <f t="shared" si="5"/>
        <v>1</v>
      </c>
      <c r="I21" s="35">
        <f t="shared" ref="I21" si="8">IF(OR(I$11="",I14=""),"",(I$11-I14)^2)</f>
        <v>0.25</v>
      </c>
      <c r="J21" s="16">
        <f t="shared" si="7"/>
        <v>0.35</v>
      </c>
    </row>
    <row r="22" spans="3:10">
      <c r="C22" s="30" t="s">
        <v>9</v>
      </c>
      <c r="D22" s="35">
        <f t="shared" si="5"/>
        <v>0.11111111111111122</v>
      </c>
      <c r="E22" s="35" t="str">
        <f t="shared" si="5"/>
        <v/>
      </c>
      <c r="F22" s="35">
        <f t="shared" si="5"/>
        <v>1.3611111111111107</v>
      </c>
      <c r="G22" s="35">
        <f t="shared" si="5"/>
        <v>0.11111111111111122</v>
      </c>
      <c r="H22" s="35">
        <f t="shared" si="5"/>
        <v>0.69444444444444464</v>
      </c>
      <c r="I22" s="35">
        <f t="shared" ref="I22" si="9">IF(OR(I$11="",I15=""),"",(I$11-I15)^2)</f>
        <v>2.7777777777777728E-2</v>
      </c>
      <c r="J22" s="16">
        <f t="shared" si="7"/>
        <v>0.46111111111111108</v>
      </c>
    </row>
    <row r="23" spans="3:10" ht="15.75" thickBot="1">
      <c r="C23" s="31" t="s">
        <v>13</v>
      </c>
      <c r="D23" s="36" t="str">
        <f t="shared" si="5"/>
        <v/>
      </c>
      <c r="E23" s="36" t="str">
        <f t="shared" si="5"/>
        <v/>
      </c>
      <c r="F23" s="36">
        <f t="shared" si="5"/>
        <v>1.7777777777777781</v>
      </c>
      <c r="G23" s="36">
        <f t="shared" si="5"/>
        <v>0.11111111111111122</v>
      </c>
      <c r="H23" s="36" t="str">
        <f t="shared" si="5"/>
        <v/>
      </c>
      <c r="I23" s="36">
        <f t="shared" ref="I23" si="10">IF(OR(I$11="",I16=""),"",(I$11-I16)^2)</f>
        <v>1.3611111111111107</v>
      </c>
      <c r="J23" s="19">
        <f t="shared" si="7"/>
        <v>1.0833333333333333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K35"/>
  <sheetViews>
    <sheetView topLeftCell="A14" workbookViewId="0">
      <selection activeCell="C36" sqref="C36"/>
    </sheetView>
  </sheetViews>
  <sheetFormatPr defaultRowHeight="15"/>
  <cols>
    <col min="1" max="1" width="14.140625" bestFit="1" customWidth="1"/>
    <col min="2" max="2" width="16.28515625" bestFit="1" customWidth="1"/>
    <col min="3" max="3" width="16.7109375" bestFit="1" customWidth="1"/>
    <col min="4" max="4" width="16.85546875" bestFit="1" customWidth="1"/>
    <col min="5" max="5" width="17.5703125" bestFit="1" customWidth="1"/>
    <col min="6" max="6" width="17.42578125" bestFit="1" customWidth="1"/>
    <col min="7" max="7" width="18.85546875" bestFit="1" customWidth="1"/>
    <col min="8" max="8" width="11.28515625" bestFit="1" customWidth="1"/>
  </cols>
  <sheetData>
    <row r="3" spans="1:10">
      <c r="A3" t="s">
        <v>18</v>
      </c>
      <c r="B3" t="s">
        <v>17</v>
      </c>
    </row>
    <row r="4" spans="1:10">
      <c r="A4" t="s">
        <v>45</v>
      </c>
      <c r="B4" t="s">
        <v>10</v>
      </c>
      <c r="C4" t="s">
        <v>4</v>
      </c>
      <c r="D4" t="s">
        <v>5</v>
      </c>
      <c r="E4" t="s">
        <v>7</v>
      </c>
      <c r="F4" t="s">
        <v>8</v>
      </c>
      <c r="G4" t="s">
        <v>6</v>
      </c>
      <c r="H4" t="s">
        <v>16</v>
      </c>
    </row>
    <row r="5" spans="1:10">
      <c r="A5" s="2" t="s">
        <v>11</v>
      </c>
      <c r="B5" s="3">
        <v>3</v>
      </c>
      <c r="C5" s="3"/>
      <c r="D5" s="3">
        <v>3.5</v>
      </c>
      <c r="E5" s="3">
        <v>4</v>
      </c>
      <c r="F5" s="3">
        <v>4.5</v>
      </c>
      <c r="G5" s="3">
        <v>2.5</v>
      </c>
      <c r="H5" s="3">
        <v>17.5</v>
      </c>
      <c r="I5" s="3"/>
    </row>
    <row r="6" spans="1:10">
      <c r="A6" s="2" t="s">
        <v>14</v>
      </c>
      <c r="B6" s="3">
        <v>1.5</v>
      </c>
      <c r="C6" s="3">
        <v>3</v>
      </c>
      <c r="D6" s="3">
        <v>3.5</v>
      </c>
      <c r="E6" s="3">
        <v>5</v>
      </c>
      <c r="F6" s="3">
        <v>3</v>
      </c>
      <c r="G6" s="3">
        <v>3.5</v>
      </c>
      <c r="H6" s="3">
        <v>19.5</v>
      </c>
      <c r="I6" s="8"/>
    </row>
    <row r="7" spans="1:10">
      <c r="A7" s="2" t="s">
        <v>3</v>
      </c>
      <c r="B7" s="3"/>
      <c r="C7" s="3">
        <v>3</v>
      </c>
      <c r="D7" s="3">
        <v>4</v>
      </c>
      <c r="E7" s="3">
        <v>5</v>
      </c>
      <c r="F7" s="3">
        <v>3</v>
      </c>
      <c r="G7" s="3">
        <v>3.5</v>
      </c>
      <c r="H7" s="3">
        <v>18.5</v>
      </c>
      <c r="I7" s="8"/>
      <c r="J7" s="3"/>
    </row>
    <row r="8" spans="1:10">
      <c r="A8" s="2" t="s">
        <v>12</v>
      </c>
      <c r="B8" s="3">
        <v>3</v>
      </c>
      <c r="C8" s="3">
        <v>2.5</v>
      </c>
      <c r="D8" s="3">
        <v>3.5</v>
      </c>
      <c r="E8" s="3">
        <v>3.5</v>
      </c>
      <c r="F8" s="3">
        <v>3</v>
      </c>
      <c r="G8" s="3">
        <v>2.5</v>
      </c>
      <c r="H8" s="3">
        <v>18</v>
      </c>
    </row>
    <row r="9" spans="1:10">
      <c r="A9" s="2" t="s">
        <v>9</v>
      </c>
      <c r="B9" s="3">
        <v>2</v>
      </c>
      <c r="C9" s="3">
        <v>3</v>
      </c>
      <c r="D9" s="3">
        <v>4</v>
      </c>
      <c r="E9" s="3">
        <v>3</v>
      </c>
      <c r="F9" s="3">
        <v>3</v>
      </c>
      <c r="G9" s="3">
        <v>2</v>
      </c>
      <c r="H9" s="3">
        <v>17</v>
      </c>
      <c r="I9" s="9"/>
    </row>
    <row r="10" spans="1:10">
      <c r="A10" s="2" t="s">
        <v>13</v>
      </c>
      <c r="B10" s="3"/>
      <c r="C10" s="3"/>
      <c r="D10" s="3">
        <v>4.5</v>
      </c>
      <c r="E10" s="3">
        <v>4</v>
      </c>
      <c r="F10" s="3"/>
      <c r="G10" s="3">
        <v>1</v>
      </c>
      <c r="H10" s="3">
        <v>9.5</v>
      </c>
    </row>
    <row r="11" spans="1:10">
      <c r="A11" s="2" t="s">
        <v>16</v>
      </c>
      <c r="B11" s="3">
        <v>9.5</v>
      </c>
      <c r="C11" s="3">
        <v>11.5</v>
      </c>
      <c r="D11" s="3">
        <v>23</v>
      </c>
      <c r="E11" s="3">
        <v>24.5</v>
      </c>
      <c r="F11" s="3">
        <v>16.5</v>
      </c>
      <c r="G11" s="3">
        <v>15</v>
      </c>
      <c r="H11" s="3">
        <v>100</v>
      </c>
    </row>
    <row r="13" spans="1:10">
      <c r="C13">
        <f>C11/4</f>
        <v>2.875</v>
      </c>
    </row>
    <row r="16" spans="1:10">
      <c r="A16" s="2" t="s">
        <v>11</v>
      </c>
      <c r="B16" s="3">
        <f>Sheet1!B16</f>
        <v>-0.5</v>
      </c>
      <c r="C16" s="3" t="str">
        <f>Sheet1!C16</f>
        <v/>
      </c>
      <c r="D16" s="3">
        <f>Sheet1!D16</f>
        <v>0</v>
      </c>
      <c r="E16" s="3">
        <f>Sheet1!E16</f>
        <v>0.5</v>
      </c>
      <c r="F16" s="3">
        <f>Sheet1!F16</f>
        <v>1</v>
      </c>
      <c r="G16" s="3">
        <f>Sheet1!G16</f>
        <v>-1</v>
      </c>
    </row>
    <row r="17" spans="1:11">
      <c r="A17" s="2" t="s">
        <v>14</v>
      </c>
      <c r="B17" s="3">
        <f>Sheet1!B17</f>
        <v>-1.75</v>
      </c>
      <c r="C17" s="3">
        <f>Sheet1!C17</f>
        <v>-0.25</v>
      </c>
      <c r="D17" s="3">
        <f>Sheet1!D17</f>
        <v>0.25</v>
      </c>
      <c r="E17" s="3">
        <f>Sheet1!E17</f>
        <v>1.75</v>
      </c>
      <c r="F17" s="3">
        <f>Sheet1!F17</f>
        <v>-0.25</v>
      </c>
      <c r="G17" s="3">
        <f>Sheet1!G17</f>
        <v>0.25</v>
      </c>
      <c r="I17">
        <f>CORREL($B$16:$G$16,B17:G17)</f>
        <v>0.31497039417435596</v>
      </c>
    </row>
    <row r="18" spans="1:11">
      <c r="A18" s="2" t="s">
        <v>3</v>
      </c>
      <c r="B18" s="3" t="str">
        <f>Sheet1!B18</f>
        <v/>
      </c>
      <c r="C18" s="3">
        <f>Sheet1!C18</f>
        <v>-0.70000000000000018</v>
      </c>
      <c r="D18" s="3">
        <f>Sheet1!D18</f>
        <v>0.29999999999999982</v>
      </c>
      <c r="E18" s="3">
        <f>Sheet1!E18</f>
        <v>1.2999999999999998</v>
      </c>
      <c r="F18" s="3">
        <f>Sheet1!F18</f>
        <v>-0.70000000000000018</v>
      </c>
      <c r="G18" s="3">
        <f>Sheet1!G18</f>
        <v>-0.20000000000000018</v>
      </c>
      <c r="I18">
        <f>CORREL($B$16:$G$16,B18:G18)</f>
        <v>2.8571428571428571E-2</v>
      </c>
    </row>
    <row r="19" spans="1:11">
      <c r="A19" s="2" t="s">
        <v>12</v>
      </c>
      <c r="B19" s="3">
        <f>Sheet1!B19</f>
        <v>0</v>
      </c>
      <c r="C19" s="3">
        <f>Sheet1!C19</f>
        <v>-0.5</v>
      </c>
      <c r="D19" s="3">
        <f>Sheet1!D19</f>
        <v>0.5</v>
      </c>
      <c r="E19" s="3">
        <f>Sheet1!E19</f>
        <v>0.5</v>
      </c>
      <c r="F19" s="3">
        <f>Sheet1!F19</f>
        <v>0</v>
      </c>
      <c r="G19" s="3">
        <f>Sheet1!G19</f>
        <v>-0.5</v>
      </c>
      <c r="I19">
        <f>CORREL($B$16:$G$16,B19:G19)</f>
        <v>0.56694670951384074</v>
      </c>
    </row>
    <row r="20" spans="1:11">
      <c r="A20" s="2" t="s">
        <v>9</v>
      </c>
      <c r="B20" s="3">
        <f>Sheet1!B20</f>
        <v>-0.83333333333333348</v>
      </c>
      <c r="C20" s="3">
        <f>Sheet1!C20</f>
        <v>0.16666666666666652</v>
      </c>
      <c r="D20" s="3">
        <f>Sheet1!D20</f>
        <v>1.1666666666666665</v>
      </c>
      <c r="E20" s="3">
        <f>Sheet1!E20</f>
        <v>0.16666666666666652</v>
      </c>
      <c r="F20" s="3">
        <f>Sheet1!F20</f>
        <v>0.16666666666666652</v>
      </c>
      <c r="G20" s="3">
        <f>Sheet1!G20</f>
        <v>-0.83333333333333348</v>
      </c>
      <c r="I20">
        <f>CORREL($B$16:$G$16,B20:G20)</f>
        <v>0.56694670951384074</v>
      </c>
    </row>
    <row r="21" spans="1:11">
      <c r="A21" s="2" t="s">
        <v>13</v>
      </c>
      <c r="B21" s="3" t="str">
        <f>Sheet1!B21</f>
        <v/>
      </c>
      <c r="C21" s="3" t="str">
        <f>Sheet1!C21</f>
        <v/>
      </c>
      <c r="D21" s="3">
        <f>Sheet1!D21</f>
        <v>1.3333333333333335</v>
      </c>
      <c r="E21" s="3">
        <f>Sheet1!E21</f>
        <v>0.83333333333333348</v>
      </c>
      <c r="F21" s="3" t="str">
        <f>Sheet1!F21</f>
        <v/>
      </c>
      <c r="G21" s="3">
        <f>Sheet1!G21</f>
        <v>-2.1666666666666665</v>
      </c>
      <c r="I21">
        <f>CORREL($B$16:$G$16,B21:G21)</f>
        <v>0.89340514744156441</v>
      </c>
    </row>
    <row r="22" spans="1:11">
      <c r="A22" s="2"/>
    </row>
    <row r="23" spans="1:11">
      <c r="A23" s="2" t="s">
        <v>14</v>
      </c>
      <c r="B23">
        <f t="shared" ref="B23:G23" si="0">IF(OR(B$16="",B17=""),"",B$16*B17)</f>
        <v>0.875</v>
      </c>
      <c r="C23" t="str">
        <f t="shared" si="0"/>
        <v/>
      </c>
      <c r="D23">
        <f t="shared" si="0"/>
        <v>0</v>
      </c>
      <c r="E23">
        <f t="shared" si="0"/>
        <v>0.875</v>
      </c>
      <c r="F23">
        <f t="shared" si="0"/>
        <v>-0.25</v>
      </c>
      <c r="G23">
        <f t="shared" si="0"/>
        <v>-0.25</v>
      </c>
      <c r="I23">
        <f>SUM(B23:G23)</f>
        <v>1.25</v>
      </c>
      <c r="J23">
        <f>SQRT(SUM($B$30:$G$30))*SQRT(SUM(B31:G31))</f>
        <v>3.9921798556678278</v>
      </c>
      <c r="K23">
        <f>I23/J23</f>
        <v>0.31311214554257477</v>
      </c>
    </row>
    <row r="24" spans="1:11">
      <c r="A24" s="2" t="s">
        <v>3</v>
      </c>
      <c r="B24" t="str">
        <f t="shared" ref="B24:G27" si="1">IF(OR(B$16="",B18=""),"",B$16*B18)</f>
        <v/>
      </c>
      <c r="C24" t="str">
        <f t="shared" si="1"/>
        <v/>
      </c>
      <c r="D24">
        <f t="shared" si="1"/>
        <v>0</v>
      </c>
      <c r="E24">
        <f t="shared" si="1"/>
        <v>0.64999999999999991</v>
      </c>
      <c r="F24">
        <f t="shared" si="1"/>
        <v>-0.70000000000000018</v>
      </c>
      <c r="G24">
        <f t="shared" si="1"/>
        <v>0.20000000000000018</v>
      </c>
      <c r="I24">
        <f>SUM(B24:G24)</f>
        <v>0.14999999999999991</v>
      </c>
      <c r="J24">
        <f>SQRT(SUM($B$30:$G$30))*SQRT(SUM(B32:G32))</f>
        <v>2.6457513110645907</v>
      </c>
      <c r="K24">
        <f>I24/J24</f>
        <v>5.669467095138405E-2</v>
      </c>
    </row>
    <row r="25" spans="1:11">
      <c r="A25" s="2" t="s">
        <v>12</v>
      </c>
      <c r="B25">
        <f t="shared" si="1"/>
        <v>0</v>
      </c>
      <c r="C25" t="str">
        <f t="shared" si="1"/>
        <v/>
      </c>
      <c r="D25">
        <f t="shared" si="1"/>
        <v>0</v>
      </c>
      <c r="E25">
        <f t="shared" si="1"/>
        <v>0.25</v>
      </c>
      <c r="F25">
        <f t="shared" si="1"/>
        <v>0</v>
      </c>
      <c r="G25">
        <f t="shared" si="1"/>
        <v>0.5</v>
      </c>
      <c r="I25">
        <f>SUM(B25:G25)</f>
        <v>0.75</v>
      </c>
      <c r="J25">
        <f>SQRT(SUM($B$30:$G$30))*SQRT(SUM(B33:G33))</f>
        <v>1.5811388300841898</v>
      </c>
      <c r="K25">
        <f>I25/J25</f>
        <v>0.47434164902525688</v>
      </c>
    </row>
    <row r="26" spans="1:11">
      <c r="A26" s="2" t="s">
        <v>9</v>
      </c>
      <c r="B26">
        <f t="shared" si="1"/>
        <v>0.41666666666666674</v>
      </c>
      <c r="C26" t="str">
        <f t="shared" si="1"/>
        <v/>
      </c>
      <c r="D26">
        <f t="shared" si="1"/>
        <v>0</v>
      </c>
      <c r="E26">
        <f t="shared" si="1"/>
        <v>8.3333333333333259E-2</v>
      </c>
      <c r="F26">
        <f t="shared" si="1"/>
        <v>0.16666666666666652</v>
      </c>
      <c r="G26">
        <f t="shared" si="1"/>
        <v>0.83333333333333348</v>
      </c>
      <c r="I26">
        <f>SUM(B26:G26)</f>
        <v>1.5</v>
      </c>
      <c r="J26">
        <f>SQRT(SUM($B$30:$G$30))*SQRT(SUM(B34:G34))</f>
        <v>2.6614532371118855</v>
      </c>
      <c r="K26">
        <f>I26/J26</f>
        <v>0.56360186197663453</v>
      </c>
    </row>
    <row r="27" spans="1:11">
      <c r="A27" s="2" t="s">
        <v>13</v>
      </c>
      <c r="B27" t="str">
        <f t="shared" si="1"/>
        <v/>
      </c>
      <c r="C27" t="str">
        <f t="shared" si="1"/>
        <v/>
      </c>
      <c r="D27">
        <f t="shared" si="1"/>
        <v>0</v>
      </c>
      <c r="E27">
        <f t="shared" si="1"/>
        <v>0.41666666666666674</v>
      </c>
      <c r="F27" t="str">
        <f t="shared" si="1"/>
        <v/>
      </c>
      <c r="G27">
        <f t="shared" si="1"/>
        <v>2.1666666666666665</v>
      </c>
      <c r="I27">
        <f>SUM(B27:G27)</f>
        <v>2.583333333333333</v>
      </c>
      <c r="J27">
        <f>SQRT(SUM($B$30:$G$30))*SQRT(SUM(B35:G35))</f>
        <v>4.2328083664000982</v>
      </c>
      <c r="K27">
        <f>I27/J27</f>
        <v>0.61031190399257218</v>
      </c>
    </row>
    <row r="28" spans="1:11">
      <c r="B28" t="str">
        <f t="shared" ref="B28:G28" si="2">IF(OR(B21="",B22=""),"",MIN(B$16,B22))</f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</row>
    <row r="30" spans="1:11">
      <c r="A30" s="2" t="s">
        <v>11</v>
      </c>
      <c r="B30">
        <f t="shared" ref="B30:G30" si="3">IF(B16="","",B16^2)</f>
        <v>0.25</v>
      </c>
      <c r="C30" t="str">
        <f t="shared" si="3"/>
        <v/>
      </c>
      <c r="D30">
        <f t="shared" si="3"/>
        <v>0</v>
      </c>
      <c r="E30">
        <f t="shared" si="3"/>
        <v>0.25</v>
      </c>
      <c r="F30">
        <f t="shared" si="3"/>
        <v>1</v>
      </c>
      <c r="G30">
        <f t="shared" si="3"/>
        <v>1</v>
      </c>
    </row>
    <row r="31" spans="1:11">
      <c r="A31" s="2" t="s">
        <v>14</v>
      </c>
      <c r="B31">
        <f t="shared" ref="B31:G35" si="4">IF(B17="","",B17^2)</f>
        <v>3.0625</v>
      </c>
      <c r="C31">
        <f t="shared" si="4"/>
        <v>6.25E-2</v>
      </c>
      <c r="D31">
        <f t="shared" si="4"/>
        <v>6.25E-2</v>
      </c>
      <c r="E31">
        <f t="shared" si="4"/>
        <v>3.0625</v>
      </c>
      <c r="F31">
        <f t="shared" si="4"/>
        <v>6.25E-2</v>
      </c>
      <c r="G31">
        <f t="shared" si="4"/>
        <v>6.25E-2</v>
      </c>
    </row>
    <row r="32" spans="1:11">
      <c r="A32" s="2" t="s">
        <v>3</v>
      </c>
      <c r="B32" t="str">
        <f t="shared" si="4"/>
        <v/>
      </c>
      <c r="C32">
        <f t="shared" si="4"/>
        <v>0.49000000000000027</v>
      </c>
      <c r="D32">
        <f t="shared" si="4"/>
        <v>8.99999999999999E-2</v>
      </c>
      <c r="E32">
        <f t="shared" si="4"/>
        <v>1.6899999999999995</v>
      </c>
      <c r="F32">
        <f t="shared" si="4"/>
        <v>0.49000000000000027</v>
      </c>
      <c r="G32">
        <f t="shared" si="4"/>
        <v>4.000000000000007E-2</v>
      </c>
    </row>
    <row r="33" spans="1:7">
      <c r="A33" s="2" t="s">
        <v>12</v>
      </c>
      <c r="B33">
        <f t="shared" si="4"/>
        <v>0</v>
      </c>
      <c r="C33">
        <f t="shared" si="4"/>
        <v>0.25</v>
      </c>
      <c r="D33">
        <f t="shared" si="4"/>
        <v>0.25</v>
      </c>
      <c r="E33">
        <f t="shared" si="4"/>
        <v>0.25</v>
      </c>
      <c r="F33">
        <f t="shared" si="4"/>
        <v>0</v>
      </c>
      <c r="G33">
        <f t="shared" si="4"/>
        <v>0.25</v>
      </c>
    </row>
    <row r="34" spans="1:7">
      <c r="A34" s="2" t="s">
        <v>9</v>
      </c>
      <c r="B34">
        <f t="shared" si="4"/>
        <v>0.69444444444444464</v>
      </c>
      <c r="C34">
        <f t="shared" si="4"/>
        <v>2.7777777777777728E-2</v>
      </c>
      <c r="D34">
        <f t="shared" si="4"/>
        <v>1.3611111111111107</v>
      </c>
      <c r="E34">
        <f t="shared" si="4"/>
        <v>2.7777777777777728E-2</v>
      </c>
      <c r="F34">
        <f t="shared" si="4"/>
        <v>2.7777777777777728E-2</v>
      </c>
      <c r="G34">
        <f t="shared" si="4"/>
        <v>0.69444444444444464</v>
      </c>
    </row>
    <row r="35" spans="1:7">
      <c r="A35" s="2" t="s">
        <v>13</v>
      </c>
      <c r="B35" t="str">
        <f t="shared" si="4"/>
        <v/>
      </c>
      <c r="C35" t="str">
        <f t="shared" si="4"/>
        <v/>
      </c>
      <c r="D35">
        <f t="shared" si="4"/>
        <v>1.7777777777777781</v>
      </c>
      <c r="E35">
        <f t="shared" si="4"/>
        <v>0.69444444444444464</v>
      </c>
      <c r="F35" t="str">
        <f t="shared" si="4"/>
        <v/>
      </c>
      <c r="G35">
        <f t="shared" si="4"/>
        <v>4.6944444444444438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(3)</vt:lpstr>
      <vt:lpstr>Sheet1 (2)</vt:lpstr>
      <vt:lpstr>Sheet1</vt:lpstr>
      <vt:lpstr>movie_rating</vt:lpstr>
      <vt:lpstr>Sheet2</vt:lpstr>
      <vt:lpstr>Eucledian distance</vt:lpstr>
      <vt:lpstr>Normalizing user</vt:lpstr>
      <vt:lpstr>cosine similarity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2017-05-27T14:59:02Z</dcterms:created>
  <dcterms:modified xsi:type="dcterms:W3CDTF">2018-05-27T04:22:25Z</dcterms:modified>
</cp:coreProperties>
</file>