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style1.xml" ContentType="application/vnd.ms-office.chartstyle+xml"/>
  <Override PartName="/xl/charts/colors1.xml" ContentType="application/vnd.ms-office.chartcolorstyle+xml"/>
  <Override PartName="/xl/charts/chart16.xml" ContentType="application/vnd.openxmlformats-officedocument.drawingml.chart+xml"/>
  <Override PartName="/xl/charts/style2.xml" ContentType="application/vnd.ms-office.chartstyle+xml"/>
  <Override PartName="/xl/charts/colors2.xml" ContentType="application/vnd.ms-office.chartcolorstyle+xml"/>
  <Override PartName="/xl/charts/chart1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4.xml" ContentType="application/vnd.ms-office.chartstyle+xml"/>
  <Override PartName="/xl/charts/colors4.xml" ContentType="application/vnd.ms-office.chartcolorstyle+xml"/>
  <Override PartName="/xl/charts/chart1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9.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0.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willi\Documents\ApressMinBusBook\"/>
    </mc:Choice>
  </mc:AlternateContent>
  <xr:revisionPtr revIDLastSave="0" documentId="8_{61DA8504-80E9-45C3-A0EF-C450D5D07E56}" xr6:coauthVersionLast="47" xr6:coauthVersionMax="47" xr10:uidLastSave="{00000000-0000-0000-0000-000000000000}"/>
  <bookViews>
    <workbookView xWindow="-90" yWindow="-90" windowWidth="19380" windowHeight="10530" tabRatio="500" firstSheet="3" activeTab="4" xr2:uid="{00000000-000D-0000-FFFF-FFFF00000000}"/>
  </bookViews>
  <sheets>
    <sheet name="Sex" sheetId="1" r:id="rId1"/>
    <sheet name="HistSex" sheetId="2" r:id="rId2"/>
    <sheet name="definitions" sheetId="6" r:id="rId3"/>
    <sheet name="Text" sheetId="3" r:id="rId4"/>
    <sheet name="2024inital" sheetId="4" r:id="rId5"/>
    <sheet name="Census 2020-1" sheetId="10" r:id="rId6"/>
    <sheet name="Table 2" sheetId="11" r:id="rId7"/>
    <sheet name="Table 3" sheetId="12" r:id="rId8"/>
    <sheet name="Table 4" sheetId="13" r:id="rId9"/>
    <sheet name="Table 5" sheetId="14" r:id="rId10"/>
    <sheet name="2024oldest" sheetId="5" r:id="rId11"/>
    <sheet name="2020 Industry Data" sheetId="7" r:id="rId12"/>
    <sheet name="Business" sheetId="8" r:id="rId13"/>
  </sheet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E12" i="10" l="1"/>
  <c r="K46" i="4"/>
  <c r="K45" i="4"/>
  <c r="K44" i="4"/>
  <c r="K43" i="4"/>
  <c r="K42" i="4"/>
  <c r="K41" i="4"/>
  <c r="K40" i="4"/>
  <c r="K39" i="4"/>
  <c r="K38" i="4"/>
  <c r="K37" i="4"/>
  <c r="K36" i="4"/>
  <c r="F46" i="4"/>
  <c r="F45" i="4"/>
  <c r="F44" i="4"/>
  <c r="F43" i="4"/>
  <c r="F42" i="4"/>
  <c r="F41" i="4"/>
  <c r="F40" i="4"/>
  <c r="F39" i="4"/>
  <c r="F38" i="4"/>
  <c r="F37" i="4"/>
  <c r="F36" i="4"/>
  <c r="G30" i="4"/>
  <c r="G31" i="4" s="1"/>
  <c r="F31" i="4"/>
  <c r="K31" i="4" s="1"/>
  <c r="H31" i="4"/>
  <c r="H30" i="4"/>
  <c r="K30" i="4" s="1"/>
  <c r="K14" i="4"/>
  <c r="K15" i="4"/>
  <c r="F14" i="4"/>
  <c r="F15" i="4"/>
  <c r="G14" i="4"/>
  <c r="I25" i="4" l="1"/>
  <c r="I24" i="4"/>
  <c r="I23" i="4"/>
  <c r="I22" i="4"/>
  <c r="I20" i="4"/>
  <c r="G25" i="4"/>
  <c r="G24" i="4"/>
  <c r="G23" i="4"/>
  <c r="G22" i="4"/>
  <c r="G21" i="4"/>
  <c r="G20" i="4"/>
  <c r="K25" i="4" l="1"/>
  <c r="K24" i="4"/>
  <c r="K23" i="4"/>
  <c r="K22" i="4"/>
  <c r="K21" i="4"/>
  <c r="F23" i="4"/>
  <c r="F167" i="8"/>
  <c r="F166" i="8"/>
  <c r="F165" i="8"/>
  <c r="H137" i="8"/>
  <c r="F137" i="8"/>
  <c r="E137" i="8"/>
  <c r="D137" i="8"/>
  <c r="C137" i="8"/>
  <c r="B19" i="6"/>
  <c r="B18" i="6"/>
  <c r="B17" i="6"/>
  <c r="H76" i="5"/>
  <c r="I76" i="5" s="1"/>
  <c r="I75" i="5"/>
  <c r="H75" i="5"/>
  <c r="H74" i="5"/>
  <c r="I74" i="5" s="1"/>
  <c r="H73" i="5"/>
  <c r="H72" i="5"/>
  <c r="I72" i="5" s="1"/>
  <c r="H71" i="5"/>
  <c r="H70" i="5"/>
  <c r="I73" i="5" s="1"/>
  <c r="H69" i="5"/>
  <c r="H64" i="5"/>
  <c r="H63" i="5"/>
  <c r="H62" i="5"/>
  <c r="H61" i="5"/>
  <c r="K61" i="5" s="1"/>
  <c r="I60" i="5"/>
  <c r="H59" i="5"/>
  <c r="K59" i="5" s="1"/>
  <c r="H58" i="5"/>
  <c r="K58" i="5" s="1"/>
  <c r="K57" i="5"/>
  <c r="H57" i="5"/>
  <c r="H55" i="5"/>
  <c r="K55" i="5" s="1"/>
  <c r="H54" i="5"/>
  <c r="H43" i="5"/>
  <c r="H40" i="5"/>
  <c r="H39" i="5"/>
  <c r="I37" i="5"/>
  <c r="H36" i="5"/>
  <c r="H30" i="5"/>
  <c r="H24" i="5"/>
  <c r="H22" i="5"/>
  <c r="H21" i="5"/>
  <c r="H20" i="5"/>
  <c r="H14" i="5"/>
  <c r="H10" i="5"/>
  <c r="H60" i="5" s="1"/>
  <c r="K60" i="5" s="1"/>
  <c r="H8" i="5"/>
  <c r="H46" i="5" s="1"/>
  <c r="H77" i="4"/>
  <c r="H25" i="5" l="1"/>
  <c r="M26" i="5" s="1"/>
  <c r="H41" i="5"/>
  <c r="I70" i="5"/>
  <c r="H42" i="5"/>
  <c r="K54" i="5"/>
  <c r="I71" i="5"/>
  <c r="H44" i="5"/>
  <c r="H45" i="5"/>
  <c r="H56" i="5"/>
  <c r="K56" i="5" s="1"/>
  <c r="H15" i="5"/>
  <c r="I15" i="5" s="1"/>
  <c r="M16" i="5" s="1"/>
  <c r="H37" i="5"/>
  <c r="H38" i="5"/>
  <c r="I23" i="5" l="1"/>
  <c r="I21" i="5"/>
  <c r="I24" i="5"/>
  <c r="I22" i="5"/>
  <c r="I20" i="5"/>
  <c r="K25" i="5"/>
  <c r="I25" i="5"/>
  <c r="L16" i="5"/>
  <c r="L26" i="5" s="1"/>
  <c r="H65" i="5"/>
  <c r="I65" i="5" s="1"/>
  <c r="L47" i="5"/>
  <c r="H31" i="5" l="1"/>
  <c r="K31" i="5" l="1"/>
  <c r="M32" i="5"/>
  <c r="L50" i="5" l="1"/>
  <c r="L32" i="5"/>
  <c r="K20" i="4" l="1"/>
  <c r="H46" i="4"/>
  <c r="H8" i="4"/>
  <c r="H43" i="4" s="1"/>
  <c r="H40" i="4" l="1"/>
  <c r="H41" i="4"/>
  <c r="H36" i="4"/>
  <c r="H42" i="4"/>
  <c r="H38" i="4"/>
  <c r="H37" i="4"/>
  <c r="H14" i="4"/>
  <c r="H45" i="4"/>
  <c r="K8" i="4"/>
  <c r="H44" i="4"/>
  <c r="H15" i="4"/>
  <c r="H39" i="4"/>
</calcChain>
</file>

<file path=xl/sharedStrings.xml><?xml version="1.0" encoding="utf-8"?>
<sst xmlns="http://schemas.openxmlformats.org/spreadsheetml/2006/main" count="970" uniqueCount="423">
  <si>
    <t>Age by Sex Summary</t>
  </si>
  <si>
    <t>Geography: Entire US (FullUS)</t>
  </si>
  <si>
    <t>Date: August 10, 2020</t>
  </si>
  <si>
    <t>OLD Projections. NOT UPDATED</t>
  </si>
  <si>
    <t>Population Demographics</t>
  </si>
  <si>
    <t>Percent Change</t>
  </si>
  <si>
    <t>2000 Census</t>
  </si>
  <si>
    <t>2010 Census</t>
  </si>
  <si>
    <t>2019 Estimate</t>
  </si>
  <si>
    <t>2024 Projection</t>
  </si>
  <si>
    <t>2000 to 2010</t>
  </si>
  <si>
    <t>2010 to 2019</t>
  </si>
  <si>
    <t>2019 to 2024</t>
  </si>
  <si>
    <t>Total Population</t>
  </si>
  <si>
    <t>Gender:</t>
  </si>
  <si>
    <t>Male</t>
  </si>
  <si>
    <t>Female</t>
  </si>
  <si>
    <t>Total Median Age</t>
  </si>
  <si>
    <t>Female Population By Age</t>
  </si>
  <si>
    <t>2000</t>
  </si>
  <si>
    <t>2010</t>
  </si>
  <si>
    <t>2019</t>
  </si>
  <si>
    <t>2024</t>
  </si>
  <si>
    <t>Census</t>
  </si>
  <si>
    <t>%</t>
  </si>
  <si>
    <t>Estimate</t>
  </si>
  <si>
    <t>Projection</t>
  </si>
  <si>
    <t>0 to 4</t>
  </si>
  <si>
    <t>5 to 14</t>
  </si>
  <si>
    <t>15 to 24</t>
  </si>
  <si>
    <t>25 to 34</t>
  </si>
  <si>
    <t>35 to 44</t>
  </si>
  <si>
    <t>45 to 54</t>
  </si>
  <si>
    <t>55 to 64</t>
  </si>
  <si>
    <t>65 to 74</t>
  </si>
  <si>
    <t>75 to 84</t>
  </si>
  <si>
    <t>85+</t>
  </si>
  <si>
    <t>Female Median Age</t>
  </si>
  <si>
    <t>Male Population By Age</t>
  </si>
  <si>
    <t>Male Median Age</t>
  </si>
  <si>
    <t xml:space="preserve"> </t>
  </si>
  <si>
    <t xml:space="preserve">© 2017 Easy Analytic Software, Inc. (EASI®) All Rights Reserved, Alteryx, Inc. 
© 2019 Experian Information Solutions, Inc. • All rights reserved 
© 2019 Experian Marketing Solutions, Inc. • All rights reserved 
</t>
  </si>
  <si>
    <t>Executive Demographic Report</t>
  </si>
  <si>
    <t>Population</t>
  </si>
  <si>
    <t xml:space="preserve">       The 2019 population estimate in this selected geography is329,329,799 . The 2010 Census revealed a population of 308,745,538 , and in 2000 it was 281,422,025 representing a 9.7% change. It is projected the population in this area will be 341,072,786 in 2024, representing a change of 3.6% from 2019. The current population is 49.2% male and 50.8% female. In 2019, the median age of the population in this area was 38.1 , compared to the Entire US median age which was 38.1 . The population density in your area is 91.5 people per square mile. </t>
  </si>
  <si>
    <t>Households</t>
  </si>
  <si>
    <t xml:space="preserve">       There are currently125,121,015 estimated households in this selected geography. The Census revealed household counts of 116,716,292 in 2010 and 105,480,443 in 2000, representing a change of 10.7%. It is projected the number of households in this area will be130,291,609 in 2024, representing a change of 4.1% from the current year. </t>
  </si>
  <si>
    <t xml:space="preserve">       In 2010, the average number of years in residence in this geography's population is12.9 . The average household size in this geography was 2.6 people and the average family size was 3.2 people. The average number of vehicles per household in this geography was 1.9 . </t>
  </si>
  <si>
    <t>Income</t>
  </si>
  <si>
    <t xml:space="preserve">       In 2019, the median household income in this selected geography was$60,811 , compared to the Entire US median which was $60,811 . The Census revealed median household incomes of $51,362 in 2010. It is projected the median household income in this area will be $69,997 in 2024, which would represent a change of 15.1% from the current year. </t>
  </si>
  <si>
    <t xml:space="preserve">       In 2019, the per capita income in this area was$28,088 , compared to the Entire US per capita, which was $28,088 . The 2019 average household income for this area was $33,623 , compared to the Entire US average which was $33,623 . </t>
  </si>
  <si>
    <t>Race &amp; Ethnicity</t>
  </si>
  <si>
    <t xml:space="preserve">       In 2019, the racial makeup of this selected area was as follows:  70.1%White; 12.9%Black; 1.0%Native American; 5.9%Asian/Pacific Islander; and10.2% Other. Compare these to the Entire US racial makeup which was: 70.1% White, 12.9% Black, 1.0% Native American, 5.8% Asian/Pacific Islander and 10.2% Other. </t>
  </si>
  <si>
    <t xml:space="preserve">       People of Hispanic ethnicity are counted independently of race. People of Hispanic origin make up18.2% of the current year population in this selected area. Compare this to the Entire US makeup of 18.2%. Changes in the population within each race and ethnicity category from the 2000 Census to the 2010 Census are as follows:  19.8%American Indian, Eskimo, Aleut Population;  44.3%Asian, Pacific Islander;  13.4%Black;  43.2%Hispanic Ethnicity;  23.9%Other;  White  5.7% . </t>
  </si>
  <si>
    <t>Housing</t>
  </si>
  <si>
    <t xml:space="preserve">       The median housing value in this area was$110,813 in 2000; compare this to the Entire US median of $110,813 for the same year. The estimated median housing value in 2019 in this area is $212,058 ; compare this to the Entire US median of $212,058 for the same year. In 2010 there were 90.0% owner occupied housing units in this area vs. 90.0% estimated in 2019. Also in 2010, there were 0.3% renter occupied housing units in this area vs. 0.4% estimated in 2019. The average rent in 2019 was $824 . </t>
  </si>
  <si>
    <t>Employment</t>
  </si>
  <si>
    <t xml:space="preserve">       In 2019, there were263,418,644 people over the age of 16 in the labor force in your geography. Of these 95.2% were employed, 4.2% were unemployed, 34.4% were not in the labor force and 0.6% were in the Armed Forces. In 2019, Civilian unemployment in this area was 4.2% . </t>
  </si>
  <si>
    <t xml:space="preserve">       In Q4 2019, there were143,055,058 employees in this selected area (daytime population) and there were 12,162,901 establishments*. For this area in 2019, white collar workers made up 60.6% of the population, and those employed in blue collar occupations made up 20.9% . Service and Farm workers made up 18.4%of the population. In 2010, the average time traveled to work was28 minutes. </t>
  </si>
  <si>
    <t>*Establishment counts include D&amp;B business location records that have a valid telephone, known SIC code and D&amp;B ratingas well as exclude cottage industries (businesses that operate from a residence).</t>
  </si>
  <si>
    <t xml:space="preserve">Copyright 2019 Dun and Bradstreet, Inc. All rights reserved 
© 2017 Easy Analytic Software, Inc. (EASI®) All Rights Reserved, Alteryx, Inc. 
© 2019 Alteryx, Inc. All Rights Reserved 
© 2019 Experian Information Solutions, Inc. • All rights reserved 
© 2019 Experian Marketing Solutions, Inc. • All rights reserved 
</t>
  </si>
  <si>
    <t>Initial Demographic Summary Report</t>
  </si>
  <si>
    <t>2019 Estimates</t>
  </si>
  <si>
    <t>2024 Projections</t>
  </si>
  <si>
    <t>Population Density (Pop/Sq Mi)</t>
  </si>
  <si>
    <t>Total Households</t>
  </si>
  <si>
    <t>Population by Gender:</t>
  </si>
  <si>
    <t>Population by Race</t>
  </si>
  <si>
    <t>White</t>
  </si>
  <si>
    <t>Black</t>
  </si>
  <si>
    <t>American Indian or Alaska Native</t>
  </si>
  <si>
    <t>Asian/Native Hawaiian/Other Pacific Islander</t>
  </si>
  <si>
    <t>Some Other Race</t>
  </si>
  <si>
    <t>Two or More Races</t>
  </si>
  <si>
    <t>Population by Ethnicity</t>
  </si>
  <si>
    <t xml:space="preserve">Hispanic </t>
  </si>
  <si>
    <t>Not Hispanic or Latino</t>
  </si>
  <si>
    <t>Population by Age</t>
  </si>
  <si>
    <t>15 to 19</t>
  </si>
  <si>
    <t>20 to 24</t>
  </si>
  <si>
    <t>Median Age:</t>
  </si>
  <si>
    <t>Households by Income</t>
  </si>
  <si>
    <t>$0 - $15,000</t>
  </si>
  <si>
    <t>$15,000 - $24,999</t>
  </si>
  <si>
    <t>$25,000 - $34,999</t>
  </si>
  <si>
    <t>$35,000 - $49,999</t>
  </si>
  <si>
    <t>$50,000 - $74,999</t>
  </si>
  <si>
    <t>$75,000 - $99,999</t>
  </si>
  <si>
    <t>$100,000 - $149,999</t>
  </si>
  <si>
    <t>$150,000 +</t>
  </si>
  <si>
    <t>Average Hhld Income</t>
  </si>
  <si>
    <t>Median Hhld Income</t>
  </si>
  <si>
    <t>Per Capita Income</t>
  </si>
  <si>
    <t>Total Population 16+</t>
  </si>
  <si>
    <t xml:space="preserve">  Total Labor Force</t>
  </si>
  <si>
    <t xml:space="preserve">      Civilian, Employed</t>
  </si>
  <si>
    <t xml:space="preserve">      Civilian, Unemployed</t>
  </si>
  <si>
    <t xml:space="preserve">      In Armed Forces</t>
  </si>
  <si>
    <t xml:space="preserve">  Not In Labor Force</t>
  </si>
  <si>
    <t xml:space="preserve">  % Blue Collar</t>
  </si>
  <si>
    <t xml:space="preserve">  % White Collar</t>
  </si>
  <si>
    <t>Housing Units</t>
  </si>
  <si>
    <t xml:space="preserve">  Total Housing Units</t>
  </si>
  <si>
    <t xml:space="preserve">    Total Occupied Housing Units</t>
  </si>
  <si>
    <t>n/a</t>
  </si>
  <si>
    <t xml:space="preserve">      Owner Occupied:Owned with a mortgage or loan</t>
  </si>
  <si>
    <t xml:space="preserve">      Owner Occupied:Owned free and clear</t>
  </si>
  <si>
    <t xml:space="preserve">      Renter Occupied</t>
  </si>
  <si>
    <t xml:space="preserve">  Vacant</t>
  </si>
  <si>
    <t>Vehicles Available</t>
  </si>
  <si>
    <t xml:space="preserve">  0 Vehicles Available</t>
  </si>
  <si>
    <t xml:space="preserve">  1 Vehicle Available</t>
  </si>
  <si>
    <t xml:space="preserve">  2+ Vehicles Available</t>
  </si>
  <si>
    <t>Average Vehicles Per Household</t>
  </si>
  <si>
    <t>Marital Status</t>
  </si>
  <si>
    <t xml:space="preserve">  Married, Spouse Present</t>
  </si>
  <si>
    <t xml:space="preserve">  Married, Spouse Absent</t>
  </si>
  <si>
    <t xml:space="preserve">  Divorced</t>
  </si>
  <si>
    <t xml:space="preserve">  Widowed</t>
  </si>
  <si>
    <t xml:space="preserve">  Never Married</t>
  </si>
  <si>
    <t>Age 15+ Population</t>
  </si>
  <si>
    <t>Educational Attainment</t>
  </si>
  <si>
    <t xml:space="preserve">  Grade K - 8</t>
  </si>
  <si>
    <t xml:space="preserve">  Grade 9 - 11</t>
  </si>
  <si>
    <t xml:space="preserve">  High School Graduate</t>
  </si>
  <si>
    <t xml:space="preserve">  Some College, No Degree</t>
  </si>
  <si>
    <t xml:space="preserve">  Associates Degree</t>
  </si>
  <si>
    <t xml:space="preserve">  Bachelor's Degree</t>
  </si>
  <si>
    <t xml:space="preserve">  Graduate Degree</t>
  </si>
  <si>
    <t xml:space="preserve">  No Schooling Completed</t>
  </si>
  <si>
    <t>Age 25+ Population</t>
  </si>
  <si>
    <t>Seasonal Population by Quarter</t>
  </si>
  <si>
    <t>Estimates</t>
  </si>
  <si>
    <t>Q4 2016</t>
  </si>
  <si>
    <t>Q1 2017</t>
  </si>
  <si>
    <t>Q2 2017</t>
  </si>
  <si>
    <t>Q3 2017</t>
  </si>
  <si>
    <t>Q4 2017</t>
  </si>
  <si>
    <t>Q1 2018</t>
  </si>
  <si>
    <t>Q2 2018</t>
  </si>
  <si>
    <t>Q3 2018</t>
  </si>
  <si>
    <t>Q4 2018</t>
  </si>
  <si>
    <t xml:space="preserve">© 2017 Easy Analytic Software, Inc. (EASI®) All Rights Reserved, Alteryx, Inc. 
© 2019 Alteryx, Inc. All Rights Reserved 
© 2019 Experian Information Solutions, Inc. • All rights reserved 
© 2019 Experian Marketing Solutions, Inc. • All rights reserved 
</t>
  </si>
  <si>
    <t>Revised Demographic Summary Report</t>
  </si>
  <si>
    <t>Distr</t>
  </si>
  <si>
    <t>Initial Distr</t>
  </si>
  <si>
    <t>$0 - $15k</t>
  </si>
  <si>
    <t>$15k - $25k</t>
  </si>
  <si>
    <t>$25k - $35k</t>
  </si>
  <si>
    <t>$35k - $50k</t>
  </si>
  <si>
    <t>$50k - $75k</t>
  </si>
  <si>
    <t>$75k - $100k</t>
  </si>
  <si>
    <t>$100k - $150k</t>
  </si>
  <si>
    <t>$150k and above</t>
  </si>
  <si>
    <t>LF/TotPop</t>
  </si>
  <si>
    <t>mean</t>
  </si>
  <si>
    <t>mode</t>
  </si>
  <si>
    <t>median</t>
  </si>
  <si>
    <t>Minority Business Designations</t>
  </si>
  <si>
    <t>Small Business Administration 8a Program (SBA 8 (a))</t>
  </si>
  <si>
    <t>Alaska Native Claims (ANC)</t>
  </si>
  <si>
    <t>Certified Small Business (CSB)</t>
  </si>
  <si>
    <t>Disabled Business Enterprise (DIS)</t>
  </si>
  <si>
    <t>Disabled Veteran Business Enterprise (DVET)</t>
  </si>
  <si>
    <t>Disadvantaged Business Enterprise (DBE)</t>
  </si>
  <si>
    <t>Disadvantaged Veteran Enterprise (DVE)</t>
  </si>
  <si>
    <t>Green Certified (Green)</t>
  </si>
  <si>
    <t>Historically Black College/University (HBCU/MI)</t>
  </si>
  <si>
    <t>HUBZone Certified (HUBZONE)</t>
  </si>
  <si>
    <t>Labor Surplus Jurisdiction (LSA)</t>
  </si>
  <si>
    <t>Minority Owned Business Enterprise (MBE)</t>
  </si>
  <si>
    <t>Minority Owned - African American</t>
  </si>
  <si>
    <t>Minority Owned - Asian Pacific</t>
  </si>
  <si>
    <t>Minority Owned - Hispanic</t>
  </si>
  <si>
    <t>Minority Owned - Indian Sub-Continent</t>
  </si>
  <si>
    <t>Minority Owned - Native American</t>
  </si>
  <si>
    <t>Service Disabled Veteran (SDV)</t>
  </si>
  <si>
    <t>Small Business Enterprise (SBE)</t>
  </si>
  <si>
    <t>Small Disadvantaged Business Enterprise (SDB)</t>
  </si>
  <si>
    <t>Veteran Owned Business Enterprise (VET)</t>
  </si>
  <si>
    <t>Veteran Owned (VBE)</t>
  </si>
  <si>
    <t>Vietnam Veteran Owned (VVET)</t>
  </si>
  <si>
    <t>Woman Owned Business Enterprise (WBE)</t>
  </si>
  <si>
    <t>Woman Owned (MWBE)</t>
  </si>
  <si>
    <t>Minority Ownership</t>
  </si>
  <si>
    <t>DemographicsNow provides a diversity category if a business is classified as a minority owned company. Diversity category types are defined as follows:</t>
  </si>
  <si>
    <t>Description</t>
  </si>
  <si>
    <t>Acronym</t>
  </si>
  <si>
    <t>Definition</t>
  </si>
  <si>
    <t>Alaska Native Claims ANC. Section 450b(e) of title 25 U.S.C. ''Indian tribe'' means any Indian tribe, band, nation, or other organized group or community, including any Alaska Native village or regional or village corporation as defined in or established pursuant to the Alaska Native Claims Settlement Act (85 Stat. 688) (43 U.S.C. 1601 et seq.), which is recognized as eligible for the special programs and services provided by the United States to Indians because of their status as Indians.</t>
  </si>
  <si>
    <t>Certified Small Business CSB</t>
  </si>
  <si>
    <t>Indicates whether the business is small and one which has been certified by a federal, state or local government agency or organization as having met all of the government standards that award eligibility.</t>
  </si>
  <si>
    <t>Disabled Business Enterprise DIS</t>
  </si>
  <si>
    <t>At least 51% owned and controlled by a handicapped individual or service-disabled individual. A handicapped individual is a person with a physical, mental or emotional impairment, defect, ailment, disease or disability of a permanent nature, which any way limits the selection of any type of employment for which the individual(s) would otherwise be qualified or qualifiable.</t>
  </si>
  <si>
    <t>Disabled Veteran Business Enterprise DVET</t>
  </si>
  <si>
    <t>At least 51% owned and controlled by one or more Disabled Veterans. The home office must be located in the United States and the home office cannot be a branch or subsidiary of a non-US corporation, firm or other non- US based business. The individual(s) must be a veteran of US military services and has a service-connected disability of at least 10% or more.</t>
  </si>
  <si>
    <t>Disadvantaged Business Enterprise DBE</t>
  </si>
  <si>
    <t>As defined by the US Department of Transportation. At least 51% owned controlled by individual(s) who are socially and economically disadvantaged as defined by the DBE Regulation 49 CFR Parts 23 and 26. All eligible owners must certify they are members of a disadvantaged group (eligible ethnic group and/or female). Additionally, the owner(s)’ assets cannot exceed $750,000, excluding the assets of the business seeking the DBE certification and the owner(s)’ primary residence.</t>
  </si>
  <si>
    <t>Disadvantaged Veteran Enterprise DVE</t>
  </si>
  <si>
    <t>A business that is a small business concern owned and controlled by veterans, where not less than 51% is owned controlled and managed by veterans. As defined in (38 U.S.C. 101(2)) See veteran definition.</t>
  </si>
  <si>
    <t>Gay, Lesbian, Bisexual and Transgender GLBT</t>
  </si>
  <si>
    <t>A business that is at least 51% owned by a Gay, Lesbian, Bisexual and Transgender entrepreneur, and certified by the National Gay &amp; Lesbian Chamber of Commerce.</t>
  </si>
  <si>
    <t>Green Certified Green</t>
  </si>
  <si>
    <t>A business that is certified by an agency as having met all of their standards for award eligibility within one of the following categories: process, product, building, design, energy, food, community and tourism.</t>
  </si>
  <si>
    <t>Historically Black College/University HBCU</t>
  </si>
  <si>
    <t>Postsecondary academic institutions founded before 1964 whose educational mission has historically been the education of Black Americans.</t>
  </si>
  <si>
    <t>Historically Underutilized Business Zone HUBZone</t>
  </si>
  <si>
    <t>As defined by the US SBA HUBZone Empowerment Program. Qualifying businesses must meet small business size criteria and must be located in distressed areas.</t>
  </si>
  <si>
    <t>Labor Surplus Jurisdiction LSA</t>
  </si>
  <si>
    <t>Labor Surplus is generally defined for a Civil Jurisdiction rather than the entire MSA (Metropolitan Statistical Area) where the average unemployment number is 20% higher than the average U.S. unemployment rate in the last two calendar years.</t>
  </si>
  <si>
    <t>Minority Owned Business Enterprise MBE</t>
  </si>
  <si>
    <t>At least 51% owned and controlled by individuals belonging to one or more of the following US Federal Government identified ethnic groups: Asian, African- American, Hispanic, Asian- Indian, Asian-Pacific, Native American, Alaska Native.</t>
  </si>
  <si>
    <t>Small Business Administration 8a Program SBA 8(a)</t>
  </si>
  <si>
    <t>At least 51% owned and controlled by socially and economically disadvantaged individual(s). Under the Small Business Act, presumed groups include African- Americans, Hispanic-Americans, Asian-Pacific Americans, Sub-Continent Asian Americans and Native Americans. Other individuals can be admitted to the program if they demonstrate through “the preponderance of the evidence” that they are disadvantaged because of race, ethnicity, gender, physical handicap, or residence in an environment isolated from the mainstream of American society. In order to meet the economic disadvantage test, all individuals must have a net worth of less than $250,000, excluding the value of the subject business and the owner(s)’ primary residence.</t>
  </si>
  <si>
    <t>Service Disabled Veteran SDV</t>
  </si>
  <si>
    <t>A business owned by a veteran with a disability that is service connected. The term “service connected” means, with respect to disability or death, that such disability was incurred or aggravated, in the line of duty in the active military, naval or air service. (38 U.S.C. 101(16))</t>
  </si>
  <si>
    <t>Small Business Enterprise SBE</t>
  </si>
  <si>
    <t>Businesses smaller than a specified size (within an industry) as measured by its employee size and/or revenue. These criteria are defined in the US SBA Regulations, 13 CFR Part 121.</t>
  </si>
  <si>
    <t>Small Disadvantaged Business Enterprise SDB</t>
  </si>
  <si>
    <t>At least 51% owned and controlled by socially and economically disadvantaged individual(s). African- Americans, Hispanic- Americans, Asian-Pacific-Americans, Subcontinent Asian Americans and Native Americans are presumed to qualify. Other individuals qualify if they show a “preponderance of the evidence” that they are disadvantaged. All individuals must have a net worth of less than $750,000, excluding the equity of the business and primary residence. Successful applications must also meet the SBA Small business requirements as defined above.</t>
  </si>
  <si>
    <t>Veteran Owned Business Enterprise VET</t>
  </si>
  <si>
    <t>At least 51% owned and controlled by a US citizen(s) who are veterans of US military service.</t>
  </si>
  <si>
    <t>Veteran Owned VBE</t>
  </si>
  <si>
    <t>A business that is a least 51% owned by one or more veterans, who control and operate the business. Control in this context means exercising the power to make policy decisions and operate means to be actively involved in the day-to-day management of the business. The term “veteran” (38 U.S.C.’101(2)) means a person who served in the active military, naval, or air service, and who was discharged or released there.</t>
  </si>
  <si>
    <t>Vietnam Veteran Owned VVET</t>
  </si>
  <si>
    <t>A business that is a least 51% owned by one or more Vietnam Veterans who served between 1/1/59 and 5/7/75 and have control and operate the business. Control in this context means exercising the power to make policy decisions and operate means to be actively involved in the day-to- day management of the business</t>
  </si>
  <si>
    <t>Woman Owned Business Enterprise WBE</t>
  </si>
  <si>
    <t>At least 51% owned and controlled by individuals who are female.</t>
  </si>
  <si>
    <t>Minority/Woman Owned Business M/WBE</t>
  </si>
  <si>
    <t>At least 51% owned by and controlled by individuals belonging to certain ethnic minority groups and/or are female in gender. This category is used when the data source does not specify the gender/minority classification, only that the business is one or the other.</t>
  </si>
  <si>
    <t>Table 2: Demographic Group Losses and Simulations of Business Losses from Switching Industry Distributions</t>
  </si>
  <si>
    <t>Business Losses (Feb. to April 2020)</t>
  </si>
  <si>
    <t>Group</t>
  </si>
  <si>
    <t>Losses</t>
  </si>
  <si>
    <t>Change Number</t>
  </si>
  <si>
    <t>Total</t>
  </si>
  <si>
    <t>Latinx</t>
  </si>
  <si>
    <t>Asian</t>
  </si>
  <si>
    <t>Immigrant</t>
  </si>
  <si>
    <t>Native</t>
  </si>
  <si>
    <t>Actual Losses Predicted using U.S. Industry Distribution</t>
  </si>
  <si>
    <t>Predicted using U.S.</t>
  </si>
  <si>
    <t>Industry Distribution</t>
  </si>
  <si>
    <t>Notes: Estimates are from CPS microdata. Predicted changes with the group's industry</t>
  </si>
  <si>
    <t>distribution for the U.S. industry distribution but continue to use the group's rate of change from</t>
  </si>
  <si>
    <t>February to April 2020</t>
  </si>
  <si>
    <t>Ch fr Feb 2020</t>
  </si>
  <si>
    <t>Agriculture</t>
  </si>
  <si>
    <t>Construction</t>
  </si>
  <si>
    <t>Manufacturing</t>
  </si>
  <si>
    <t>Retail Trade</t>
  </si>
  <si>
    <t>Transportation</t>
  </si>
  <si>
    <t>Financial activities</t>
  </si>
  <si>
    <t>Professional and bus</t>
  </si>
  <si>
    <t>Health services</t>
  </si>
  <si>
    <t>Arts, leasure, hotels</t>
  </si>
  <si>
    <t>Restaurants</t>
  </si>
  <si>
    <t>Repair and maintenance</t>
  </si>
  <si>
    <t>All other industries</t>
  </si>
  <si>
    <t>Nonessential industry</t>
  </si>
  <si>
    <t>Essential industry</t>
  </si>
  <si>
    <t>Business Summary</t>
  </si>
  <si>
    <t>D&amp;B Business Summary</t>
  </si>
  <si>
    <t>Q4 2019 Employees</t>
  </si>
  <si>
    <t>Q4 2019 Establishments</t>
  </si>
  <si>
    <t>Totals</t>
  </si>
  <si>
    <t>Employees and Establishments by Major SIC Division</t>
  </si>
  <si>
    <t xml:space="preserve">% </t>
  </si>
  <si>
    <t>Average Employee Size</t>
  </si>
  <si>
    <t>Forestry, and Fishing (01-09)</t>
  </si>
  <si>
    <t>Agricultural Production - Crops (01)</t>
  </si>
  <si>
    <t>Agricultural Production - Livestock and Animal Specialties (02)</t>
  </si>
  <si>
    <t>Agricultural Services (07)</t>
  </si>
  <si>
    <t>Forestry (08)</t>
  </si>
  <si>
    <t>Fishing, Hunting and Trapping (09)</t>
  </si>
  <si>
    <t>Mining (10-14)</t>
  </si>
  <si>
    <t>Metal Mining (10)</t>
  </si>
  <si>
    <t>Coal Mining (12)</t>
  </si>
  <si>
    <t>Oil and Gas Extraction (13)</t>
  </si>
  <si>
    <t>Mining and Quarrying of Nonmetallic Minerals, Except Fuels (14)</t>
  </si>
  <si>
    <t>Construction (15-17)</t>
  </si>
  <si>
    <t>Building Cnstrctn - General Contractors and Operative Builders (15)</t>
  </si>
  <si>
    <t>Heavy Cnstrctn, Except Building Construction - Contractors (16)</t>
  </si>
  <si>
    <t>Construction - Special Trade Contractors (17)</t>
  </si>
  <si>
    <t>Manufacturing (20-39)</t>
  </si>
  <si>
    <t>Food and Kindred Products (20)</t>
  </si>
  <si>
    <t>Tobacco Products (21)</t>
  </si>
  <si>
    <t>Textile Mill Products (22)</t>
  </si>
  <si>
    <t>Apparel, Finished Prdcts from Fabrics and Similar Materials (23)</t>
  </si>
  <si>
    <t>Lumber and Wood Products, Except Furniture (24)</t>
  </si>
  <si>
    <t>Furniture and Fixtures (25)</t>
  </si>
  <si>
    <t>Paper and Allied Products (26)</t>
  </si>
  <si>
    <t>Printing, Publishing and Allied Industries (27)</t>
  </si>
  <si>
    <t>Chemicals and Allied Products (28)</t>
  </si>
  <si>
    <t>Petroleum Refining and Related Industries (29)</t>
  </si>
  <si>
    <t>Rubber and Miscellaneous Plastic Products (30)</t>
  </si>
  <si>
    <t>Leather and Leather Products (31)</t>
  </si>
  <si>
    <t>Stone, Clay, Glass, and Concrete Products (32)</t>
  </si>
  <si>
    <t>Primary Metal Industries (33)</t>
  </si>
  <si>
    <t>Fabricated Metal Prdcts, Except Machinery &amp; Transport Eqpmnt (34)</t>
  </si>
  <si>
    <t>Industrial and Commercial Machinery and Computer Equipment (35)</t>
  </si>
  <si>
    <t>Electronic, Elctrcl Eqpmnt &amp; Cmpnts, Excpt Computer Eqpmnt (36)</t>
  </si>
  <si>
    <t>Transportation Equipment (37)</t>
  </si>
  <si>
    <t>Mesr/Anlyz/Cntrl Instrmnts; Photo/Med/Opt Gds; Watchs/Clocks (38)</t>
  </si>
  <si>
    <t>Miscellaneous Manufacturing Industries (39)</t>
  </si>
  <si>
    <t>Transportation, Communications, Electric, Gas, &amp; Sanitary Services (40-49)</t>
  </si>
  <si>
    <t>Railroad Transportation (40)</t>
  </si>
  <si>
    <t>Local, Suburban Transit &amp; Interurbn Hgwy Passenger Transport (41)</t>
  </si>
  <si>
    <t>Motor Freight Transportation (42)</t>
  </si>
  <si>
    <t>United States Postal Service (43)</t>
  </si>
  <si>
    <t>Water Transportation (44)</t>
  </si>
  <si>
    <t>Transportation by Air (45)</t>
  </si>
  <si>
    <t>Pipelines, Except Natural Gas (46)</t>
  </si>
  <si>
    <t>Transportation Services (47)</t>
  </si>
  <si>
    <t>Communications (48)</t>
  </si>
  <si>
    <t>Electric, Gas and Sanitary Services (49)</t>
  </si>
  <si>
    <t>Wholesale Trade (50-51)</t>
  </si>
  <si>
    <t>Wholesale Trade - Durable Goods (50)</t>
  </si>
  <si>
    <t>Wholesale Trade - Nondurable Goods (51)</t>
  </si>
  <si>
    <t>Retail Trade (52-59)</t>
  </si>
  <si>
    <t>Building Matrials, Hrdwr, Garden Supply &amp; Mobile Home Dealrs (52)</t>
  </si>
  <si>
    <t>General Merchandise Stores (53)</t>
  </si>
  <si>
    <t>Food Stores (54)</t>
  </si>
  <si>
    <t>Automotive Dealers and Gasoline Service Stations (55)</t>
  </si>
  <si>
    <t>Apparel and Accessory Stores (56)</t>
  </si>
  <si>
    <t>Home Furniture, Furnishings and Equipment Stores (57)</t>
  </si>
  <si>
    <t>Eating and Drinking Places (58)</t>
  </si>
  <si>
    <t>Miscellaneous Retail (59)</t>
  </si>
  <si>
    <t>Finance, Insurance, &amp; Real Estate (60-69)</t>
  </si>
  <si>
    <t>Depository Institutions (60)</t>
  </si>
  <si>
    <t>Nondepository Credit Institutions (61)</t>
  </si>
  <si>
    <t>Security &amp; Commodity Brokers, Dealers, Exchanges &amp; Services (62)</t>
  </si>
  <si>
    <t>Insurance Carriers (63)</t>
  </si>
  <si>
    <t>Insurance Agents, Brokers and Service (64)</t>
  </si>
  <si>
    <t>Real Estate (65)</t>
  </si>
  <si>
    <t>Holding and Other Investment Offices (67)</t>
  </si>
  <si>
    <t>Services (70-89)</t>
  </si>
  <si>
    <t>Hotels, Rooming Houses, Camps, and Other Lodging Places (70)</t>
  </si>
  <si>
    <t>Personal Services (72)</t>
  </si>
  <si>
    <t>Business Services (73)</t>
  </si>
  <si>
    <t>Automotive Repair, Services and Parking (75)</t>
  </si>
  <si>
    <t>Miscellaneous Repair Services (76)</t>
  </si>
  <si>
    <t>Motion Pictures (78)</t>
  </si>
  <si>
    <t>Amusement and Recreation Services (79)</t>
  </si>
  <si>
    <t>Health Services (80)</t>
  </si>
  <si>
    <t>Legal Services (81)</t>
  </si>
  <si>
    <t>Educational Services (82)</t>
  </si>
  <si>
    <t>Social Services (83)</t>
  </si>
  <si>
    <t>Museums, Art Galleries and Botanical and Zoological Gardens (84)</t>
  </si>
  <si>
    <t>Membership Organizations (86)</t>
  </si>
  <si>
    <t>Engineering, Accounting, Research, Management &amp; Related Svcs (87)</t>
  </si>
  <si>
    <t>Services, Not Elsewhere Classified (89)</t>
  </si>
  <si>
    <t>Public Administration (90-98)</t>
  </si>
  <si>
    <t>Executive, Legislative &amp; General Government, Except Finance (91)</t>
  </si>
  <si>
    <t>Justice, Public Order and Safety (92)</t>
  </si>
  <si>
    <t>Public Finance, Taxation and Monetary Policy (93)</t>
  </si>
  <si>
    <t>Administration of Human Resource Programs (94)</t>
  </si>
  <si>
    <t>Administration of Environmental Quality and Housing Programs (95)</t>
  </si>
  <si>
    <t>Administration of Economic Programs (96)</t>
  </si>
  <si>
    <t>National Security and International Affairs (97)</t>
  </si>
  <si>
    <t>Report counts include D&amp;B business location records that have a valid telephone, known SIC code and D&amp;B rating as well as exclude cottage industries (businesses that operate from a residence).</t>
  </si>
  <si>
    <t xml:space="preserve">Copyright 2019 Dun and Bradstreet, Inc. All rights reserved 
© 2019 Experian Marketing Solutions, Inc. • All rights reserved 
</t>
  </si>
  <si>
    <t>Forestry, and Fishing</t>
  </si>
  <si>
    <t>Mining</t>
  </si>
  <si>
    <t>Transportation, Communications, Electric, Gas, &amp; Sanitary Services</t>
  </si>
  <si>
    <t>Wholesale Trade</t>
  </si>
  <si>
    <t>Finance, Insurance, &amp; Real Estate</t>
  </si>
  <si>
    <t>Services</t>
  </si>
  <si>
    <t>Public Administration</t>
  </si>
  <si>
    <t>8(a) Firms Receiving Federal Contracts</t>
  </si>
  <si>
    <t>Small Businesses Assisted by 8(a), 7(j), and HUBZone Programs</t>
  </si>
  <si>
    <t>Total Minority Firms in the US</t>
  </si>
  <si>
    <t>FY 2017</t>
  </si>
  <si>
    <t>FY 2018</t>
  </si>
  <si>
    <t>FY 2019</t>
  </si>
  <si>
    <t>2020 Census</t>
  </si>
  <si>
    <t>2020 to 2024</t>
  </si>
  <si>
    <t>Native American or Alaska Native</t>
  </si>
  <si>
    <t>2020 Census (est)</t>
  </si>
  <si>
    <t>2020 Census (est.)</t>
  </si>
  <si>
    <t>Table 1: Population by Race: 2010 and 2020</t>
  </si>
  <si>
    <t>Race</t>
  </si>
  <si>
    <t>Numeric difference</t>
  </si>
  <si>
    <t>Alone</t>
  </si>
  <si>
    <t>In combination</t>
  </si>
  <si>
    <t>Alone or in combination</t>
  </si>
  <si>
    <t>Black or African American</t>
  </si>
  <si>
    <t>American Indian and Alaska Native</t>
  </si>
  <si>
    <t>Native Hawaiian and Other Pacific Islander</t>
  </si>
  <si>
    <t>X</t>
  </si>
  <si>
    <t>X Not applicable. Data for the Two or More Races population are presented along with the race alone data in this table to add to the total population, or the total number of respondents.</t>
  </si>
  <si>
    <t>Note: The total of all race categories alone or in combination is equal to the number of responses; therefore it adds to more than the total population.</t>
  </si>
  <si>
    <t>Note: Data users should use caution when comparing 2010 Census and 2020 Census race data because of improvements to the question design, data processing, and coding procedures for the 2020 Census.</t>
  </si>
  <si>
    <t>Note: Information on confidentiality protection, nonsampling error, and definitions is available at &lt;https://www2.census.gov/programs-surveys/decennial/2020/technical-documentation/complete-tech-docs/summary-file/&gt;.</t>
  </si>
  <si>
    <t>Source: U.S. Census Bureau, 2010 Census Public Law Redistricting Data File (P.L. 94-171) Summary File; 2020 Census Public Law Redistricting Data File (P.L. 94-171) Summary File</t>
  </si>
  <si>
    <t>Table 2: Percentage of Population and Percent Change by Race: 2010 and 2020</t>
  </si>
  <si>
    <t>Percentage point difference, 2010 to 2020</t>
  </si>
  <si>
    <t>Percent change, 2010 to 2020</t>
  </si>
  <si>
    <t xml:space="preserve">X Not applicable. Data for the Two or More Races population are presented with the race alone data in this table to add to the total population, or the total number of respondents. </t>
  </si>
  <si>
    <t>Hispanic or Latino</t>
  </si>
  <si>
    <t>Total population</t>
  </si>
  <si>
    <t>Percent</t>
  </si>
  <si>
    <t>Number</t>
  </si>
  <si>
    <t>Difference, 2010 to 2020</t>
  </si>
  <si>
    <t>Hispanic or Latino origin</t>
  </si>
  <si>
    <t>Table 3: Population by Hispanic or Latino Origin: 2010 and 2020</t>
  </si>
  <si>
    <t>Note: Percentages may not add to 100.0 due to rounding.</t>
  </si>
  <si>
    <t>Some Other Race alone</t>
  </si>
  <si>
    <t>Native Hawaiian and Other Pacific Islander alone</t>
  </si>
  <si>
    <t>Asian alone</t>
  </si>
  <si>
    <t>American Indian and Alaska Native alone</t>
  </si>
  <si>
    <t>Black or African American alone</t>
  </si>
  <si>
    <t>White alone</t>
  </si>
  <si>
    <t xml:space="preserve">Hispanic or Latino </t>
  </si>
  <si>
    <t>Change, 2010 to 2020</t>
  </si>
  <si>
    <t>Hispanic or Latino origin by race</t>
  </si>
  <si>
    <t>Table 4: Hispanic or Latino Origin by Race: 2010 and 2020</t>
  </si>
  <si>
    <t>Hispanic or Latino Origin</t>
  </si>
  <si>
    <t>Percent of population 18 years and over</t>
  </si>
  <si>
    <t>Percent of population under 18 years</t>
  </si>
  <si>
    <t>Hispanic or Latino origin and race</t>
  </si>
  <si>
    <t>Table 5. Percentage Distribution of Hispanic or Latino Origin and Race by Age Group: 2010 and 2020</t>
  </si>
  <si>
    <t>Native American and Alaska 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</si>
</sst>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
    <numFmt numFmtId="165" formatCode="#,##0.0"/>
    <numFmt numFmtId="166" formatCode="\$#,##0"/>
    <numFmt numFmtId="167" formatCode="#,##0.000"/>
    <numFmt numFmtId="168" formatCode="#,##0.00000"/>
    <numFmt numFmtId="169" formatCode="#,##0.0000000"/>
    <numFmt numFmtId="170" formatCode="#,##0.0000"/>
    <numFmt numFmtId="171" formatCode="_(* #,##0.00000_);_(* \(#,##0.00000\);_(* \-??_);_(@_)"/>
    <numFmt numFmtId="172" formatCode="_(* #,##0.0000_);_(* \(#,##0.0000\);_(* \-??_);_(@_)"/>
    <numFmt numFmtId="173" formatCode="_(* #,##0.00_);_(* \(#,##0.00\);_(* \-??_);_(@_)"/>
    <numFmt numFmtId="174" formatCode="_(* #,##0_);_(* \(#,##0\);_(* \-??_);_(@_)"/>
    <numFmt numFmtId="175" formatCode="#,###,###,##0"/>
    <numFmt numFmtId="176" formatCode="0.0%"/>
    <numFmt numFmtId="177" formatCode="0.0"/>
    <numFmt numFmtId="178" formatCode="####0.0"/>
  </numFmts>
  <fonts count="18">
    <font>
      <sz val="10"/>
      <name val="Arial"/>
      <charset val="1"/>
    </font>
    <font>
      <sz val="11"/>
      <color theme="1"/>
      <name val="Calibri"/>
      <family val="2"/>
      <scheme val="minor"/>
    </font>
    <font>
      <b/>
      <sz val="10"/>
      <name val="Tahoma"/>
      <family val="2"/>
      <charset val="1"/>
    </font>
    <font>
      <sz val="9"/>
      <name val="Arial"/>
      <family val="2"/>
      <charset val="1"/>
    </font>
    <font>
      <sz val="9"/>
      <name val="Tahoma"/>
      <family val="2"/>
      <charset val="1"/>
    </font>
    <font>
      <b/>
      <sz val="14"/>
      <name val="Arial"/>
      <family val="2"/>
      <charset val="1"/>
    </font>
    <font>
      <sz val="12"/>
      <name val="Arial"/>
      <family val="2"/>
      <charset val="1"/>
    </font>
    <font>
      <b/>
      <sz val="9"/>
      <name val="Tahoma"/>
      <family val="2"/>
      <charset val="1"/>
    </font>
    <font>
      <i/>
      <sz val="9"/>
      <name val="Tahoma"/>
      <family val="2"/>
      <charset val="1"/>
    </font>
    <font>
      <b/>
      <sz val="9"/>
      <name val="Arial"/>
      <family val="2"/>
      <charset val="1"/>
    </font>
    <font>
      <sz val="10"/>
      <name val="Arial"/>
      <family val="2"/>
      <charset val="1"/>
    </font>
    <font>
      <sz val="10"/>
      <name val="Arial"/>
      <charset val="1"/>
    </font>
    <font>
      <sz val="11"/>
      <color rgb="FFFF0000"/>
      <name val="Calibri"/>
      <family val="2"/>
      <scheme val="minor"/>
    </font>
    <font>
      <b/>
      <sz val="11"/>
      <color theme="1"/>
      <name val="Calibri"/>
      <family val="2"/>
      <scheme val="minor"/>
    </font>
    <font>
      <sz val="9.5"/>
      <color rgb="FF000000"/>
      <name val="Albany AMT"/>
      <family val="2"/>
    </font>
    <font>
      <sz val="11"/>
      <name val="Calibri"/>
      <family val="2"/>
      <scheme val="minor"/>
    </font>
    <font>
      <b/>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rgb="FFF0F0F0"/>
        <bgColor rgb="FFFFFFFF"/>
      </patternFill>
    </fill>
    <fill>
      <patternFill patternType="solid">
        <fgColor rgb="FFFFE699"/>
        <bgColor rgb="FFFFCC99"/>
      </patternFill>
    </fill>
    <fill>
      <patternFill patternType="solid">
        <fgColor rgb="FFFFFFFF"/>
        <bgColor indexed="64"/>
      </patternFill>
    </fill>
    <fill>
      <patternFill patternType="solid">
        <fgColor rgb="FFFFFF00"/>
        <bgColor rgb="FFFFCC99"/>
      </patternFill>
    </fill>
    <fill>
      <patternFill patternType="solid">
        <fgColor theme="0"/>
        <bgColor rgb="FFFFCC99"/>
      </patternFill>
    </fill>
  </fills>
  <borders count="35">
    <border>
      <left/>
      <right/>
      <top/>
      <bottom/>
      <diagonal/>
    </border>
    <border>
      <left style="thin">
        <color indexed="64"/>
      </left>
      <right style="thin">
        <color rgb="FFC1C1C1"/>
      </right>
      <top style="thin">
        <color indexed="64"/>
      </top>
      <bottom style="thin">
        <color rgb="FFC1C1C1"/>
      </bottom>
      <diagonal/>
    </border>
    <border>
      <left style="thin">
        <color indexed="64"/>
      </left>
      <right style="thin">
        <color rgb="FFC1C1C1"/>
      </right>
      <top style="thin">
        <color rgb="FFC1C1C1"/>
      </top>
      <bottom style="thin">
        <color rgb="FFC1C1C1"/>
      </bottom>
      <diagonal/>
    </border>
    <border>
      <left style="thin">
        <color indexed="64"/>
      </left>
      <right style="thin">
        <color rgb="FFC1C1C1"/>
      </right>
      <top style="thin">
        <color rgb="FFC1C1C1"/>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C1C1C1"/>
      </left>
      <right style="thin">
        <color rgb="FFC1C1C1"/>
      </right>
      <top style="thin">
        <color indexed="64"/>
      </top>
      <bottom style="thin">
        <color rgb="FFC1C1C1"/>
      </bottom>
      <diagonal/>
    </border>
    <border>
      <left style="thin">
        <color rgb="FFC1C1C1"/>
      </left>
      <right style="thin">
        <color indexed="64"/>
      </right>
      <top style="thin">
        <color indexed="64"/>
      </top>
      <bottom style="thin">
        <color rgb="FFC1C1C1"/>
      </bottom>
      <diagonal/>
    </border>
    <border>
      <left style="thin">
        <color indexed="64"/>
      </left>
      <right style="thin">
        <color indexed="64"/>
      </right>
      <top/>
      <bottom/>
      <diagonal/>
    </border>
    <border>
      <left style="thin">
        <color rgb="FFC1C1C1"/>
      </left>
      <right style="thin">
        <color rgb="FFC1C1C1"/>
      </right>
      <top style="thin">
        <color rgb="FFC1C1C1"/>
      </top>
      <bottom style="thin">
        <color rgb="FFC1C1C1"/>
      </bottom>
      <diagonal/>
    </border>
    <border>
      <left style="thin">
        <color rgb="FFC1C1C1"/>
      </left>
      <right style="thin">
        <color indexed="64"/>
      </right>
      <top style="thin">
        <color rgb="FFC1C1C1"/>
      </top>
      <bottom style="thin">
        <color rgb="FFC1C1C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C1C1C1"/>
      </left>
      <right/>
      <top style="thin">
        <color indexed="64"/>
      </top>
      <bottom style="thin">
        <color rgb="FFC1C1C1"/>
      </bottom>
      <diagonal/>
    </border>
    <border>
      <left/>
      <right style="thin">
        <color rgb="FFC1C1C1"/>
      </right>
      <top style="thin">
        <color indexed="64"/>
      </top>
      <bottom style="thin">
        <color rgb="FFC1C1C1"/>
      </bottom>
      <diagonal/>
    </border>
    <border>
      <left style="thin">
        <color rgb="FFC1C1C1"/>
      </left>
      <right/>
      <top style="thin">
        <color rgb="FFC1C1C1"/>
      </top>
      <bottom style="thin">
        <color rgb="FFC1C1C1"/>
      </bottom>
      <diagonal/>
    </border>
    <border>
      <left/>
      <right style="thin">
        <color rgb="FFC1C1C1"/>
      </right>
      <top style="thin">
        <color rgb="FFC1C1C1"/>
      </top>
      <bottom style="thin">
        <color rgb="FFC1C1C1"/>
      </bottom>
      <diagonal/>
    </border>
    <border>
      <left/>
      <right style="thin">
        <color rgb="FFC1C1C1"/>
      </right>
      <top style="thin">
        <color rgb="FFC1C1C1"/>
      </top>
      <bottom style="thin">
        <color indexed="64"/>
      </bottom>
      <diagonal/>
    </border>
    <border>
      <left/>
      <right/>
      <top style="thin">
        <color indexed="64"/>
      </top>
      <bottom/>
      <diagonal/>
    </border>
    <border>
      <left style="thin">
        <color indexed="64"/>
      </left>
      <right/>
      <top style="thin">
        <color rgb="FFC1C1C1"/>
      </top>
      <bottom style="thin">
        <color indexed="64"/>
      </bottom>
      <diagonal/>
    </border>
    <border>
      <left/>
      <right style="thin">
        <color indexed="64"/>
      </right>
      <top/>
      <bottom/>
      <diagonal/>
    </border>
    <border>
      <left style="thin">
        <color indexed="64"/>
      </left>
      <right/>
      <top style="thin">
        <color rgb="FFC1C1C1"/>
      </top>
      <bottom style="thin">
        <color rgb="FFC1C1C1"/>
      </bottom>
      <diagonal/>
    </border>
    <border>
      <left/>
      <right style="thin">
        <color indexed="64"/>
      </right>
      <top style="thin">
        <color indexed="64"/>
      </top>
      <bottom/>
      <diagonal/>
    </border>
    <border>
      <left style="thin">
        <color indexed="64"/>
      </left>
      <right/>
      <top style="thin">
        <color indexed="64"/>
      </top>
      <bottom style="thin">
        <color rgb="FFC1C1C1"/>
      </bottom>
      <diagonal/>
    </border>
    <border>
      <left style="thin">
        <color rgb="FFC1C1C1"/>
      </left>
      <right style="thin">
        <color indexed="64"/>
      </right>
      <top style="thin">
        <color rgb="FFC1C1C1"/>
      </top>
      <bottom style="thin">
        <color indexed="64"/>
      </bottom>
      <diagonal/>
    </border>
    <border>
      <left style="thin">
        <color rgb="FFC1C1C1"/>
      </left>
      <right style="thin">
        <color rgb="FFC1C1C1"/>
      </right>
      <top style="thin">
        <color rgb="FFC1C1C1"/>
      </top>
      <bottom style="thin">
        <color indexed="64"/>
      </bottom>
      <diagonal/>
    </border>
    <border>
      <left style="thin">
        <color indexed="64"/>
      </left>
      <right style="thin">
        <color indexed="64"/>
      </right>
      <top style="thin">
        <color rgb="FFC1C1C1"/>
      </top>
      <bottom style="thin">
        <color indexed="64"/>
      </bottom>
      <diagonal/>
    </border>
    <border>
      <left style="thin">
        <color indexed="64"/>
      </left>
      <right style="thin">
        <color indexed="64"/>
      </right>
      <top style="thin">
        <color rgb="FFC1C1C1"/>
      </top>
      <bottom style="thin">
        <color rgb="FFC1C1C1"/>
      </bottom>
      <diagonal/>
    </border>
    <border>
      <left style="thin">
        <color indexed="64"/>
      </left>
      <right/>
      <top/>
      <bottom/>
      <diagonal/>
    </border>
    <border>
      <left style="thin">
        <color rgb="FFC1C1C1"/>
      </left>
      <right style="thin">
        <color indexed="64"/>
      </right>
      <top/>
      <bottom/>
      <diagonal/>
    </border>
  </borders>
  <cellStyleXfs count="5">
    <xf numFmtId="0" fontId="0" fillId="0" borderId="0"/>
    <xf numFmtId="173" fontId="11" fillId="0" borderId="0" applyBorder="0" applyProtection="0"/>
    <xf numFmtId="9" fontId="11" fillId="0" borderId="0" applyBorder="0" applyProtection="0"/>
    <xf numFmtId="0" fontId="1" fillId="0" borderId="0"/>
    <xf numFmtId="9" fontId="1" fillId="0" borderId="0" applyFont="0" applyFill="0" applyBorder="0" applyAlignment="0" applyProtection="0"/>
  </cellStyleXfs>
  <cellXfs count="241">
    <xf numFmtId="0" fontId="0" fillId="0" borderId="0" xfId="0"/>
    <xf numFmtId="3" fontId="3" fillId="0" borderId="0" xfId="0" applyNumberFormat="1" applyFont="1" applyAlignment="1" applyProtection="1">
      <alignment horizontal="left" vertical="center" wrapText="1"/>
      <protection locked="0"/>
    </xf>
    <xf numFmtId="3" fontId="3" fillId="0" borderId="0" xfId="0" applyNumberFormat="1" applyFont="1" applyAlignment="1" applyProtection="1">
      <alignment horizontal="right" vertical="center" wrapText="1"/>
      <protection locked="0"/>
    </xf>
    <xf numFmtId="3" fontId="7" fillId="0" borderId="0" xfId="0" applyNumberFormat="1" applyFont="1" applyAlignment="1" applyProtection="1">
      <alignment horizontal="right" vertical="center" wrapText="1"/>
      <protection locked="0"/>
    </xf>
    <xf numFmtId="3" fontId="7" fillId="0" borderId="0" xfId="0" applyNumberFormat="1" applyFont="1" applyAlignment="1" applyProtection="1">
      <alignment horizontal="center" vertical="center" wrapText="1"/>
      <protection locked="0"/>
    </xf>
    <xf numFmtId="3" fontId="4" fillId="0" borderId="0" xfId="0" applyNumberFormat="1" applyFont="1" applyAlignment="1" applyProtection="1">
      <alignment horizontal="left" vertical="center" wrapText="1"/>
      <protection locked="0"/>
    </xf>
    <xf numFmtId="3" fontId="4" fillId="0" borderId="0" xfId="0" applyNumberFormat="1" applyFont="1" applyAlignment="1" applyProtection="1">
      <alignment horizontal="right" vertical="center" wrapText="1"/>
      <protection locked="0"/>
    </xf>
    <xf numFmtId="164" fontId="4" fillId="0" borderId="0" xfId="0" applyNumberFormat="1" applyFont="1" applyAlignment="1" applyProtection="1">
      <alignment horizontal="center" vertical="center" wrapText="1"/>
      <protection locked="0"/>
    </xf>
    <xf numFmtId="3" fontId="7" fillId="0" borderId="0" xfId="0" applyNumberFormat="1" applyFont="1" applyAlignment="1" applyProtection="1">
      <alignment horizontal="left" vertical="center" wrapText="1"/>
      <protection locked="0"/>
    </xf>
    <xf numFmtId="165" fontId="4" fillId="0" borderId="0" xfId="0" applyNumberFormat="1" applyFont="1" applyAlignment="1" applyProtection="1">
      <alignment horizontal="right" vertical="center" wrapText="1"/>
      <protection locked="0"/>
    </xf>
    <xf numFmtId="3" fontId="4" fillId="0" borderId="0" xfId="0" applyNumberFormat="1" applyFont="1" applyAlignment="1" applyProtection="1">
      <alignment horizontal="left" vertical="top" wrapText="1"/>
      <protection locked="0"/>
    </xf>
    <xf numFmtId="3" fontId="4" fillId="0" borderId="0" xfId="0" applyNumberFormat="1" applyFont="1" applyAlignment="1" applyProtection="1">
      <alignment horizontal="right" vertical="top" wrapText="1"/>
      <protection locked="0"/>
    </xf>
    <xf numFmtId="164" fontId="4" fillId="0" borderId="0" xfId="0" applyNumberFormat="1" applyFont="1" applyAlignment="1" applyProtection="1">
      <alignment horizontal="center" vertical="top" wrapText="1"/>
      <protection locked="0"/>
    </xf>
    <xf numFmtId="165" fontId="4" fillId="0" borderId="0" xfId="0" applyNumberFormat="1" applyFont="1" applyAlignment="1" applyProtection="1">
      <alignment horizontal="right" vertical="top" wrapText="1"/>
      <protection locked="0"/>
    </xf>
    <xf numFmtId="3" fontId="3" fillId="0" borderId="0" xfId="0" applyNumberFormat="1" applyFont="1" applyAlignment="1" applyProtection="1">
      <alignment horizontal="center" vertical="top" wrapText="1"/>
      <protection locked="0"/>
    </xf>
    <xf numFmtId="3" fontId="2" fillId="0" borderId="0" xfId="0" applyNumberFormat="1" applyFont="1" applyAlignment="1" applyProtection="1">
      <alignment horizontal="left" vertical="center" wrapText="1"/>
      <protection locked="0"/>
    </xf>
    <xf numFmtId="3" fontId="3" fillId="3" borderId="0" xfId="0" applyNumberFormat="1" applyFont="1" applyFill="1" applyAlignment="1" applyProtection="1">
      <alignment horizontal="left" vertical="center" wrapText="1"/>
      <protection locked="0"/>
    </xf>
    <xf numFmtId="3" fontId="3" fillId="3" borderId="0" xfId="0" applyNumberFormat="1" applyFont="1" applyFill="1" applyAlignment="1" applyProtection="1">
      <alignment horizontal="right" vertical="center" wrapText="1"/>
      <protection locked="0"/>
    </xf>
    <xf numFmtId="3" fontId="7" fillId="3" borderId="0" xfId="0" applyNumberFormat="1" applyFont="1" applyFill="1" applyAlignment="1" applyProtection="1">
      <alignment horizontal="right" vertical="center" wrapText="1"/>
      <protection locked="0"/>
    </xf>
    <xf numFmtId="3" fontId="7" fillId="3" borderId="0" xfId="0" applyNumberFormat="1" applyFont="1" applyFill="1" applyAlignment="1" applyProtection="1">
      <alignment horizontal="center" vertical="center" wrapText="1"/>
      <protection locked="0"/>
    </xf>
    <xf numFmtId="3" fontId="4" fillId="3" borderId="0" xfId="0" applyNumberFormat="1" applyFont="1" applyFill="1" applyAlignment="1" applyProtection="1">
      <alignment horizontal="left" vertical="center" wrapText="1"/>
      <protection locked="0"/>
    </xf>
    <xf numFmtId="3" fontId="4" fillId="3" borderId="0" xfId="0" applyNumberFormat="1" applyFont="1" applyFill="1" applyAlignment="1" applyProtection="1">
      <alignment horizontal="right" vertical="center" wrapText="1"/>
      <protection locked="0"/>
    </xf>
    <xf numFmtId="164" fontId="4" fillId="3" borderId="0" xfId="0" applyNumberFormat="1" applyFont="1" applyFill="1" applyAlignment="1" applyProtection="1">
      <alignment horizontal="center" vertical="center" wrapText="1"/>
      <protection locked="0"/>
    </xf>
    <xf numFmtId="4" fontId="4" fillId="3" borderId="0" xfId="0" applyNumberFormat="1" applyFont="1" applyFill="1" applyAlignment="1" applyProtection="1">
      <alignment horizontal="right" vertical="center" wrapText="1"/>
      <protection locked="0"/>
    </xf>
    <xf numFmtId="3" fontId="7" fillId="3" borderId="0" xfId="0" applyNumberFormat="1" applyFont="1" applyFill="1" applyAlignment="1" applyProtection="1">
      <alignment horizontal="left" vertical="center" wrapText="1"/>
      <protection locked="0"/>
    </xf>
    <xf numFmtId="0" fontId="0" fillId="3" borderId="0" xfId="0" applyFill="1"/>
    <xf numFmtId="3" fontId="4" fillId="3" borderId="0" xfId="0" applyNumberFormat="1" applyFont="1" applyFill="1" applyAlignment="1" applyProtection="1">
      <alignment horizontal="left" vertical="top" wrapText="1"/>
      <protection locked="0"/>
    </xf>
    <xf numFmtId="3" fontId="4" fillId="3" borderId="0" xfId="0" applyNumberFormat="1" applyFont="1" applyFill="1" applyAlignment="1" applyProtection="1">
      <alignment horizontal="right" vertical="top" wrapText="1"/>
      <protection locked="0"/>
    </xf>
    <xf numFmtId="164" fontId="4" fillId="3" borderId="0" xfId="0" applyNumberFormat="1" applyFont="1" applyFill="1" applyAlignment="1" applyProtection="1">
      <alignment horizontal="center" vertical="top" wrapText="1"/>
      <protection locked="0"/>
    </xf>
    <xf numFmtId="164" fontId="8" fillId="3" borderId="0" xfId="0" applyNumberFormat="1" applyFont="1" applyFill="1" applyAlignment="1" applyProtection="1">
      <alignment horizontal="center" vertical="top" wrapText="1"/>
      <protection locked="0"/>
    </xf>
    <xf numFmtId="3" fontId="3" fillId="3" borderId="0" xfId="0" applyNumberFormat="1" applyFont="1" applyFill="1" applyAlignment="1" applyProtection="1">
      <alignment horizontal="center" vertical="top" wrapText="1"/>
      <protection locked="0"/>
    </xf>
    <xf numFmtId="3" fontId="3" fillId="3" borderId="0" xfId="0" applyNumberFormat="1" applyFont="1" applyFill="1" applyAlignment="1" applyProtection="1">
      <alignment horizontal="right" vertical="top" wrapText="1"/>
      <protection locked="0"/>
    </xf>
    <xf numFmtId="165" fontId="4" fillId="3" borderId="0" xfId="0" applyNumberFormat="1" applyFont="1" applyFill="1" applyAlignment="1" applyProtection="1">
      <alignment horizontal="right" vertical="top" wrapText="1"/>
      <protection locked="0"/>
    </xf>
    <xf numFmtId="3" fontId="9" fillId="3" borderId="0" xfId="0" applyNumberFormat="1" applyFont="1" applyFill="1" applyAlignment="1" applyProtection="1">
      <alignment horizontal="left" vertical="center" wrapText="1"/>
      <protection locked="0"/>
    </xf>
    <xf numFmtId="3" fontId="9" fillId="3" borderId="0" xfId="0" applyNumberFormat="1" applyFont="1" applyFill="1" applyAlignment="1" applyProtection="1">
      <alignment horizontal="right" vertical="center" wrapText="1"/>
      <protection locked="0"/>
    </xf>
    <xf numFmtId="166" fontId="4" fillId="3" borderId="0" xfId="0" applyNumberFormat="1" applyFont="1" applyFill="1" applyAlignment="1" applyProtection="1">
      <alignment horizontal="right" vertical="top" wrapText="1"/>
      <protection locked="0"/>
    </xf>
    <xf numFmtId="167" fontId="3" fillId="3" borderId="0" xfId="0" applyNumberFormat="1" applyFont="1" applyFill="1" applyAlignment="1" applyProtection="1">
      <alignment horizontal="right" vertical="center" wrapText="1"/>
      <protection locked="0"/>
    </xf>
    <xf numFmtId="3" fontId="4" fillId="3" borderId="0" xfId="0" applyNumberFormat="1" applyFont="1" applyFill="1" applyAlignment="1" applyProtection="1">
      <alignment horizontal="center" vertical="top" wrapText="1"/>
      <protection locked="0"/>
    </xf>
    <xf numFmtId="4" fontId="4" fillId="3" borderId="0" xfId="0" applyNumberFormat="1" applyFont="1" applyFill="1" applyAlignment="1" applyProtection="1">
      <alignment horizontal="right" vertical="top" wrapText="1"/>
      <protection locked="0"/>
    </xf>
    <xf numFmtId="4" fontId="4" fillId="0" borderId="0" xfId="0" applyNumberFormat="1" applyFont="1" applyAlignment="1" applyProtection="1">
      <alignment horizontal="right" vertical="center" wrapText="1"/>
      <protection locked="0"/>
    </xf>
    <xf numFmtId="10" fontId="3" fillId="3" borderId="0" xfId="2" applyNumberFormat="1" applyFont="1" applyFill="1" applyBorder="1" applyAlignment="1" applyProtection="1">
      <alignment horizontal="center" vertical="center" wrapText="1"/>
      <protection locked="0"/>
    </xf>
    <xf numFmtId="164" fontId="8" fillId="0" borderId="0" xfId="0" applyNumberFormat="1" applyFont="1" applyAlignment="1" applyProtection="1">
      <alignment horizontal="center" vertical="top" wrapText="1"/>
      <protection locked="0"/>
    </xf>
    <xf numFmtId="3" fontId="3" fillId="0" borderId="0" xfId="0" applyNumberFormat="1" applyFont="1" applyAlignment="1" applyProtection="1">
      <alignment horizontal="center" vertical="center" wrapText="1"/>
      <protection locked="0"/>
    </xf>
    <xf numFmtId="168" fontId="3" fillId="0" borderId="0" xfId="0" applyNumberFormat="1" applyFont="1" applyAlignment="1" applyProtection="1">
      <alignment horizontal="center" vertical="top" wrapText="1"/>
      <protection locked="0"/>
    </xf>
    <xf numFmtId="3" fontId="3" fillId="0" borderId="0" xfId="0" applyNumberFormat="1" applyFont="1" applyAlignment="1" applyProtection="1">
      <alignment horizontal="right" vertical="top" wrapText="1"/>
      <protection locked="0"/>
    </xf>
    <xf numFmtId="3" fontId="9" fillId="0" borderId="0" xfId="0" applyNumberFormat="1" applyFont="1" applyAlignment="1" applyProtection="1">
      <alignment horizontal="left" vertical="center" wrapText="1"/>
      <protection locked="0"/>
    </xf>
    <xf numFmtId="3" fontId="9" fillId="0" borderId="0" xfId="0" applyNumberFormat="1" applyFont="1" applyAlignment="1" applyProtection="1">
      <alignment horizontal="right" vertical="center" wrapText="1"/>
      <protection locked="0"/>
    </xf>
    <xf numFmtId="166" fontId="4" fillId="0" borderId="0" xfId="0" applyNumberFormat="1" applyFont="1" applyAlignment="1" applyProtection="1">
      <alignment horizontal="right" vertical="top" wrapText="1"/>
      <protection locked="0"/>
    </xf>
    <xf numFmtId="169" fontId="3" fillId="0" borderId="0" xfId="0" applyNumberFormat="1" applyFont="1" applyAlignment="1" applyProtection="1">
      <alignment horizontal="center" vertical="top" wrapText="1"/>
      <protection locked="0"/>
    </xf>
    <xf numFmtId="167" fontId="3" fillId="0" borderId="0" xfId="0" applyNumberFormat="1" applyFont="1" applyAlignment="1" applyProtection="1">
      <alignment horizontal="center" vertical="center" wrapText="1"/>
      <protection locked="0"/>
    </xf>
    <xf numFmtId="0" fontId="10" fillId="0" borderId="0" xfId="0" applyFont="1" applyAlignment="1">
      <alignment horizontal="center"/>
    </xf>
    <xf numFmtId="170" fontId="3" fillId="0" borderId="0" xfId="0" applyNumberFormat="1" applyFont="1" applyAlignment="1" applyProtection="1">
      <alignment horizontal="right" vertical="center" wrapText="1"/>
      <protection locked="0"/>
    </xf>
    <xf numFmtId="3" fontId="4" fillId="0" borderId="0" xfId="0" applyNumberFormat="1" applyFont="1" applyAlignment="1" applyProtection="1">
      <alignment horizontal="center" vertical="top" wrapText="1"/>
      <protection locked="0"/>
    </xf>
    <xf numFmtId="4" fontId="4" fillId="0" borderId="0" xfId="0" applyNumberFormat="1" applyFont="1" applyAlignment="1" applyProtection="1">
      <alignment horizontal="right" vertical="top" wrapText="1"/>
      <protection locked="0"/>
    </xf>
    <xf numFmtId="0" fontId="10" fillId="0" borderId="0" xfId="0" applyFont="1"/>
    <xf numFmtId="0" fontId="0" fillId="0" borderId="0" xfId="0" applyFont="1" applyAlignment="1">
      <alignment wrapText="1"/>
    </xf>
    <xf numFmtId="0" fontId="10" fillId="0" borderId="0" xfId="0" applyFont="1" applyAlignment="1">
      <alignment wrapText="1"/>
    </xf>
    <xf numFmtId="17" fontId="0" fillId="0" borderId="0" xfId="0" applyNumberFormat="1"/>
    <xf numFmtId="3" fontId="0" fillId="0" borderId="0" xfId="0" applyNumberFormat="1"/>
    <xf numFmtId="9" fontId="0" fillId="0" borderId="0" xfId="0" applyNumberFormat="1"/>
    <xf numFmtId="171" fontId="10" fillId="0" borderId="0" xfId="0" applyNumberFormat="1" applyFont="1"/>
    <xf numFmtId="172" fontId="0" fillId="0" borderId="0" xfId="0" applyNumberFormat="1"/>
    <xf numFmtId="174" fontId="0" fillId="0" borderId="0" xfId="1" applyNumberFormat="1" applyFont="1" applyBorder="1" applyAlignment="1" applyProtection="1"/>
    <xf numFmtId="164" fontId="7" fillId="0" borderId="0" xfId="0" applyNumberFormat="1" applyFont="1" applyAlignment="1" applyProtection="1">
      <alignment horizontal="right" vertical="center" wrapText="1"/>
      <protection locked="0"/>
    </xf>
    <xf numFmtId="164" fontId="4" fillId="0" borderId="0" xfId="0" applyNumberFormat="1" applyFont="1" applyAlignment="1" applyProtection="1">
      <alignment horizontal="right" vertical="center" wrapText="1"/>
      <protection locked="0"/>
    </xf>
    <xf numFmtId="9" fontId="0" fillId="0" borderId="0" xfId="2" applyFont="1" applyBorder="1" applyAlignment="1" applyProtection="1"/>
    <xf numFmtId="164" fontId="0" fillId="0" borderId="0" xfId="0" applyNumberFormat="1"/>
    <xf numFmtId="165" fontId="0" fillId="0" borderId="0" xfId="0" applyNumberFormat="1"/>
    <xf numFmtId="175" fontId="0" fillId="4" borderId="1" xfId="0" applyNumberFormat="1" applyFill="1" applyBorder="1" applyAlignment="1">
      <alignment horizontal="right"/>
    </xf>
    <xf numFmtId="176" fontId="11" fillId="0" borderId="0" xfId="2" applyNumberFormat="1" applyProtection="1">
      <protection locked="0"/>
    </xf>
    <xf numFmtId="3" fontId="4" fillId="5" borderId="0" xfId="0" applyNumberFormat="1" applyFont="1" applyFill="1" applyAlignment="1" applyProtection="1">
      <alignment horizontal="right" vertical="center" wrapText="1"/>
      <protection locked="0"/>
    </xf>
    <xf numFmtId="4" fontId="4" fillId="5" borderId="0" xfId="0" applyNumberFormat="1" applyFont="1" applyFill="1" applyAlignment="1" applyProtection="1">
      <alignment horizontal="right" vertical="center" wrapText="1"/>
      <protection locked="0"/>
    </xf>
    <xf numFmtId="3" fontId="4" fillId="5" borderId="0" xfId="0" applyNumberFormat="1" applyFont="1" applyFill="1" applyAlignment="1" applyProtection="1">
      <alignment horizontal="right" vertical="top" wrapText="1"/>
      <protection locked="0"/>
    </xf>
    <xf numFmtId="166" fontId="4" fillId="5" borderId="0" xfId="0" applyNumberFormat="1" applyFont="1" applyFill="1" applyAlignment="1" applyProtection="1">
      <alignment horizontal="right" vertical="top" wrapText="1"/>
      <protection locked="0"/>
    </xf>
    <xf numFmtId="3" fontId="7" fillId="6" borderId="0" xfId="0" applyNumberFormat="1" applyFont="1" applyFill="1" applyAlignment="1" applyProtection="1">
      <alignment horizontal="center" vertical="center" wrapText="1"/>
      <protection locked="0"/>
    </xf>
    <xf numFmtId="175" fontId="0" fillId="0" borderId="1" xfId="0" applyNumberFormat="1" applyBorder="1" applyAlignment="1">
      <alignment horizontal="right"/>
    </xf>
    <xf numFmtId="175" fontId="0" fillId="0" borderId="2" xfId="0" applyNumberFormat="1" applyBorder="1" applyAlignment="1">
      <alignment horizontal="right"/>
    </xf>
    <xf numFmtId="175" fontId="0" fillId="0" borderId="3" xfId="0" applyNumberFormat="1" applyBorder="1" applyAlignment="1">
      <alignment horizontal="right"/>
    </xf>
    <xf numFmtId="3" fontId="4" fillId="6" borderId="0" xfId="0" applyNumberFormat="1" applyFont="1" applyFill="1" applyAlignment="1" applyProtection="1">
      <alignment horizontal="right" vertical="top" wrapText="1"/>
      <protection locked="0"/>
    </xf>
    <xf numFmtId="3" fontId="4" fillId="6" borderId="0" xfId="0" applyNumberFormat="1" applyFont="1" applyFill="1" applyAlignment="1" applyProtection="1">
      <alignment horizontal="right" vertical="center" wrapText="1"/>
      <protection locked="0"/>
    </xf>
    <xf numFmtId="164" fontId="4" fillId="6" borderId="0" xfId="0" applyNumberFormat="1" applyFont="1" applyFill="1" applyAlignment="1" applyProtection="1">
      <alignment horizontal="center" vertical="center" wrapText="1"/>
      <protection locked="0"/>
    </xf>
    <xf numFmtId="3" fontId="2" fillId="0" borderId="0" xfId="0" applyNumberFormat="1" applyFont="1" applyBorder="1" applyAlignment="1" applyProtection="1">
      <alignment horizontal="left" vertical="center" wrapText="1"/>
      <protection locked="0"/>
    </xf>
    <xf numFmtId="3" fontId="3" fillId="0" borderId="0" xfId="0" applyNumberFormat="1" applyFont="1" applyBorder="1" applyAlignment="1" applyProtection="1">
      <alignment horizontal="right" vertical="center" wrapText="1"/>
      <protection locked="0"/>
    </xf>
    <xf numFmtId="3" fontId="4" fillId="0" borderId="0" xfId="0" applyNumberFormat="1" applyFont="1" applyBorder="1" applyAlignment="1" applyProtection="1">
      <alignment horizontal="left" vertical="center" wrapText="1"/>
      <protection locked="0"/>
    </xf>
    <xf numFmtId="3" fontId="5" fillId="0" borderId="0" xfId="0" applyNumberFormat="1" applyFont="1" applyBorder="1" applyAlignment="1" applyProtection="1">
      <alignment horizontal="left" vertical="center" wrapText="1"/>
      <protection locked="0"/>
    </xf>
    <xf numFmtId="3" fontId="6" fillId="0" borderId="0" xfId="0" applyNumberFormat="1" applyFont="1" applyBorder="1" applyAlignment="1" applyProtection="1">
      <alignment horizontal="left" vertical="center" wrapText="1"/>
      <protection locked="0"/>
    </xf>
    <xf numFmtId="3" fontId="7" fillId="2" borderId="0" xfId="0" applyNumberFormat="1" applyFont="1" applyFill="1" applyBorder="1" applyAlignment="1" applyProtection="1">
      <alignment horizontal="left" vertical="center" wrapText="1"/>
      <protection locked="0"/>
    </xf>
    <xf numFmtId="3" fontId="7" fillId="0" borderId="0" xfId="0" applyNumberFormat="1" applyFont="1" applyBorder="1" applyAlignment="1" applyProtection="1">
      <alignment horizontal="center" vertical="center" wrapText="1"/>
      <protection locked="0"/>
    </xf>
    <xf numFmtId="3" fontId="3" fillId="0" borderId="0" xfId="0" applyNumberFormat="1" applyFont="1" applyBorder="1" applyAlignment="1" applyProtection="1">
      <alignment horizontal="center" vertical="center" wrapText="1"/>
      <protection locked="0"/>
    </xf>
    <xf numFmtId="3" fontId="3" fillId="0" borderId="0" xfId="0" applyNumberFormat="1" applyFont="1" applyBorder="1" applyAlignment="1" applyProtection="1">
      <alignment horizontal="left" vertical="center" wrapText="1"/>
      <protection locked="0"/>
    </xf>
    <xf numFmtId="3" fontId="7" fillId="0" borderId="0" xfId="0" applyNumberFormat="1" applyFont="1" applyBorder="1" applyAlignment="1" applyProtection="1">
      <alignment horizontal="left" vertical="center" wrapText="1"/>
      <protection locked="0"/>
    </xf>
    <xf numFmtId="3" fontId="8" fillId="0" borderId="0" xfId="0" applyNumberFormat="1" applyFont="1" applyBorder="1" applyAlignment="1" applyProtection="1">
      <alignment horizontal="left" vertical="center" wrapText="1"/>
      <protection locked="0"/>
    </xf>
    <xf numFmtId="3" fontId="7" fillId="3" borderId="0" xfId="0" applyNumberFormat="1" applyFont="1" applyFill="1" applyBorder="1" applyAlignment="1" applyProtection="1">
      <alignment horizontal="center" vertical="center" wrapText="1"/>
      <protection locked="0"/>
    </xf>
    <xf numFmtId="3" fontId="7" fillId="3" borderId="0" xfId="0" applyNumberFormat="1" applyFont="1" applyFill="1" applyBorder="1" applyAlignment="1" applyProtection="1">
      <alignment horizontal="left" vertical="center" wrapText="1"/>
      <protection locked="0"/>
    </xf>
    <xf numFmtId="3" fontId="7" fillId="3" borderId="0" xfId="0" applyNumberFormat="1" applyFont="1" applyFill="1" applyBorder="1" applyAlignment="1" applyProtection="1">
      <alignment horizontal="left" vertical="top" wrapText="1"/>
      <protection locked="0"/>
    </xf>
    <xf numFmtId="3" fontId="3" fillId="3" borderId="0" xfId="0" applyNumberFormat="1" applyFont="1" applyFill="1" applyBorder="1" applyAlignment="1" applyProtection="1">
      <alignment horizontal="center" vertical="top" wrapText="1"/>
      <protection locked="0"/>
    </xf>
    <xf numFmtId="3" fontId="4" fillId="3" borderId="0" xfId="0" applyNumberFormat="1" applyFont="1" applyFill="1" applyBorder="1" applyAlignment="1" applyProtection="1">
      <alignment horizontal="left" vertical="top" wrapText="1"/>
      <protection locked="0"/>
    </xf>
    <xf numFmtId="3" fontId="7" fillId="0" borderId="0" xfId="0" applyNumberFormat="1" applyFont="1" applyBorder="1" applyAlignment="1" applyProtection="1">
      <alignment horizontal="left" vertical="top" wrapText="1"/>
      <protection locked="0"/>
    </xf>
    <xf numFmtId="3" fontId="3" fillId="0" borderId="0" xfId="0" applyNumberFormat="1" applyFont="1" applyBorder="1" applyAlignment="1" applyProtection="1">
      <alignment horizontal="center" vertical="top" wrapText="1"/>
      <protection locked="0"/>
    </xf>
    <xf numFmtId="3" fontId="4" fillId="0" borderId="0" xfId="0" applyNumberFormat="1" applyFont="1" applyBorder="1" applyAlignment="1" applyProtection="1">
      <alignment horizontal="left" wrapText="1"/>
      <protection locked="0"/>
    </xf>
    <xf numFmtId="3" fontId="4" fillId="0" borderId="0" xfId="0" applyNumberFormat="1" applyFont="1" applyBorder="1" applyAlignment="1" applyProtection="1">
      <alignment horizontal="left" vertical="top" wrapText="1"/>
      <protection locked="0"/>
    </xf>
    <xf numFmtId="3" fontId="7" fillId="0" borderId="0" xfId="0" applyNumberFormat="1" applyFont="1" applyBorder="1" applyAlignment="1" applyProtection="1">
      <alignment horizontal="right" vertical="center" wrapText="1"/>
      <protection locked="0"/>
    </xf>
    <xf numFmtId="165" fontId="7" fillId="0" borderId="0" xfId="0" applyNumberFormat="1" applyFont="1" applyBorder="1" applyAlignment="1" applyProtection="1">
      <alignment horizontal="right" vertical="center" wrapText="1"/>
      <protection locked="0"/>
    </xf>
    <xf numFmtId="165" fontId="4" fillId="0" borderId="0" xfId="0" applyNumberFormat="1" applyFont="1" applyBorder="1" applyAlignment="1" applyProtection="1">
      <alignment horizontal="right" vertical="center" wrapText="1"/>
      <protection locked="0"/>
    </xf>
    <xf numFmtId="0" fontId="13" fillId="0" borderId="0" xfId="3" applyFont="1" applyAlignment="1">
      <alignment wrapText="1"/>
    </xf>
    <xf numFmtId="0" fontId="1" fillId="0" borderId="0" xfId="3"/>
    <xf numFmtId="0" fontId="1" fillId="0" borderId="5" xfId="3" applyBorder="1" applyAlignment="1">
      <alignment horizontal="center" vertical="center"/>
    </xf>
    <xf numFmtId="1" fontId="1" fillId="0" borderId="6" xfId="3" applyNumberFormat="1" applyBorder="1" applyAlignment="1">
      <alignment horizontal="center"/>
    </xf>
    <xf numFmtId="1" fontId="1" fillId="0" borderId="7" xfId="3" applyNumberFormat="1" applyBorder="1" applyAlignment="1">
      <alignment horizontal="center"/>
    </xf>
    <xf numFmtId="1" fontId="1" fillId="0" borderId="8" xfId="3" applyNumberFormat="1" applyBorder="1" applyAlignment="1">
      <alignment horizontal="center"/>
    </xf>
    <xf numFmtId="177" fontId="1" fillId="0" borderId="6" xfId="3" applyNumberFormat="1" applyBorder="1" applyAlignment="1">
      <alignment horizontal="center"/>
    </xf>
    <xf numFmtId="177" fontId="1" fillId="0" borderId="7" xfId="3" applyNumberFormat="1" applyBorder="1" applyAlignment="1">
      <alignment horizontal="center"/>
    </xf>
    <xf numFmtId="177" fontId="1" fillId="0" borderId="8" xfId="3" applyNumberFormat="1" applyBorder="1" applyAlignment="1">
      <alignment horizontal="center"/>
    </xf>
    <xf numFmtId="0" fontId="1" fillId="0" borderId="9" xfId="3" applyBorder="1" applyAlignment="1">
      <alignment horizontal="center" vertical="center"/>
    </xf>
    <xf numFmtId="177" fontId="1" fillId="0" borderId="6" xfId="3" applyNumberFormat="1" applyBorder="1" applyAlignment="1">
      <alignment horizontal="center" wrapText="1"/>
    </xf>
    <xf numFmtId="177" fontId="1" fillId="0" borderId="7" xfId="3" applyNumberFormat="1" applyBorder="1" applyAlignment="1">
      <alignment horizontal="center" wrapText="1"/>
    </xf>
    <xf numFmtId="177" fontId="1" fillId="0" borderId="8" xfId="3" applyNumberFormat="1" applyBorder="1" applyAlignment="1">
      <alignment horizontal="center" wrapText="1"/>
    </xf>
    <xf numFmtId="0" fontId="1" fillId="0" borderId="10" xfId="3" applyBorder="1"/>
    <xf numFmtId="175" fontId="1" fillId="0" borderId="1" xfId="3" applyNumberFormat="1" applyBorder="1" applyAlignment="1">
      <alignment horizontal="right"/>
    </xf>
    <xf numFmtId="175" fontId="1" fillId="0" borderId="11" xfId="3" applyNumberFormat="1" applyBorder="1" applyAlignment="1">
      <alignment horizontal="right"/>
    </xf>
    <xf numFmtId="175" fontId="1" fillId="0" borderId="12" xfId="3" applyNumberFormat="1" applyBorder="1" applyAlignment="1">
      <alignment horizontal="right"/>
    </xf>
    <xf numFmtId="175" fontId="14" fillId="0" borderId="1" xfId="3" applyNumberFormat="1" applyFont="1" applyBorder="1" applyAlignment="1">
      <alignment horizontal="right"/>
    </xf>
    <xf numFmtId="175" fontId="14" fillId="0" borderId="11" xfId="3" applyNumberFormat="1" applyFont="1" applyBorder="1" applyAlignment="1">
      <alignment horizontal="right"/>
    </xf>
    <xf numFmtId="175" fontId="14" fillId="0" borderId="12" xfId="3" applyNumberFormat="1" applyFont="1" applyBorder="1" applyAlignment="1">
      <alignment horizontal="right"/>
    </xf>
    <xf numFmtId="0" fontId="1" fillId="0" borderId="13" xfId="3" applyBorder="1"/>
    <xf numFmtId="175" fontId="1" fillId="0" borderId="2" xfId="3" applyNumberFormat="1" applyBorder="1" applyAlignment="1">
      <alignment horizontal="right"/>
    </xf>
    <xf numFmtId="175" fontId="1" fillId="0" borderId="14" xfId="3" applyNumberFormat="1" applyBorder="1" applyAlignment="1">
      <alignment horizontal="right"/>
    </xf>
    <xf numFmtId="175" fontId="1" fillId="0" borderId="15" xfId="3" applyNumberFormat="1" applyBorder="1" applyAlignment="1">
      <alignment horizontal="right"/>
    </xf>
    <xf numFmtId="175" fontId="14" fillId="0" borderId="2" xfId="3" applyNumberFormat="1" applyFont="1" applyBorder="1" applyAlignment="1">
      <alignment horizontal="right"/>
    </xf>
    <xf numFmtId="175" fontId="14" fillId="0" borderId="14" xfId="3" applyNumberFormat="1" applyFont="1" applyBorder="1" applyAlignment="1">
      <alignment horizontal="right"/>
    </xf>
    <xf numFmtId="175" fontId="14" fillId="0" borderId="15" xfId="3" applyNumberFormat="1" applyFont="1" applyBorder="1" applyAlignment="1">
      <alignment horizontal="right"/>
    </xf>
    <xf numFmtId="0" fontId="15" fillId="0" borderId="13" xfId="3" applyFont="1" applyBorder="1"/>
    <xf numFmtId="0" fontId="15" fillId="0" borderId="16" xfId="3" applyFont="1" applyBorder="1"/>
    <xf numFmtId="175" fontId="1" fillId="0" borderId="3" xfId="3" applyNumberFormat="1" applyBorder="1" applyAlignment="1">
      <alignment horizontal="right"/>
    </xf>
    <xf numFmtId="177" fontId="1" fillId="0" borderId="4" xfId="3" applyNumberFormat="1" applyBorder="1" applyAlignment="1">
      <alignment horizontal="right"/>
    </xf>
    <xf numFmtId="177" fontId="1" fillId="0" borderId="17" xfId="3" applyNumberFormat="1" applyBorder="1" applyAlignment="1">
      <alignment horizontal="right"/>
    </xf>
    <xf numFmtId="175" fontId="14" fillId="0" borderId="3" xfId="3" applyNumberFormat="1" applyFont="1" applyBorder="1" applyAlignment="1">
      <alignment horizontal="right"/>
    </xf>
    <xf numFmtId="177" fontId="1" fillId="0" borderId="0" xfId="3" applyNumberFormat="1"/>
    <xf numFmtId="0" fontId="15" fillId="0" borderId="0" xfId="3" applyFont="1" applyAlignment="1">
      <alignment vertical="center"/>
    </xf>
    <xf numFmtId="0" fontId="15" fillId="0" borderId="0" xfId="3" applyFont="1"/>
    <xf numFmtId="0" fontId="16" fillId="0" borderId="0" xfId="3" applyFont="1"/>
    <xf numFmtId="177" fontId="1" fillId="0" borderId="1" xfId="3" applyNumberFormat="1" applyBorder="1" applyAlignment="1">
      <alignment horizontal="right"/>
    </xf>
    <xf numFmtId="177" fontId="1" fillId="0" borderId="11" xfId="3" applyNumberFormat="1" applyBorder="1" applyAlignment="1">
      <alignment horizontal="right"/>
    </xf>
    <xf numFmtId="177" fontId="1" fillId="0" borderId="18" xfId="3" applyNumberFormat="1" applyBorder="1" applyAlignment="1">
      <alignment horizontal="right"/>
    </xf>
    <xf numFmtId="177" fontId="1" fillId="0" borderId="12" xfId="3" applyNumberFormat="1" applyBorder="1" applyAlignment="1">
      <alignment horizontal="right"/>
    </xf>
    <xf numFmtId="177" fontId="1" fillId="0" borderId="19" xfId="3" applyNumberFormat="1" applyBorder="1" applyAlignment="1">
      <alignment horizontal="right"/>
    </xf>
    <xf numFmtId="177" fontId="14" fillId="0" borderId="11" xfId="3" applyNumberFormat="1" applyFont="1" applyBorder="1" applyAlignment="1">
      <alignment horizontal="right"/>
    </xf>
    <xf numFmtId="177" fontId="14" fillId="0" borderId="18" xfId="3" applyNumberFormat="1" applyFont="1" applyBorder="1" applyAlignment="1">
      <alignment horizontal="right"/>
    </xf>
    <xf numFmtId="177" fontId="1" fillId="0" borderId="2" xfId="3" applyNumberFormat="1" applyBorder="1" applyAlignment="1">
      <alignment horizontal="right"/>
    </xf>
    <xf numFmtId="177" fontId="1" fillId="0" borderId="14" xfId="3" applyNumberFormat="1" applyBorder="1" applyAlignment="1">
      <alignment horizontal="right"/>
    </xf>
    <xf numFmtId="177" fontId="1" fillId="0" borderId="20" xfId="3" applyNumberFormat="1" applyBorder="1" applyAlignment="1">
      <alignment horizontal="right"/>
    </xf>
    <xf numFmtId="177" fontId="1" fillId="0" borderId="15" xfId="3" applyNumberFormat="1" applyBorder="1" applyAlignment="1">
      <alignment horizontal="right"/>
    </xf>
    <xf numFmtId="177" fontId="1" fillId="0" borderId="21" xfId="3" applyNumberFormat="1" applyBorder="1" applyAlignment="1">
      <alignment horizontal="right"/>
    </xf>
    <xf numFmtId="177" fontId="14" fillId="0" borderId="14" xfId="3" applyNumberFormat="1" applyFont="1" applyBorder="1" applyAlignment="1">
      <alignment horizontal="right"/>
    </xf>
    <xf numFmtId="177" fontId="14" fillId="0" borderId="20" xfId="3" applyNumberFormat="1" applyFont="1" applyBorder="1" applyAlignment="1">
      <alignment horizontal="right"/>
    </xf>
    <xf numFmtId="0" fontId="1" fillId="0" borderId="16" xfId="3" applyBorder="1"/>
    <xf numFmtId="177" fontId="1" fillId="0" borderId="3" xfId="3" applyNumberFormat="1" applyBorder="1" applyAlignment="1">
      <alignment horizontal="right"/>
    </xf>
    <xf numFmtId="177" fontId="1" fillId="0" borderId="22" xfId="3" applyNumberFormat="1" applyBorder="1" applyAlignment="1">
      <alignment horizontal="right"/>
    </xf>
    <xf numFmtId="0" fontId="17" fillId="0" borderId="0" xfId="3" applyFont="1" applyAlignment="1">
      <alignment vertical="center"/>
    </xf>
    <xf numFmtId="0" fontId="1" fillId="0" borderId="0" xfId="3" applyAlignment="1">
      <alignment wrapText="1"/>
    </xf>
    <xf numFmtId="0" fontId="15" fillId="0" borderId="0" xfId="3" applyFont="1" applyAlignment="1">
      <alignment wrapText="1"/>
    </xf>
    <xf numFmtId="0" fontId="1" fillId="0" borderId="23" xfId="3" applyBorder="1" applyAlignment="1">
      <alignment wrapText="1"/>
    </xf>
    <xf numFmtId="0" fontId="15" fillId="0" borderId="23" xfId="3" applyFont="1" applyBorder="1" applyAlignment="1">
      <alignment wrapText="1"/>
    </xf>
    <xf numFmtId="177" fontId="1" fillId="0" borderId="17" xfId="3" applyNumberFormat="1" applyBorder="1"/>
    <xf numFmtId="175" fontId="1" fillId="4" borderId="24" xfId="3" applyNumberFormat="1" applyFill="1" applyBorder="1" applyAlignment="1">
      <alignment horizontal="right"/>
    </xf>
    <xf numFmtId="175" fontId="1" fillId="4" borderId="3" xfId="3" applyNumberFormat="1" applyFill="1" applyBorder="1" applyAlignment="1">
      <alignment horizontal="right"/>
    </xf>
    <xf numFmtId="177" fontId="1" fillId="0" borderId="4" xfId="3" applyNumberFormat="1" applyBorder="1"/>
    <xf numFmtId="0" fontId="1" fillId="0" borderId="16" xfId="3" applyBorder="1" applyAlignment="1">
      <alignment horizontal="left" indent="2"/>
    </xf>
    <xf numFmtId="177" fontId="1" fillId="0" borderId="25" xfId="3" applyNumberFormat="1" applyBorder="1"/>
    <xf numFmtId="175" fontId="1" fillId="4" borderId="26" xfId="3" applyNumberFormat="1" applyFill="1" applyBorder="1" applyAlignment="1">
      <alignment horizontal="right"/>
    </xf>
    <xf numFmtId="177" fontId="1" fillId="0" borderId="25" xfId="3" applyNumberFormat="1" applyBorder="1" applyAlignment="1">
      <alignment horizontal="right"/>
    </xf>
    <xf numFmtId="175" fontId="1" fillId="4" borderId="2" xfId="3" applyNumberFormat="1" applyFill="1" applyBorder="1" applyAlignment="1">
      <alignment horizontal="right"/>
    </xf>
    <xf numFmtId="177" fontId="1" fillId="0" borderId="0" xfId="3" applyNumberFormat="1" applyAlignment="1">
      <alignment horizontal="right"/>
    </xf>
    <xf numFmtId="0" fontId="1" fillId="0" borderId="13" xfId="3" applyBorder="1" applyAlignment="1">
      <alignment horizontal="left" indent="2"/>
    </xf>
    <xf numFmtId="177" fontId="1" fillId="0" borderId="27" xfId="3" applyNumberFormat="1" applyBorder="1" applyAlignment="1">
      <alignment horizontal="right"/>
    </xf>
    <xf numFmtId="175" fontId="1" fillId="4" borderId="28" xfId="3" applyNumberFormat="1" applyFill="1" applyBorder="1" applyAlignment="1">
      <alignment horizontal="right"/>
    </xf>
    <xf numFmtId="177" fontId="1" fillId="0" borderId="27" xfId="3" applyNumberFormat="1" applyBorder="1"/>
    <xf numFmtId="175" fontId="1" fillId="4" borderId="1" xfId="3" applyNumberFormat="1" applyFill="1" applyBorder="1" applyAlignment="1">
      <alignment horizontal="right"/>
    </xf>
    <xf numFmtId="177" fontId="1" fillId="0" borderId="23" xfId="3" applyNumberFormat="1" applyBorder="1"/>
    <xf numFmtId="177" fontId="1" fillId="0" borderId="17" xfId="3" applyNumberFormat="1" applyBorder="1" applyAlignment="1">
      <alignment horizontal="center" vertical="center" wrapText="1"/>
    </xf>
    <xf numFmtId="177" fontId="1" fillId="0" borderId="8" xfId="3" applyNumberFormat="1" applyBorder="1" applyAlignment="1">
      <alignment horizontal="right"/>
    </xf>
    <xf numFmtId="177" fontId="1" fillId="0" borderId="6" xfId="3" applyNumberFormat="1" applyBorder="1" applyAlignment="1">
      <alignment horizontal="right"/>
    </xf>
    <xf numFmtId="177" fontId="1" fillId="0" borderId="9" xfId="3" applyNumberFormat="1" applyBorder="1" applyAlignment="1">
      <alignment horizontal="right"/>
    </xf>
    <xf numFmtId="0" fontId="1" fillId="0" borderId="16" xfId="3" applyBorder="1" applyAlignment="1">
      <alignment horizontal="center" vertical="center"/>
    </xf>
    <xf numFmtId="177" fontId="1" fillId="0" borderId="27" xfId="3" applyNumberFormat="1" applyBorder="1" applyAlignment="1">
      <alignment horizontal="center" vertical="center" wrapText="1"/>
    </xf>
    <xf numFmtId="1" fontId="1" fillId="0" borderId="27" xfId="3" applyNumberFormat="1" applyBorder="1" applyAlignment="1">
      <alignment horizontal="center"/>
    </xf>
    <xf numFmtId="1" fontId="1" fillId="0" borderId="5" xfId="3" applyNumberFormat="1" applyBorder="1" applyAlignment="1">
      <alignment horizontal="center"/>
    </xf>
    <xf numFmtId="0" fontId="1" fillId="0" borderId="10" xfId="3" applyBorder="1" applyAlignment="1">
      <alignment horizontal="center" vertical="center"/>
    </xf>
    <xf numFmtId="177" fontId="12" fillId="0" borderId="0" xfId="3" applyNumberFormat="1" applyFont="1"/>
    <xf numFmtId="0" fontId="17" fillId="0" borderId="0" xfId="3" applyFont="1" applyAlignment="1">
      <alignment vertical="center" wrapText="1"/>
    </xf>
    <xf numFmtId="0" fontId="12" fillId="0" borderId="0" xfId="3" applyFont="1"/>
    <xf numFmtId="178" fontId="1" fillId="4" borderId="29" xfId="3" applyNumberFormat="1" applyFill="1" applyBorder="1" applyAlignment="1">
      <alignment horizontal="right"/>
    </xf>
    <xf numFmtId="175" fontId="17" fillId="4" borderId="30" xfId="3" applyNumberFormat="1" applyFont="1" applyFill="1" applyBorder="1" applyAlignment="1">
      <alignment horizontal="right"/>
    </xf>
    <xf numFmtId="177" fontId="0" fillId="4" borderId="29" xfId="4" applyNumberFormat="1" applyFont="1" applyFill="1" applyBorder="1" applyAlignment="1">
      <alignment horizontal="right"/>
    </xf>
    <xf numFmtId="175" fontId="1" fillId="4" borderId="22" xfId="3" applyNumberFormat="1" applyFill="1" applyBorder="1" applyAlignment="1">
      <alignment horizontal="right"/>
    </xf>
    <xf numFmtId="177" fontId="0" fillId="4" borderId="31" xfId="4" applyNumberFormat="1" applyFont="1" applyFill="1" applyBorder="1" applyAlignment="1">
      <alignment horizontal="right"/>
    </xf>
    <xf numFmtId="0" fontId="1" fillId="0" borderId="16" xfId="3" applyBorder="1" applyAlignment="1">
      <alignment horizontal="left" indent="4"/>
    </xf>
    <xf numFmtId="178" fontId="1" fillId="4" borderId="15" xfId="3" applyNumberFormat="1" applyFill="1" applyBorder="1" applyAlignment="1">
      <alignment horizontal="right"/>
    </xf>
    <xf numFmtId="175" fontId="17" fillId="4" borderId="14" xfId="3" applyNumberFormat="1" applyFont="1" applyFill="1" applyBorder="1" applyAlignment="1">
      <alignment horizontal="right"/>
    </xf>
    <xf numFmtId="177" fontId="0" fillId="4" borderId="15" xfId="4" applyNumberFormat="1" applyFont="1" applyFill="1" applyBorder="1" applyAlignment="1">
      <alignment horizontal="right"/>
    </xf>
    <xf numFmtId="175" fontId="1" fillId="4" borderId="21" xfId="3" applyNumberFormat="1" applyFill="1" applyBorder="1" applyAlignment="1">
      <alignment horizontal="right"/>
    </xf>
    <xf numFmtId="177" fontId="0" fillId="4" borderId="32" xfId="4" applyNumberFormat="1" applyFont="1" applyFill="1" applyBorder="1" applyAlignment="1">
      <alignment horizontal="right"/>
    </xf>
    <xf numFmtId="0" fontId="1" fillId="0" borderId="13" xfId="3" applyBorder="1" applyAlignment="1">
      <alignment horizontal="left" indent="4"/>
    </xf>
    <xf numFmtId="178" fontId="1" fillId="4" borderId="32" xfId="3" applyNumberFormat="1" applyFill="1" applyBorder="1" applyAlignment="1">
      <alignment horizontal="right"/>
    </xf>
    <xf numFmtId="178" fontId="1" fillId="0" borderId="25" xfId="3" applyNumberFormat="1" applyBorder="1"/>
    <xf numFmtId="177" fontId="1" fillId="0" borderId="13" xfId="3" applyNumberFormat="1" applyBorder="1"/>
    <xf numFmtId="0" fontId="1" fillId="0" borderId="33" xfId="3" applyBorder="1"/>
    <xf numFmtId="175" fontId="17" fillId="4" borderId="21" xfId="3" applyNumberFormat="1" applyFont="1" applyFill="1" applyBorder="1" applyAlignment="1">
      <alignment horizontal="right"/>
    </xf>
    <xf numFmtId="177" fontId="1" fillId="0" borderId="34" xfId="3" applyNumberFormat="1" applyBorder="1"/>
    <xf numFmtId="177" fontId="0" fillId="0" borderId="13" xfId="4" applyNumberFormat="1" applyFont="1" applyBorder="1"/>
    <xf numFmtId="178" fontId="1" fillId="4" borderId="12" xfId="3" applyNumberFormat="1" applyFill="1" applyBorder="1" applyAlignment="1">
      <alignment horizontal="right"/>
    </xf>
    <xf numFmtId="175" fontId="17" fillId="4" borderId="11" xfId="3" applyNumberFormat="1" applyFont="1" applyFill="1" applyBorder="1" applyAlignment="1">
      <alignment horizontal="right"/>
    </xf>
    <xf numFmtId="175" fontId="1" fillId="4" borderId="19" xfId="3" applyNumberFormat="1" applyFill="1" applyBorder="1" applyAlignment="1">
      <alignment horizontal="right"/>
    </xf>
    <xf numFmtId="177" fontId="1" fillId="0" borderId="10" xfId="3" applyNumberFormat="1" applyBorder="1"/>
    <xf numFmtId="0" fontId="1" fillId="0" borderId="4" xfId="3" applyBorder="1" applyAlignment="1">
      <alignment horizontal="right"/>
    </xf>
    <xf numFmtId="0" fontId="1" fillId="0" borderId="9" xfId="3" applyBorder="1" applyAlignment="1">
      <alignment horizontal="right"/>
    </xf>
    <xf numFmtId="0" fontId="1" fillId="0" borderId="8" xfId="3" applyBorder="1" applyAlignment="1">
      <alignment horizontal="center"/>
    </xf>
    <xf numFmtId="0" fontId="1" fillId="0" borderId="7" xfId="3" applyBorder="1" applyAlignment="1">
      <alignment horizontal="center"/>
    </xf>
    <xf numFmtId="0" fontId="1" fillId="0" borderId="6" xfId="3" applyBorder="1" applyAlignment="1">
      <alignment horizontal="center"/>
    </xf>
    <xf numFmtId="0" fontId="13" fillId="0" borderId="0" xfId="3" applyFont="1" applyAlignment="1">
      <alignment horizontal="left" wrapText="1"/>
    </xf>
    <xf numFmtId="0" fontId="13" fillId="0" borderId="0" xfId="3" applyFont="1" applyAlignment="1">
      <alignment horizontal="left" wrapText="1"/>
    </xf>
    <xf numFmtId="0" fontId="15" fillId="0" borderId="0" xfId="3" applyFont="1" applyAlignment="1">
      <alignment vertical="center" wrapText="1"/>
    </xf>
    <xf numFmtId="177" fontId="1" fillId="0" borderId="9" xfId="3" applyNumberFormat="1" applyBorder="1"/>
    <xf numFmtId="0" fontId="15" fillId="0" borderId="16" xfId="3" applyFont="1" applyBorder="1" applyAlignment="1">
      <alignment horizontal="left" vertical="center"/>
    </xf>
    <xf numFmtId="177" fontId="1" fillId="0" borderId="33" xfId="3" applyNumberFormat="1" applyBorder="1"/>
    <xf numFmtId="0" fontId="15" fillId="0" borderId="13" xfId="3" applyFont="1" applyBorder="1" applyAlignment="1">
      <alignment horizontal="left" vertical="center"/>
    </xf>
    <xf numFmtId="0" fontId="1" fillId="0" borderId="25" xfId="3" applyBorder="1"/>
    <xf numFmtId="0" fontId="16" fillId="0" borderId="13" xfId="3" applyFont="1" applyBorder="1" applyAlignment="1">
      <alignment horizontal="left"/>
    </xf>
    <xf numFmtId="0" fontId="1" fillId="0" borderId="27" xfId="3" applyBorder="1"/>
    <xf numFmtId="0" fontId="1" fillId="0" borderId="23" xfId="3" applyBorder="1"/>
    <xf numFmtId="0" fontId="1" fillId="0" borderId="5" xfId="3" applyBorder="1"/>
    <xf numFmtId="0" fontId="16" fillId="0" borderId="10" xfId="3" applyFont="1" applyBorder="1" applyAlignment="1">
      <alignment horizontal="left" vertical="center"/>
    </xf>
    <xf numFmtId="0" fontId="15" fillId="0" borderId="17" xfId="3" applyFont="1" applyBorder="1" applyAlignment="1">
      <alignment horizontal="center"/>
    </xf>
    <xf numFmtId="0" fontId="15" fillId="0" borderId="9" xfId="3" applyFont="1" applyBorder="1" applyAlignment="1">
      <alignment horizontal="center"/>
    </xf>
    <xf numFmtId="0" fontId="15" fillId="0" borderId="16" xfId="3" applyFont="1" applyBorder="1" applyAlignment="1">
      <alignment horizontal="center" vertical="center"/>
    </xf>
    <xf numFmtId="0" fontId="15" fillId="0" borderId="8" xfId="3" applyFont="1" applyBorder="1" applyAlignment="1">
      <alignment horizontal="center" wrapText="1"/>
    </xf>
    <xf numFmtId="0" fontId="15" fillId="0" borderId="6" xfId="3" applyFont="1" applyBorder="1" applyAlignment="1">
      <alignment horizontal="center" wrapText="1"/>
    </xf>
    <xf numFmtId="0" fontId="15" fillId="0" borderId="10" xfId="3" applyFont="1" applyBorder="1" applyAlignment="1">
      <alignment horizontal="center" vertical="center"/>
    </xf>
    <xf numFmtId="175" fontId="1" fillId="0" borderId="0" xfId="3" applyNumberFormat="1" applyBorder="1" applyAlignment="1">
      <alignment horizontal="right"/>
    </xf>
    <xf numFmtId="177" fontId="1" fillId="0" borderId="0" xfId="3" applyNumberFormat="1" applyBorder="1" applyAlignment="1">
      <alignment horizontal="right"/>
    </xf>
    <xf numFmtId="175" fontId="14" fillId="0" borderId="0" xfId="3" applyNumberFormat="1" applyFont="1" applyBorder="1" applyAlignment="1">
      <alignment horizontal="right"/>
    </xf>
  </cellXfs>
  <cellStyles count="5">
    <cellStyle name="Comma" xfId="1" builtinId="3"/>
    <cellStyle name="Normal" xfId="0" builtinId="0"/>
    <cellStyle name="Normal 2" xfId="3" xr:uid="{73111974-70BF-45D7-8923-8ED228FE19DB}"/>
    <cellStyle name="Percent" xfId="2" builtinId="5"/>
    <cellStyle name="Percent 2" xfId="4" xr:uid="{71F7E2FF-0E67-401D-9EBB-9CADF121B90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7300"/>
      <rgbColor rgb="FF800080"/>
      <rgbColor rgb="FF008080"/>
      <rgbColor rgb="FFA5A5A5"/>
      <rgbColor rgb="FF808080"/>
      <rgbColor rgb="FF5B9BD5"/>
      <rgbColor rgb="FF595959"/>
      <rgbColor rgb="FFF0F0F0"/>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4472C4"/>
      <rgbColor rgb="FF33CCCC"/>
      <rgbColor rgb="FF70AD47"/>
      <rgbColor rgb="FFFFC000"/>
      <rgbColor rgb="FFFF9900"/>
      <rgbColor rgb="FFED7D31"/>
      <rgbColor rgb="FF636363"/>
      <rgbColor rgb="FF8B8B8B"/>
      <rgbColor rgb="FF003366"/>
      <rgbColor rgb="FF548235"/>
      <rgbColor rgb="FF003300"/>
      <rgbColor rgb="FF333300"/>
      <rgbColor rgb="FF9E480E"/>
      <rgbColor rgb="FF993366"/>
      <rgbColor rgb="FF264478"/>
      <rgbColor rgb="FF404040"/>
      <rgbColor rgb="00003366"/>
      <rgbColor rgb="00339966"/>
      <rgbColor rgb="00003300"/>
      <rgbColor rgb="00333300"/>
      <rgbColor rgb="00993300"/>
      <rgbColor rgb="00993366"/>
      <rgbColor rgb="00333399"/>
      <rgbColor rgb="00333333"/>
    </indexedColors>
    <mruColors>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Female Population by Age</a:t>
            </a:r>
          </a:p>
        </c:rich>
      </c:tx>
      <c:overlay val="0"/>
      <c:spPr>
        <a:noFill/>
        <a:ln w="0">
          <a:noFill/>
        </a:ln>
      </c:spPr>
    </c:title>
    <c:autoTitleDeleted val="0"/>
    <c:plotArea>
      <c:layout>
        <c:manualLayout>
          <c:layoutTarget val="inner"/>
          <c:xMode val="edge"/>
          <c:yMode val="edge"/>
          <c:x val="0.166141078838174"/>
          <c:y val="0.157807096195722"/>
          <c:w val="0.81435684647302897"/>
          <c:h val="0.49289099526066299"/>
        </c:manualLayout>
      </c:layout>
      <c:barChart>
        <c:barDir val="col"/>
        <c:grouping val="clustered"/>
        <c:varyColors val="0"/>
        <c:ser>
          <c:idx val="0"/>
          <c:order val="0"/>
          <c:tx>
            <c:strRef>
              <c:f>Sex!$A$21</c:f>
              <c:strCache>
                <c:ptCount val="1"/>
                <c:pt idx="0">
                  <c:v>0 to 4</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(Sex!$B$21,Sex!$D$21,Sex!$F$21,Sex!$H$21)</c:f>
              <c:numCache>
                <c:formatCode>#,##0</c:formatCode>
                <c:ptCount val="4"/>
                <c:pt idx="0">
                  <c:v>9279875</c:v>
                </c:pt>
                <c:pt idx="1">
                  <c:v>9881935</c:v>
                </c:pt>
                <c:pt idx="2">
                  <c:v>9859888</c:v>
                </c:pt>
                <c:pt idx="3">
                  <c:v>10118368</c:v>
                </c:pt>
              </c:numCache>
            </c:numRef>
          </c:val>
          <c:extLst>
            <c:ext xmlns:c16="http://schemas.microsoft.com/office/drawing/2014/chart" uri="{C3380CC4-5D6E-409C-BE32-E72D297353CC}">
              <c16:uniqueId val="{00000000-AF79-424D-B602-D1BB56031C20}"/>
            </c:ext>
          </c:extLst>
        </c:ser>
        <c:ser>
          <c:idx val="1"/>
          <c:order val="1"/>
          <c:tx>
            <c:strRef>
              <c:f>Sex!$A$22</c:f>
              <c:strCache>
                <c:ptCount val="1"/>
                <c:pt idx="0">
                  <c:v>5 to 14</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(Sex!$B$22,Sex!$D$22,Sex!$F$22,Sex!$H$22)</c:f>
              <c:numCache>
                <c:formatCode>#,##0</c:formatCode>
                <c:ptCount val="4"/>
                <c:pt idx="0">
                  <c:v>20061431</c:v>
                </c:pt>
                <c:pt idx="1">
                  <c:v>20056351</c:v>
                </c:pt>
                <c:pt idx="2">
                  <c:v>20344216</c:v>
                </c:pt>
                <c:pt idx="3">
                  <c:v>20464028</c:v>
                </c:pt>
              </c:numCache>
            </c:numRef>
          </c:val>
          <c:extLst>
            <c:ext xmlns:c16="http://schemas.microsoft.com/office/drawing/2014/chart" uri="{C3380CC4-5D6E-409C-BE32-E72D297353CC}">
              <c16:uniqueId val="{00000001-AF79-424D-B602-D1BB56031C20}"/>
            </c:ext>
          </c:extLst>
        </c:ser>
        <c:ser>
          <c:idx val="2"/>
          <c:order val="2"/>
          <c:tx>
            <c:strRef>
              <c:f>Sex!$A$23</c:f>
              <c:strCache>
                <c:ptCount val="1"/>
                <c:pt idx="0">
                  <c:v>15 to 24</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(Sex!$B$23,Sex!$D$23,Sex!$F$23,Sex!$H$23)</c:f>
              <c:numCache>
                <c:formatCode>#,##0</c:formatCode>
                <c:ptCount val="4"/>
                <c:pt idx="0">
                  <c:v>18970430</c:v>
                </c:pt>
                <c:pt idx="1">
                  <c:v>21308500</c:v>
                </c:pt>
                <c:pt idx="2">
                  <c:v>21366648</c:v>
                </c:pt>
                <c:pt idx="3">
                  <c:v>21494609</c:v>
                </c:pt>
              </c:numCache>
            </c:numRef>
          </c:val>
          <c:extLst>
            <c:ext xmlns:c16="http://schemas.microsoft.com/office/drawing/2014/chart" uri="{C3380CC4-5D6E-409C-BE32-E72D297353CC}">
              <c16:uniqueId val="{00000002-AF79-424D-B602-D1BB56031C20}"/>
            </c:ext>
          </c:extLst>
        </c:ser>
        <c:ser>
          <c:idx val="3"/>
          <c:order val="3"/>
          <c:tx>
            <c:strRef>
              <c:f>Sex!$A$24</c:f>
              <c:strCache>
                <c:ptCount val="1"/>
                <c:pt idx="0">
                  <c:v>25 to 34</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(Sex!$B$24,Sex!$D$24,Sex!$F$24,Sex!$H$24)</c:f>
              <c:numCache>
                <c:formatCode>#,##0</c:formatCode>
                <c:ptCount val="4"/>
                <c:pt idx="0">
                  <c:v>19673599</c:v>
                </c:pt>
                <c:pt idx="1">
                  <c:v>20431857</c:v>
                </c:pt>
                <c:pt idx="2">
                  <c:v>22570190</c:v>
                </c:pt>
                <c:pt idx="3">
                  <c:v>22998877</c:v>
                </c:pt>
              </c:numCache>
            </c:numRef>
          </c:val>
          <c:extLst>
            <c:ext xmlns:c16="http://schemas.microsoft.com/office/drawing/2014/chart" uri="{C3380CC4-5D6E-409C-BE32-E72D297353CC}">
              <c16:uniqueId val="{00000003-AF79-424D-B602-D1BB56031C20}"/>
            </c:ext>
          </c:extLst>
        </c:ser>
        <c:ser>
          <c:idx val="4"/>
          <c:order val="4"/>
          <c:tx>
            <c:strRef>
              <c:f>Sex!$A$25</c:f>
              <c:strCache>
                <c:ptCount val="1"/>
                <c:pt idx="0">
                  <c:v>35 to 44</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(Sex!$B$25,Sex!$D$25,Sex!$F$25,Sex!$H$25)</c:f>
              <c:numCache>
                <c:formatCode>#,##0</c:formatCode>
                <c:ptCount val="4"/>
                <c:pt idx="0">
                  <c:v>23103574</c:v>
                </c:pt>
                <c:pt idx="1">
                  <c:v>20634607</c:v>
                </c:pt>
                <c:pt idx="2">
                  <c:v>20734252</c:v>
                </c:pt>
                <c:pt idx="3">
                  <c:v>21957320</c:v>
                </c:pt>
              </c:numCache>
            </c:numRef>
          </c:val>
          <c:extLst>
            <c:ext xmlns:c16="http://schemas.microsoft.com/office/drawing/2014/chart" uri="{C3380CC4-5D6E-409C-BE32-E72D297353CC}">
              <c16:uniqueId val="{00000004-AF79-424D-B602-D1BB56031C20}"/>
            </c:ext>
          </c:extLst>
        </c:ser>
        <c:ser>
          <c:idx val="5"/>
          <c:order val="5"/>
          <c:tx>
            <c:strRef>
              <c:f>Sex!$A$26</c:f>
              <c:strCache>
                <c:ptCount val="1"/>
                <c:pt idx="0">
                  <c:v>45 to 54</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(Sex!$B$26,Sex!$D$26,Sex!$F$26,Sex!$H$26)</c:f>
              <c:numCache>
                <c:formatCode>#,##0</c:formatCode>
                <c:ptCount val="4"/>
                <c:pt idx="0">
                  <c:v>19164180</c:v>
                </c:pt>
                <c:pt idx="1">
                  <c:v>22864357</c:v>
                </c:pt>
                <c:pt idx="2">
                  <c:v>21717473</c:v>
                </c:pt>
                <c:pt idx="3">
                  <c:v>20821183</c:v>
                </c:pt>
              </c:numCache>
            </c:numRef>
          </c:val>
          <c:extLst>
            <c:ext xmlns:c16="http://schemas.microsoft.com/office/drawing/2014/chart" uri="{C3380CC4-5D6E-409C-BE32-E72D297353CC}">
              <c16:uniqueId val="{00000005-AF79-424D-B602-D1BB56031C20}"/>
            </c:ext>
          </c:extLst>
        </c:ser>
        <c:ser>
          <c:idx val="6"/>
          <c:order val="6"/>
          <c:tx>
            <c:strRef>
              <c:f>Sex!$A$27</c:f>
              <c:strCache>
                <c:ptCount val="1"/>
                <c:pt idx="0">
                  <c:v>55 to 64</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(Sex!$B$27,Sex!$D$27,Sex!$F$27,Sex!$H$27)</c:f>
              <c:numCache>
                <c:formatCode>#,##0</c:formatCode>
                <c:ptCount val="4"/>
                <c:pt idx="0">
                  <c:v>12618859</c:v>
                </c:pt>
                <c:pt idx="1">
                  <c:v>18881581</c:v>
                </c:pt>
                <c:pt idx="2">
                  <c:v>21947520</c:v>
                </c:pt>
                <c:pt idx="3">
                  <c:v>21724431</c:v>
                </c:pt>
              </c:numCache>
            </c:numRef>
          </c:val>
          <c:extLst>
            <c:ext xmlns:c16="http://schemas.microsoft.com/office/drawing/2014/chart" uri="{C3380CC4-5D6E-409C-BE32-E72D297353CC}">
              <c16:uniqueId val="{00000006-AF79-424D-B602-D1BB56031C20}"/>
            </c:ext>
          </c:extLst>
        </c:ser>
        <c:ser>
          <c:idx val="7"/>
          <c:order val="7"/>
          <c:tx>
            <c:strRef>
              <c:f>Sex!$A$28</c:f>
              <c:strCache>
                <c:ptCount val="1"/>
                <c:pt idx="0">
                  <c:v>65 to 74</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(Sex!$B$28,Sex!$D$28,Sex!$F$28,Sex!$H$28)</c:f>
              <c:numCache>
                <c:formatCode>#,##0</c:formatCode>
                <c:ptCount val="4"/>
                <c:pt idx="0">
                  <c:v>10165199</c:v>
                </c:pt>
                <c:pt idx="1">
                  <c:v>11616910</c:v>
                </c:pt>
                <c:pt idx="2">
                  <c:v>15963133</c:v>
                </c:pt>
                <c:pt idx="3">
                  <c:v>18393264</c:v>
                </c:pt>
              </c:numCache>
            </c:numRef>
          </c:val>
          <c:extLst>
            <c:ext xmlns:c16="http://schemas.microsoft.com/office/drawing/2014/chart" uri="{C3380CC4-5D6E-409C-BE32-E72D297353CC}">
              <c16:uniqueId val="{00000007-AF79-424D-B602-D1BB56031C20}"/>
            </c:ext>
          </c:extLst>
        </c:ser>
        <c:ser>
          <c:idx val="8"/>
          <c:order val="8"/>
          <c:tx>
            <c:strRef>
              <c:f>Sex!$A$29</c:f>
              <c:strCache>
                <c:ptCount val="1"/>
                <c:pt idx="0">
                  <c:v>75 to 84</c:v>
                </c:pt>
              </c:strCache>
            </c:strRef>
          </c:tx>
          <c:spPr>
            <a:solidFill>
              <a:srgbClr val="636363"/>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(Sex!$B$29,Sex!$D$29,Sex!$F$29,Sex!$H$29)</c:f>
              <c:numCache>
                <c:formatCode>#,##0</c:formatCode>
                <c:ptCount val="4"/>
                <c:pt idx="0">
                  <c:v>7512462</c:v>
                </c:pt>
                <c:pt idx="1">
                  <c:v>7584360</c:v>
                </c:pt>
                <c:pt idx="2">
                  <c:v>8401039</c:v>
                </c:pt>
                <c:pt idx="3">
                  <c:v>10488418</c:v>
                </c:pt>
              </c:numCache>
            </c:numRef>
          </c:val>
          <c:extLst>
            <c:ext xmlns:c16="http://schemas.microsoft.com/office/drawing/2014/chart" uri="{C3380CC4-5D6E-409C-BE32-E72D297353CC}">
              <c16:uniqueId val="{00000008-AF79-424D-B602-D1BB56031C20}"/>
            </c:ext>
          </c:extLst>
        </c:ser>
        <c:ser>
          <c:idx val="9"/>
          <c:order val="9"/>
          <c:tx>
            <c:strRef>
              <c:f>Sex!$A$30</c:f>
              <c:strCache>
                <c:ptCount val="1"/>
                <c:pt idx="0">
                  <c:v>85+</c:v>
                </c:pt>
              </c:strCache>
            </c:strRef>
          </c:tx>
          <c:spPr>
            <a:solidFill>
              <a:srgbClr val="9973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(Sex!$B$30,Sex!$D$30,Sex!$F$30,Sex!$H$30)</c:f>
              <c:numCache>
                <c:formatCode>#,##0</c:formatCode>
                <c:ptCount val="4"/>
                <c:pt idx="0">
                  <c:v>2964959</c:v>
                </c:pt>
                <c:pt idx="1">
                  <c:v>3703754</c:v>
                </c:pt>
                <c:pt idx="2">
                  <c:v>4231897</c:v>
                </c:pt>
                <c:pt idx="3">
                  <c:v>4436022</c:v>
                </c:pt>
              </c:numCache>
            </c:numRef>
          </c:val>
          <c:extLst>
            <c:ext xmlns:c16="http://schemas.microsoft.com/office/drawing/2014/chart" uri="{C3380CC4-5D6E-409C-BE32-E72D297353CC}">
              <c16:uniqueId val="{00000009-AF79-424D-B602-D1BB56031C20}"/>
            </c:ext>
          </c:extLst>
        </c:ser>
        <c:dLbls>
          <c:showLegendKey val="0"/>
          <c:showVal val="0"/>
          <c:showCatName val="0"/>
          <c:showSerName val="0"/>
          <c:showPercent val="0"/>
          <c:showBubbleSize val="0"/>
        </c:dLbls>
        <c:gapWidth val="219"/>
        <c:overlap val="-27"/>
        <c:axId val="30245770"/>
        <c:axId val="72893258"/>
      </c:barChart>
      <c:catAx>
        <c:axId val="30245770"/>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72893258"/>
        <c:crosses val="autoZero"/>
        <c:auto val="1"/>
        <c:lblAlgn val="ctr"/>
        <c:lblOffset val="100"/>
        <c:noMultiLvlLbl val="0"/>
      </c:catAx>
      <c:valAx>
        <c:axId val="72893258"/>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30245770"/>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1" strike="noStrike" spc="117">
                <a:solidFill>
                  <a:srgbClr val="595959"/>
                </a:solidFill>
                <a:latin typeface="Calibri"/>
              </a:defRPr>
            </a:pPr>
            <a:r>
              <a:rPr lang="en-US" sz="1400" b="1" strike="noStrike" spc="117">
                <a:solidFill>
                  <a:srgbClr val="595959"/>
                </a:solidFill>
                <a:latin typeface="Calibri"/>
              </a:rPr>
              <a:t>US Population 
by Race
2000 to 2024 (est.)</a:t>
            </a:r>
          </a:p>
        </c:rich>
      </c:tx>
      <c:layout>
        <c:manualLayout>
          <c:xMode val="edge"/>
          <c:yMode val="edge"/>
          <c:x val="1.7987959672154899E-2"/>
          <c:y val="5.7606619987269299E-2"/>
        </c:manualLayout>
      </c:layout>
      <c:overlay val="0"/>
      <c:spPr>
        <a:noFill/>
        <a:ln w="0">
          <a:noFill/>
        </a:ln>
      </c:spPr>
    </c:title>
    <c:autoTitleDeleted val="0"/>
    <c:plotArea>
      <c:layout/>
      <c:barChart>
        <c:barDir val="col"/>
        <c:grouping val="clustered"/>
        <c:varyColors val="0"/>
        <c:ser>
          <c:idx val="0"/>
          <c:order val="0"/>
          <c:tx>
            <c:strRef>
              <c:f>'2024inital'!$A$20</c:f>
              <c:strCache>
                <c:ptCount val="1"/>
                <c:pt idx="0">
                  <c:v>White</c:v>
                </c:pt>
              </c:strCache>
            </c:strRef>
          </c:tx>
          <c:spPr>
            <a:solidFill>
              <a:srgbClr val="4472C4"/>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trendline>
            <c:spPr>
              <a:ln w="19080" cap="rnd">
                <a:solidFill>
                  <a:srgbClr val="4472C4"/>
                </a:solidFill>
                <a:prstDash val="sysDash"/>
                <a:round/>
              </a:ln>
            </c:spPr>
            <c:trendlineType val="linear"/>
            <c:dispRSqr val="0"/>
            <c:dispEq val="0"/>
          </c:trendline>
          <c:cat>
            <c:strRef>
              <c:f>('2024inital'!$B$19,'2024inital'!$D$19,'2024inital'!$F$19,'2024inital'!$H$19)</c:f>
              <c:strCache>
                <c:ptCount val="4"/>
                <c:pt idx="0">
                  <c:v>2000 Census</c:v>
                </c:pt>
                <c:pt idx="1">
                  <c:v>2010 Census</c:v>
                </c:pt>
                <c:pt idx="2">
                  <c:v>2020 Census</c:v>
                </c:pt>
                <c:pt idx="3">
                  <c:v>2024 Projection</c:v>
                </c:pt>
              </c:strCache>
            </c:strRef>
          </c:cat>
          <c:val>
            <c:numRef>
              <c:f>('2024inital'!$B$20,'2024inital'!$D$20,'2024inital'!$F$20,'2024inital'!$H$20)</c:f>
              <c:numCache>
                <c:formatCode>#,##0</c:formatCode>
                <c:ptCount val="4"/>
                <c:pt idx="0">
                  <c:v>211405503</c:v>
                </c:pt>
                <c:pt idx="1">
                  <c:v>223553265</c:v>
                </c:pt>
                <c:pt idx="2" formatCode="#,###,###,##0">
                  <c:v>204277273</c:v>
                </c:pt>
                <c:pt idx="3">
                  <c:v>204944955</c:v>
                </c:pt>
              </c:numCache>
            </c:numRef>
          </c:val>
          <c:extLst>
            <c:ext xmlns:c16="http://schemas.microsoft.com/office/drawing/2014/chart" uri="{C3380CC4-5D6E-409C-BE32-E72D297353CC}">
              <c16:uniqueId val="{00000001-F633-44C7-9AD3-7867FB49C692}"/>
            </c:ext>
          </c:extLst>
        </c:ser>
        <c:ser>
          <c:idx val="1"/>
          <c:order val="1"/>
          <c:tx>
            <c:strRef>
              <c:f>'2024inital'!$A$21</c:f>
              <c:strCache>
                <c:ptCount val="1"/>
                <c:pt idx="0">
                  <c:v>Black</c:v>
                </c:pt>
              </c:strCache>
            </c:strRef>
          </c:tx>
          <c:spPr>
            <a:solidFill>
              <a:srgbClr val="ED7D31"/>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trendline>
            <c:spPr>
              <a:ln w="19080" cap="rnd">
                <a:solidFill>
                  <a:srgbClr val="ED7D31"/>
                </a:solidFill>
                <a:prstDash val="sysDash"/>
                <a:round/>
              </a:ln>
            </c:spPr>
            <c:trendlineType val="linear"/>
            <c:dispRSqr val="0"/>
            <c:dispEq val="0"/>
          </c:trendline>
          <c:cat>
            <c:strRef>
              <c:f>('2024inital'!$B$19,'2024inital'!$D$19,'2024inital'!$F$19,'2024inital'!$H$19)</c:f>
              <c:strCache>
                <c:ptCount val="4"/>
                <c:pt idx="0">
                  <c:v>2000 Census</c:v>
                </c:pt>
                <c:pt idx="1">
                  <c:v>2010 Census</c:v>
                </c:pt>
                <c:pt idx="2">
                  <c:v>2020 Census</c:v>
                </c:pt>
                <c:pt idx="3">
                  <c:v>2024 Projection</c:v>
                </c:pt>
              </c:strCache>
            </c:strRef>
          </c:cat>
          <c:val>
            <c:numRef>
              <c:f>('2024inital'!$B$21,'2024inital'!$D$21,'2024inital'!$F$21,'2024inital'!$H$21)</c:f>
              <c:numCache>
                <c:formatCode>#,##0</c:formatCode>
                <c:ptCount val="4"/>
                <c:pt idx="0">
                  <c:v>34331917</c:v>
                </c:pt>
                <c:pt idx="1">
                  <c:v>38929319</c:v>
                </c:pt>
                <c:pt idx="2" formatCode="#,###,###,##0">
                  <c:v>41104200</c:v>
                </c:pt>
                <c:pt idx="3">
                  <c:v>41921649</c:v>
                </c:pt>
              </c:numCache>
            </c:numRef>
          </c:val>
          <c:extLst>
            <c:ext xmlns:c16="http://schemas.microsoft.com/office/drawing/2014/chart" uri="{C3380CC4-5D6E-409C-BE32-E72D297353CC}">
              <c16:uniqueId val="{00000003-F633-44C7-9AD3-7867FB49C692}"/>
            </c:ext>
          </c:extLst>
        </c:ser>
        <c:ser>
          <c:idx val="2"/>
          <c:order val="2"/>
          <c:tx>
            <c:strRef>
              <c:f>'2024inital'!$A$22</c:f>
              <c:strCache>
                <c:ptCount val="1"/>
                <c:pt idx="0">
                  <c:v>Native American or Alaska Native</c:v>
                </c:pt>
              </c:strCache>
            </c:strRef>
          </c:tx>
          <c:spPr>
            <a:solidFill>
              <a:srgbClr val="A5A5A5"/>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trendline>
            <c:spPr>
              <a:ln w="19080" cap="rnd">
                <a:solidFill>
                  <a:srgbClr val="A5A5A5"/>
                </a:solidFill>
                <a:prstDash val="sysDash"/>
                <a:round/>
              </a:ln>
            </c:spPr>
            <c:trendlineType val="linear"/>
            <c:dispRSqr val="0"/>
            <c:dispEq val="0"/>
          </c:trendline>
          <c:cat>
            <c:strRef>
              <c:f>('2024inital'!$B$19,'2024inital'!$D$19,'2024inital'!$F$19,'2024inital'!$H$19)</c:f>
              <c:strCache>
                <c:ptCount val="4"/>
                <c:pt idx="0">
                  <c:v>2000 Census</c:v>
                </c:pt>
                <c:pt idx="1">
                  <c:v>2010 Census</c:v>
                </c:pt>
                <c:pt idx="2">
                  <c:v>2020 Census</c:v>
                </c:pt>
                <c:pt idx="3">
                  <c:v>2024 Projection</c:v>
                </c:pt>
              </c:strCache>
            </c:strRef>
          </c:cat>
          <c:val>
            <c:numRef>
              <c:f>('2024inital'!$B$22,'2024inital'!$D$22,'2024inital'!$F$22,'2024inital'!$H$22)</c:f>
              <c:numCache>
                <c:formatCode>#,##0</c:formatCode>
                <c:ptCount val="4"/>
                <c:pt idx="0">
                  <c:v>2447669</c:v>
                </c:pt>
                <c:pt idx="1">
                  <c:v>2932248</c:v>
                </c:pt>
                <c:pt idx="2" formatCode="#,###,###,##0">
                  <c:v>3727135</c:v>
                </c:pt>
                <c:pt idx="3">
                  <c:v>4352129</c:v>
                </c:pt>
              </c:numCache>
            </c:numRef>
          </c:val>
          <c:extLst>
            <c:ext xmlns:c16="http://schemas.microsoft.com/office/drawing/2014/chart" uri="{C3380CC4-5D6E-409C-BE32-E72D297353CC}">
              <c16:uniqueId val="{00000005-F633-44C7-9AD3-7867FB49C692}"/>
            </c:ext>
          </c:extLst>
        </c:ser>
        <c:ser>
          <c:idx val="3"/>
          <c:order val="3"/>
          <c:tx>
            <c:strRef>
              <c:f>'2024inital'!$A$23</c:f>
              <c:strCache>
                <c:ptCount val="1"/>
                <c:pt idx="0">
                  <c:v>Asian/Native Hawaiian/Other Pacific Islander</c:v>
                </c:pt>
              </c:strCache>
            </c:strRef>
          </c:tx>
          <c:spPr>
            <a:solidFill>
              <a:srgbClr val="FFC000"/>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('2024inital'!$B$19,'2024inital'!$D$19,'2024inital'!$F$19,'2024inital'!$H$19)</c:f>
              <c:strCache>
                <c:ptCount val="4"/>
                <c:pt idx="0">
                  <c:v>2000 Census</c:v>
                </c:pt>
                <c:pt idx="1">
                  <c:v>2010 Census</c:v>
                </c:pt>
                <c:pt idx="2">
                  <c:v>2020 Census</c:v>
                </c:pt>
                <c:pt idx="3">
                  <c:v>2024 Projection</c:v>
                </c:pt>
              </c:strCache>
            </c:strRef>
          </c:cat>
          <c:val>
            <c:numRef>
              <c:f>('2024inital'!$B$23,'2024inital'!$D$23,'2024inital'!$F$23,'2024inital'!$H$23)</c:f>
              <c:numCache>
                <c:formatCode>#,##0</c:formatCode>
                <c:ptCount val="4"/>
                <c:pt idx="0">
                  <c:v>10545471</c:v>
                </c:pt>
                <c:pt idx="1">
                  <c:v>15214265</c:v>
                </c:pt>
                <c:pt idx="2" formatCode="#,###,###,##0">
                  <c:v>20576015</c:v>
                </c:pt>
                <c:pt idx="3">
                  <c:v>25303045</c:v>
                </c:pt>
              </c:numCache>
            </c:numRef>
          </c:val>
          <c:extLst>
            <c:ext xmlns:c16="http://schemas.microsoft.com/office/drawing/2014/chart" uri="{C3380CC4-5D6E-409C-BE32-E72D297353CC}">
              <c16:uniqueId val="{00000006-F633-44C7-9AD3-7867FB49C692}"/>
            </c:ext>
          </c:extLst>
        </c:ser>
        <c:ser>
          <c:idx val="4"/>
          <c:order val="4"/>
          <c:tx>
            <c:strRef>
              <c:f>'2024inital'!$A$24</c:f>
              <c:strCache>
                <c:ptCount val="1"/>
                <c:pt idx="0">
                  <c:v>Some Other Race</c:v>
                </c:pt>
              </c:strCache>
            </c:strRef>
          </c:tx>
          <c:spPr>
            <a:solidFill>
              <a:srgbClr val="5B9BD5"/>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('2024inital'!$B$19,'2024inital'!$D$19,'2024inital'!$F$19,'2024inital'!$H$19)</c:f>
              <c:strCache>
                <c:ptCount val="4"/>
                <c:pt idx="0">
                  <c:v>2000 Census</c:v>
                </c:pt>
                <c:pt idx="1">
                  <c:v>2010 Census</c:v>
                </c:pt>
                <c:pt idx="2">
                  <c:v>2020 Census</c:v>
                </c:pt>
                <c:pt idx="3">
                  <c:v>2024 Projection</c:v>
                </c:pt>
              </c:strCache>
            </c:strRef>
          </c:cat>
          <c:val>
            <c:numRef>
              <c:f>('2024inital'!$B$24,'2024inital'!$D$24,'2024inital'!$F$24,'2024inital'!$H$24)</c:f>
              <c:numCache>
                <c:formatCode>#,##0</c:formatCode>
                <c:ptCount val="4"/>
                <c:pt idx="0">
                  <c:v>15423972</c:v>
                </c:pt>
                <c:pt idx="1">
                  <c:v>19107368</c:v>
                </c:pt>
                <c:pt idx="2" formatCode="#,###,###,##0">
                  <c:v>27915715</c:v>
                </c:pt>
                <c:pt idx="3">
                  <c:v>34363123</c:v>
                </c:pt>
              </c:numCache>
            </c:numRef>
          </c:val>
          <c:extLst>
            <c:ext xmlns:c16="http://schemas.microsoft.com/office/drawing/2014/chart" uri="{C3380CC4-5D6E-409C-BE32-E72D297353CC}">
              <c16:uniqueId val="{00000007-F633-44C7-9AD3-7867FB49C692}"/>
            </c:ext>
          </c:extLst>
        </c:ser>
        <c:ser>
          <c:idx val="5"/>
          <c:order val="5"/>
          <c:tx>
            <c:strRef>
              <c:f>'2024inital'!$A$25</c:f>
              <c:strCache>
                <c:ptCount val="1"/>
                <c:pt idx="0">
                  <c:v>Two or More Races</c:v>
                </c:pt>
              </c:strCache>
            </c:strRef>
          </c:tx>
          <c:spPr>
            <a:solidFill>
              <a:srgbClr val="70AD47"/>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('2024inital'!$B$19,'2024inital'!$D$19,'2024inital'!$F$19,'2024inital'!$H$19)</c:f>
              <c:strCache>
                <c:ptCount val="4"/>
                <c:pt idx="0">
                  <c:v>2000 Census</c:v>
                </c:pt>
                <c:pt idx="1">
                  <c:v>2010 Census</c:v>
                </c:pt>
                <c:pt idx="2">
                  <c:v>2020 Census</c:v>
                </c:pt>
                <c:pt idx="3">
                  <c:v>2024 Projection</c:v>
                </c:pt>
              </c:strCache>
            </c:strRef>
          </c:cat>
          <c:val>
            <c:numRef>
              <c:f>('2024inital'!$B$25,'2024inital'!$D$25,'2024inital'!$F$25,'2024inital'!$H$25)</c:f>
              <c:numCache>
                <c:formatCode>#,##0</c:formatCode>
                <c:ptCount val="4"/>
                <c:pt idx="0">
                  <c:v>7267493</c:v>
                </c:pt>
                <c:pt idx="1">
                  <c:v>9009073</c:v>
                </c:pt>
                <c:pt idx="2" formatCode="#,###,###,##0">
                  <c:v>33848943</c:v>
                </c:pt>
                <c:pt idx="3">
                  <c:v>53187885</c:v>
                </c:pt>
              </c:numCache>
            </c:numRef>
          </c:val>
          <c:extLst>
            <c:ext xmlns:c16="http://schemas.microsoft.com/office/drawing/2014/chart" uri="{C3380CC4-5D6E-409C-BE32-E72D297353CC}">
              <c16:uniqueId val="{00000008-F633-44C7-9AD3-7867FB49C692}"/>
            </c:ext>
          </c:extLst>
        </c:ser>
        <c:dLbls>
          <c:showLegendKey val="0"/>
          <c:showVal val="0"/>
          <c:showCatName val="0"/>
          <c:showSerName val="0"/>
          <c:showPercent val="0"/>
          <c:showBubbleSize val="0"/>
        </c:dLbls>
        <c:gapWidth val="444"/>
        <c:overlap val="-90"/>
        <c:axId val="24411460"/>
        <c:axId val="77186643"/>
      </c:barChart>
      <c:catAx>
        <c:axId val="24411460"/>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D9D9D9"/>
            </a:solidFill>
            <a:round/>
          </a:ln>
        </c:spPr>
        <c:txPr>
          <a:bodyPr/>
          <a:lstStyle/>
          <a:p>
            <a:pPr>
              <a:defRPr sz="800" b="0" strike="noStrike" spc="117">
                <a:solidFill>
                  <a:srgbClr val="595959"/>
                </a:solidFill>
                <a:latin typeface="Calibri"/>
              </a:defRPr>
            </a:pPr>
            <a:endParaRPr lang="en-US"/>
          </a:p>
        </c:txPr>
        <c:crossAx val="77186643"/>
        <c:crosses val="autoZero"/>
        <c:auto val="1"/>
        <c:lblAlgn val="ctr"/>
        <c:lblOffset val="100"/>
        <c:noMultiLvlLbl val="0"/>
      </c:catAx>
      <c:valAx>
        <c:axId val="77186643"/>
        <c:scaling>
          <c:orientation val="minMax"/>
        </c:scaling>
        <c:delete val="1"/>
        <c:axPos val="l"/>
        <c:numFmt formatCode="#,##0" sourceLinked="1"/>
        <c:majorTickMark val="none"/>
        <c:minorTickMark val="none"/>
        <c:tickLblPos val="nextTo"/>
        <c:crossAx val="24411460"/>
        <c:crosses val="autoZero"/>
        <c:crossBetween val="between"/>
      </c:valAx>
      <c:dTable>
        <c:showHorzBorder val="1"/>
        <c:showVertBorder val="1"/>
        <c:showOutline val="1"/>
        <c:showKeys val="1"/>
      </c:dTable>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600" b="1" strike="noStrike" spc="117">
                <a:solidFill>
                  <a:srgbClr val="595959"/>
                </a:solidFill>
                <a:latin typeface="Calibri"/>
              </a:defRPr>
            </a:pPr>
            <a:r>
              <a:rPr lang="en-US" sz="1600" b="1" strike="noStrike" spc="117">
                <a:solidFill>
                  <a:srgbClr val="595959"/>
                </a:solidFill>
                <a:latin typeface="Calibri"/>
              </a:rPr>
              <a:t>US Hispanic Population 
2000 to 2024 (est.)</a:t>
            </a:r>
          </a:p>
        </c:rich>
      </c:tx>
      <c:overlay val="0"/>
      <c:spPr>
        <a:noFill/>
        <a:ln w="0">
          <a:noFill/>
        </a:ln>
      </c:spPr>
    </c:title>
    <c:autoTitleDeleted val="0"/>
    <c:plotArea>
      <c:layout/>
      <c:barChart>
        <c:barDir val="bar"/>
        <c:grouping val="percentStacked"/>
        <c:varyColors val="0"/>
        <c:ser>
          <c:idx val="0"/>
          <c:order val="0"/>
          <c:tx>
            <c:strRef>
              <c:f>'2024inital'!$A$30</c:f>
              <c:strCache>
                <c:ptCount val="1"/>
                <c:pt idx="0">
                  <c:v>Hispanic </c:v>
                </c:pt>
              </c:strCache>
            </c:strRef>
          </c:tx>
          <c:spPr>
            <a:solidFill>
              <a:srgbClr val="4472C4"/>
            </a:solidFill>
            <a:ln w="0">
              <a:noFill/>
            </a:ln>
          </c:spPr>
          <c:invertIfNegative val="0"/>
          <c:dPt>
            <c:idx val="0"/>
            <c:invertIfNegative val="0"/>
            <c:bubble3D val="0"/>
            <c:extLst>
              <c:ext xmlns:c16="http://schemas.microsoft.com/office/drawing/2014/chart" uri="{C3380CC4-5D6E-409C-BE32-E72D297353CC}">
                <c16:uniqueId val="{00000001-2B3D-4AE1-A0BB-8FBF7DEA0B57}"/>
              </c:ext>
            </c:extLst>
          </c:dPt>
          <c:dLbls>
            <c:dLbl>
              <c:idx val="0"/>
              <c:layout>
                <c:manualLayout>
                  <c:x val="2.5000000000000001E-2"/>
                  <c:y val="0"/>
                </c:manualLayout>
              </c:layout>
              <c:spPr/>
              <c:txPr>
                <a:bodyPr wrap="square"/>
                <a:lstStyle/>
                <a:p>
                  <a:pPr>
                    <a:defRPr sz="900" b="0" strike="noStrike" spc="-1">
                      <a:solidFill>
                        <a:srgbClr val="FFFFFF"/>
                      </a:solidFill>
                      <a:latin typeface="Calibri"/>
                    </a:defRPr>
                  </a:pPr>
                  <a:endParaRPr lang="en-US"/>
                </a:p>
              </c:txPr>
              <c:dLblPos val="ctr"/>
              <c:showLegendKey val="0"/>
              <c:showVal val="1"/>
              <c:showCatName val="0"/>
              <c:showSerName val="0"/>
              <c:showPercent val="0"/>
              <c:showBubbleSize val="1"/>
              <c:separator>; </c:separator>
              <c:extLst>
                <c:ext xmlns:c15="http://schemas.microsoft.com/office/drawing/2012/chart" uri="{CE6537A1-D6FC-4f65-9D91-7224C49458BB}"/>
                <c:ext xmlns:c16="http://schemas.microsoft.com/office/drawing/2014/chart" uri="{C3380CC4-5D6E-409C-BE32-E72D297353CC}">
                  <c16:uniqueId val="{00000001-2B3D-4AE1-A0BB-8FBF7DEA0B57}"/>
                </c:ext>
              </c:extLst>
            </c:dLbl>
            <c:spPr>
              <a:noFill/>
              <a:ln>
                <a:noFill/>
              </a:ln>
              <a:effectLst/>
            </c:spPr>
            <c:txPr>
              <a:bodyPr wrap="square"/>
              <a:lstStyle/>
              <a:p>
                <a:pPr>
                  <a:defRPr sz="900" b="0" strike="noStrike" spc="-1">
                    <a:solidFill>
                      <a:srgbClr val="FFFFFF"/>
                    </a:solidFill>
                    <a:latin typeface="Calibri"/>
                  </a:defRPr>
                </a:pPr>
                <a:endParaRPr lang="en-U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('2024inital'!$B$29,'2024inital'!$D$29,'2024inital'!$F$29,'2024inital'!$H$29)</c:f>
              <c:strCache>
                <c:ptCount val="4"/>
                <c:pt idx="0">
                  <c:v>2000 Census</c:v>
                </c:pt>
                <c:pt idx="1">
                  <c:v>2010 Census</c:v>
                </c:pt>
                <c:pt idx="2">
                  <c:v>2020 Census (est)</c:v>
                </c:pt>
                <c:pt idx="3">
                  <c:v>2024 Projection</c:v>
                </c:pt>
              </c:strCache>
            </c:strRef>
          </c:cat>
          <c:val>
            <c:numRef>
              <c:f>('2024inital'!$B$30,'2024inital'!$D$30,'2024inital'!$F$30,'2024inital'!$H$30)</c:f>
              <c:numCache>
                <c:formatCode>#,##0</c:formatCode>
                <c:ptCount val="4"/>
                <c:pt idx="0">
                  <c:v>35238546</c:v>
                </c:pt>
                <c:pt idx="1">
                  <c:v>50477594</c:v>
                </c:pt>
                <c:pt idx="2" formatCode="#,###,###,##0">
                  <c:v>62080044</c:v>
                </c:pt>
                <c:pt idx="3">
                  <c:v>73215037.264599994</c:v>
                </c:pt>
              </c:numCache>
            </c:numRef>
          </c:val>
          <c:extLst>
            <c:ext xmlns:c16="http://schemas.microsoft.com/office/drawing/2014/chart" uri="{C3380CC4-5D6E-409C-BE32-E72D297353CC}">
              <c16:uniqueId val="{00000002-2B3D-4AE1-A0BB-8FBF7DEA0B57}"/>
            </c:ext>
          </c:extLst>
        </c:ser>
        <c:ser>
          <c:idx val="1"/>
          <c:order val="1"/>
          <c:tx>
            <c:strRef>
              <c:f>'2024inital'!$A$31</c:f>
              <c:strCache>
                <c:ptCount val="1"/>
                <c:pt idx="0">
                  <c:v>Not Hispanic or Latino</c:v>
                </c:pt>
              </c:strCache>
            </c:strRef>
          </c:tx>
          <c:spPr>
            <a:solidFill>
              <a:srgbClr val="ED7D31"/>
            </a:solidFill>
            <a:ln w="0">
              <a:noFill/>
            </a:ln>
          </c:spPr>
          <c:invertIfNegative val="0"/>
          <c:dLbls>
            <c:spPr>
              <a:noFill/>
              <a:ln>
                <a:noFill/>
              </a:ln>
              <a:effectLst/>
            </c:spPr>
            <c:txPr>
              <a:bodyPr wrap="square"/>
              <a:lstStyle/>
              <a:p>
                <a:pPr>
                  <a:defRPr sz="900" b="0" strike="noStrike" spc="-1">
                    <a:solidFill>
                      <a:srgbClr val="FFFFFF"/>
                    </a:solidFill>
                    <a:latin typeface="Calibri"/>
                  </a:defRPr>
                </a:pPr>
                <a:endParaRPr lang="en-U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('2024inital'!$B$29,'2024inital'!$D$29,'2024inital'!$F$29,'2024inital'!$H$29)</c:f>
              <c:strCache>
                <c:ptCount val="4"/>
                <c:pt idx="0">
                  <c:v>2000 Census</c:v>
                </c:pt>
                <c:pt idx="1">
                  <c:v>2010 Census</c:v>
                </c:pt>
                <c:pt idx="2">
                  <c:v>2020 Census (est)</c:v>
                </c:pt>
                <c:pt idx="3">
                  <c:v>2024 Projection</c:v>
                </c:pt>
              </c:strCache>
            </c:strRef>
          </c:cat>
          <c:val>
            <c:numRef>
              <c:f>('2024inital'!$B$31,'2024inital'!$D$31,'2024inital'!$F$31,'2024inital'!$H$31)</c:f>
              <c:numCache>
                <c:formatCode>#,##0</c:formatCode>
                <c:ptCount val="4"/>
                <c:pt idx="0">
                  <c:v>246183479</c:v>
                </c:pt>
                <c:pt idx="1">
                  <c:v>258267944</c:v>
                </c:pt>
                <c:pt idx="2">
                  <c:v>269369237</c:v>
                </c:pt>
                <c:pt idx="3">
                  <c:v>294498476.59539998</c:v>
                </c:pt>
              </c:numCache>
            </c:numRef>
          </c:val>
          <c:extLst>
            <c:ext xmlns:c16="http://schemas.microsoft.com/office/drawing/2014/chart" uri="{C3380CC4-5D6E-409C-BE32-E72D297353CC}">
              <c16:uniqueId val="{00000003-2B3D-4AE1-A0BB-8FBF7DEA0B57}"/>
            </c:ext>
          </c:extLst>
        </c:ser>
        <c:dLbls>
          <c:showLegendKey val="0"/>
          <c:showVal val="0"/>
          <c:showCatName val="0"/>
          <c:showSerName val="0"/>
          <c:showPercent val="0"/>
          <c:showBubbleSize val="0"/>
        </c:dLbls>
        <c:gapWidth val="79"/>
        <c:overlap val="100"/>
        <c:axId val="82697378"/>
        <c:axId val="17609953"/>
      </c:barChart>
      <c:catAx>
        <c:axId val="8269737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D9D9D9"/>
            </a:solidFill>
            <a:round/>
          </a:ln>
        </c:spPr>
        <c:txPr>
          <a:bodyPr/>
          <a:lstStyle/>
          <a:p>
            <a:pPr>
              <a:defRPr sz="800" b="0" strike="noStrike" spc="117">
                <a:solidFill>
                  <a:srgbClr val="595959"/>
                </a:solidFill>
                <a:latin typeface="Calibri"/>
              </a:defRPr>
            </a:pPr>
            <a:endParaRPr lang="en-US"/>
          </a:p>
        </c:txPr>
        <c:crossAx val="17609953"/>
        <c:crosses val="autoZero"/>
        <c:auto val="1"/>
        <c:lblAlgn val="ctr"/>
        <c:lblOffset val="100"/>
        <c:noMultiLvlLbl val="0"/>
      </c:catAx>
      <c:valAx>
        <c:axId val="17609953"/>
        <c:scaling>
          <c:orientation val="minMax"/>
        </c:scaling>
        <c:delete val="1"/>
        <c:axPos val="b"/>
        <c:numFmt formatCode="0%" sourceLinked="1"/>
        <c:majorTickMark val="none"/>
        <c:minorTickMark val="none"/>
        <c:tickLblPos val="nextTo"/>
        <c:crossAx val="82697378"/>
        <c:crosses val="autoZero"/>
        <c:crossBetween val="between"/>
      </c:valAx>
      <c:spPr>
        <a:noFill/>
        <a:ln w="0">
          <a:noFill/>
        </a:ln>
      </c:spPr>
    </c:plotArea>
    <c:legend>
      <c:legendPos val="t"/>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1" strike="noStrike" spc="117">
                <a:solidFill>
                  <a:srgbClr val="595959"/>
                </a:solidFill>
                <a:latin typeface="Calibri"/>
              </a:defRPr>
            </a:pPr>
            <a:r>
              <a:rPr lang="en-US" sz="1400" b="1" strike="noStrike" spc="117">
                <a:solidFill>
                  <a:srgbClr val="595959"/>
                </a:solidFill>
                <a:latin typeface="Calibri"/>
              </a:rPr>
              <a:t>US Population 
by Race
2000 to 2024 (est.)</a:t>
            </a:r>
          </a:p>
        </c:rich>
      </c:tx>
      <c:layout>
        <c:manualLayout>
          <c:xMode val="edge"/>
          <c:yMode val="edge"/>
          <c:x val="1.80271127776175E-2"/>
          <c:y val="5.7606619987269299E-2"/>
        </c:manualLayout>
      </c:layout>
      <c:overlay val="0"/>
      <c:spPr>
        <a:noFill/>
        <a:ln w="0">
          <a:noFill/>
        </a:ln>
      </c:spPr>
    </c:title>
    <c:autoTitleDeleted val="0"/>
    <c:plotArea>
      <c:layout/>
      <c:barChart>
        <c:barDir val="col"/>
        <c:grouping val="stacked"/>
        <c:varyColors val="0"/>
        <c:ser>
          <c:idx val="0"/>
          <c:order val="0"/>
          <c:tx>
            <c:strRef>
              <c:f>'2024inital'!$A$20</c:f>
              <c:strCache>
                <c:ptCount val="1"/>
                <c:pt idx="0">
                  <c:v>White</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('2024inital'!$B$19,'2024inital'!$D$19,'2024inital'!$F$19,'2024inital'!$H$19)</c:f>
              <c:strCache>
                <c:ptCount val="4"/>
                <c:pt idx="0">
                  <c:v>2000 Census</c:v>
                </c:pt>
                <c:pt idx="1">
                  <c:v>2010 Census</c:v>
                </c:pt>
                <c:pt idx="2">
                  <c:v>2020 Census</c:v>
                </c:pt>
                <c:pt idx="3">
                  <c:v>2024 Projection</c:v>
                </c:pt>
              </c:strCache>
            </c:strRef>
          </c:cat>
          <c:val>
            <c:numRef>
              <c:f>('2024inital'!$B$20,'2024inital'!$D$20,'2024inital'!$F$20,'2024inital'!$H$20)</c:f>
              <c:numCache>
                <c:formatCode>#,##0</c:formatCode>
                <c:ptCount val="4"/>
                <c:pt idx="0">
                  <c:v>211405503</c:v>
                </c:pt>
                <c:pt idx="1">
                  <c:v>223553265</c:v>
                </c:pt>
                <c:pt idx="2" formatCode="#,###,###,##0">
                  <c:v>204277273</c:v>
                </c:pt>
                <c:pt idx="3">
                  <c:v>204944955</c:v>
                </c:pt>
              </c:numCache>
            </c:numRef>
          </c:val>
          <c:extLst>
            <c:ext xmlns:c16="http://schemas.microsoft.com/office/drawing/2014/chart" uri="{C3380CC4-5D6E-409C-BE32-E72D297353CC}">
              <c16:uniqueId val="{00000000-3430-44E1-8B3E-29ED643A631D}"/>
            </c:ext>
          </c:extLst>
        </c:ser>
        <c:ser>
          <c:idx val="1"/>
          <c:order val="1"/>
          <c:tx>
            <c:strRef>
              <c:f>'2024inital'!$A$21</c:f>
              <c:strCache>
                <c:ptCount val="1"/>
                <c:pt idx="0">
                  <c:v>Black</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('2024inital'!$B$19,'2024inital'!$D$19,'2024inital'!$F$19,'2024inital'!$H$19)</c:f>
              <c:strCache>
                <c:ptCount val="4"/>
                <c:pt idx="0">
                  <c:v>2000 Census</c:v>
                </c:pt>
                <c:pt idx="1">
                  <c:v>2010 Census</c:v>
                </c:pt>
                <c:pt idx="2">
                  <c:v>2020 Census</c:v>
                </c:pt>
                <c:pt idx="3">
                  <c:v>2024 Projection</c:v>
                </c:pt>
              </c:strCache>
            </c:strRef>
          </c:cat>
          <c:val>
            <c:numRef>
              <c:f>('2024inital'!$B$21,'2024inital'!$D$21,'2024inital'!$F$21,'2024inital'!$H$21)</c:f>
              <c:numCache>
                <c:formatCode>#,##0</c:formatCode>
                <c:ptCount val="4"/>
                <c:pt idx="0">
                  <c:v>34331917</c:v>
                </c:pt>
                <c:pt idx="1">
                  <c:v>38929319</c:v>
                </c:pt>
                <c:pt idx="2" formatCode="#,###,###,##0">
                  <c:v>41104200</c:v>
                </c:pt>
                <c:pt idx="3">
                  <c:v>41921649</c:v>
                </c:pt>
              </c:numCache>
            </c:numRef>
          </c:val>
          <c:extLst>
            <c:ext xmlns:c16="http://schemas.microsoft.com/office/drawing/2014/chart" uri="{C3380CC4-5D6E-409C-BE32-E72D297353CC}">
              <c16:uniqueId val="{00000001-3430-44E1-8B3E-29ED643A631D}"/>
            </c:ext>
          </c:extLst>
        </c:ser>
        <c:ser>
          <c:idx val="2"/>
          <c:order val="2"/>
          <c:tx>
            <c:strRef>
              <c:f>'2024inital'!$A$22</c:f>
              <c:strCache>
                <c:ptCount val="1"/>
                <c:pt idx="0">
                  <c:v>Native American or Alaska Native</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('2024inital'!$B$19,'2024inital'!$D$19,'2024inital'!$F$19,'2024inital'!$H$19)</c:f>
              <c:strCache>
                <c:ptCount val="4"/>
                <c:pt idx="0">
                  <c:v>2000 Census</c:v>
                </c:pt>
                <c:pt idx="1">
                  <c:v>2010 Census</c:v>
                </c:pt>
                <c:pt idx="2">
                  <c:v>2020 Census</c:v>
                </c:pt>
                <c:pt idx="3">
                  <c:v>2024 Projection</c:v>
                </c:pt>
              </c:strCache>
            </c:strRef>
          </c:cat>
          <c:val>
            <c:numRef>
              <c:f>('2024inital'!$B$22,'2024inital'!$D$22,'2024inital'!$F$22,'2024inital'!$H$22)</c:f>
              <c:numCache>
                <c:formatCode>#,##0</c:formatCode>
                <c:ptCount val="4"/>
                <c:pt idx="0">
                  <c:v>2447669</c:v>
                </c:pt>
                <c:pt idx="1">
                  <c:v>2932248</c:v>
                </c:pt>
                <c:pt idx="2" formatCode="#,###,###,##0">
                  <c:v>3727135</c:v>
                </c:pt>
                <c:pt idx="3">
                  <c:v>4352129</c:v>
                </c:pt>
              </c:numCache>
            </c:numRef>
          </c:val>
          <c:extLst>
            <c:ext xmlns:c16="http://schemas.microsoft.com/office/drawing/2014/chart" uri="{C3380CC4-5D6E-409C-BE32-E72D297353CC}">
              <c16:uniqueId val="{00000002-3430-44E1-8B3E-29ED643A631D}"/>
            </c:ext>
          </c:extLst>
        </c:ser>
        <c:ser>
          <c:idx val="3"/>
          <c:order val="3"/>
          <c:tx>
            <c:strRef>
              <c:f>'2024inital'!$A$23</c:f>
              <c:strCache>
                <c:ptCount val="1"/>
                <c:pt idx="0">
                  <c:v>Asian/Native Hawaiian/Other Pacific Islander</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('2024inital'!$B$19,'2024inital'!$D$19,'2024inital'!$F$19,'2024inital'!$H$19)</c:f>
              <c:strCache>
                <c:ptCount val="4"/>
                <c:pt idx="0">
                  <c:v>2000 Census</c:v>
                </c:pt>
                <c:pt idx="1">
                  <c:v>2010 Census</c:v>
                </c:pt>
                <c:pt idx="2">
                  <c:v>2020 Census</c:v>
                </c:pt>
                <c:pt idx="3">
                  <c:v>2024 Projection</c:v>
                </c:pt>
              </c:strCache>
            </c:strRef>
          </c:cat>
          <c:val>
            <c:numRef>
              <c:f>('2024inital'!$B$23,'2024inital'!$D$23,'2024inital'!$F$23,'2024inital'!$H$23)</c:f>
              <c:numCache>
                <c:formatCode>#,##0</c:formatCode>
                <c:ptCount val="4"/>
                <c:pt idx="0">
                  <c:v>10545471</c:v>
                </c:pt>
                <c:pt idx="1">
                  <c:v>15214265</c:v>
                </c:pt>
                <c:pt idx="2" formatCode="#,###,###,##0">
                  <c:v>20576015</c:v>
                </c:pt>
                <c:pt idx="3">
                  <c:v>25303045</c:v>
                </c:pt>
              </c:numCache>
            </c:numRef>
          </c:val>
          <c:extLst>
            <c:ext xmlns:c16="http://schemas.microsoft.com/office/drawing/2014/chart" uri="{C3380CC4-5D6E-409C-BE32-E72D297353CC}">
              <c16:uniqueId val="{00000003-3430-44E1-8B3E-29ED643A631D}"/>
            </c:ext>
          </c:extLst>
        </c:ser>
        <c:ser>
          <c:idx val="4"/>
          <c:order val="4"/>
          <c:tx>
            <c:strRef>
              <c:f>'2024inital'!$A$24</c:f>
              <c:strCache>
                <c:ptCount val="1"/>
                <c:pt idx="0">
                  <c:v>Some Other Race</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('2024inital'!$B$19,'2024inital'!$D$19,'2024inital'!$F$19,'2024inital'!$H$19)</c:f>
              <c:strCache>
                <c:ptCount val="4"/>
                <c:pt idx="0">
                  <c:v>2000 Census</c:v>
                </c:pt>
                <c:pt idx="1">
                  <c:v>2010 Census</c:v>
                </c:pt>
                <c:pt idx="2">
                  <c:v>2020 Census</c:v>
                </c:pt>
                <c:pt idx="3">
                  <c:v>2024 Projection</c:v>
                </c:pt>
              </c:strCache>
            </c:strRef>
          </c:cat>
          <c:val>
            <c:numRef>
              <c:f>('2024inital'!$B$24,'2024inital'!$D$24,'2024inital'!$F$24,'2024inital'!$H$24)</c:f>
              <c:numCache>
                <c:formatCode>#,##0</c:formatCode>
                <c:ptCount val="4"/>
                <c:pt idx="0">
                  <c:v>15423972</c:v>
                </c:pt>
                <c:pt idx="1">
                  <c:v>19107368</c:v>
                </c:pt>
                <c:pt idx="2" formatCode="#,###,###,##0">
                  <c:v>27915715</c:v>
                </c:pt>
                <c:pt idx="3">
                  <c:v>34363123</c:v>
                </c:pt>
              </c:numCache>
            </c:numRef>
          </c:val>
          <c:extLst>
            <c:ext xmlns:c16="http://schemas.microsoft.com/office/drawing/2014/chart" uri="{C3380CC4-5D6E-409C-BE32-E72D297353CC}">
              <c16:uniqueId val="{00000004-3430-44E1-8B3E-29ED643A631D}"/>
            </c:ext>
          </c:extLst>
        </c:ser>
        <c:ser>
          <c:idx val="5"/>
          <c:order val="5"/>
          <c:tx>
            <c:strRef>
              <c:f>'2024inital'!$A$25</c:f>
              <c:strCache>
                <c:ptCount val="1"/>
                <c:pt idx="0">
                  <c:v>Two or More Races</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('2024inital'!$B$19,'2024inital'!$D$19,'2024inital'!$F$19,'2024inital'!$H$19)</c:f>
              <c:strCache>
                <c:ptCount val="4"/>
                <c:pt idx="0">
                  <c:v>2000 Census</c:v>
                </c:pt>
                <c:pt idx="1">
                  <c:v>2010 Census</c:v>
                </c:pt>
                <c:pt idx="2">
                  <c:v>2020 Census</c:v>
                </c:pt>
                <c:pt idx="3">
                  <c:v>2024 Projection</c:v>
                </c:pt>
              </c:strCache>
            </c:strRef>
          </c:cat>
          <c:val>
            <c:numRef>
              <c:f>('2024inital'!$B$25,'2024inital'!$D$25,'2024inital'!$F$25,'2024inital'!$H$25)</c:f>
              <c:numCache>
                <c:formatCode>#,##0</c:formatCode>
                <c:ptCount val="4"/>
                <c:pt idx="0">
                  <c:v>7267493</c:v>
                </c:pt>
                <c:pt idx="1">
                  <c:v>9009073</c:v>
                </c:pt>
                <c:pt idx="2" formatCode="#,###,###,##0">
                  <c:v>33848943</c:v>
                </c:pt>
                <c:pt idx="3">
                  <c:v>53187885</c:v>
                </c:pt>
              </c:numCache>
            </c:numRef>
          </c:val>
          <c:extLst>
            <c:ext xmlns:c16="http://schemas.microsoft.com/office/drawing/2014/chart" uri="{C3380CC4-5D6E-409C-BE32-E72D297353CC}">
              <c16:uniqueId val="{00000005-3430-44E1-8B3E-29ED643A631D}"/>
            </c:ext>
          </c:extLst>
        </c:ser>
        <c:dLbls>
          <c:showLegendKey val="0"/>
          <c:showVal val="0"/>
          <c:showCatName val="0"/>
          <c:showSerName val="0"/>
          <c:showPercent val="0"/>
          <c:showBubbleSize val="0"/>
        </c:dLbls>
        <c:gapWidth val="444"/>
        <c:overlap val="100"/>
        <c:axId val="26761381"/>
        <c:axId val="37287523"/>
      </c:barChart>
      <c:catAx>
        <c:axId val="26761381"/>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D9D9D9"/>
            </a:solidFill>
            <a:round/>
          </a:ln>
        </c:spPr>
        <c:txPr>
          <a:bodyPr/>
          <a:lstStyle/>
          <a:p>
            <a:pPr>
              <a:defRPr sz="800" b="0" strike="noStrike" spc="117">
                <a:solidFill>
                  <a:srgbClr val="595959"/>
                </a:solidFill>
                <a:latin typeface="Calibri"/>
              </a:defRPr>
            </a:pPr>
            <a:endParaRPr lang="en-US"/>
          </a:p>
        </c:txPr>
        <c:crossAx val="37287523"/>
        <c:crosses val="autoZero"/>
        <c:auto val="1"/>
        <c:lblAlgn val="ctr"/>
        <c:lblOffset val="100"/>
        <c:noMultiLvlLbl val="0"/>
      </c:catAx>
      <c:valAx>
        <c:axId val="37287523"/>
        <c:scaling>
          <c:orientation val="minMax"/>
        </c:scaling>
        <c:delete val="1"/>
        <c:axPos val="l"/>
        <c:numFmt formatCode="#,##0" sourceLinked="1"/>
        <c:majorTickMark val="none"/>
        <c:minorTickMark val="none"/>
        <c:tickLblPos val="nextTo"/>
        <c:crossAx val="26761381"/>
        <c:crosses val="autoZero"/>
        <c:crossBetween val="between"/>
      </c:valAx>
      <c:dTable>
        <c:showHorzBorder val="1"/>
        <c:showVertBorder val="1"/>
        <c:showOutline val="1"/>
        <c:showKeys val="1"/>
      </c:dTable>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Households by Income</a:t>
            </a:r>
          </a:p>
        </c:rich>
      </c:tx>
      <c:overlay val="0"/>
      <c:spPr>
        <a:noFill/>
        <a:ln w="0">
          <a:noFill/>
        </a:ln>
      </c:spPr>
    </c:title>
    <c:autoTitleDeleted val="0"/>
    <c:plotArea>
      <c:layout/>
      <c:barChart>
        <c:barDir val="col"/>
        <c:grouping val="clustered"/>
        <c:varyColors val="0"/>
        <c:ser>
          <c:idx val="0"/>
          <c:order val="0"/>
          <c:tx>
            <c:strRef>
              <c:f>'2024inital'!$B$53</c:f>
              <c:strCache>
                <c:ptCount val="1"/>
                <c:pt idx="0">
                  <c:v>2000 Census</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'2024inital'!$A$54:$A$61</c:f>
              <c:strCache>
                <c:ptCount val="8"/>
                <c:pt idx="0">
                  <c:v>$0 - $15,000</c:v>
                </c:pt>
                <c:pt idx="1">
                  <c:v>$15,000 - $24,999</c:v>
                </c:pt>
                <c:pt idx="2">
                  <c:v>$25,000 - $34,999</c:v>
                </c:pt>
                <c:pt idx="3">
                  <c:v>$35,000 - $49,999</c:v>
                </c:pt>
                <c:pt idx="4">
                  <c:v>$50,000 - $74,999</c:v>
                </c:pt>
                <c:pt idx="5">
                  <c:v>$75,000 - $99,999</c:v>
                </c:pt>
                <c:pt idx="6">
                  <c:v>$100,000 - $149,999</c:v>
                </c:pt>
                <c:pt idx="7">
                  <c:v>$150,000 +</c:v>
                </c:pt>
              </c:strCache>
            </c:strRef>
          </c:cat>
          <c:val>
            <c:numRef>
              <c:f>'2024inital'!$B$54:$B$61</c:f>
              <c:numCache>
                <c:formatCode>#,##0</c:formatCode>
                <c:ptCount val="8"/>
                <c:pt idx="0">
                  <c:v>16724835</c:v>
                </c:pt>
                <c:pt idx="1">
                  <c:v>13537543</c:v>
                </c:pt>
                <c:pt idx="2">
                  <c:v>13519732</c:v>
                </c:pt>
                <c:pt idx="3">
                  <c:v>17447020</c:v>
                </c:pt>
                <c:pt idx="4">
                  <c:v>20541166</c:v>
                </c:pt>
                <c:pt idx="5">
                  <c:v>10799497</c:v>
                </c:pt>
                <c:pt idx="6">
                  <c:v>8147832</c:v>
                </c:pt>
                <c:pt idx="7">
                  <c:v>4824686</c:v>
                </c:pt>
              </c:numCache>
            </c:numRef>
          </c:val>
          <c:extLst>
            <c:ext xmlns:c16="http://schemas.microsoft.com/office/drawing/2014/chart" uri="{C3380CC4-5D6E-409C-BE32-E72D297353CC}">
              <c16:uniqueId val="{00000000-5278-469A-857B-7147284D0A29}"/>
            </c:ext>
          </c:extLst>
        </c:ser>
        <c:ser>
          <c:idx val="1"/>
          <c:order val="1"/>
          <c:tx>
            <c:strRef>
              <c:f>'2024inital'!$D$53</c:f>
              <c:strCache>
                <c:ptCount val="1"/>
                <c:pt idx="0">
                  <c:v>2010 Census</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'2024inital'!$A$54:$A$61</c:f>
              <c:strCache>
                <c:ptCount val="8"/>
                <c:pt idx="0">
                  <c:v>$0 - $15,000</c:v>
                </c:pt>
                <c:pt idx="1">
                  <c:v>$15,000 - $24,999</c:v>
                </c:pt>
                <c:pt idx="2">
                  <c:v>$25,000 - $34,999</c:v>
                </c:pt>
                <c:pt idx="3">
                  <c:v>$35,000 - $49,999</c:v>
                </c:pt>
                <c:pt idx="4">
                  <c:v>$50,000 - $74,999</c:v>
                </c:pt>
                <c:pt idx="5">
                  <c:v>$75,000 - $99,999</c:v>
                </c:pt>
                <c:pt idx="6">
                  <c:v>$100,000 - $149,999</c:v>
                </c:pt>
                <c:pt idx="7">
                  <c:v>$150,000 +</c:v>
                </c:pt>
              </c:strCache>
            </c:strRef>
          </c:cat>
          <c:val>
            <c:numRef>
              <c:f>'2024inital'!$D$54:$D$61</c:f>
              <c:numCache>
                <c:formatCode>#,##0</c:formatCode>
                <c:ptCount val="8"/>
                <c:pt idx="0">
                  <c:v>14955183</c:v>
                </c:pt>
                <c:pt idx="1">
                  <c:v>12861474</c:v>
                </c:pt>
                <c:pt idx="2">
                  <c:v>12510153</c:v>
                </c:pt>
                <c:pt idx="3">
                  <c:v>16665846</c:v>
                </c:pt>
                <c:pt idx="4">
                  <c:v>21632237</c:v>
                </c:pt>
                <c:pt idx="5">
                  <c:v>14256473</c:v>
                </c:pt>
                <c:pt idx="6">
                  <c:v>14655071</c:v>
                </c:pt>
                <c:pt idx="7">
                  <c:v>9179855</c:v>
                </c:pt>
              </c:numCache>
            </c:numRef>
          </c:val>
          <c:extLst>
            <c:ext xmlns:c16="http://schemas.microsoft.com/office/drawing/2014/chart" uri="{C3380CC4-5D6E-409C-BE32-E72D297353CC}">
              <c16:uniqueId val="{00000001-5278-469A-857B-7147284D0A29}"/>
            </c:ext>
          </c:extLst>
        </c:ser>
        <c:ser>
          <c:idx val="2"/>
          <c:order val="2"/>
          <c:tx>
            <c:strRef>
              <c:f>'2024inital'!$F$53</c:f>
              <c:strCache>
                <c:ptCount val="1"/>
                <c:pt idx="0">
                  <c:v>2019 Estimates</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'2024inital'!$A$54:$A$61</c:f>
              <c:strCache>
                <c:ptCount val="8"/>
                <c:pt idx="0">
                  <c:v>$0 - $15,000</c:v>
                </c:pt>
                <c:pt idx="1">
                  <c:v>$15,000 - $24,999</c:v>
                </c:pt>
                <c:pt idx="2">
                  <c:v>$25,000 - $34,999</c:v>
                </c:pt>
                <c:pt idx="3">
                  <c:v>$35,000 - $49,999</c:v>
                </c:pt>
                <c:pt idx="4">
                  <c:v>$50,000 - $74,999</c:v>
                </c:pt>
                <c:pt idx="5">
                  <c:v>$75,000 - $99,999</c:v>
                </c:pt>
                <c:pt idx="6">
                  <c:v>$100,000 - $149,999</c:v>
                </c:pt>
                <c:pt idx="7">
                  <c:v>$150,000 +</c:v>
                </c:pt>
              </c:strCache>
            </c:strRef>
          </c:cat>
          <c:val>
            <c:numRef>
              <c:f>'2024inital'!$F$54:$F$61</c:f>
              <c:numCache>
                <c:formatCode>#,##0</c:formatCode>
                <c:ptCount val="8"/>
                <c:pt idx="0">
                  <c:v>13750623</c:v>
                </c:pt>
                <c:pt idx="1">
                  <c:v>11683962</c:v>
                </c:pt>
                <c:pt idx="2">
                  <c:v>11289280</c:v>
                </c:pt>
                <c:pt idx="3">
                  <c:v>15526614</c:v>
                </c:pt>
                <c:pt idx="4">
                  <c:v>22480183</c:v>
                </c:pt>
                <c:pt idx="5">
                  <c:v>16315943</c:v>
                </c:pt>
                <c:pt idx="6">
                  <c:v>18531572</c:v>
                </c:pt>
                <c:pt idx="7">
                  <c:v>15542838</c:v>
                </c:pt>
              </c:numCache>
            </c:numRef>
          </c:val>
          <c:extLst>
            <c:ext xmlns:c16="http://schemas.microsoft.com/office/drawing/2014/chart" uri="{C3380CC4-5D6E-409C-BE32-E72D297353CC}">
              <c16:uniqueId val="{00000002-5278-469A-857B-7147284D0A29}"/>
            </c:ext>
          </c:extLst>
        </c:ser>
        <c:ser>
          <c:idx val="3"/>
          <c:order val="3"/>
          <c:tx>
            <c:strRef>
              <c:f>'2024inital'!$H$53</c:f>
              <c:strCache>
                <c:ptCount val="1"/>
                <c:pt idx="0">
                  <c:v>2024 Projection</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'2024inital'!$A$54:$A$61</c:f>
              <c:strCache>
                <c:ptCount val="8"/>
                <c:pt idx="0">
                  <c:v>$0 - $15,000</c:v>
                </c:pt>
                <c:pt idx="1">
                  <c:v>$15,000 - $24,999</c:v>
                </c:pt>
                <c:pt idx="2">
                  <c:v>$25,000 - $34,999</c:v>
                </c:pt>
                <c:pt idx="3">
                  <c:v>$35,000 - $49,999</c:v>
                </c:pt>
                <c:pt idx="4">
                  <c:v>$50,000 - $74,999</c:v>
                </c:pt>
                <c:pt idx="5">
                  <c:v>$75,000 - $99,999</c:v>
                </c:pt>
                <c:pt idx="6">
                  <c:v>$100,000 - $149,999</c:v>
                </c:pt>
                <c:pt idx="7">
                  <c:v>$150,000 +</c:v>
                </c:pt>
              </c:strCache>
            </c:strRef>
          </c:cat>
          <c:val>
            <c:numRef>
              <c:f>'2024inital'!$H$54:$H$61</c:f>
              <c:numCache>
                <c:formatCode>#,##0</c:formatCode>
                <c:ptCount val="8"/>
                <c:pt idx="0">
                  <c:v>11959231</c:v>
                </c:pt>
                <c:pt idx="1">
                  <c:v>10764358</c:v>
                </c:pt>
                <c:pt idx="2">
                  <c:v>10471595</c:v>
                </c:pt>
                <c:pt idx="3">
                  <c:v>14595528</c:v>
                </c:pt>
                <c:pt idx="4">
                  <c:v>21542573</c:v>
                </c:pt>
                <c:pt idx="5">
                  <c:v>17761749</c:v>
                </c:pt>
                <c:pt idx="6">
                  <c:v>23284138</c:v>
                </c:pt>
                <c:pt idx="7">
                  <c:v>19912437</c:v>
                </c:pt>
              </c:numCache>
            </c:numRef>
          </c:val>
          <c:extLst>
            <c:ext xmlns:c16="http://schemas.microsoft.com/office/drawing/2014/chart" uri="{C3380CC4-5D6E-409C-BE32-E72D297353CC}">
              <c16:uniqueId val="{00000003-5278-469A-857B-7147284D0A29}"/>
            </c:ext>
          </c:extLst>
        </c:ser>
        <c:dLbls>
          <c:showLegendKey val="0"/>
          <c:showVal val="0"/>
          <c:showCatName val="0"/>
          <c:showSerName val="0"/>
          <c:showPercent val="0"/>
          <c:showBubbleSize val="0"/>
        </c:dLbls>
        <c:gapWidth val="219"/>
        <c:overlap val="-27"/>
        <c:axId val="90054209"/>
        <c:axId val="3252956"/>
      </c:barChart>
      <c:catAx>
        <c:axId val="90054209"/>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3252956"/>
        <c:crosses val="autoZero"/>
        <c:auto val="1"/>
        <c:lblAlgn val="ctr"/>
        <c:lblOffset val="100"/>
        <c:noMultiLvlLbl val="0"/>
      </c:catAx>
      <c:valAx>
        <c:axId val="325295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90054209"/>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Households by Income</a:t>
            </a:r>
          </a:p>
        </c:rich>
      </c:tx>
      <c:overlay val="0"/>
      <c:spPr>
        <a:noFill/>
        <a:ln w="0">
          <a:noFill/>
        </a:ln>
      </c:spPr>
    </c:title>
    <c:autoTitleDeleted val="0"/>
    <c:plotArea>
      <c:layout/>
      <c:barChart>
        <c:barDir val="col"/>
        <c:grouping val="clustered"/>
        <c:varyColors val="0"/>
        <c:ser>
          <c:idx val="0"/>
          <c:order val="0"/>
          <c:tx>
            <c:strRef>
              <c:f>'2024inital'!$A$54</c:f>
              <c:strCache>
                <c:ptCount val="1"/>
                <c:pt idx="0">
                  <c:v>$0 - $15,000</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('2024inital'!$B$53,'2024inital'!$D$53,'2024inital'!$F$53,'2024inital'!$H$53)</c:f>
              <c:strCache>
                <c:ptCount val="4"/>
                <c:pt idx="0">
                  <c:v>2000 Census</c:v>
                </c:pt>
                <c:pt idx="1">
                  <c:v>2010 Census</c:v>
                </c:pt>
                <c:pt idx="2">
                  <c:v>2019 Estimates</c:v>
                </c:pt>
                <c:pt idx="3">
                  <c:v>2024 Projection</c:v>
                </c:pt>
              </c:strCache>
            </c:strRef>
          </c:cat>
          <c:val>
            <c:numRef>
              <c:f>('2024inital'!$B$54,'2024inital'!$D$54,'2024inital'!$F$54,'2024inital'!$H$54)</c:f>
              <c:numCache>
                <c:formatCode>#,##0</c:formatCode>
                <c:ptCount val="4"/>
                <c:pt idx="0">
                  <c:v>16724835</c:v>
                </c:pt>
                <c:pt idx="1">
                  <c:v>14955183</c:v>
                </c:pt>
                <c:pt idx="2">
                  <c:v>13750623</c:v>
                </c:pt>
                <c:pt idx="3">
                  <c:v>11959231</c:v>
                </c:pt>
              </c:numCache>
            </c:numRef>
          </c:val>
          <c:extLst>
            <c:ext xmlns:c16="http://schemas.microsoft.com/office/drawing/2014/chart" uri="{C3380CC4-5D6E-409C-BE32-E72D297353CC}">
              <c16:uniqueId val="{00000000-83AF-4E32-AD0C-279FD5B9EC36}"/>
            </c:ext>
          </c:extLst>
        </c:ser>
        <c:ser>
          <c:idx val="1"/>
          <c:order val="1"/>
          <c:tx>
            <c:strRef>
              <c:f>'2024inital'!$A$55</c:f>
              <c:strCache>
                <c:ptCount val="1"/>
                <c:pt idx="0">
                  <c:v>$15,000 - $24,999</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('2024inital'!$B$53,'2024inital'!$D$53,'2024inital'!$F$53,'2024inital'!$H$53)</c:f>
              <c:strCache>
                <c:ptCount val="4"/>
                <c:pt idx="0">
                  <c:v>2000 Census</c:v>
                </c:pt>
                <c:pt idx="1">
                  <c:v>2010 Census</c:v>
                </c:pt>
                <c:pt idx="2">
                  <c:v>2019 Estimates</c:v>
                </c:pt>
                <c:pt idx="3">
                  <c:v>2024 Projection</c:v>
                </c:pt>
              </c:strCache>
            </c:strRef>
          </c:cat>
          <c:val>
            <c:numRef>
              <c:f>('2024inital'!$B$55,'2024inital'!$D$55,'2024inital'!$F$55,'2024inital'!$H$55)</c:f>
              <c:numCache>
                <c:formatCode>#,##0</c:formatCode>
                <c:ptCount val="4"/>
                <c:pt idx="0">
                  <c:v>13537543</c:v>
                </c:pt>
                <c:pt idx="1">
                  <c:v>12861474</c:v>
                </c:pt>
                <c:pt idx="2">
                  <c:v>11683962</c:v>
                </c:pt>
                <c:pt idx="3">
                  <c:v>10764358</c:v>
                </c:pt>
              </c:numCache>
            </c:numRef>
          </c:val>
          <c:extLst>
            <c:ext xmlns:c16="http://schemas.microsoft.com/office/drawing/2014/chart" uri="{C3380CC4-5D6E-409C-BE32-E72D297353CC}">
              <c16:uniqueId val="{00000001-83AF-4E32-AD0C-279FD5B9EC36}"/>
            </c:ext>
          </c:extLst>
        </c:ser>
        <c:ser>
          <c:idx val="2"/>
          <c:order val="2"/>
          <c:tx>
            <c:strRef>
              <c:f>'2024inital'!$A$56</c:f>
              <c:strCache>
                <c:ptCount val="1"/>
                <c:pt idx="0">
                  <c:v>$25,000 - $34,999</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('2024inital'!$B$53,'2024inital'!$D$53,'2024inital'!$F$53,'2024inital'!$H$53)</c:f>
              <c:strCache>
                <c:ptCount val="4"/>
                <c:pt idx="0">
                  <c:v>2000 Census</c:v>
                </c:pt>
                <c:pt idx="1">
                  <c:v>2010 Census</c:v>
                </c:pt>
                <c:pt idx="2">
                  <c:v>2019 Estimates</c:v>
                </c:pt>
                <c:pt idx="3">
                  <c:v>2024 Projection</c:v>
                </c:pt>
              </c:strCache>
            </c:strRef>
          </c:cat>
          <c:val>
            <c:numRef>
              <c:f>('2024inital'!$B$56,'2024inital'!$D$56,'2024inital'!$F$56,'2024inital'!$H$56)</c:f>
              <c:numCache>
                <c:formatCode>#,##0</c:formatCode>
                <c:ptCount val="4"/>
                <c:pt idx="0">
                  <c:v>13519732</c:v>
                </c:pt>
                <c:pt idx="1">
                  <c:v>12510153</c:v>
                </c:pt>
                <c:pt idx="2">
                  <c:v>11289280</c:v>
                </c:pt>
                <c:pt idx="3">
                  <c:v>10471595</c:v>
                </c:pt>
              </c:numCache>
            </c:numRef>
          </c:val>
          <c:extLst>
            <c:ext xmlns:c16="http://schemas.microsoft.com/office/drawing/2014/chart" uri="{C3380CC4-5D6E-409C-BE32-E72D297353CC}">
              <c16:uniqueId val="{00000002-83AF-4E32-AD0C-279FD5B9EC36}"/>
            </c:ext>
          </c:extLst>
        </c:ser>
        <c:ser>
          <c:idx val="3"/>
          <c:order val="3"/>
          <c:tx>
            <c:strRef>
              <c:f>'2024inital'!$A$57</c:f>
              <c:strCache>
                <c:ptCount val="1"/>
                <c:pt idx="0">
                  <c:v>$35,000 - $49,999</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('2024inital'!$B$53,'2024inital'!$D$53,'2024inital'!$F$53,'2024inital'!$H$53)</c:f>
              <c:strCache>
                <c:ptCount val="4"/>
                <c:pt idx="0">
                  <c:v>2000 Census</c:v>
                </c:pt>
                <c:pt idx="1">
                  <c:v>2010 Census</c:v>
                </c:pt>
                <c:pt idx="2">
                  <c:v>2019 Estimates</c:v>
                </c:pt>
                <c:pt idx="3">
                  <c:v>2024 Projection</c:v>
                </c:pt>
              </c:strCache>
            </c:strRef>
          </c:cat>
          <c:val>
            <c:numRef>
              <c:f>('2024inital'!$B$57,'2024inital'!$D$57,'2024inital'!$F$57,'2024inital'!$H$57)</c:f>
              <c:numCache>
                <c:formatCode>#,##0</c:formatCode>
                <c:ptCount val="4"/>
                <c:pt idx="0">
                  <c:v>17447020</c:v>
                </c:pt>
                <c:pt idx="1">
                  <c:v>16665846</c:v>
                </c:pt>
                <c:pt idx="2">
                  <c:v>15526614</c:v>
                </c:pt>
                <c:pt idx="3">
                  <c:v>14595528</c:v>
                </c:pt>
              </c:numCache>
            </c:numRef>
          </c:val>
          <c:extLst>
            <c:ext xmlns:c16="http://schemas.microsoft.com/office/drawing/2014/chart" uri="{C3380CC4-5D6E-409C-BE32-E72D297353CC}">
              <c16:uniqueId val="{00000003-83AF-4E32-AD0C-279FD5B9EC36}"/>
            </c:ext>
          </c:extLst>
        </c:ser>
        <c:ser>
          <c:idx val="4"/>
          <c:order val="4"/>
          <c:tx>
            <c:strRef>
              <c:f>'2024inital'!$A$58</c:f>
              <c:strCache>
                <c:ptCount val="1"/>
                <c:pt idx="0">
                  <c:v>$50,000 - $74,999</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('2024inital'!$B$53,'2024inital'!$D$53,'2024inital'!$F$53,'2024inital'!$H$53)</c:f>
              <c:strCache>
                <c:ptCount val="4"/>
                <c:pt idx="0">
                  <c:v>2000 Census</c:v>
                </c:pt>
                <c:pt idx="1">
                  <c:v>2010 Census</c:v>
                </c:pt>
                <c:pt idx="2">
                  <c:v>2019 Estimates</c:v>
                </c:pt>
                <c:pt idx="3">
                  <c:v>2024 Projection</c:v>
                </c:pt>
              </c:strCache>
            </c:strRef>
          </c:cat>
          <c:val>
            <c:numRef>
              <c:f>('2024inital'!$B$58,'2024inital'!$D$58,'2024inital'!$F$58,'2024inital'!$H$58)</c:f>
              <c:numCache>
                <c:formatCode>#,##0</c:formatCode>
                <c:ptCount val="4"/>
                <c:pt idx="0">
                  <c:v>20541166</c:v>
                </c:pt>
                <c:pt idx="1">
                  <c:v>21632237</c:v>
                </c:pt>
                <c:pt idx="2">
                  <c:v>22480183</c:v>
                </c:pt>
                <c:pt idx="3">
                  <c:v>21542573</c:v>
                </c:pt>
              </c:numCache>
            </c:numRef>
          </c:val>
          <c:extLst>
            <c:ext xmlns:c16="http://schemas.microsoft.com/office/drawing/2014/chart" uri="{C3380CC4-5D6E-409C-BE32-E72D297353CC}">
              <c16:uniqueId val="{00000004-83AF-4E32-AD0C-279FD5B9EC36}"/>
            </c:ext>
          </c:extLst>
        </c:ser>
        <c:ser>
          <c:idx val="5"/>
          <c:order val="5"/>
          <c:tx>
            <c:strRef>
              <c:f>'2024inital'!$A$59</c:f>
              <c:strCache>
                <c:ptCount val="1"/>
                <c:pt idx="0">
                  <c:v>$75,000 - $99,999</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('2024inital'!$B$53,'2024inital'!$D$53,'2024inital'!$F$53,'2024inital'!$H$53)</c:f>
              <c:strCache>
                <c:ptCount val="4"/>
                <c:pt idx="0">
                  <c:v>2000 Census</c:v>
                </c:pt>
                <c:pt idx="1">
                  <c:v>2010 Census</c:v>
                </c:pt>
                <c:pt idx="2">
                  <c:v>2019 Estimates</c:v>
                </c:pt>
                <c:pt idx="3">
                  <c:v>2024 Projection</c:v>
                </c:pt>
              </c:strCache>
            </c:strRef>
          </c:cat>
          <c:val>
            <c:numRef>
              <c:f>('2024inital'!$B$59,'2024inital'!$D$59,'2024inital'!$F$59,'2024inital'!$H$59)</c:f>
              <c:numCache>
                <c:formatCode>#,##0</c:formatCode>
                <c:ptCount val="4"/>
                <c:pt idx="0">
                  <c:v>10799497</c:v>
                </c:pt>
                <c:pt idx="1">
                  <c:v>14256473</c:v>
                </c:pt>
                <c:pt idx="2">
                  <c:v>16315943</c:v>
                </c:pt>
                <c:pt idx="3">
                  <c:v>17761749</c:v>
                </c:pt>
              </c:numCache>
            </c:numRef>
          </c:val>
          <c:extLst>
            <c:ext xmlns:c16="http://schemas.microsoft.com/office/drawing/2014/chart" uri="{C3380CC4-5D6E-409C-BE32-E72D297353CC}">
              <c16:uniqueId val="{00000005-83AF-4E32-AD0C-279FD5B9EC36}"/>
            </c:ext>
          </c:extLst>
        </c:ser>
        <c:ser>
          <c:idx val="6"/>
          <c:order val="6"/>
          <c:tx>
            <c:strRef>
              <c:f>'2024inital'!$A$60</c:f>
              <c:strCache>
                <c:ptCount val="1"/>
                <c:pt idx="0">
                  <c:v>$100,000 - $149,999</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('2024inital'!$B$53,'2024inital'!$D$53,'2024inital'!$F$53,'2024inital'!$H$53)</c:f>
              <c:strCache>
                <c:ptCount val="4"/>
                <c:pt idx="0">
                  <c:v>2000 Census</c:v>
                </c:pt>
                <c:pt idx="1">
                  <c:v>2010 Census</c:v>
                </c:pt>
                <c:pt idx="2">
                  <c:v>2019 Estimates</c:v>
                </c:pt>
                <c:pt idx="3">
                  <c:v>2024 Projection</c:v>
                </c:pt>
              </c:strCache>
            </c:strRef>
          </c:cat>
          <c:val>
            <c:numRef>
              <c:f>('2024inital'!$B$60,'2024inital'!$D$60,'2024inital'!$F$60,'2024inital'!$H$60)</c:f>
              <c:numCache>
                <c:formatCode>#,##0</c:formatCode>
                <c:ptCount val="4"/>
                <c:pt idx="0">
                  <c:v>8147832</c:v>
                </c:pt>
                <c:pt idx="1">
                  <c:v>14655071</c:v>
                </c:pt>
                <c:pt idx="2">
                  <c:v>18531572</c:v>
                </c:pt>
                <c:pt idx="3">
                  <c:v>23284138</c:v>
                </c:pt>
              </c:numCache>
            </c:numRef>
          </c:val>
          <c:extLst>
            <c:ext xmlns:c16="http://schemas.microsoft.com/office/drawing/2014/chart" uri="{C3380CC4-5D6E-409C-BE32-E72D297353CC}">
              <c16:uniqueId val="{00000006-83AF-4E32-AD0C-279FD5B9EC36}"/>
            </c:ext>
          </c:extLst>
        </c:ser>
        <c:ser>
          <c:idx val="7"/>
          <c:order val="7"/>
          <c:tx>
            <c:strRef>
              <c:f>'2024inital'!$A$61</c:f>
              <c:strCache>
                <c:ptCount val="1"/>
                <c:pt idx="0">
                  <c:v>$150,000 +</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('2024inital'!$B$53,'2024inital'!$D$53,'2024inital'!$F$53,'2024inital'!$H$53)</c:f>
              <c:strCache>
                <c:ptCount val="4"/>
                <c:pt idx="0">
                  <c:v>2000 Census</c:v>
                </c:pt>
                <c:pt idx="1">
                  <c:v>2010 Census</c:v>
                </c:pt>
                <c:pt idx="2">
                  <c:v>2019 Estimates</c:v>
                </c:pt>
                <c:pt idx="3">
                  <c:v>2024 Projection</c:v>
                </c:pt>
              </c:strCache>
            </c:strRef>
          </c:cat>
          <c:val>
            <c:numRef>
              <c:f>('2024inital'!$B$61,'2024inital'!$D$61,'2024inital'!$F$61,'2024inital'!$H$61)</c:f>
              <c:numCache>
                <c:formatCode>#,##0</c:formatCode>
                <c:ptCount val="4"/>
                <c:pt idx="0">
                  <c:v>4824686</c:v>
                </c:pt>
                <c:pt idx="1">
                  <c:v>9179855</c:v>
                </c:pt>
                <c:pt idx="2">
                  <c:v>15542838</c:v>
                </c:pt>
                <c:pt idx="3">
                  <c:v>19912437</c:v>
                </c:pt>
              </c:numCache>
            </c:numRef>
          </c:val>
          <c:extLst>
            <c:ext xmlns:c16="http://schemas.microsoft.com/office/drawing/2014/chart" uri="{C3380CC4-5D6E-409C-BE32-E72D297353CC}">
              <c16:uniqueId val="{00000007-83AF-4E32-AD0C-279FD5B9EC36}"/>
            </c:ext>
          </c:extLst>
        </c:ser>
        <c:dLbls>
          <c:showLegendKey val="0"/>
          <c:showVal val="0"/>
          <c:showCatName val="0"/>
          <c:showSerName val="0"/>
          <c:showPercent val="0"/>
          <c:showBubbleSize val="0"/>
        </c:dLbls>
        <c:gapWidth val="219"/>
        <c:overlap val="-27"/>
        <c:axId val="279983"/>
        <c:axId val="45513658"/>
      </c:barChart>
      <c:catAx>
        <c:axId val="27998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45513658"/>
        <c:crosses val="autoZero"/>
        <c:auto val="1"/>
        <c:lblAlgn val="ctr"/>
        <c:lblOffset val="100"/>
        <c:noMultiLvlLbl val="0"/>
      </c:catAx>
      <c:valAx>
        <c:axId val="45513658"/>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279983"/>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US Population, by Race, 2010 vs. 2020</a:t>
            </a:r>
          </a:p>
          <a:p>
            <a:pPr>
              <a:defRPr/>
            </a:pPr>
            <a:r>
              <a:rPr lang="en-US"/>
              <a:t>by solo Race (alone)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'Census 2020-1'!$B$3:$B$4</c:f>
              <c:strCache>
                <c:ptCount val="2"/>
                <c:pt idx="0">
                  <c:v>2010</c:v>
                </c:pt>
                <c:pt idx="1">
                  <c:v>Alone</c:v>
                </c:pt>
              </c:strCache>
            </c:strRef>
          </c:tx>
          <c:spPr>
            <a:solidFill>
              <a:schemeClr val="accent6">
                <a:tint val="50000"/>
              </a:schemeClr>
            </a:solidFill>
            <a:ln>
              <a:noFill/>
            </a:ln>
            <a:effectLst/>
          </c:spPr>
          <c:invertIfNegative val="0"/>
          <c:dLbls>
            <c:dLbl>
              <c:idx val="0"/>
              <c:layout>
                <c:manualLayout>
                  <c:x val="-2.352941572772171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808-41AD-8F50-683D305775E6}"/>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'Census 2020-1'!$A$5:$A$11</c:f>
              <c:strCache>
                <c:ptCount val="7"/>
                <c:pt idx="0">
                  <c:v>White</c:v>
                </c:pt>
                <c:pt idx="1">
                  <c:v>Black or African American</c:v>
                </c:pt>
                <c:pt idx="2">
                  <c:v>Native American and Alaska Native</c:v>
                </c:pt>
                <c:pt idx="3">
                  <c:v>Asian</c:v>
                </c:pt>
                <c:pt idx="4">
                  <c:v>Native Hawaiian and Other Pacific Islander</c:v>
                </c:pt>
                <c:pt idx="5">
                  <c:v>Some Other Race</c:v>
                </c:pt>
                <c:pt idx="6">
                  <c:v>Two or More Races</c:v>
                </c:pt>
              </c:strCache>
            </c:strRef>
          </c:cat>
          <c:val>
            <c:numRef>
              <c:f>'Census 2020-1'!$B$5:$B$11</c:f>
              <c:numCache>
                <c:formatCode>#,###,###,##0</c:formatCode>
                <c:ptCount val="7"/>
                <c:pt idx="0">
                  <c:v>223553265</c:v>
                </c:pt>
                <c:pt idx="1">
                  <c:v>38929319</c:v>
                </c:pt>
                <c:pt idx="2">
                  <c:v>2932248</c:v>
                </c:pt>
                <c:pt idx="3">
                  <c:v>14674252</c:v>
                </c:pt>
                <c:pt idx="4">
                  <c:v>540013</c:v>
                </c:pt>
                <c:pt idx="5">
                  <c:v>19107368</c:v>
                </c:pt>
                <c:pt idx="6">
                  <c:v>9009073</c:v>
                </c:pt>
              </c:numCache>
            </c:numRef>
          </c:val>
          <c:extLst>
            <c:ext xmlns:c16="http://schemas.microsoft.com/office/drawing/2014/chart" uri="{C3380CC4-5D6E-409C-BE32-E72D297353CC}">
              <c16:uniqueId val="{00000000-0808-41AD-8F50-683D305775E6}"/>
            </c:ext>
          </c:extLst>
        </c:ser>
        <c:ser>
          <c:idx val="3"/>
          <c:order val="3"/>
          <c:tx>
            <c:strRef>
              <c:f>'Census 2020-1'!$E$3:$E$4</c:f>
              <c:strCache>
                <c:ptCount val="2"/>
                <c:pt idx="0">
                  <c:v>2020</c:v>
                </c:pt>
                <c:pt idx="1">
                  <c:v>Alone</c:v>
                </c:pt>
              </c:strCache>
            </c:strRef>
          </c:tx>
          <c:spPr>
            <a:solidFill>
              <a:schemeClr val="accent6">
                <a:shade val="9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'Census 2020-1'!$A$5:$A$11</c:f>
              <c:strCache>
                <c:ptCount val="7"/>
                <c:pt idx="0">
                  <c:v>White</c:v>
                </c:pt>
                <c:pt idx="1">
                  <c:v>Black or African American</c:v>
                </c:pt>
                <c:pt idx="2">
                  <c:v>Native American and Alaska Native</c:v>
                </c:pt>
                <c:pt idx="3">
                  <c:v>Asian</c:v>
                </c:pt>
                <c:pt idx="4">
                  <c:v>Native Hawaiian and Other Pacific Islander</c:v>
                </c:pt>
                <c:pt idx="5">
                  <c:v>Some Other Race</c:v>
                </c:pt>
                <c:pt idx="6">
                  <c:v>Two or More Races</c:v>
                </c:pt>
              </c:strCache>
            </c:strRef>
          </c:cat>
          <c:val>
            <c:numRef>
              <c:f>'Census 2020-1'!$E$5:$E$11</c:f>
              <c:numCache>
                <c:formatCode>#,###,###,##0</c:formatCode>
                <c:ptCount val="7"/>
                <c:pt idx="0">
                  <c:v>204277273</c:v>
                </c:pt>
                <c:pt idx="1">
                  <c:v>41104200</c:v>
                </c:pt>
                <c:pt idx="2">
                  <c:v>3727135</c:v>
                </c:pt>
                <c:pt idx="3">
                  <c:v>19886049</c:v>
                </c:pt>
                <c:pt idx="4">
                  <c:v>689966</c:v>
                </c:pt>
                <c:pt idx="5">
                  <c:v>27915715</c:v>
                </c:pt>
                <c:pt idx="6">
                  <c:v>33848943</c:v>
                </c:pt>
              </c:numCache>
            </c:numRef>
          </c:val>
          <c:extLst>
            <c:ext xmlns:c16="http://schemas.microsoft.com/office/drawing/2014/chart" uri="{C3380CC4-5D6E-409C-BE32-E72D297353CC}">
              <c16:uniqueId val="{0000000D-0808-41AD-8F50-683D305775E6}"/>
            </c:ext>
          </c:extLst>
        </c:ser>
        <c:dLbls>
          <c:dLblPos val="outEnd"/>
          <c:showLegendKey val="0"/>
          <c:showVal val="1"/>
          <c:showCatName val="0"/>
          <c:showSerName val="0"/>
          <c:showPercent val="0"/>
          <c:showBubbleSize val="0"/>
        </c:dLbls>
        <c:gapWidth val="444"/>
        <c:overlap val="-90"/>
        <c:axId val="250101256"/>
        <c:axId val="250097976"/>
        <c:extLst>
          <c:ext xmlns:c15="http://schemas.microsoft.com/office/drawing/2012/chart" uri="{02D57815-91ED-43cb-92C2-25804820EDAC}">
            <c15:filteredBarSeries>
              <c15:ser>
                <c:idx val="1"/>
                <c:order val="1"/>
                <c:tx>
                  <c:strRef>
                    <c:extLst>
                      <c:ext uri="{02D57815-91ED-43cb-92C2-25804820EDAC}">
                        <c15:formulaRef>
                          <c15:sqref>'Census 2020-1'!$C$3:$C$4</c15:sqref>
                        </c15:formulaRef>
                      </c:ext>
                    </c:extLst>
                    <c:strCache>
                      <c:ptCount val="2"/>
                      <c:pt idx="0">
                        <c:v>2010</c:v>
                      </c:pt>
                      <c:pt idx="1">
                        <c:v>In combination</c:v>
                      </c:pt>
                    </c:strCache>
                  </c:strRef>
                </c:tx>
                <c:spPr>
                  <a:solidFill>
                    <a:schemeClr val="accent6">
                      <a:tint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'Census 2020-1'!$A$5:$A$11</c15:sqref>
                        </c15:formulaRef>
                      </c:ext>
                    </c:extLst>
                    <c:strCache>
                      <c:ptCount val="7"/>
                      <c:pt idx="0">
                        <c:v>White</c:v>
                      </c:pt>
                      <c:pt idx="1">
                        <c:v>Black or African American</c:v>
                      </c:pt>
                      <c:pt idx="2">
                        <c:v>Native American and Alaska Native</c:v>
                      </c:pt>
                      <c:pt idx="3">
                        <c:v>Asian</c:v>
                      </c:pt>
                      <c:pt idx="4">
                        <c:v>Native Hawaiian and Other Pacific Islander</c:v>
                      </c:pt>
                      <c:pt idx="5">
                        <c:v>Some Other Race</c:v>
                      </c:pt>
                      <c:pt idx="6">
                        <c:v>Two or More Races</c:v>
                      </c:pt>
                    </c:strCache>
                  </c:strRef>
                </c:cat>
                <c:val>
                  <c:numRef>
                    <c:extLst>
                      <c:ext uri="{02D57815-91ED-43cb-92C2-25804820EDAC}">
                        <c15:formulaRef>
                          <c15:sqref>'Census 2020-1'!$C$5:$C$11</c15:sqref>
                        </c15:formulaRef>
                      </c:ext>
                    </c:extLst>
                    <c:numCache>
                      <c:formatCode>#,###,###,##0</c:formatCode>
                      <c:ptCount val="7"/>
                      <c:pt idx="0">
                        <c:v>7487133</c:v>
                      </c:pt>
                      <c:pt idx="1">
                        <c:v>3091424</c:v>
                      </c:pt>
                      <c:pt idx="2">
                        <c:v>2288331</c:v>
                      </c:pt>
                      <c:pt idx="3">
                        <c:v>2646604</c:v>
                      </c:pt>
                      <c:pt idx="4">
                        <c:v>685182</c:v>
                      </c:pt>
                      <c:pt idx="5">
                        <c:v>2640716</c:v>
                      </c:pt>
                      <c:pt idx="6" formatCode="0.0">
                        <c:v>0</c:v>
                      </c:pt>
                    </c:numCache>
                  </c:numRef>
                </c:val>
                <c:extLst>
                  <c:ext xmlns:c16="http://schemas.microsoft.com/office/drawing/2014/chart" uri="{C3380CC4-5D6E-409C-BE32-E72D297353CC}">
                    <c16:uniqueId val="{0000000B-0808-41AD-8F50-683D305775E6}"/>
                  </c:ext>
                </c:extLst>
              </c15:ser>
            </c15:filteredBarSeries>
            <c15:filteredBarSeries>
              <c15:ser>
                <c:idx val="2"/>
                <c:order val="2"/>
                <c:tx>
                  <c:strRef>
                    <c:extLst>
                      <c:ext xmlns:c15="http://schemas.microsoft.com/office/drawing/2012/chart" uri="{02D57815-91ED-43cb-92C2-25804820EDAC}">
                        <c15:formulaRef>
                          <c15:sqref>'Census 2020-1'!$D$3:$D$4</c15:sqref>
                        </c15:formulaRef>
                      </c:ext>
                    </c:extLst>
                    <c:strCache>
                      <c:ptCount val="2"/>
                      <c:pt idx="0">
                        <c:v>2010</c:v>
                      </c:pt>
                      <c:pt idx="1">
                        <c:v>Alone or in combination</c:v>
                      </c:pt>
                    </c:strCache>
                  </c:strRef>
                </c:tx>
                <c:spPr>
                  <a:solidFill>
                    <a:schemeClr val="accent6">
                      <a:tint val="9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ormulaRef>
                          <c15:sqref>'Census 2020-1'!$A$5:$A$11</c15:sqref>
                        </c15:formulaRef>
                      </c:ext>
                    </c:extLst>
                    <c:strCache>
                      <c:ptCount val="7"/>
                      <c:pt idx="0">
                        <c:v>White</c:v>
                      </c:pt>
                      <c:pt idx="1">
                        <c:v>Black or African American</c:v>
                      </c:pt>
                      <c:pt idx="2">
                        <c:v>Native American and Alaska Native</c:v>
                      </c:pt>
                      <c:pt idx="3">
                        <c:v>Asian</c:v>
                      </c:pt>
                      <c:pt idx="4">
                        <c:v>Native Hawaiian and Other Pacific Islander</c:v>
                      </c:pt>
                      <c:pt idx="5">
                        <c:v>Some Other Race</c:v>
                      </c:pt>
                      <c:pt idx="6">
                        <c:v>Two or More Races</c:v>
                      </c:pt>
                    </c:strCache>
                  </c:strRef>
                </c:cat>
                <c:val>
                  <c:numRef>
                    <c:extLst>
                      <c:ext xmlns:c15="http://schemas.microsoft.com/office/drawing/2012/chart" uri="{02D57815-91ED-43cb-92C2-25804820EDAC}">
                        <c15:formulaRef>
                          <c15:sqref>'Census 2020-1'!$D$5:$D$11</c15:sqref>
                        </c15:formulaRef>
                      </c:ext>
                    </c:extLst>
                    <c:numCache>
                      <c:formatCode>#,###,###,##0</c:formatCode>
                      <c:ptCount val="7"/>
                      <c:pt idx="0">
                        <c:v>231040398</c:v>
                      </c:pt>
                      <c:pt idx="1">
                        <c:v>42020743</c:v>
                      </c:pt>
                      <c:pt idx="2">
                        <c:v>5220579</c:v>
                      </c:pt>
                      <c:pt idx="3">
                        <c:v>17320856</c:v>
                      </c:pt>
                      <c:pt idx="4">
                        <c:v>1225195</c:v>
                      </c:pt>
                      <c:pt idx="5">
                        <c:v>21748084</c:v>
                      </c:pt>
                      <c:pt idx="6" formatCode="0.0">
                        <c:v>0</c:v>
                      </c:pt>
                    </c:numCache>
                  </c:numRef>
                </c:val>
                <c:extLst>
                  <c:ext xmlns:c16="http://schemas.microsoft.com/office/drawing/2014/chart" uri="{C3380CC4-5D6E-409C-BE32-E72D297353CC}">
                    <c16:uniqueId val="{0000000C-0808-41AD-8F50-683D305775E6}"/>
                  </c:ext>
                </c:extLst>
              </c15:ser>
            </c15:filteredBarSeries>
            <c15:filteredBarSeries>
              <c15:ser>
                <c:idx val="4"/>
                <c:order val="4"/>
                <c:tx>
                  <c:strRef>
                    <c:extLst>
                      <c:ext xmlns:c15="http://schemas.microsoft.com/office/drawing/2012/chart" uri="{02D57815-91ED-43cb-92C2-25804820EDAC}">
                        <c15:formulaRef>
                          <c15:sqref>'Census 2020-1'!$F$3:$F$4</c15:sqref>
                        </c15:formulaRef>
                      </c:ext>
                    </c:extLst>
                    <c:strCache>
                      <c:ptCount val="2"/>
                      <c:pt idx="0">
                        <c:v>2020</c:v>
                      </c:pt>
                      <c:pt idx="1">
                        <c:v>In combination</c:v>
                      </c:pt>
                    </c:strCache>
                  </c:strRef>
                </c:tx>
                <c:spPr>
                  <a:solidFill>
                    <a:schemeClr val="accent6">
                      <a:shade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ormulaRef>
                          <c15:sqref>'Census 2020-1'!$A$5:$A$11</c15:sqref>
                        </c15:formulaRef>
                      </c:ext>
                    </c:extLst>
                    <c:strCache>
                      <c:ptCount val="7"/>
                      <c:pt idx="0">
                        <c:v>White</c:v>
                      </c:pt>
                      <c:pt idx="1">
                        <c:v>Black or African American</c:v>
                      </c:pt>
                      <c:pt idx="2">
                        <c:v>Native American and Alaska Native</c:v>
                      </c:pt>
                      <c:pt idx="3">
                        <c:v>Asian</c:v>
                      </c:pt>
                      <c:pt idx="4">
                        <c:v>Native Hawaiian and Other Pacific Islander</c:v>
                      </c:pt>
                      <c:pt idx="5">
                        <c:v>Some Other Race</c:v>
                      </c:pt>
                      <c:pt idx="6">
                        <c:v>Two or More Races</c:v>
                      </c:pt>
                    </c:strCache>
                  </c:strRef>
                </c:cat>
                <c:val>
                  <c:numRef>
                    <c:extLst>
                      <c:ext xmlns:c15="http://schemas.microsoft.com/office/drawing/2012/chart" uri="{02D57815-91ED-43cb-92C2-25804820EDAC}">
                        <c15:formulaRef>
                          <c15:sqref>'Census 2020-1'!$F$5:$F$11</c15:sqref>
                        </c15:formulaRef>
                      </c:ext>
                    </c:extLst>
                    <c:numCache>
                      <c:formatCode>#,###,###,##0</c:formatCode>
                      <c:ptCount val="7"/>
                      <c:pt idx="0">
                        <c:v>31134234</c:v>
                      </c:pt>
                      <c:pt idx="1">
                        <c:v>5832533</c:v>
                      </c:pt>
                      <c:pt idx="2">
                        <c:v>5938923</c:v>
                      </c:pt>
                      <c:pt idx="3">
                        <c:v>4114949</c:v>
                      </c:pt>
                      <c:pt idx="4">
                        <c:v>896497</c:v>
                      </c:pt>
                      <c:pt idx="5">
                        <c:v>21986821</c:v>
                      </c:pt>
                      <c:pt idx="6" formatCode="0.0">
                        <c:v>0</c:v>
                      </c:pt>
                    </c:numCache>
                  </c:numRef>
                </c:val>
                <c:extLst>
                  <c:ext xmlns:c16="http://schemas.microsoft.com/office/drawing/2014/chart" uri="{C3380CC4-5D6E-409C-BE32-E72D297353CC}">
                    <c16:uniqueId val="{0000000E-0808-41AD-8F50-683D305775E6}"/>
                  </c:ext>
                </c:extLst>
              </c15:ser>
            </c15:filteredBarSeries>
            <c15:filteredBarSeries>
              <c15:ser>
                <c:idx val="5"/>
                <c:order val="5"/>
                <c:tx>
                  <c:strRef>
                    <c:extLst>
                      <c:ext xmlns:c15="http://schemas.microsoft.com/office/drawing/2012/chart" uri="{02D57815-91ED-43cb-92C2-25804820EDAC}">
                        <c15:formulaRef>
                          <c15:sqref>'Census 2020-1'!$G$3:$G$4</c15:sqref>
                        </c15:formulaRef>
                      </c:ext>
                    </c:extLst>
                    <c:strCache>
                      <c:ptCount val="2"/>
                      <c:pt idx="0">
                        <c:v>2020</c:v>
                      </c:pt>
                      <c:pt idx="1">
                        <c:v>Alone or in combination</c:v>
                      </c:pt>
                    </c:strCache>
                  </c:strRef>
                </c:tx>
                <c:spPr>
                  <a:solidFill>
                    <a:schemeClr val="accent6">
                      <a:shade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ormulaRef>
                          <c15:sqref>'Census 2020-1'!$A$5:$A$11</c15:sqref>
                        </c15:formulaRef>
                      </c:ext>
                    </c:extLst>
                    <c:strCache>
                      <c:ptCount val="7"/>
                      <c:pt idx="0">
                        <c:v>White</c:v>
                      </c:pt>
                      <c:pt idx="1">
                        <c:v>Black or African American</c:v>
                      </c:pt>
                      <c:pt idx="2">
                        <c:v>Native American and Alaska Native</c:v>
                      </c:pt>
                      <c:pt idx="3">
                        <c:v>Asian</c:v>
                      </c:pt>
                      <c:pt idx="4">
                        <c:v>Native Hawaiian and Other Pacific Islander</c:v>
                      </c:pt>
                      <c:pt idx="5">
                        <c:v>Some Other Race</c:v>
                      </c:pt>
                      <c:pt idx="6">
                        <c:v>Two or More Races</c:v>
                      </c:pt>
                    </c:strCache>
                  </c:strRef>
                </c:cat>
                <c:val>
                  <c:numRef>
                    <c:extLst>
                      <c:ext xmlns:c15="http://schemas.microsoft.com/office/drawing/2012/chart" uri="{02D57815-91ED-43cb-92C2-25804820EDAC}">
                        <c15:formulaRef>
                          <c15:sqref>'Census 2020-1'!$G$5:$G$11</c15:sqref>
                        </c15:formulaRef>
                      </c:ext>
                    </c:extLst>
                    <c:numCache>
                      <c:formatCode>#,###,###,##0</c:formatCode>
                      <c:ptCount val="7"/>
                      <c:pt idx="0">
                        <c:v>235411507</c:v>
                      </c:pt>
                      <c:pt idx="1">
                        <c:v>46936733</c:v>
                      </c:pt>
                      <c:pt idx="2">
                        <c:v>9666058</c:v>
                      </c:pt>
                      <c:pt idx="3">
                        <c:v>24000998</c:v>
                      </c:pt>
                      <c:pt idx="4">
                        <c:v>1586463</c:v>
                      </c:pt>
                      <c:pt idx="5">
                        <c:v>49902536</c:v>
                      </c:pt>
                      <c:pt idx="6" formatCode="0.0">
                        <c:v>0</c:v>
                      </c:pt>
                    </c:numCache>
                  </c:numRef>
                </c:val>
                <c:extLst>
                  <c:ext xmlns:c16="http://schemas.microsoft.com/office/drawing/2014/chart" uri="{C3380CC4-5D6E-409C-BE32-E72D297353CC}">
                    <c16:uniqueId val="{0000000F-0808-41AD-8F50-683D305775E6}"/>
                  </c:ext>
                </c:extLst>
              </c15:ser>
            </c15:filteredBarSeries>
          </c:ext>
        </c:extLst>
      </c:barChart>
      <c:catAx>
        <c:axId val="250101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50097976"/>
        <c:crosses val="autoZero"/>
        <c:auto val="1"/>
        <c:lblAlgn val="ctr"/>
        <c:lblOffset val="100"/>
        <c:noMultiLvlLbl val="0"/>
      </c:catAx>
      <c:valAx>
        <c:axId val="250097976"/>
        <c:scaling>
          <c:orientation val="minMax"/>
        </c:scaling>
        <c:delete val="1"/>
        <c:axPos val="l"/>
        <c:numFmt formatCode="#,###,###,##0" sourceLinked="1"/>
        <c:majorTickMark val="none"/>
        <c:minorTickMark val="none"/>
        <c:tickLblPos val="nextTo"/>
        <c:crossAx val="25010125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US Population, by Race, 2010 vs. 2020</a:t>
            </a:r>
          </a:p>
          <a:p>
            <a:pPr>
              <a:defRPr/>
            </a:pPr>
            <a:r>
              <a:rPr lang="en-US"/>
              <a:t>in combination with another race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'Census 2020-1'!$C$3:$C$4</c:f>
              <c:strCache>
                <c:ptCount val="2"/>
                <c:pt idx="0">
                  <c:v>2010</c:v>
                </c:pt>
                <c:pt idx="1">
                  <c:v>In combination</c:v>
                </c:pt>
              </c:strCache>
              <c:extLst xmlns:c15="http://schemas.microsoft.com/office/drawing/2012/chart"/>
            </c:strRef>
          </c:tx>
          <c:spPr>
            <a:solidFill>
              <a:schemeClr val="accent6">
                <a:tint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ullRef>
                    <c15:sqref>'Census 2020-1'!$A$5:$A$11</c15:sqref>
                  </c15:fullRef>
                </c:ext>
              </c:extLst>
              <c:f>'Census 2020-1'!$A$5:$A$10</c:f>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xmlns:c15="http://schemas.microsoft.com/office/drawing/2012/chart">
                <c:ext xmlns:c15="http://schemas.microsoft.com/office/drawing/2012/chart" uri="{02D57815-91ED-43cb-92C2-25804820EDAC}">
                  <c15:fullRef>
                    <c15:sqref>'Census 2020-1'!$C$5:$C$11</c15:sqref>
                  </c15:fullRef>
                </c:ext>
              </c:extLst>
              <c:f>'Census 2020-1'!$C$5:$C$10</c:f>
              <c:numCache>
                <c:formatCode>#,###,###,##0</c:formatCode>
                <c:ptCount val="6"/>
                <c:pt idx="0">
                  <c:v>7487133</c:v>
                </c:pt>
                <c:pt idx="1">
                  <c:v>3091424</c:v>
                </c:pt>
                <c:pt idx="2">
                  <c:v>2288331</c:v>
                </c:pt>
                <c:pt idx="3">
                  <c:v>2646604</c:v>
                </c:pt>
                <c:pt idx="4">
                  <c:v>685182</c:v>
                </c:pt>
                <c:pt idx="5">
                  <c:v>2640716</c:v>
                </c:pt>
              </c:numCache>
            </c:numRef>
          </c:val>
          <c:extLst>
            <c:ext xmlns:c16="http://schemas.microsoft.com/office/drawing/2014/chart" uri="{C3380CC4-5D6E-409C-BE32-E72D297353CC}">
              <c16:uniqueId val="{00000003-3D28-46D3-AE8E-614186B17A60}"/>
            </c:ext>
          </c:extLst>
        </c:ser>
        <c:ser>
          <c:idx val="4"/>
          <c:order val="4"/>
          <c:tx>
            <c:strRef>
              <c:f>'Census 2020-1'!$F$3:$F$4</c:f>
              <c:strCache>
                <c:ptCount val="2"/>
                <c:pt idx="0">
                  <c:v>2020</c:v>
                </c:pt>
                <c:pt idx="1">
                  <c:v>In combination</c:v>
                </c:pt>
              </c:strCache>
              <c:extLst xmlns:c15="http://schemas.microsoft.com/office/drawing/2012/chart"/>
            </c:strRef>
          </c:tx>
          <c:spPr>
            <a:solidFill>
              <a:schemeClr val="accent6">
                <a:shade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ullRef>
                    <c15:sqref>'Census 2020-1'!$A$5:$A$11</c15:sqref>
                  </c15:fullRef>
                </c:ext>
              </c:extLst>
              <c:f>'Census 2020-1'!$A$5:$A$10</c:f>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xmlns:c15="http://schemas.microsoft.com/office/drawing/2012/chart">
                <c:ext xmlns:c15="http://schemas.microsoft.com/office/drawing/2012/chart" uri="{02D57815-91ED-43cb-92C2-25804820EDAC}">
                  <c15:fullRef>
                    <c15:sqref>'Census 2020-1'!$F$5:$F$11</c15:sqref>
                  </c15:fullRef>
                </c:ext>
              </c:extLst>
              <c:f>'Census 2020-1'!$F$5:$F$10</c:f>
              <c:numCache>
                <c:formatCode>#,###,###,##0</c:formatCode>
                <c:ptCount val="6"/>
                <c:pt idx="0">
                  <c:v>31134234</c:v>
                </c:pt>
                <c:pt idx="1">
                  <c:v>5832533</c:v>
                </c:pt>
                <c:pt idx="2">
                  <c:v>5938923</c:v>
                </c:pt>
                <c:pt idx="3">
                  <c:v>4114949</c:v>
                </c:pt>
                <c:pt idx="4">
                  <c:v>896497</c:v>
                </c:pt>
                <c:pt idx="5">
                  <c:v>21986821</c:v>
                </c:pt>
              </c:numCache>
            </c:numRef>
          </c:val>
          <c:extLst>
            <c:ext xmlns:c16="http://schemas.microsoft.com/office/drawing/2014/chart" uri="{C3380CC4-5D6E-409C-BE32-E72D297353CC}">
              <c16:uniqueId val="{00000005-3D28-46D3-AE8E-614186B17A60}"/>
            </c:ext>
          </c:extLst>
        </c:ser>
        <c:dLbls>
          <c:dLblPos val="outEnd"/>
          <c:showLegendKey val="0"/>
          <c:showVal val="1"/>
          <c:showCatName val="0"/>
          <c:showSerName val="0"/>
          <c:showPercent val="0"/>
          <c:showBubbleSize val="0"/>
        </c:dLbls>
        <c:gapWidth val="444"/>
        <c:overlap val="-90"/>
        <c:axId val="250101256"/>
        <c:axId val="250097976"/>
        <c:extLst>
          <c:ext xmlns:c15="http://schemas.microsoft.com/office/drawing/2012/chart" uri="{02D57815-91ED-43cb-92C2-25804820EDAC}">
            <c15:filteredBarSeries>
              <c15:ser>
                <c:idx val="0"/>
                <c:order val="0"/>
                <c:tx>
                  <c:strRef>
                    <c:extLst>
                      <c:ext uri="{02D57815-91ED-43cb-92C2-25804820EDAC}">
                        <c15:formulaRef>
                          <c15:sqref>'Census 2020-1'!$B$3:$B$4</c15:sqref>
                        </c15:formulaRef>
                      </c:ext>
                    </c:extLst>
                    <c:strCache>
                      <c:ptCount val="2"/>
                      <c:pt idx="0">
                        <c:v>2010</c:v>
                      </c:pt>
                      <c:pt idx="1">
                        <c:v>Alone</c:v>
                      </c:pt>
                    </c:strCache>
                  </c:strRef>
                </c:tx>
                <c:spPr>
                  <a:solidFill>
                    <a:schemeClr val="accent6">
                      <a:tint val="50000"/>
                    </a:schemeClr>
                  </a:solidFill>
                  <a:ln>
                    <a:noFill/>
                  </a:ln>
                  <a:effectLst/>
                </c:spPr>
                <c:invertIfNegative val="0"/>
                <c:dLbls>
                  <c:dLbl>
                    <c:idx val="0"/>
                    <c:layout>
                      <c:manualLayout>
                        <c:x val="-2.3529415727721714E-2"/>
                        <c:y val="0"/>
                      </c:manualLayout>
                    </c:layout>
                    <c:dLblPos val="outEnd"/>
                    <c:showLegendKey val="0"/>
                    <c:showVal val="1"/>
                    <c:showCatName val="0"/>
                    <c:showSerName val="0"/>
                    <c:showPercent val="0"/>
                    <c:showBubbleSize val="0"/>
                    <c:extLst>
                      <c:ext uri="{CE6537A1-D6FC-4f65-9D91-7224C49458BB}"/>
                      <c:ext xmlns:c16="http://schemas.microsoft.com/office/drawing/2014/chart" uri="{C3380CC4-5D6E-409C-BE32-E72D297353CC}">
                        <c16:uniqueId val="{00000000-3D28-46D3-AE8E-614186B17A60}"/>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ullRef>
                          <c15:sqref>'Census 2020-1'!$A$5:$A$11</c15:sqref>
                        </c15:fullRef>
                        <c15:formulaRef>
                          <c15:sqref>'Census 2020-1'!$A$5:$A$10</c15:sqref>
                        </c15:formulaRef>
                      </c:ext>
                    </c:extLst>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c:ext uri="{02D57815-91ED-43cb-92C2-25804820EDAC}">
                        <c15:fullRef>
                          <c15:sqref>'Census 2020-1'!$B$5:$B$11</c15:sqref>
                        </c15:fullRef>
                        <c15:formulaRef>
                          <c15:sqref>'Census 2020-1'!$B$5:$B$10</c15:sqref>
                        </c15:formulaRef>
                      </c:ext>
                    </c:extLst>
                    <c:numCache>
                      <c:formatCode>#,###,###,##0</c:formatCode>
                      <c:ptCount val="6"/>
                      <c:pt idx="0">
                        <c:v>223553265</c:v>
                      </c:pt>
                      <c:pt idx="1">
                        <c:v>38929319</c:v>
                      </c:pt>
                      <c:pt idx="2">
                        <c:v>2932248</c:v>
                      </c:pt>
                      <c:pt idx="3">
                        <c:v>14674252</c:v>
                      </c:pt>
                      <c:pt idx="4">
                        <c:v>540013</c:v>
                      </c:pt>
                      <c:pt idx="5">
                        <c:v>19107368</c:v>
                      </c:pt>
                    </c:numCache>
                  </c:numRef>
                </c:val>
                <c:extLst>
                  <c:ext xmlns:c16="http://schemas.microsoft.com/office/drawing/2014/chart" uri="{C3380CC4-5D6E-409C-BE32-E72D297353CC}">
                    <c16:uniqueId val="{00000001-3D28-46D3-AE8E-614186B17A6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'Census 2020-1'!$D$3:$D$4</c15:sqref>
                        </c15:formulaRef>
                      </c:ext>
                    </c:extLst>
                    <c:strCache>
                      <c:ptCount val="2"/>
                      <c:pt idx="0">
                        <c:v>2010</c:v>
                      </c:pt>
                      <c:pt idx="1">
                        <c:v>Alone or in combination</c:v>
                      </c:pt>
                    </c:strCache>
                  </c:strRef>
                </c:tx>
                <c:spPr>
                  <a:solidFill>
                    <a:schemeClr val="accent6">
                      <a:tint val="9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ullRef>
                          <c15:sqref>'Census 2020-1'!$A$5:$A$11</c15:sqref>
                        </c15:fullRef>
                        <c15:formulaRef>
                          <c15:sqref>'Census 2020-1'!$A$5:$A$10</c15:sqref>
                        </c15:formulaRef>
                      </c:ext>
                    </c:extLst>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xmlns:c15="http://schemas.microsoft.com/office/drawing/2012/chart">
                      <c:ext xmlns:c15="http://schemas.microsoft.com/office/drawing/2012/chart" uri="{02D57815-91ED-43cb-92C2-25804820EDAC}">
                        <c15:fullRef>
                          <c15:sqref>'Census 2020-1'!$D$5:$D$11</c15:sqref>
                        </c15:fullRef>
                        <c15:formulaRef>
                          <c15:sqref>'Census 2020-1'!$D$5:$D$10</c15:sqref>
                        </c15:formulaRef>
                      </c:ext>
                    </c:extLst>
                    <c:numCache>
                      <c:formatCode>#,###,###,##0</c:formatCode>
                      <c:ptCount val="6"/>
                      <c:pt idx="0">
                        <c:v>231040398</c:v>
                      </c:pt>
                      <c:pt idx="1">
                        <c:v>42020743</c:v>
                      </c:pt>
                      <c:pt idx="2">
                        <c:v>5220579</c:v>
                      </c:pt>
                      <c:pt idx="3">
                        <c:v>17320856</c:v>
                      </c:pt>
                      <c:pt idx="4">
                        <c:v>1225195</c:v>
                      </c:pt>
                      <c:pt idx="5">
                        <c:v>21748084</c:v>
                      </c:pt>
                    </c:numCache>
                  </c:numRef>
                </c:val>
                <c:extLst>
                  <c:ext xmlns:c16="http://schemas.microsoft.com/office/drawing/2014/chart" uri="{C3380CC4-5D6E-409C-BE32-E72D297353CC}">
                    <c16:uniqueId val="{00000004-3D28-46D3-AE8E-614186B17A60}"/>
                  </c:ext>
                </c:extLst>
              </c15:ser>
            </c15:filteredBarSeries>
            <c15:filteredBarSeries>
              <c15:ser>
                <c:idx val="3"/>
                <c:order val="3"/>
                <c:tx>
                  <c:strRef>
                    <c:extLst>
                      <c:ext xmlns:c15="http://schemas.microsoft.com/office/drawing/2012/chart" uri="{02D57815-91ED-43cb-92C2-25804820EDAC}">
                        <c15:formulaRef>
                          <c15:sqref>'Census 2020-1'!$E$3:$E$4</c15:sqref>
                        </c15:formulaRef>
                      </c:ext>
                    </c:extLst>
                    <c:strCache>
                      <c:ptCount val="2"/>
                      <c:pt idx="0">
                        <c:v>2020</c:v>
                      </c:pt>
                      <c:pt idx="1">
                        <c:v>Alone</c:v>
                      </c:pt>
                    </c:strCache>
                  </c:strRef>
                </c:tx>
                <c:spPr>
                  <a:solidFill>
                    <a:schemeClr val="accent6">
                      <a:shade val="9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'Census 2020-1'!$A$5:$A$11</c15:sqref>
                        </c15:fullRef>
                        <c15:formulaRef>
                          <c15:sqref>'Census 2020-1'!$A$5:$A$10</c15:sqref>
                        </c15:formulaRef>
                      </c:ext>
                    </c:extLst>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c:ext xmlns:c15="http://schemas.microsoft.com/office/drawing/2012/chart" uri="{02D57815-91ED-43cb-92C2-25804820EDAC}">
                        <c15:fullRef>
                          <c15:sqref>'Census 2020-1'!$E$5:$E$11</c15:sqref>
                        </c15:fullRef>
                        <c15:formulaRef>
                          <c15:sqref>'Census 2020-1'!$E$5:$E$10</c15:sqref>
                        </c15:formulaRef>
                      </c:ext>
                    </c:extLst>
                    <c:numCache>
                      <c:formatCode>#,###,###,##0</c:formatCode>
                      <c:ptCount val="6"/>
                      <c:pt idx="0">
                        <c:v>204277273</c:v>
                      </c:pt>
                      <c:pt idx="1">
                        <c:v>41104200</c:v>
                      </c:pt>
                      <c:pt idx="2">
                        <c:v>3727135</c:v>
                      </c:pt>
                      <c:pt idx="3">
                        <c:v>19886049</c:v>
                      </c:pt>
                      <c:pt idx="4">
                        <c:v>689966</c:v>
                      </c:pt>
                      <c:pt idx="5">
                        <c:v>27915715</c:v>
                      </c:pt>
                    </c:numCache>
                  </c:numRef>
                </c:val>
                <c:extLst>
                  <c:ext xmlns:c16="http://schemas.microsoft.com/office/drawing/2014/chart" uri="{C3380CC4-5D6E-409C-BE32-E72D297353CC}">
                    <c16:uniqueId val="{00000002-3D28-46D3-AE8E-614186B17A6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'Census 2020-1'!$G$3:$G$4</c15:sqref>
                        </c15:formulaRef>
                      </c:ext>
                    </c:extLst>
                    <c:strCache>
                      <c:ptCount val="2"/>
                      <c:pt idx="0">
                        <c:v>2020</c:v>
                      </c:pt>
                      <c:pt idx="1">
                        <c:v>Alone or in combination</c:v>
                      </c:pt>
                    </c:strCache>
                  </c:strRef>
                </c:tx>
                <c:spPr>
                  <a:solidFill>
                    <a:schemeClr val="accent6">
                      <a:shade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ullRef>
                          <c15:sqref>'Census 2020-1'!$A$5:$A$11</c15:sqref>
                        </c15:fullRef>
                        <c15:formulaRef>
                          <c15:sqref>'Census 2020-1'!$A$5:$A$10</c15:sqref>
                        </c15:formulaRef>
                      </c:ext>
                    </c:extLst>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xmlns:c15="http://schemas.microsoft.com/office/drawing/2012/chart">
                      <c:ext xmlns:c15="http://schemas.microsoft.com/office/drawing/2012/chart" uri="{02D57815-91ED-43cb-92C2-25804820EDAC}">
                        <c15:fullRef>
                          <c15:sqref>'Census 2020-1'!$G$5:$G$11</c15:sqref>
                        </c15:fullRef>
                        <c15:formulaRef>
                          <c15:sqref>'Census 2020-1'!$G$5:$G$10</c15:sqref>
                        </c15:formulaRef>
                      </c:ext>
                    </c:extLst>
                    <c:numCache>
                      <c:formatCode>#,###,###,##0</c:formatCode>
                      <c:ptCount val="6"/>
                      <c:pt idx="0">
                        <c:v>235411507</c:v>
                      </c:pt>
                      <c:pt idx="1">
                        <c:v>46936733</c:v>
                      </c:pt>
                      <c:pt idx="2">
                        <c:v>9666058</c:v>
                      </c:pt>
                      <c:pt idx="3">
                        <c:v>24000998</c:v>
                      </c:pt>
                      <c:pt idx="4">
                        <c:v>1586463</c:v>
                      </c:pt>
                      <c:pt idx="5">
                        <c:v>49902536</c:v>
                      </c:pt>
                    </c:numCache>
                  </c:numRef>
                </c:val>
                <c:extLst>
                  <c:ext xmlns:c16="http://schemas.microsoft.com/office/drawing/2014/chart" uri="{C3380CC4-5D6E-409C-BE32-E72D297353CC}">
                    <c16:uniqueId val="{00000006-3D28-46D3-AE8E-614186B17A60}"/>
                  </c:ext>
                </c:extLst>
              </c15:ser>
            </c15:filteredBarSeries>
          </c:ext>
        </c:extLst>
      </c:barChart>
      <c:catAx>
        <c:axId val="250101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50097976"/>
        <c:crosses val="autoZero"/>
        <c:auto val="1"/>
        <c:lblAlgn val="ctr"/>
        <c:lblOffset val="100"/>
        <c:noMultiLvlLbl val="0"/>
      </c:catAx>
      <c:valAx>
        <c:axId val="250097976"/>
        <c:scaling>
          <c:orientation val="minMax"/>
        </c:scaling>
        <c:delete val="1"/>
        <c:axPos val="l"/>
        <c:numFmt formatCode="#,###,###,##0" sourceLinked="1"/>
        <c:majorTickMark val="none"/>
        <c:minorTickMark val="none"/>
        <c:tickLblPos val="nextTo"/>
        <c:crossAx val="25010125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US Population, by Race, 2010 vs. 2020</a:t>
            </a:r>
          </a:p>
          <a:p>
            <a:pPr>
              <a:defRPr/>
            </a:pPr>
            <a:r>
              <a:rPr lang="en-US"/>
              <a:t>alone or in combination with another race</a:t>
            </a:r>
          </a:p>
        </c:rich>
      </c:tx>
      <c:layout>
        <c:manualLayout>
          <c:xMode val="edge"/>
          <c:yMode val="edge"/>
          <c:x val="0.2213956328932811"/>
          <c:y val="3.0046948356807511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'Census 2020-1'!$D$3:$D$4</c:f>
              <c:strCache>
                <c:ptCount val="2"/>
                <c:pt idx="0">
                  <c:v>2010</c:v>
                </c:pt>
                <c:pt idx="1">
                  <c:v>Alone or in combination</c:v>
                </c:pt>
              </c:strCache>
              <c:extLst xmlns:c15="http://schemas.microsoft.com/office/drawing/2012/chart"/>
            </c:strRef>
          </c:tx>
          <c:spPr>
            <a:solidFill>
              <a:schemeClr val="accent6">
                <a:tint val="9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'Census 2020-1'!$A$5:$A$11</c15:sqref>
                  </c15:fullRef>
                </c:ext>
              </c:extLst>
              <c:f>'Census 2020-1'!$A$5:$A$10</c:f>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c:ext xmlns:c15="http://schemas.microsoft.com/office/drawing/2012/chart" uri="{02D57815-91ED-43cb-92C2-25804820EDAC}">
                  <c15:fullRef>
                    <c15:sqref>'Census 2020-1'!$D$5:$D$11</c15:sqref>
                  </c15:fullRef>
                </c:ext>
              </c:extLst>
              <c:f>'Census 2020-1'!$D$5:$D$10</c:f>
              <c:numCache>
                <c:formatCode>#,###,###,##0</c:formatCode>
                <c:ptCount val="6"/>
                <c:pt idx="0">
                  <c:v>231040398</c:v>
                </c:pt>
                <c:pt idx="1">
                  <c:v>42020743</c:v>
                </c:pt>
                <c:pt idx="2">
                  <c:v>5220579</c:v>
                </c:pt>
                <c:pt idx="3">
                  <c:v>17320856</c:v>
                </c:pt>
                <c:pt idx="4">
                  <c:v>1225195</c:v>
                </c:pt>
                <c:pt idx="5">
                  <c:v>21748084</c:v>
                </c:pt>
              </c:numCache>
            </c:numRef>
          </c:val>
          <c:extLst>
            <c:ext xmlns:c16="http://schemas.microsoft.com/office/drawing/2014/chart" uri="{C3380CC4-5D6E-409C-BE32-E72D297353CC}">
              <c16:uniqueId val="{00000004-79E3-4802-B2A5-E82617A3DE85}"/>
            </c:ext>
          </c:extLst>
        </c:ser>
        <c:ser>
          <c:idx val="5"/>
          <c:order val="5"/>
          <c:tx>
            <c:strRef>
              <c:f>'Census 2020-1'!$G$3:$G$4</c:f>
              <c:strCache>
                <c:ptCount val="2"/>
                <c:pt idx="0">
                  <c:v>2020</c:v>
                </c:pt>
                <c:pt idx="1">
                  <c:v>Alone or in combination</c:v>
                </c:pt>
              </c:strCache>
              <c:extLst xmlns:c15="http://schemas.microsoft.com/office/drawing/2012/chart"/>
            </c:strRef>
          </c:tx>
          <c:spPr>
            <a:solidFill>
              <a:schemeClr val="accent6">
                <a:shade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'Census 2020-1'!$A$5:$A$11</c15:sqref>
                  </c15:fullRef>
                </c:ext>
              </c:extLst>
              <c:f>'Census 2020-1'!$A$5:$A$10</c:f>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c:ext xmlns:c15="http://schemas.microsoft.com/office/drawing/2012/chart" uri="{02D57815-91ED-43cb-92C2-25804820EDAC}">
                  <c15:fullRef>
                    <c15:sqref>'Census 2020-1'!$G$5:$G$11</c15:sqref>
                  </c15:fullRef>
                </c:ext>
              </c:extLst>
              <c:f>'Census 2020-1'!$G$5:$G$10</c:f>
              <c:numCache>
                <c:formatCode>#,###,###,##0</c:formatCode>
                <c:ptCount val="6"/>
                <c:pt idx="0">
                  <c:v>235411507</c:v>
                </c:pt>
                <c:pt idx="1">
                  <c:v>46936733</c:v>
                </c:pt>
                <c:pt idx="2">
                  <c:v>9666058</c:v>
                </c:pt>
                <c:pt idx="3">
                  <c:v>24000998</c:v>
                </c:pt>
                <c:pt idx="4">
                  <c:v>1586463</c:v>
                </c:pt>
                <c:pt idx="5">
                  <c:v>49902536</c:v>
                </c:pt>
              </c:numCache>
            </c:numRef>
          </c:val>
          <c:extLst>
            <c:ext xmlns:c16="http://schemas.microsoft.com/office/drawing/2014/chart" uri="{C3380CC4-5D6E-409C-BE32-E72D297353CC}">
              <c16:uniqueId val="{00000006-79E3-4802-B2A5-E82617A3DE85}"/>
            </c:ext>
          </c:extLst>
        </c:ser>
        <c:dLbls>
          <c:dLblPos val="outEnd"/>
          <c:showLegendKey val="0"/>
          <c:showVal val="1"/>
          <c:showCatName val="0"/>
          <c:showSerName val="0"/>
          <c:showPercent val="0"/>
          <c:showBubbleSize val="0"/>
        </c:dLbls>
        <c:gapWidth val="444"/>
        <c:overlap val="-90"/>
        <c:axId val="250101256"/>
        <c:axId val="250097976"/>
        <c:extLst>
          <c:ext xmlns:c15="http://schemas.microsoft.com/office/drawing/2012/chart" uri="{02D57815-91ED-43cb-92C2-25804820EDAC}">
            <c15:filteredBarSeries>
              <c15:ser>
                <c:idx val="0"/>
                <c:order val="0"/>
                <c:tx>
                  <c:strRef>
                    <c:extLst>
                      <c:ext uri="{02D57815-91ED-43cb-92C2-25804820EDAC}">
                        <c15:formulaRef>
                          <c15:sqref>'Census 2020-1'!$B$3:$B$4</c15:sqref>
                        </c15:formulaRef>
                      </c:ext>
                    </c:extLst>
                    <c:strCache>
                      <c:ptCount val="2"/>
                      <c:pt idx="0">
                        <c:v>2010</c:v>
                      </c:pt>
                      <c:pt idx="1">
                        <c:v>Alone</c:v>
                      </c:pt>
                    </c:strCache>
                  </c:strRef>
                </c:tx>
                <c:spPr>
                  <a:solidFill>
                    <a:schemeClr val="accent6">
                      <a:tint val="50000"/>
                    </a:schemeClr>
                  </a:solidFill>
                  <a:ln>
                    <a:noFill/>
                  </a:ln>
                  <a:effectLst/>
                </c:spPr>
                <c:invertIfNegative val="0"/>
                <c:dLbls>
                  <c:dLbl>
                    <c:idx val="0"/>
                    <c:layout>
                      <c:manualLayout>
                        <c:x val="-2.3529415727721714E-2"/>
                        <c:y val="0"/>
                      </c:manualLayout>
                    </c:layout>
                    <c:dLblPos val="outEnd"/>
                    <c:showLegendKey val="0"/>
                    <c:showVal val="1"/>
                    <c:showCatName val="0"/>
                    <c:showSerName val="0"/>
                    <c:showPercent val="0"/>
                    <c:showBubbleSize val="0"/>
                    <c:extLst>
                      <c:ext uri="{CE6537A1-D6FC-4f65-9D91-7224C49458BB}"/>
                      <c:ext xmlns:c16="http://schemas.microsoft.com/office/drawing/2014/chart" uri="{C3380CC4-5D6E-409C-BE32-E72D297353CC}">
                        <c16:uniqueId val="{00000002-79E3-4802-B2A5-E82617A3DE85}"/>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ullRef>
                          <c15:sqref>'Census 2020-1'!$A$5:$A$11</c15:sqref>
                        </c15:fullRef>
                        <c15:formulaRef>
                          <c15:sqref>'Census 2020-1'!$A$5:$A$10</c15:sqref>
                        </c15:formulaRef>
                      </c:ext>
                    </c:extLst>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c:ext uri="{02D57815-91ED-43cb-92C2-25804820EDAC}">
                        <c15:fullRef>
                          <c15:sqref>'Census 2020-1'!$B$5:$B$11</c15:sqref>
                        </c15:fullRef>
                        <c15:formulaRef>
                          <c15:sqref>'Census 2020-1'!$B$5:$B$10</c15:sqref>
                        </c15:formulaRef>
                      </c:ext>
                    </c:extLst>
                    <c:numCache>
                      <c:formatCode>#,###,###,##0</c:formatCode>
                      <c:ptCount val="6"/>
                      <c:pt idx="0">
                        <c:v>223553265</c:v>
                      </c:pt>
                      <c:pt idx="1">
                        <c:v>38929319</c:v>
                      </c:pt>
                      <c:pt idx="2">
                        <c:v>2932248</c:v>
                      </c:pt>
                      <c:pt idx="3">
                        <c:v>14674252</c:v>
                      </c:pt>
                      <c:pt idx="4">
                        <c:v>540013</c:v>
                      </c:pt>
                      <c:pt idx="5">
                        <c:v>19107368</c:v>
                      </c:pt>
                    </c:numCache>
                  </c:numRef>
                </c:val>
                <c:extLst>
                  <c:ext xmlns:c16="http://schemas.microsoft.com/office/drawing/2014/chart" uri="{C3380CC4-5D6E-409C-BE32-E72D297353CC}">
                    <c16:uniqueId val="{00000003-79E3-4802-B2A5-E82617A3DE8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'Census 2020-1'!$C$3:$C$4</c15:sqref>
                        </c15:formulaRef>
                      </c:ext>
                    </c:extLst>
                    <c:strCache>
                      <c:ptCount val="2"/>
                      <c:pt idx="0">
                        <c:v>2010</c:v>
                      </c:pt>
                      <c:pt idx="1">
                        <c:v>In combination</c:v>
                      </c:pt>
                    </c:strCache>
                  </c:strRef>
                </c:tx>
                <c:spPr>
                  <a:solidFill>
                    <a:schemeClr val="accent6">
                      <a:tint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'Census 2020-1'!$A$5:$A$11</c15:sqref>
                        </c15:fullRef>
                        <c15:formulaRef>
                          <c15:sqref>'Census 2020-1'!$A$5:$A$10</c15:sqref>
                        </c15:formulaRef>
                      </c:ext>
                    </c:extLst>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c:ext xmlns:c15="http://schemas.microsoft.com/office/drawing/2012/chart" uri="{02D57815-91ED-43cb-92C2-25804820EDAC}">
                        <c15:fullRef>
                          <c15:sqref>'Census 2020-1'!$C$5:$C$11</c15:sqref>
                        </c15:fullRef>
                        <c15:formulaRef>
                          <c15:sqref>'Census 2020-1'!$C$5:$C$10</c15:sqref>
                        </c15:formulaRef>
                      </c:ext>
                    </c:extLst>
                    <c:numCache>
                      <c:formatCode>#,###,###,##0</c:formatCode>
                      <c:ptCount val="6"/>
                      <c:pt idx="0">
                        <c:v>7487133</c:v>
                      </c:pt>
                      <c:pt idx="1">
                        <c:v>3091424</c:v>
                      </c:pt>
                      <c:pt idx="2">
                        <c:v>2288331</c:v>
                      </c:pt>
                      <c:pt idx="3">
                        <c:v>2646604</c:v>
                      </c:pt>
                      <c:pt idx="4">
                        <c:v>685182</c:v>
                      </c:pt>
                      <c:pt idx="5">
                        <c:v>2640716</c:v>
                      </c:pt>
                    </c:numCache>
                  </c:numRef>
                </c:val>
                <c:extLst>
                  <c:ext xmlns:c16="http://schemas.microsoft.com/office/drawing/2014/chart" uri="{C3380CC4-5D6E-409C-BE32-E72D297353CC}">
                    <c16:uniqueId val="{00000000-79E3-4802-B2A5-E82617A3DE8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'Census 2020-1'!$E$3:$E$4</c15:sqref>
                        </c15:formulaRef>
                      </c:ext>
                    </c:extLst>
                    <c:strCache>
                      <c:ptCount val="2"/>
                      <c:pt idx="0">
                        <c:v>2020</c:v>
                      </c:pt>
                      <c:pt idx="1">
                        <c:v>Alone</c:v>
                      </c:pt>
                    </c:strCache>
                  </c:strRef>
                </c:tx>
                <c:spPr>
                  <a:solidFill>
                    <a:schemeClr val="accent6">
                      <a:shade val="9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'Census 2020-1'!$A$5:$A$11</c15:sqref>
                        </c15:fullRef>
                        <c15:formulaRef>
                          <c15:sqref>'Census 2020-1'!$A$5:$A$10</c15:sqref>
                        </c15:formulaRef>
                      </c:ext>
                    </c:extLst>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c:ext xmlns:c15="http://schemas.microsoft.com/office/drawing/2012/chart" uri="{02D57815-91ED-43cb-92C2-25804820EDAC}">
                        <c15:fullRef>
                          <c15:sqref>'Census 2020-1'!$E$5:$E$11</c15:sqref>
                        </c15:fullRef>
                        <c15:formulaRef>
                          <c15:sqref>'Census 2020-1'!$E$5:$E$10</c15:sqref>
                        </c15:formulaRef>
                      </c:ext>
                    </c:extLst>
                    <c:numCache>
                      <c:formatCode>#,###,###,##0</c:formatCode>
                      <c:ptCount val="6"/>
                      <c:pt idx="0">
                        <c:v>204277273</c:v>
                      </c:pt>
                      <c:pt idx="1">
                        <c:v>41104200</c:v>
                      </c:pt>
                      <c:pt idx="2">
                        <c:v>3727135</c:v>
                      </c:pt>
                      <c:pt idx="3">
                        <c:v>19886049</c:v>
                      </c:pt>
                      <c:pt idx="4">
                        <c:v>689966</c:v>
                      </c:pt>
                      <c:pt idx="5">
                        <c:v>27915715</c:v>
                      </c:pt>
                    </c:numCache>
                  </c:numRef>
                </c:val>
                <c:extLst>
                  <c:ext xmlns:c16="http://schemas.microsoft.com/office/drawing/2014/chart" uri="{C3380CC4-5D6E-409C-BE32-E72D297353CC}">
                    <c16:uniqueId val="{00000005-79E3-4802-B2A5-E82617A3DE8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'Census 2020-1'!$F$3:$F$4</c15:sqref>
                        </c15:formulaRef>
                      </c:ext>
                    </c:extLst>
                    <c:strCache>
                      <c:ptCount val="2"/>
                      <c:pt idx="0">
                        <c:v>2020</c:v>
                      </c:pt>
                      <c:pt idx="1">
                        <c:v>In combination</c:v>
                      </c:pt>
                    </c:strCache>
                  </c:strRef>
                </c:tx>
                <c:spPr>
                  <a:solidFill>
                    <a:schemeClr val="accent6">
                      <a:shade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'Census 2020-1'!$A$5:$A$11</c15:sqref>
                        </c15:fullRef>
                        <c15:formulaRef>
                          <c15:sqref>'Census 2020-1'!$A$5:$A$10</c15:sqref>
                        </c15:formulaRef>
                      </c:ext>
                    </c:extLst>
                    <c:strCache>
                      <c:ptCount val="6"/>
                      <c:pt idx="0">
                        <c:v>White</c:v>
                      </c:pt>
                      <c:pt idx="1">
                        <c:v>Black or African American</c:v>
                      </c:pt>
                      <c:pt idx="2">
                        <c:v>Native American and Alaska Native</c:v>
                      </c:pt>
                      <c:pt idx="3">
                        <c:v>Asian</c:v>
                      </c:pt>
                      <c:pt idx="4">
                        <c:v>Native Hawaiian and Other Pacific Islander</c:v>
                      </c:pt>
                      <c:pt idx="5">
                        <c:v>Some Other Race</c:v>
                      </c:pt>
                    </c:strCache>
                  </c:strRef>
                </c:cat>
                <c:val>
                  <c:numRef>
                    <c:extLst>
                      <c:ext xmlns:c15="http://schemas.microsoft.com/office/drawing/2012/chart" uri="{02D57815-91ED-43cb-92C2-25804820EDAC}">
                        <c15:fullRef>
                          <c15:sqref>'Census 2020-1'!$F$5:$F$11</c15:sqref>
                        </c15:fullRef>
                        <c15:formulaRef>
                          <c15:sqref>'Census 2020-1'!$F$5:$F$10</c15:sqref>
                        </c15:formulaRef>
                      </c:ext>
                    </c:extLst>
                    <c:numCache>
                      <c:formatCode>#,###,###,##0</c:formatCode>
                      <c:ptCount val="6"/>
                      <c:pt idx="0">
                        <c:v>31134234</c:v>
                      </c:pt>
                      <c:pt idx="1">
                        <c:v>5832533</c:v>
                      </c:pt>
                      <c:pt idx="2">
                        <c:v>5938923</c:v>
                      </c:pt>
                      <c:pt idx="3">
                        <c:v>4114949</c:v>
                      </c:pt>
                      <c:pt idx="4">
                        <c:v>896497</c:v>
                      </c:pt>
                      <c:pt idx="5">
                        <c:v>21986821</c:v>
                      </c:pt>
                    </c:numCache>
                  </c:numRef>
                </c:val>
                <c:extLst>
                  <c:ext xmlns:c16="http://schemas.microsoft.com/office/drawing/2014/chart" uri="{C3380CC4-5D6E-409C-BE32-E72D297353CC}">
                    <c16:uniqueId val="{00000001-79E3-4802-B2A5-E82617A3DE85}"/>
                  </c:ext>
                </c:extLst>
              </c15:ser>
            </c15:filteredBarSeries>
          </c:ext>
        </c:extLst>
      </c:barChart>
      <c:catAx>
        <c:axId val="250101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50097976"/>
        <c:crosses val="autoZero"/>
        <c:auto val="1"/>
        <c:lblAlgn val="ctr"/>
        <c:lblOffset val="100"/>
        <c:noMultiLvlLbl val="0"/>
      </c:catAx>
      <c:valAx>
        <c:axId val="250097976"/>
        <c:scaling>
          <c:orientation val="minMax"/>
        </c:scaling>
        <c:delete val="1"/>
        <c:axPos val="l"/>
        <c:numFmt formatCode="#,###,###,##0" sourceLinked="1"/>
        <c:majorTickMark val="none"/>
        <c:minorTickMark val="none"/>
        <c:tickLblPos val="nextTo"/>
        <c:crossAx val="25010125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US Hispanic or latino poulation </a:t>
            </a:r>
          </a:p>
          <a:p>
            <a:pPr>
              <a:defRPr/>
            </a:pPr>
            <a:r>
              <a:rPr lang="en-US" baseline="0"/>
              <a:t>2010 (left) vs. 2020 (right)</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37932925051035288"/>
          <c:w val="0.93888888888888888"/>
          <c:h val="0.56974482356372125"/>
        </c:manualLayout>
      </c:layout>
      <c:barChart>
        <c:barDir val="col"/>
        <c:grouping val="stacked"/>
        <c:varyColors val="0"/>
        <c:ser>
          <c:idx val="1"/>
          <c:order val="1"/>
          <c:tx>
            <c:strRef>
              <c:f>'Table 3'!$A$6</c:f>
              <c:strCache>
                <c:ptCount val="1"/>
                <c:pt idx="0">
                  <c:v>Hispanic or Latino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'Table 3'!$B$3:$E$4</c15:sqref>
                  </c15:fullRef>
                </c:ext>
              </c:extLst>
              <c:f>('Table 3'!$B$3:$B$4,'Table 3'!$D$3:$D$4)</c:f>
              <c:multiLvlStrCache>
                <c:ptCount val="2"/>
                <c:lvl>
                  <c:pt idx="0">
                    <c:v>Number</c:v>
                  </c:pt>
                  <c:pt idx="1">
                    <c:v>Number</c:v>
                  </c:pt>
                </c:lvl>
                <c:lvl>
                  <c:pt idx="0">
                    <c:v>2010</c:v>
                  </c:pt>
                  <c:pt idx="1">
                    <c:v>2020</c:v>
                  </c:pt>
                </c:lvl>
              </c:multiLvlStrCache>
            </c:multiLvlStrRef>
          </c:cat>
          <c:val>
            <c:numRef>
              <c:extLst>
                <c:ext xmlns:c15="http://schemas.microsoft.com/office/drawing/2012/chart" uri="{02D57815-91ED-43cb-92C2-25804820EDAC}">
                  <c15:fullRef>
                    <c15:sqref>'Table 3'!$B$6:$E$6</c15:sqref>
                  </c15:fullRef>
                </c:ext>
              </c:extLst>
              <c:f>('Table 3'!$B$6,'Table 3'!$D$6)</c:f>
              <c:numCache>
                <c:formatCode>0.0</c:formatCode>
                <c:ptCount val="2"/>
                <c:pt idx="0" formatCode="#,###,###,##0">
                  <c:v>50477594</c:v>
                </c:pt>
                <c:pt idx="1" formatCode="#,###,###,##0">
                  <c:v>62080044</c:v>
                </c:pt>
              </c:numCache>
            </c:numRef>
          </c:val>
          <c:extLst>
            <c:ext xmlns:c16="http://schemas.microsoft.com/office/drawing/2014/chart" uri="{C3380CC4-5D6E-409C-BE32-E72D297353CC}">
              <c16:uniqueId val="{00000001-2457-4E8A-82CE-B5E80AFCC321}"/>
            </c:ext>
          </c:extLst>
        </c:ser>
        <c:ser>
          <c:idx val="2"/>
          <c:order val="2"/>
          <c:tx>
            <c:strRef>
              <c:f>'Table 3'!$A$7</c:f>
              <c:strCache>
                <c:ptCount val="1"/>
                <c:pt idx="0">
                  <c:v>Not Hispanic or Latino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'Table 3'!$B$3:$E$4</c15:sqref>
                  </c15:fullRef>
                </c:ext>
              </c:extLst>
              <c:f>('Table 3'!$B$3:$B$4,'Table 3'!$D$3:$D$4)</c:f>
              <c:multiLvlStrCache>
                <c:ptCount val="2"/>
                <c:lvl>
                  <c:pt idx="0">
                    <c:v>Number</c:v>
                  </c:pt>
                  <c:pt idx="1">
                    <c:v>Number</c:v>
                  </c:pt>
                </c:lvl>
                <c:lvl>
                  <c:pt idx="0">
                    <c:v>2010</c:v>
                  </c:pt>
                  <c:pt idx="1">
                    <c:v>2020</c:v>
                  </c:pt>
                </c:lvl>
              </c:multiLvlStrCache>
            </c:multiLvlStrRef>
          </c:cat>
          <c:val>
            <c:numRef>
              <c:extLst>
                <c:ext xmlns:c15="http://schemas.microsoft.com/office/drawing/2012/chart" uri="{02D57815-91ED-43cb-92C2-25804820EDAC}">
                  <c15:fullRef>
                    <c15:sqref>'Table 3'!$B$7:$E$7</c15:sqref>
                  </c15:fullRef>
                </c:ext>
              </c:extLst>
              <c:f>('Table 3'!$B$7,'Table 3'!$D$7)</c:f>
              <c:numCache>
                <c:formatCode>0.0</c:formatCode>
                <c:ptCount val="2"/>
                <c:pt idx="0" formatCode="#,###,###,##0">
                  <c:v>258267944</c:v>
                </c:pt>
                <c:pt idx="1" formatCode="#,###,###,##0">
                  <c:v>269369237</c:v>
                </c:pt>
              </c:numCache>
            </c:numRef>
          </c:val>
          <c:extLst>
            <c:ext xmlns:c16="http://schemas.microsoft.com/office/drawing/2014/chart" uri="{C3380CC4-5D6E-409C-BE32-E72D297353CC}">
              <c16:uniqueId val="{00000002-2457-4E8A-82CE-B5E80AFCC321}"/>
            </c:ext>
          </c:extLst>
        </c:ser>
        <c:dLbls>
          <c:dLblPos val="ctr"/>
          <c:showLegendKey val="0"/>
          <c:showVal val="1"/>
          <c:showCatName val="0"/>
          <c:showSerName val="0"/>
          <c:showPercent val="0"/>
          <c:showBubbleSize val="0"/>
        </c:dLbls>
        <c:gapWidth val="79"/>
        <c:overlap val="100"/>
        <c:axId val="695801040"/>
        <c:axId val="695802024"/>
        <c:extLst>
          <c:ext xmlns:c15="http://schemas.microsoft.com/office/drawing/2012/chart" uri="{02D57815-91ED-43cb-92C2-25804820EDAC}">
            <c15:filteredBarSeries>
              <c15:ser>
                <c:idx val="0"/>
                <c:order val="0"/>
                <c:tx>
                  <c:strRef>
                    <c:extLst>
                      <c:ext uri="{02D57815-91ED-43cb-92C2-25804820EDAC}">
                        <c15:formulaRef>
                          <c15:sqref>'Table 3'!$A$5</c15:sqref>
                        </c15:formulaRef>
                      </c:ext>
                    </c:extLst>
                    <c:strCache>
                      <c:ptCount val="1"/>
                      <c:pt idx="0">
                        <c:v>Total population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multiLvlStrRef>
                    <c:extLst>
                      <c:ext uri="{02D57815-91ED-43cb-92C2-25804820EDAC}">
                        <c15:fullRef>
                          <c15:sqref>'Table 3'!$B$3:$E$4</c15:sqref>
                        </c15:fullRef>
                        <c15:formulaRef>
                          <c15:sqref>('Table 3'!$B$3:$B$4,'Table 3'!$D$3:$D$4)</c15:sqref>
                        </c15:formulaRef>
                      </c:ext>
                    </c:extLst>
                    <c:multiLvlStrCache>
                      <c:ptCount val="2"/>
                      <c:lvl>
                        <c:pt idx="0">
                          <c:v>Number</c:v>
                        </c:pt>
                        <c:pt idx="1">
                          <c:v>Number</c:v>
                        </c:pt>
                      </c:lvl>
                      <c:lvl>
                        <c:pt idx="0">
                          <c:v>2010</c:v>
                        </c:pt>
                        <c:pt idx="1">
                          <c:v>2020</c:v>
                        </c:pt>
                      </c:lvl>
                    </c:multiLvlStrCache>
                  </c:multiLvlStrRef>
                </c:cat>
                <c:val>
                  <c:numRef>
                    <c:extLst>
                      <c:ext uri="{02D57815-91ED-43cb-92C2-25804820EDAC}">
                        <c15:fullRef>
                          <c15:sqref>'Table 3'!$B$5:$E$5</c15:sqref>
                        </c15:fullRef>
                        <c15:formulaRef>
                          <c15:sqref>('Table 3'!$B$5,'Table 3'!$D$5)</c15:sqref>
                        </c15:formulaRef>
                      </c:ext>
                    </c:extLst>
                    <c:numCache>
                      <c:formatCode>0.0</c:formatCode>
                      <c:ptCount val="2"/>
                      <c:pt idx="0" formatCode="#,###,###,##0">
                        <c:v>308745538</c:v>
                      </c:pt>
                      <c:pt idx="1" formatCode="#,###,###,##0">
                        <c:v>331449281</c:v>
                      </c:pt>
                    </c:numCache>
                  </c:numRef>
                </c:val>
                <c:extLst>
                  <c:ext xmlns:c16="http://schemas.microsoft.com/office/drawing/2014/chart" uri="{C3380CC4-5D6E-409C-BE32-E72D297353CC}">
                    <c16:uniqueId val="{00000000-2457-4E8A-82CE-B5E80AFCC321}"/>
                  </c:ext>
                </c:extLst>
              </c15:ser>
            </c15:filteredBarSeries>
          </c:ext>
        </c:extLst>
      </c:barChart>
      <c:catAx>
        <c:axId val="6958010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5802024"/>
        <c:crosses val="autoZero"/>
        <c:auto val="1"/>
        <c:lblAlgn val="ctr"/>
        <c:lblOffset val="100"/>
        <c:noMultiLvlLbl val="0"/>
      </c:catAx>
      <c:valAx>
        <c:axId val="695802024"/>
        <c:scaling>
          <c:orientation val="minMax"/>
        </c:scaling>
        <c:delete val="1"/>
        <c:axPos val="l"/>
        <c:numFmt formatCode="#,###,###,##0" sourceLinked="1"/>
        <c:majorTickMark val="none"/>
        <c:minorTickMark val="none"/>
        <c:tickLblPos val="nextTo"/>
        <c:crossAx val="695801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US Hispanic or latino poulation </a:t>
            </a:r>
          </a:p>
          <a:p>
            <a:pPr>
              <a:defRPr/>
            </a:pPr>
            <a:r>
              <a:rPr lang="en-US" baseline="0"/>
              <a:t>2010 (left) vs. 2020 (right)</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37932925051035288"/>
          <c:w val="0.93888888888888888"/>
          <c:h val="0.56974482356372125"/>
        </c:manualLayout>
      </c:layout>
      <c:barChart>
        <c:barDir val="col"/>
        <c:grouping val="stacked"/>
        <c:varyColors val="0"/>
        <c:ser>
          <c:idx val="1"/>
          <c:order val="1"/>
          <c:tx>
            <c:strRef>
              <c:f>'Table 3'!$A$6</c:f>
              <c:strCache>
                <c:ptCount val="1"/>
                <c:pt idx="0">
                  <c:v>Hispanic or Latino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'Table 3'!$B$3:$E$4</c15:sqref>
                  </c15:fullRef>
                </c:ext>
              </c:extLst>
              <c:f>('Table 3'!$C$3:$C$4,'Table 3'!$E$3:$E$4)</c:f>
              <c:multiLvlStrCache>
                <c:ptCount val="2"/>
                <c:lvl>
                  <c:pt idx="0">
                    <c:v>Percent</c:v>
                  </c:pt>
                  <c:pt idx="1">
                    <c:v>Percent</c:v>
                  </c:pt>
                </c:lvl>
                <c:lvl/>
              </c:multiLvlStrCache>
            </c:multiLvlStrRef>
          </c:cat>
          <c:val>
            <c:numRef>
              <c:extLst>
                <c:ext xmlns:c15="http://schemas.microsoft.com/office/drawing/2012/chart" uri="{02D57815-91ED-43cb-92C2-25804820EDAC}">
                  <c15:fullRef>
                    <c15:sqref>'Table 3'!$B$6:$E$6</c15:sqref>
                  </c15:fullRef>
                </c:ext>
              </c:extLst>
              <c:f>('Table 3'!$C$6,'Table 3'!$E$6)</c:f>
              <c:numCache>
                <c:formatCode>0.0</c:formatCode>
                <c:ptCount val="2"/>
                <c:pt idx="0">
                  <c:v>16.34925457610986</c:v>
                </c:pt>
                <c:pt idx="1">
                  <c:v>18.729877407699071</c:v>
                </c:pt>
              </c:numCache>
            </c:numRef>
          </c:val>
          <c:extLst>
            <c:ext xmlns:c16="http://schemas.microsoft.com/office/drawing/2014/chart" uri="{C3380CC4-5D6E-409C-BE32-E72D297353CC}">
              <c16:uniqueId val="{00000000-B0FF-4F58-BE47-5B9243B366F3}"/>
            </c:ext>
          </c:extLst>
        </c:ser>
        <c:ser>
          <c:idx val="2"/>
          <c:order val="2"/>
          <c:tx>
            <c:strRef>
              <c:f>'Table 3'!$A$7</c:f>
              <c:strCache>
                <c:ptCount val="1"/>
                <c:pt idx="0">
                  <c:v>Not Hispanic or Latino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'Table 3'!$B$3:$E$4</c15:sqref>
                  </c15:fullRef>
                </c:ext>
              </c:extLst>
              <c:f>('Table 3'!$C$3:$C$4,'Table 3'!$E$3:$E$4)</c:f>
              <c:multiLvlStrCache>
                <c:ptCount val="2"/>
                <c:lvl>
                  <c:pt idx="0">
                    <c:v>Percent</c:v>
                  </c:pt>
                  <c:pt idx="1">
                    <c:v>Percent</c:v>
                  </c:pt>
                </c:lvl>
                <c:lvl/>
              </c:multiLvlStrCache>
            </c:multiLvlStrRef>
          </c:cat>
          <c:val>
            <c:numRef>
              <c:extLst>
                <c:ext xmlns:c15="http://schemas.microsoft.com/office/drawing/2012/chart" uri="{02D57815-91ED-43cb-92C2-25804820EDAC}">
                  <c15:fullRef>
                    <c15:sqref>'Table 3'!$B$7:$E$7</c15:sqref>
                  </c15:fullRef>
                </c:ext>
              </c:extLst>
              <c:f>('Table 3'!$C$7,'Table 3'!$E$7)</c:f>
              <c:numCache>
                <c:formatCode>0.0</c:formatCode>
                <c:ptCount val="2"/>
                <c:pt idx="0">
                  <c:v>83.650745423890143</c:v>
                </c:pt>
                <c:pt idx="1">
                  <c:v>81.270122592300936</c:v>
                </c:pt>
              </c:numCache>
            </c:numRef>
          </c:val>
          <c:extLst>
            <c:ext xmlns:c16="http://schemas.microsoft.com/office/drawing/2014/chart" uri="{C3380CC4-5D6E-409C-BE32-E72D297353CC}">
              <c16:uniqueId val="{00000001-B0FF-4F58-BE47-5B9243B366F3}"/>
            </c:ext>
          </c:extLst>
        </c:ser>
        <c:dLbls>
          <c:dLblPos val="ctr"/>
          <c:showLegendKey val="0"/>
          <c:showVal val="1"/>
          <c:showCatName val="0"/>
          <c:showSerName val="0"/>
          <c:showPercent val="0"/>
          <c:showBubbleSize val="0"/>
        </c:dLbls>
        <c:gapWidth val="79"/>
        <c:overlap val="100"/>
        <c:axId val="695801040"/>
        <c:axId val="695802024"/>
        <c:extLst>
          <c:ext xmlns:c15="http://schemas.microsoft.com/office/drawing/2012/chart" uri="{02D57815-91ED-43cb-92C2-25804820EDAC}">
            <c15:filteredBarSeries>
              <c15:ser>
                <c:idx val="0"/>
                <c:order val="0"/>
                <c:tx>
                  <c:strRef>
                    <c:extLst>
                      <c:ext uri="{02D57815-91ED-43cb-92C2-25804820EDAC}">
                        <c15:formulaRef>
                          <c15:sqref>'Table 3'!$A$5</c15:sqref>
                        </c15:formulaRef>
                      </c:ext>
                    </c:extLst>
                    <c:strCache>
                      <c:ptCount val="1"/>
                      <c:pt idx="0">
                        <c:v>Total population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multiLvlStrRef>
                    <c:extLst>
                      <c:ext uri="{02D57815-91ED-43cb-92C2-25804820EDAC}">
                        <c15:fullRef>
                          <c15:sqref>'Table 3'!$B$3:$E$4</c15:sqref>
                        </c15:fullRef>
                        <c15:formulaRef>
                          <c15:sqref>('Table 3'!$C$3:$C$4,'Table 3'!$E$3:$E$4)</c15:sqref>
                        </c15:formulaRef>
                      </c:ext>
                    </c:extLst>
                    <c:multiLvlStrCache>
                      <c:ptCount val="2"/>
                      <c:lvl>
                        <c:pt idx="0">
                          <c:v>Percent</c:v>
                        </c:pt>
                        <c:pt idx="1">
                          <c:v>Percent</c:v>
                        </c:pt>
                      </c:lvl>
                      <c:lvl/>
                    </c:multiLvlStrCache>
                  </c:multiLvlStrRef>
                </c:cat>
                <c:val>
                  <c:numRef>
                    <c:extLst>
                      <c:ext uri="{02D57815-91ED-43cb-92C2-25804820EDAC}">
                        <c15:fullRef>
                          <c15:sqref>'Table 3'!$B$5:$E$5</c15:sqref>
                        </c15:fullRef>
                        <c15:formulaRef>
                          <c15:sqref>('Table 3'!$C$5,'Table 3'!$E$5)</c15:sqref>
                        </c15:formulaRef>
                      </c:ext>
                    </c:extLst>
                    <c:numCache>
                      <c:formatCode>0.0</c:formatCode>
                      <c:ptCount val="2"/>
                      <c:pt idx="0">
                        <c:v>100</c:v>
                      </c:pt>
                      <c:pt idx="1">
                        <c:v>100</c:v>
                      </c:pt>
                    </c:numCache>
                  </c:numRef>
                </c:val>
                <c:extLst>
                  <c:ext xmlns:c16="http://schemas.microsoft.com/office/drawing/2014/chart" uri="{C3380CC4-5D6E-409C-BE32-E72D297353CC}">
                    <c16:uniqueId val="{00000002-B0FF-4F58-BE47-5B9243B366F3}"/>
                  </c:ext>
                </c:extLst>
              </c15:ser>
            </c15:filteredBarSeries>
          </c:ext>
        </c:extLst>
      </c:barChart>
      <c:catAx>
        <c:axId val="6958010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5802024"/>
        <c:crosses val="autoZero"/>
        <c:auto val="1"/>
        <c:lblAlgn val="ctr"/>
        <c:lblOffset val="100"/>
        <c:noMultiLvlLbl val="0"/>
      </c:catAx>
      <c:valAx>
        <c:axId val="695802024"/>
        <c:scaling>
          <c:orientation val="minMax"/>
        </c:scaling>
        <c:delete val="1"/>
        <c:axPos val="l"/>
        <c:numFmt formatCode="#,###,###,##0" sourceLinked="1"/>
        <c:majorTickMark val="none"/>
        <c:minorTickMark val="none"/>
        <c:tickLblPos val="nextTo"/>
        <c:crossAx val="695801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Female Population by Age</a:t>
            </a:r>
          </a:p>
        </c:rich>
      </c:tx>
      <c:layout>
        <c:manualLayout>
          <c:xMode val="edge"/>
          <c:yMode val="edge"/>
          <c:x val="0.55253329002923002"/>
          <c:y val="3.4000207318337299E-2"/>
        </c:manualLayout>
      </c:layout>
      <c:overlay val="0"/>
      <c:spPr>
        <a:noFill/>
        <a:ln w="0">
          <a:noFill/>
        </a:ln>
      </c:spPr>
    </c:title>
    <c:autoTitleDeleted val="0"/>
    <c:plotArea>
      <c:layout>
        <c:manualLayout>
          <c:layoutTarget val="inner"/>
          <c:xMode val="edge"/>
          <c:yMode val="edge"/>
          <c:x val="0.16612536537837"/>
          <c:y val="0.15776925469057701"/>
          <c:w val="0.814306593049691"/>
          <c:h val="0.49289934694723703"/>
        </c:manualLayout>
      </c:layout>
      <c:barChart>
        <c:barDir val="col"/>
        <c:grouping val="clustered"/>
        <c:varyColors val="0"/>
        <c:ser>
          <c:idx val="0"/>
          <c:order val="0"/>
          <c:tx>
            <c:strRef>
              <c:f>Sex!$A$21</c:f>
              <c:strCache>
                <c:ptCount val="1"/>
                <c:pt idx="0">
                  <c:v>0 to 4</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Sex!$J$21:$L$21</c:f>
              <c:numCache>
                <c:formatCode>#,##0.0%</c:formatCode>
                <c:ptCount val="3"/>
                <c:pt idx="0">
                  <c:v>6.4878000000000005E-2</c:v>
                </c:pt>
                <c:pt idx="1">
                  <c:v>-2.2309999999999999E-3</c:v>
                </c:pt>
                <c:pt idx="2">
                  <c:v>2.6214999999999999E-2</c:v>
                </c:pt>
              </c:numCache>
            </c:numRef>
          </c:val>
          <c:extLst>
            <c:ext xmlns:c16="http://schemas.microsoft.com/office/drawing/2014/chart" uri="{C3380CC4-5D6E-409C-BE32-E72D297353CC}">
              <c16:uniqueId val="{00000000-7E70-4A7B-8F3C-32FC58524E86}"/>
            </c:ext>
          </c:extLst>
        </c:ser>
        <c:ser>
          <c:idx val="1"/>
          <c:order val="1"/>
          <c:tx>
            <c:strRef>
              <c:f>Sex!$A$22</c:f>
              <c:strCache>
                <c:ptCount val="1"/>
                <c:pt idx="0">
                  <c:v>5 to 14</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Sex!$J$22:$L$22</c:f>
              <c:numCache>
                <c:formatCode>#,##0.0%</c:formatCode>
                <c:ptCount val="3"/>
                <c:pt idx="0">
                  <c:v>-2.5300000000000002E-4</c:v>
                </c:pt>
                <c:pt idx="1">
                  <c:v>1.4352999999999999E-2</c:v>
                </c:pt>
                <c:pt idx="2">
                  <c:v>5.8890000000000001E-3</c:v>
                </c:pt>
              </c:numCache>
            </c:numRef>
          </c:val>
          <c:extLst>
            <c:ext xmlns:c16="http://schemas.microsoft.com/office/drawing/2014/chart" uri="{C3380CC4-5D6E-409C-BE32-E72D297353CC}">
              <c16:uniqueId val="{00000001-7E70-4A7B-8F3C-32FC58524E86}"/>
            </c:ext>
          </c:extLst>
        </c:ser>
        <c:ser>
          <c:idx val="2"/>
          <c:order val="2"/>
          <c:tx>
            <c:strRef>
              <c:f>Sex!$A$23</c:f>
              <c:strCache>
                <c:ptCount val="1"/>
                <c:pt idx="0">
                  <c:v>15 to 24</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Sex!$J$23:$L$23</c:f>
              <c:numCache>
                <c:formatCode>#,##0.0%</c:formatCode>
                <c:ptCount val="3"/>
                <c:pt idx="0">
                  <c:v>0.123248</c:v>
                </c:pt>
                <c:pt idx="1">
                  <c:v>2.7290000000000001E-3</c:v>
                </c:pt>
                <c:pt idx="2">
                  <c:v>5.9890000000000004E-3</c:v>
                </c:pt>
              </c:numCache>
            </c:numRef>
          </c:val>
          <c:extLst>
            <c:ext xmlns:c16="http://schemas.microsoft.com/office/drawing/2014/chart" uri="{C3380CC4-5D6E-409C-BE32-E72D297353CC}">
              <c16:uniqueId val="{00000002-7E70-4A7B-8F3C-32FC58524E86}"/>
            </c:ext>
          </c:extLst>
        </c:ser>
        <c:ser>
          <c:idx val="3"/>
          <c:order val="3"/>
          <c:tx>
            <c:strRef>
              <c:f>Sex!$A$24</c:f>
              <c:strCache>
                <c:ptCount val="1"/>
                <c:pt idx="0">
                  <c:v>25 to 34</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Sex!$J$24:$L$24</c:f>
              <c:numCache>
                <c:formatCode>#,##0.0%</c:formatCode>
                <c:ptCount val="3"/>
                <c:pt idx="0">
                  <c:v>3.8542E-2</c:v>
                </c:pt>
                <c:pt idx="1">
                  <c:v>0.104657</c:v>
                </c:pt>
                <c:pt idx="2">
                  <c:v>1.8994E-2</c:v>
                </c:pt>
              </c:numCache>
            </c:numRef>
          </c:val>
          <c:extLst>
            <c:ext xmlns:c16="http://schemas.microsoft.com/office/drawing/2014/chart" uri="{C3380CC4-5D6E-409C-BE32-E72D297353CC}">
              <c16:uniqueId val="{00000003-7E70-4A7B-8F3C-32FC58524E86}"/>
            </c:ext>
          </c:extLst>
        </c:ser>
        <c:ser>
          <c:idx val="4"/>
          <c:order val="4"/>
          <c:tx>
            <c:strRef>
              <c:f>Sex!$A$25</c:f>
              <c:strCache>
                <c:ptCount val="1"/>
                <c:pt idx="0">
                  <c:v>35 to 44</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Sex!$J$25:$L$25</c:f>
              <c:numCache>
                <c:formatCode>#,##0.0%</c:formatCode>
                <c:ptCount val="3"/>
                <c:pt idx="0">
                  <c:v>-0.106865</c:v>
                </c:pt>
                <c:pt idx="1">
                  <c:v>4.829E-3</c:v>
                </c:pt>
                <c:pt idx="2">
                  <c:v>5.8987999999999999E-2</c:v>
                </c:pt>
              </c:numCache>
            </c:numRef>
          </c:val>
          <c:extLst>
            <c:ext xmlns:c16="http://schemas.microsoft.com/office/drawing/2014/chart" uri="{C3380CC4-5D6E-409C-BE32-E72D297353CC}">
              <c16:uniqueId val="{00000004-7E70-4A7B-8F3C-32FC58524E86}"/>
            </c:ext>
          </c:extLst>
        </c:ser>
        <c:ser>
          <c:idx val="5"/>
          <c:order val="5"/>
          <c:tx>
            <c:strRef>
              <c:f>Sex!$A$26</c:f>
              <c:strCache>
                <c:ptCount val="1"/>
                <c:pt idx="0">
                  <c:v>45 to 54</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Sex!$J$26:$L$26</c:f>
              <c:numCache>
                <c:formatCode>#,##0.0%</c:formatCode>
                <c:ptCount val="3"/>
                <c:pt idx="0">
                  <c:v>0.193078</c:v>
                </c:pt>
                <c:pt idx="1">
                  <c:v>-5.0160000000000003E-2</c:v>
                </c:pt>
                <c:pt idx="2">
                  <c:v>-4.1270000000000001E-2</c:v>
                </c:pt>
              </c:numCache>
            </c:numRef>
          </c:val>
          <c:extLst>
            <c:ext xmlns:c16="http://schemas.microsoft.com/office/drawing/2014/chart" uri="{C3380CC4-5D6E-409C-BE32-E72D297353CC}">
              <c16:uniqueId val="{00000005-7E70-4A7B-8F3C-32FC58524E86}"/>
            </c:ext>
          </c:extLst>
        </c:ser>
        <c:ser>
          <c:idx val="6"/>
          <c:order val="6"/>
          <c:tx>
            <c:strRef>
              <c:f>Sex!$A$27</c:f>
              <c:strCache>
                <c:ptCount val="1"/>
                <c:pt idx="0">
                  <c:v>55 to 64</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Sex!$J$27:$L$27</c:f>
              <c:numCache>
                <c:formatCode>#,##0.0%</c:formatCode>
                <c:ptCount val="3"/>
                <c:pt idx="0">
                  <c:v>0.49629899999999999</c:v>
                </c:pt>
                <c:pt idx="1">
                  <c:v>0.16237699999999999</c:v>
                </c:pt>
                <c:pt idx="2">
                  <c:v>-1.0165E-2</c:v>
                </c:pt>
              </c:numCache>
            </c:numRef>
          </c:val>
          <c:extLst>
            <c:ext xmlns:c16="http://schemas.microsoft.com/office/drawing/2014/chart" uri="{C3380CC4-5D6E-409C-BE32-E72D297353CC}">
              <c16:uniqueId val="{00000006-7E70-4A7B-8F3C-32FC58524E86}"/>
            </c:ext>
          </c:extLst>
        </c:ser>
        <c:ser>
          <c:idx val="7"/>
          <c:order val="7"/>
          <c:tx>
            <c:strRef>
              <c:f>Sex!$A$28</c:f>
              <c:strCache>
                <c:ptCount val="1"/>
                <c:pt idx="0">
                  <c:v>65 to 74</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Sex!$J$28:$L$28</c:f>
              <c:numCache>
                <c:formatCode>#,##0.0%</c:formatCode>
                <c:ptCount val="3"/>
                <c:pt idx="0">
                  <c:v>0.14281199999999999</c:v>
                </c:pt>
                <c:pt idx="1">
                  <c:v>0.37412899999999999</c:v>
                </c:pt>
                <c:pt idx="2">
                  <c:v>0.15223400000000001</c:v>
                </c:pt>
              </c:numCache>
            </c:numRef>
          </c:val>
          <c:extLst>
            <c:ext xmlns:c16="http://schemas.microsoft.com/office/drawing/2014/chart" uri="{C3380CC4-5D6E-409C-BE32-E72D297353CC}">
              <c16:uniqueId val="{00000007-7E70-4A7B-8F3C-32FC58524E86}"/>
            </c:ext>
          </c:extLst>
        </c:ser>
        <c:ser>
          <c:idx val="8"/>
          <c:order val="8"/>
          <c:tx>
            <c:strRef>
              <c:f>Sex!$A$29</c:f>
              <c:strCache>
                <c:ptCount val="1"/>
                <c:pt idx="0">
                  <c:v>75 to 84</c:v>
                </c:pt>
              </c:strCache>
            </c:strRef>
          </c:tx>
          <c:spPr>
            <a:solidFill>
              <a:srgbClr val="636363"/>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Sex!$J$29:$L$29</c:f>
              <c:numCache>
                <c:formatCode>#,##0.0%</c:formatCode>
                <c:ptCount val="3"/>
                <c:pt idx="0">
                  <c:v>9.5700000000000004E-3</c:v>
                </c:pt>
                <c:pt idx="1">
                  <c:v>0.107679</c:v>
                </c:pt>
                <c:pt idx="2">
                  <c:v>0.24846699999999999</c:v>
                </c:pt>
              </c:numCache>
            </c:numRef>
          </c:val>
          <c:extLst>
            <c:ext xmlns:c16="http://schemas.microsoft.com/office/drawing/2014/chart" uri="{C3380CC4-5D6E-409C-BE32-E72D297353CC}">
              <c16:uniqueId val="{00000008-7E70-4A7B-8F3C-32FC58524E86}"/>
            </c:ext>
          </c:extLst>
        </c:ser>
        <c:ser>
          <c:idx val="9"/>
          <c:order val="9"/>
          <c:tx>
            <c:strRef>
              <c:f>Sex!$A$30</c:f>
              <c:strCache>
                <c:ptCount val="1"/>
                <c:pt idx="0">
                  <c:v>85+</c:v>
                </c:pt>
              </c:strCache>
            </c:strRef>
          </c:tx>
          <c:spPr>
            <a:solidFill>
              <a:srgbClr val="9973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Sex!$J$30:$L$30</c:f>
              <c:numCache>
                <c:formatCode>#,##0.0%</c:formatCode>
                <c:ptCount val="3"/>
                <c:pt idx="0">
                  <c:v>0.24917500000000001</c:v>
                </c:pt>
                <c:pt idx="1">
                  <c:v>0.142597</c:v>
                </c:pt>
                <c:pt idx="2">
                  <c:v>4.8235E-2</c:v>
                </c:pt>
              </c:numCache>
            </c:numRef>
          </c:val>
          <c:extLst>
            <c:ext xmlns:c16="http://schemas.microsoft.com/office/drawing/2014/chart" uri="{C3380CC4-5D6E-409C-BE32-E72D297353CC}">
              <c16:uniqueId val="{00000009-7E70-4A7B-8F3C-32FC58524E86}"/>
            </c:ext>
          </c:extLst>
        </c:ser>
        <c:dLbls>
          <c:showLegendKey val="0"/>
          <c:showVal val="0"/>
          <c:showCatName val="0"/>
          <c:showSerName val="0"/>
          <c:showPercent val="0"/>
          <c:showBubbleSize val="0"/>
        </c:dLbls>
        <c:gapWidth val="219"/>
        <c:overlap val="-27"/>
        <c:axId val="79376933"/>
        <c:axId val="48777679"/>
      </c:barChart>
      <c:catAx>
        <c:axId val="79376933"/>
        <c:scaling>
          <c:orientation val="minMax"/>
        </c:scaling>
        <c:delete val="0"/>
        <c:axPos val="b"/>
        <c:numFmt formatCode="General" sourceLinked="0"/>
        <c:majorTickMark val="none"/>
        <c:minorTickMark val="none"/>
        <c:tickLblPos val="low"/>
        <c:spPr>
          <a:ln w="9360">
            <a:solidFill>
              <a:srgbClr val="D9D9D9"/>
            </a:solidFill>
            <a:round/>
          </a:ln>
        </c:spPr>
        <c:txPr>
          <a:bodyPr/>
          <a:lstStyle/>
          <a:p>
            <a:pPr>
              <a:defRPr sz="900" b="0" strike="noStrike" spc="-1">
                <a:solidFill>
                  <a:srgbClr val="595959"/>
                </a:solidFill>
                <a:latin typeface="Calibri"/>
              </a:defRPr>
            </a:pPr>
            <a:endParaRPr lang="en-US"/>
          </a:p>
        </c:txPr>
        <c:crossAx val="48777679"/>
        <c:crosses val="autoZero"/>
        <c:auto val="1"/>
        <c:lblAlgn val="ctr"/>
        <c:lblOffset val="100"/>
        <c:noMultiLvlLbl val="0"/>
      </c:catAx>
      <c:valAx>
        <c:axId val="48777679"/>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79376933"/>
        <c:crossesAt val="1"/>
        <c:crossBetween val="between"/>
      </c:valAx>
      <c:dTable>
        <c:showHorzBorder val="1"/>
        <c:showVertBorder val="1"/>
        <c:showOutline val="1"/>
        <c:showKeys val="1"/>
      </c:dTable>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1" strike="noStrike" spc="117">
                <a:solidFill>
                  <a:srgbClr val="595959"/>
                </a:solidFill>
                <a:latin typeface="Calibri"/>
              </a:defRPr>
            </a:pPr>
            <a:r>
              <a:rPr lang="en-US" sz="1400" b="1" strike="noStrike" spc="117">
                <a:solidFill>
                  <a:srgbClr val="595959"/>
                </a:solidFill>
                <a:latin typeface="Calibri"/>
              </a:rPr>
              <a:t>US Population 
by Race
2000 to 2024 (est.)</a:t>
            </a:r>
          </a:p>
        </c:rich>
      </c:tx>
      <c:layout>
        <c:manualLayout>
          <c:xMode val="edge"/>
          <c:yMode val="edge"/>
          <c:x val="1.80271127776175E-2"/>
          <c:y val="5.7606619987269299E-2"/>
        </c:manualLayout>
      </c:layout>
      <c:overlay val="0"/>
      <c:spPr>
        <a:noFill/>
        <a:ln w="0">
          <a:noFill/>
        </a:ln>
      </c:spPr>
    </c:title>
    <c:autoTitleDeleted val="0"/>
    <c:plotArea>
      <c:layout/>
      <c:barChart>
        <c:barDir val="col"/>
        <c:grouping val="clustered"/>
        <c:varyColors val="0"/>
        <c:ser>
          <c:idx val="0"/>
          <c:order val="0"/>
          <c:tx>
            <c:strRef>
              <c:f>'2024oldest'!$A$20</c:f>
              <c:strCache>
                <c:ptCount val="1"/>
                <c:pt idx="0">
                  <c:v>White</c:v>
                </c:pt>
              </c:strCache>
            </c:strRef>
          </c:tx>
          <c:spPr>
            <a:solidFill>
              <a:srgbClr val="4472C4"/>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trendline>
            <c:spPr>
              <a:ln w="19080" cap="rnd">
                <a:solidFill>
                  <a:srgbClr val="4472C4"/>
                </a:solidFill>
                <a:prstDash val="sysDash"/>
                <a:round/>
              </a:ln>
            </c:spPr>
            <c:trendlineType val="linear"/>
            <c:dispRSqr val="0"/>
            <c:dispEq val="0"/>
          </c:trendline>
          <c:cat>
            <c:strRef>
              <c:f>('2024oldest'!$B$19,'2024oldest'!$D$19,'2024oldest'!$F$19,'2024oldest'!$H$19)</c:f>
              <c:strCache>
                <c:ptCount val="4"/>
                <c:pt idx="0">
                  <c:v>2000 Census</c:v>
                </c:pt>
                <c:pt idx="1">
                  <c:v>2010 Census</c:v>
                </c:pt>
                <c:pt idx="2">
                  <c:v>2019 Estimates</c:v>
                </c:pt>
                <c:pt idx="3">
                  <c:v>2024 Projections</c:v>
                </c:pt>
              </c:strCache>
            </c:strRef>
          </c:cat>
          <c:val>
            <c:numRef>
              <c:f>('2024oldest'!$B$20,'2024oldest'!$D$20,'2024oldest'!$F$20,'2024oldest'!$H$20)</c:f>
              <c:numCache>
                <c:formatCode>#,##0</c:formatCode>
                <c:ptCount val="4"/>
                <c:pt idx="0">
                  <c:v>211405503</c:v>
                </c:pt>
                <c:pt idx="1">
                  <c:v>223553265</c:v>
                </c:pt>
                <c:pt idx="2">
                  <c:v>230748569</c:v>
                </c:pt>
                <c:pt idx="3">
                  <c:v>234252716.76883399</c:v>
                </c:pt>
              </c:numCache>
            </c:numRef>
          </c:val>
          <c:extLst>
            <c:ext xmlns:c16="http://schemas.microsoft.com/office/drawing/2014/chart" uri="{C3380CC4-5D6E-409C-BE32-E72D297353CC}">
              <c16:uniqueId val="{00000001-6A02-4EF4-A6C6-0E72C6BFB5F4}"/>
            </c:ext>
          </c:extLst>
        </c:ser>
        <c:ser>
          <c:idx val="1"/>
          <c:order val="1"/>
          <c:tx>
            <c:strRef>
              <c:f>'2024oldest'!$A$21</c:f>
              <c:strCache>
                <c:ptCount val="1"/>
                <c:pt idx="0">
                  <c:v>Black</c:v>
                </c:pt>
              </c:strCache>
            </c:strRef>
          </c:tx>
          <c:spPr>
            <a:solidFill>
              <a:srgbClr val="ED7D31"/>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trendline>
            <c:spPr>
              <a:ln w="19080" cap="rnd">
                <a:solidFill>
                  <a:srgbClr val="ED7D31"/>
                </a:solidFill>
                <a:prstDash val="sysDash"/>
                <a:round/>
              </a:ln>
            </c:spPr>
            <c:trendlineType val="linear"/>
            <c:dispRSqr val="0"/>
            <c:dispEq val="0"/>
          </c:trendline>
          <c:cat>
            <c:strRef>
              <c:f>('2024oldest'!$B$19,'2024oldest'!$D$19,'2024oldest'!$F$19,'2024oldest'!$H$19)</c:f>
              <c:strCache>
                <c:ptCount val="4"/>
                <c:pt idx="0">
                  <c:v>2000 Census</c:v>
                </c:pt>
                <c:pt idx="1">
                  <c:v>2010 Census</c:v>
                </c:pt>
                <c:pt idx="2">
                  <c:v>2019 Estimates</c:v>
                </c:pt>
                <c:pt idx="3">
                  <c:v>2024 Projections</c:v>
                </c:pt>
              </c:strCache>
            </c:strRef>
          </c:cat>
          <c:val>
            <c:numRef>
              <c:f>('2024oldest'!$B$21,'2024oldest'!$D$21,'2024oldest'!$F$21,'2024oldest'!$H$21)</c:f>
              <c:numCache>
                <c:formatCode>#,##0</c:formatCode>
                <c:ptCount val="4"/>
                <c:pt idx="0">
                  <c:v>34331917</c:v>
                </c:pt>
                <c:pt idx="1">
                  <c:v>38929319</c:v>
                </c:pt>
                <c:pt idx="2">
                  <c:v>42369857</c:v>
                </c:pt>
                <c:pt idx="3">
                  <c:v>43604355.746016257</c:v>
                </c:pt>
              </c:numCache>
            </c:numRef>
          </c:val>
          <c:extLst>
            <c:ext xmlns:c16="http://schemas.microsoft.com/office/drawing/2014/chart" uri="{C3380CC4-5D6E-409C-BE32-E72D297353CC}">
              <c16:uniqueId val="{00000003-6A02-4EF4-A6C6-0E72C6BFB5F4}"/>
            </c:ext>
          </c:extLst>
        </c:ser>
        <c:ser>
          <c:idx val="2"/>
          <c:order val="2"/>
          <c:tx>
            <c:strRef>
              <c:f>'2024oldest'!$A$22</c:f>
              <c:strCache>
                <c:ptCount val="1"/>
                <c:pt idx="0">
                  <c:v>American Indian or Alaska Native</c:v>
                </c:pt>
              </c:strCache>
            </c:strRef>
          </c:tx>
          <c:spPr>
            <a:solidFill>
              <a:srgbClr val="A5A5A5"/>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trendline>
            <c:spPr>
              <a:ln w="19080" cap="rnd">
                <a:solidFill>
                  <a:srgbClr val="A5A5A5"/>
                </a:solidFill>
                <a:prstDash val="sysDash"/>
                <a:round/>
              </a:ln>
            </c:spPr>
            <c:trendlineType val="linear"/>
            <c:dispRSqr val="0"/>
            <c:dispEq val="0"/>
          </c:trendline>
          <c:cat>
            <c:strRef>
              <c:f>('2024oldest'!$B$19,'2024oldest'!$D$19,'2024oldest'!$F$19,'2024oldest'!$H$19)</c:f>
              <c:strCache>
                <c:ptCount val="4"/>
                <c:pt idx="0">
                  <c:v>2000 Census</c:v>
                </c:pt>
                <c:pt idx="1">
                  <c:v>2010 Census</c:v>
                </c:pt>
                <c:pt idx="2">
                  <c:v>2019 Estimates</c:v>
                </c:pt>
                <c:pt idx="3">
                  <c:v>2024 Projections</c:v>
                </c:pt>
              </c:strCache>
            </c:strRef>
          </c:cat>
          <c:val>
            <c:numRef>
              <c:f>('2024oldest'!$B$22,'2024oldest'!$D$22,'2024oldest'!$F$22,'2024oldest'!$H$22)</c:f>
              <c:numCache>
                <c:formatCode>#,##0</c:formatCode>
                <c:ptCount val="4"/>
                <c:pt idx="0">
                  <c:v>2447669</c:v>
                </c:pt>
                <c:pt idx="1">
                  <c:v>2932248</c:v>
                </c:pt>
                <c:pt idx="2">
                  <c:v>3232737</c:v>
                </c:pt>
                <c:pt idx="3">
                  <c:v>3337714.3151484001</c:v>
                </c:pt>
              </c:numCache>
            </c:numRef>
          </c:val>
          <c:extLst>
            <c:ext xmlns:c16="http://schemas.microsoft.com/office/drawing/2014/chart" uri="{C3380CC4-5D6E-409C-BE32-E72D297353CC}">
              <c16:uniqueId val="{00000005-6A02-4EF4-A6C6-0E72C6BFB5F4}"/>
            </c:ext>
          </c:extLst>
        </c:ser>
        <c:ser>
          <c:idx val="3"/>
          <c:order val="3"/>
          <c:tx>
            <c:strRef>
              <c:f>'2024oldest'!$A$23</c:f>
              <c:strCache>
                <c:ptCount val="1"/>
                <c:pt idx="0">
                  <c:v>Asian/Native Hawaiian/Other Pacific Islander</c:v>
                </c:pt>
              </c:strCache>
            </c:strRef>
          </c:tx>
          <c:spPr>
            <a:solidFill>
              <a:srgbClr val="FFC000"/>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('2024oldest'!$B$19,'2024oldest'!$D$19,'2024oldest'!$F$19,'2024oldest'!$H$19)</c:f>
              <c:strCache>
                <c:ptCount val="4"/>
                <c:pt idx="0">
                  <c:v>2000 Census</c:v>
                </c:pt>
                <c:pt idx="1">
                  <c:v>2010 Census</c:v>
                </c:pt>
                <c:pt idx="2">
                  <c:v>2019 Estimates</c:v>
                </c:pt>
                <c:pt idx="3">
                  <c:v>2024 Projections</c:v>
                </c:pt>
              </c:strCache>
            </c:strRef>
          </c:cat>
          <c:val>
            <c:numRef>
              <c:f>('2024oldest'!$B$23,'2024oldest'!$D$23,'2024oldest'!$F$23,'2024oldest'!$H$23)</c:f>
              <c:numCache>
                <c:formatCode>#,##0</c:formatCode>
                <c:ptCount val="4"/>
                <c:pt idx="0">
                  <c:v>10545471</c:v>
                </c:pt>
                <c:pt idx="1">
                  <c:v>15214265</c:v>
                </c:pt>
                <c:pt idx="2">
                  <c:v>19279970</c:v>
                </c:pt>
                <c:pt idx="3">
                  <c:v>21303045</c:v>
                </c:pt>
              </c:numCache>
            </c:numRef>
          </c:val>
          <c:extLst>
            <c:ext xmlns:c16="http://schemas.microsoft.com/office/drawing/2014/chart" uri="{C3380CC4-5D6E-409C-BE32-E72D297353CC}">
              <c16:uniqueId val="{00000006-6A02-4EF4-A6C6-0E72C6BFB5F4}"/>
            </c:ext>
          </c:extLst>
        </c:ser>
        <c:ser>
          <c:idx val="4"/>
          <c:order val="4"/>
          <c:tx>
            <c:strRef>
              <c:f>'2024oldest'!$A$24</c:f>
              <c:strCache>
                <c:ptCount val="1"/>
                <c:pt idx="0">
                  <c:v>Some Other Race</c:v>
                </c:pt>
              </c:strCache>
            </c:strRef>
          </c:tx>
          <c:spPr>
            <a:solidFill>
              <a:srgbClr val="5B9BD5"/>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('2024oldest'!$B$19,'2024oldest'!$D$19,'2024oldest'!$F$19,'2024oldest'!$H$19)</c:f>
              <c:strCache>
                <c:ptCount val="4"/>
                <c:pt idx="0">
                  <c:v>2000 Census</c:v>
                </c:pt>
                <c:pt idx="1">
                  <c:v>2010 Census</c:v>
                </c:pt>
                <c:pt idx="2">
                  <c:v>2019 Estimates</c:v>
                </c:pt>
                <c:pt idx="3">
                  <c:v>2024 Projections</c:v>
                </c:pt>
              </c:strCache>
            </c:strRef>
          </c:cat>
          <c:val>
            <c:numRef>
              <c:f>('2024oldest'!$B$24,'2024oldest'!$D$24,'2024oldest'!$F$24,'2024oldest'!$H$24)</c:f>
              <c:numCache>
                <c:formatCode>#,##0</c:formatCode>
                <c:ptCount val="4"/>
                <c:pt idx="0">
                  <c:v>15423972</c:v>
                </c:pt>
                <c:pt idx="1">
                  <c:v>19107368</c:v>
                </c:pt>
                <c:pt idx="2">
                  <c:v>22427331</c:v>
                </c:pt>
                <c:pt idx="3">
                  <c:v>24483061.65002235</c:v>
                </c:pt>
              </c:numCache>
            </c:numRef>
          </c:val>
          <c:extLst>
            <c:ext xmlns:c16="http://schemas.microsoft.com/office/drawing/2014/chart" uri="{C3380CC4-5D6E-409C-BE32-E72D297353CC}">
              <c16:uniqueId val="{00000007-6A02-4EF4-A6C6-0E72C6BFB5F4}"/>
            </c:ext>
          </c:extLst>
        </c:ser>
        <c:ser>
          <c:idx val="5"/>
          <c:order val="5"/>
          <c:tx>
            <c:strRef>
              <c:f>'2024oldest'!$A$25</c:f>
              <c:strCache>
                <c:ptCount val="1"/>
                <c:pt idx="0">
                  <c:v>Two or More Races</c:v>
                </c:pt>
              </c:strCache>
            </c:strRef>
          </c:tx>
          <c:spPr>
            <a:solidFill>
              <a:srgbClr val="70AD47"/>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('2024oldest'!$B$19,'2024oldest'!$D$19,'2024oldest'!$F$19,'2024oldest'!$H$19)</c:f>
              <c:strCache>
                <c:ptCount val="4"/>
                <c:pt idx="0">
                  <c:v>2000 Census</c:v>
                </c:pt>
                <c:pt idx="1">
                  <c:v>2010 Census</c:v>
                </c:pt>
                <c:pt idx="2">
                  <c:v>2019 Estimates</c:v>
                </c:pt>
                <c:pt idx="3">
                  <c:v>2024 Projections</c:v>
                </c:pt>
              </c:strCache>
            </c:strRef>
          </c:cat>
          <c:val>
            <c:numRef>
              <c:f>('2024oldest'!$B$25,'2024oldest'!$D$25,'2024oldest'!$F$25,'2024oldest'!$H$25)</c:f>
              <c:numCache>
                <c:formatCode>#,##0</c:formatCode>
                <c:ptCount val="4"/>
                <c:pt idx="0">
                  <c:v>7267493</c:v>
                </c:pt>
                <c:pt idx="1">
                  <c:v>9009073</c:v>
                </c:pt>
                <c:pt idx="2">
                  <c:v>11271335</c:v>
                </c:pt>
                <c:pt idx="3">
                  <c:v>12745847.274409056</c:v>
                </c:pt>
              </c:numCache>
            </c:numRef>
          </c:val>
          <c:extLst>
            <c:ext xmlns:c16="http://schemas.microsoft.com/office/drawing/2014/chart" uri="{C3380CC4-5D6E-409C-BE32-E72D297353CC}">
              <c16:uniqueId val="{00000008-6A02-4EF4-A6C6-0E72C6BFB5F4}"/>
            </c:ext>
          </c:extLst>
        </c:ser>
        <c:dLbls>
          <c:showLegendKey val="0"/>
          <c:showVal val="0"/>
          <c:showCatName val="0"/>
          <c:showSerName val="0"/>
          <c:showPercent val="0"/>
          <c:showBubbleSize val="0"/>
        </c:dLbls>
        <c:gapWidth val="444"/>
        <c:overlap val="-90"/>
        <c:axId val="5126626"/>
        <c:axId val="75716096"/>
      </c:barChart>
      <c:catAx>
        <c:axId val="512662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D9D9D9"/>
            </a:solidFill>
            <a:round/>
          </a:ln>
        </c:spPr>
        <c:txPr>
          <a:bodyPr/>
          <a:lstStyle/>
          <a:p>
            <a:pPr>
              <a:defRPr sz="800" b="0" strike="noStrike" spc="117">
                <a:solidFill>
                  <a:srgbClr val="595959"/>
                </a:solidFill>
                <a:latin typeface="Calibri"/>
              </a:defRPr>
            </a:pPr>
            <a:endParaRPr lang="en-US"/>
          </a:p>
        </c:txPr>
        <c:crossAx val="75716096"/>
        <c:crosses val="autoZero"/>
        <c:auto val="1"/>
        <c:lblAlgn val="ctr"/>
        <c:lblOffset val="100"/>
        <c:noMultiLvlLbl val="0"/>
      </c:catAx>
      <c:valAx>
        <c:axId val="75716096"/>
        <c:scaling>
          <c:orientation val="minMax"/>
        </c:scaling>
        <c:delete val="1"/>
        <c:axPos val="l"/>
        <c:numFmt formatCode="#,##0" sourceLinked="1"/>
        <c:majorTickMark val="none"/>
        <c:minorTickMark val="none"/>
        <c:tickLblPos val="nextTo"/>
        <c:crossAx val="5126626"/>
        <c:crosses val="autoZero"/>
        <c:crossBetween val="between"/>
      </c:valAx>
      <c:dTable>
        <c:showHorzBorder val="1"/>
        <c:showVertBorder val="1"/>
        <c:showOutline val="1"/>
        <c:showKeys val="1"/>
      </c:dTable>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600" b="1" strike="noStrike" spc="117">
                <a:solidFill>
                  <a:srgbClr val="595959"/>
                </a:solidFill>
                <a:latin typeface="Calibri"/>
              </a:defRPr>
            </a:pPr>
            <a:r>
              <a:rPr lang="en-US" sz="1600" b="1" strike="noStrike" spc="117">
                <a:solidFill>
                  <a:srgbClr val="595959"/>
                </a:solidFill>
                <a:latin typeface="Calibri"/>
              </a:rPr>
              <a:t>US Hispanic Population 
2000 to 2024 (est.)</a:t>
            </a:r>
          </a:p>
        </c:rich>
      </c:tx>
      <c:overlay val="0"/>
      <c:spPr>
        <a:noFill/>
        <a:ln w="0">
          <a:noFill/>
        </a:ln>
      </c:spPr>
    </c:title>
    <c:autoTitleDeleted val="0"/>
    <c:plotArea>
      <c:layout/>
      <c:barChart>
        <c:barDir val="bar"/>
        <c:grouping val="clustered"/>
        <c:varyColors val="0"/>
        <c:ser>
          <c:idx val="0"/>
          <c:order val="0"/>
          <c:tx>
            <c:strRef>
              <c:f>'2024oldest'!$A$30</c:f>
              <c:strCache>
                <c:ptCount val="1"/>
                <c:pt idx="0">
                  <c:v>Hispanic </c:v>
                </c:pt>
              </c:strCache>
            </c:strRef>
          </c:tx>
          <c:spPr>
            <a:solidFill>
              <a:srgbClr val="4472C4"/>
            </a:solidFill>
            <a:ln w="0">
              <a:noFill/>
            </a:ln>
          </c:spPr>
          <c:invertIfNegative val="0"/>
          <c:dPt>
            <c:idx val="0"/>
            <c:invertIfNegative val="0"/>
            <c:bubble3D val="0"/>
            <c:extLst>
              <c:ext xmlns:c16="http://schemas.microsoft.com/office/drawing/2014/chart" uri="{C3380CC4-5D6E-409C-BE32-E72D297353CC}">
                <c16:uniqueId val="{00000001-D3DD-4D2C-B902-7C626E82C3AC}"/>
              </c:ext>
            </c:extLst>
          </c:dPt>
          <c:dPt>
            <c:idx val="1"/>
            <c:invertIfNegative val="0"/>
            <c:bubble3D val="0"/>
            <c:extLst>
              <c:ext xmlns:c16="http://schemas.microsoft.com/office/drawing/2014/chart" uri="{C3380CC4-5D6E-409C-BE32-E72D297353CC}">
                <c16:uniqueId val="{00000003-D3DD-4D2C-B902-7C626E82C3AC}"/>
              </c:ext>
            </c:extLst>
          </c:dPt>
          <c:dLbls>
            <c:dLbl>
              <c:idx val="0"/>
              <c:layout>
                <c:manualLayout>
                  <c:x val="6.2401574803149602E-3"/>
                  <c:y val="9.2592592592592605E-3"/>
                </c:manualLayout>
              </c:layout>
              <c:spPr/>
              <c:txPr>
                <a:bodyPr wrap="square"/>
                <a:lstStyle/>
                <a:p>
                  <a:pPr>
                    <a:defRPr sz="900" b="0" strike="noStrike" spc="-1">
                      <a:solidFill>
                        <a:srgbClr val="000000"/>
                      </a:solidFill>
                      <a:latin typeface="Calibri"/>
                    </a:defRPr>
                  </a:pPr>
                  <a:endParaRPr lang="en-US"/>
                </a:p>
              </c:txPr>
              <c:dLblPos val="outEnd"/>
              <c:showLegendKey val="0"/>
              <c:showVal val="1"/>
              <c:showCatName val="0"/>
              <c:showSerName val="0"/>
              <c:showPercent val="0"/>
              <c:showBubbleSize val="1"/>
              <c:separator>; </c:separator>
              <c:extLst>
                <c:ext xmlns:c15="http://schemas.microsoft.com/office/drawing/2012/chart" uri="{CE6537A1-D6FC-4f65-9D91-7224C49458BB}"/>
                <c:ext xmlns:c16="http://schemas.microsoft.com/office/drawing/2014/chart" uri="{C3380CC4-5D6E-409C-BE32-E72D297353CC}">
                  <c16:uniqueId val="{00000001-D3DD-4D2C-B902-7C626E82C3AC}"/>
                </c:ext>
              </c:extLst>
            </c:dLbl>
            <c:dLbl>
              <c:idx val="1"/>
              <c:layout>
                <c:manualLayout>
                  <c:x val="6.6093613298337699E-3"/>
                  <c:y val="4.6296296296294602E-3"/>
                </c:manualLayout>
              </c:layout>
              <c:spPr/>
              <c:txPr>
                <a:bodyPr wrap="square"/>
                <a:lstStyle/>
                <a:p>
                  <a:pPr>
                    <a:defRPr sz="900" b="0" strike="noStrike" spc="-1">
                      <a:solidFill>
                        <a:srgbClr val="000000"/>
                      </a:solidFill>
                      <a:latin typeface="Calibri"/>
                    </a:defRPr>
                  </a:pPr>
                  <a:endParaRPr lang="en-US"/>
                </a:p>
              </c:txPr>
              <c:dLblPos val="outEnd"/>
              <c:showLegendKey val="0"/>
              <c:showVal val="1"/>
              <c:showCatName val="0"/>
              <c:showSerName val="0"/>
              <c:showPercent val="0"/>
              <c:showBubbleSize val="1"/>
              <c:separator>; </c:separator>
              <c:extLst>
                <c:ext xmlns:c15="http://schemas.microsoft.com/office/drawing/2012/chart" uri="{CE6537A1-D6FC-4f65-9D91-7224C49458BB}"/>
                <c:ext xmlns:c16="http://schemas.microsoft.com/office/drawing/2014/chart" uri="{C3380CC4-5D6E-409C-BE32-E72D297353CC}">
                  <c16:uniqueId val="{00000003-D3DD-4D2C-B902-7C626E82C3AC}"/>
                </c:ext>
              </c:extLst>
            </c:dLbl>
            <c:spPr>
              <a:noFill/>
              <a:ln>
                <a:noFill/>
              </a:ln>
              <a:effectLst/>
            </c:spPr>
            <c:txPr>
              <a:bodyPr wrap="square"/>
              <a:lstStyle/>
              <a:p>
                <a:pPr>
                  <a:defRPr sz="900" b="0" strike="noStrike" spc="-1">
                    <a:solidFill>
                      <a:srgbClr val="FFFFFF"/>
                    </a:solidFill>
                    <a:latin typeface="Calibri"/>
                  </a:defRPr>
                </a:pPr>
                <a:endParaRPr lang="en-U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('2024oldest'!$B$29,'2024oldest'!$D$29,'2024oldest'!$F$29,'2024oldest'!$H$29)</c:f>
              <c:strCache>
                <c:ptCount val="4"/>
                <c:pt idx="0">
                  <c:v>2000 Census</c:v>
                </c:pt>
                <c:pt idx="1">
                  <c:v>2010 Census</c:v>
                </c:pt>
                <c:pt idx="2">
                  <c:v>2019 Estimates</c:v>
                </c:pt>
                <c:pt idx="3">
                  <c:v>2024 Projections</c:v>
                </c:pt>
              </c:strCache>
            </c:strRef>
          </c:cat>
          <c:val>
            <c:numRef>
              <c:f>('2024oldest'!$B$30,'2024oldest'!$D$30,'2024oldest'!$F$30,'2024oldest'!$H$30)</c:f>
              <c:numCache>
                <c:formatCode>#,##0</c:formatCode>
                <c:ptCount val="4"/>
                <c:pt idx="0">
                  <c:v>35238546</c:v>
                </c:pt>
                <c:pt idx="1">
                  <c:v>50477594</c:v>
                </c:pt>
                <c:pt idx="2">
                  <c:v>59855508</c:v>
                </c:pt>
                <c:pt idx="3">
                  <c:v>60753340.619999997</c:v>
                </c:pt>
              </c:numCache>
            </c:numRef>
          </c:val>
          <c:extLst>
            <c:ext xmlns:c16="http://schemas.microsoft.com/office/drawing/2014/chart" uri="{C3380CC4-5D6E-409C-BE32-E72D297353CC}">
              <c16:uniqueId val="{00000004-D3DD-4D2C-B902-7C626E82C3AC}"/>
            </c:ext>
          </c:extLst>
        </c:ser>
        <c:ser>
          <c:idx val="1"/>
          <c:order val="1"/>
          <c:tx>
            <c:strRef>
              <c:f>'2024oldest'!$A$31</c:f>
              <c:strCache>
                <c:ptCount val="1"/>
                <c:pt idx="0">
                  <c:v>Not Hispanic or Latino</c:v>
                </c:pt>
              </c:strCache>
            </c:strRef>
          </c:tx>
          <c:spPr>
            <a:solidFill>
              <a:srgbClr val="ED7D31"/>
            </a:solidFill>
            <a:ln w="0">
              <a:noFill/>
            </a:ln>
          </c:spPr>
          <c:invertIfNegative val="0"/>
          <c:dLbls>
            <c:spPr>
              <a:noFill/>
              <a:ln>
                <a:noFill/>
              </a:ln>
              <a:effectLst/>
            </c:spPr>
            <c:txPr>
              <a:bodyPr wrap="square"/>
              <a:lstStyle/>
              <a:p>
                <a:pPr>
                  <a:defRPr sz="900" b="0" strike="noStrike" spc="-1">
                    <a:solidFill>
                      <a:srgbClr val="FFFFFF"/>
                    </a:solidFill>
                    <a:latin typeface="Calibri"/>
                  </a:defRPr>
                </a:pPr>
                <a:endParaRPr lang="en-U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('2024oldest'!$B$29,'2024oldest'!$D$29,'2024oldest'!$F$29,'2024oldest'!$H$29)</c:f>
              <c:strCache>
                <c:ptCount val="4"/>
                <c:pt idx="0">
                  <c:v>2000 Census</c:v>
                </c:pt>
                <c:pt idx="1">
                  <c:v>2010 Census</c:v>
                </c:pt>
                <c:pt idx="2">
                  <c:v>2019 Estimates</c:v>
                </c:pt>
                <c:pt idx="3">
                  <c:v>2024 Projections</c:v>
                </c:pt>
              </c:strCache>
            </c:strRef>
          </c:cat>
          <c:val>
            <c:numRef>
              <c:f>('2024oldest'!$B$31,'2024oldest'!$D$31,'2024oldest'!$F$31,'2024oldest'!$H$31)</c:f>
              <c:numCache>
                <c:formatCode>#,##0</c:formatCode>
                <c:ptCount val="4"/>
                <c:pt idx="0">
                  <c:v>246183479</c:v>
                </c:pt>
                <c:pt idx="1">
                  <c:v>258267944</c:v>
                </c:pt>
                <c:pt idx="2">
                  <c:v>269474291</c:v>
                </c:pt>
                <c:pt idx="3">
                  <c:v>278973400.13443005</c:v>
                </c:pt>
              </c:numCache>
            </c:numRef>
          </c:val>
          <c:extLst>
            <c:ext xmlns:c16="http://schemas.microsoft.com/office/drawing/2014/chart" uri="{C3380CC4-5D6E-409C-BE32-E72D297353CC}">
              <c16:uniqueId val="{00000005-D3DD-4D2C-B902-7C626E82C3AC}"/>
            </c:ext>
          </c:extLst>
        </c:ser>
        <c:dLbls>
          <c:showLegendKey val="0"/>
          <c:showVal val="0"/>
          <c:showCatName val="0"/>
          <c:showSerName val="0"/>
          <c:showPercent val="0"/>
          <c:showBubbleSize val="0"/>
        </c:dLbls>
        <c:gapWidth val="79"/>
        <c:axId val="37472396"/>
        <c:axId val="12442450"/>
      </c:barChart>
      <c:catAx>
        <c:axId val="3747239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D9D9D9"/>
            </a:solidFill>
            <a:round/>
          </a:ln>
        </c:spPr>
        <c:txPr>
          <a:bodyPr/>
          <a:lstStyle/>
          <a:p>
            <a:pPr>
              <a:defRPr sz="800" b="0" strike="noStrike" spc="117">
                <a:solidFill>
                  <a:srgbClr val="595959"/>
                </a:solidFill>
                <a:latin typeface="Calibri"/>
              </a:defRPr>
            </a:pPr>
            <a:endParaRPr lang="en-US"/>
          </a:p>
        </c:txPr>
        <c:crossAx val="12442450"/>
        <c:crosses val="autoZero"/>
        <c:auto val="1"/>
        <c:lblAlgn val="ctr"/>
        <c:lblOffset val="100"/>
        <c:noMultiLvlLbl val="0"/>
      </c:catAx>
      <c:valAx>
        <c:axId val="12442450"/>
        <c:scaling>
          <c:orientation val="minMax"/>
        </c:scaling>
        <c:delete val="1"/>
        <c:axPos val="b"/>
        <c:numFmt formatCode="#,##0" sourceLinked="1"/>
        <c:majorTickMark val="none"/>
        <c:minorTickMark val="none"/>
        <c:tickLblPos val="nextTo"/>
        <c:crossAx val="37472396"/>
        <c:crosses val="autoZero"/>
        <c:crossBetween val="between"/>
      </c:valAx>
      <c:spPr>
        <a:noFill/>
        <a:ln w="0">
          <a:noFill/>
        </a:ln>
      </c:spPr>
    </c:plotArea>
    <c:legend>
      <c:legendPos val="t"/>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1" strike="noStrike" spc="117">
                <a:solidFill>
                  <a:srgbClr val="595959"/>
                </a:solidFill>
                <a:latin typeface="Calibri"/>
              </a:defRPr>
            </a:pPr>
            <a:r>
              <a:rPr lang="en-US" sz="1400" b="1" strike="noStrike" spc="117">
                <a:solidFill>
                  <a:srgbClr val="595959"/>
                </a:solidFill>
                <a:latin typeface="Calibri"/>
              </a:rPr>
              <a:t>US Population 
by Race
2000 to 2024 (est.)</a:t>
            </a:r>
          </a:p>
        </c:rich>
      </c:tx>
      <c:layout>
        <c:manualLayout>
          <c:xMode val="edge"/>
          <c:yMode val="edge"/>
          <c:x val="3.5055114073314499E-2"/>
          <c:y val="3.80330999363463E-2"/>
        </c:manualLayout>
      </c:layout>
      <c:overlay val="0"/>
      <c:spPr>
        <a:noFill/>
        <a:ln w="0">
          <a:noFill/>
        </a:ln>
      </c:spPr>
    </c:title>
    <c:autoTitleDeleted val="0"/>
    <c:plotArea>
      <c:layout>
        <c:manualLayout>
          <c:layoutTarget val="inner"/>
          <c:xMode val="edge"/>
          <c:yMode val="edge"/>
          <c:x val="0.35458856703409403"/>
          <c:y val="0.18045830681094799"/>
          <c:w val="0.63560625480646005"/>
          <c:h val="0.54917250159134301"/>
        </c:manualLayout>
      </c:layout>
      <c:barChart>
        <c:barDir val="col"/>
        <c:grouping val="clustered"/>
        <c:varyColors val="0"/>
        <c:ser>
          <c:idx val="0"/>
          <c:order val="0"/>
          <c:tx>
            <c:strRef>
              <c:f>'2024oldest'!$A$21</c:f>
              <c:strCache>
                <c:ptCount val="1"/>
                <c:pt idx="0">
                  <c:v>Black</c:v>
                </c:pt>
              </c:strCache>
            </c:strRef>
          </c:tx>
          <c:spPr>
            <a:solidFill>
              <a:srgbClr val="ED7D31"/>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('2024oldest'!$B$19,'2024oldest'!$D$19,'2024oldest'!$F$19,'2024oldest'!$H$19)</c:f>
              <c:strCache>
                <c:ptCount val="4"/>
                <c:pt idx="0">
                  <c:v>2000 Census</c:v>
                </c:pt>
                <c:pt idx="1">
                  <c:v>2010 Census</c:v>
                </c:pt>
                <c:pt idx="2">
                  <c:v>2019 Estimates</c:v>
                </c:pt>
                <c:pt idx="3">
                  <c:v>2024 Projections</c:v>
                </c:pt>
              </c:strCache>
            </c:strRef>
          </c:cat>
          <c:val>
            <c:numRef>
              <c:f>('2024oldest'!$B$21,'2024oldest'!$D$21,'2024oldest'!$F$21,'2024oldest'!$H$21)</c:f>
              <c:numCache>
                <c:formatCode>#,##0</c:formatCode>
                <c:ptCount val="4"/>
                <c:pt idx="0">
                  <c:v>34331917</c:v>
                </c:pt>
                <c:pt idx="1">
                  <c:v>38929319</c:v>
                </c:pt>
                <c:pt idx="2">
                  <c:v>42369857</c:v>
                </c:pt>
                <c:pt idx="3">
                  <c:v>43604355.746016257</c:v>
                </c:pt>
              </c:numCache>
            </c:numRef>
          </c:val>
          <c:extLst>
            <c:ext xmlns:c16="http://schemas.microsoft.com/office/drawing/2014/chart" uri="{C3380CC4-5D6E-409C-BE32-E72D297353CC}">
              <c16:uniqueId val="{00000000-D433-429D-819A-46EBDCE72E65}"/>
            </c:ext>
          </c:extLst>
        </c:ser>
        <c:ser>
          <c:idx val="1"/>
          <c:order val="1"/>
          <c:tx>
            <c:strRef>
              <c:f>'2024oldest'!$A$22</c:f>
              <c:strCache>
                <c:ptCount val="1"/>
                <c:pt idx="0">
                  <c:v>American Indian or Alaska Native</c:v>
                </c:pt>
              </c:strCache>
            </c:strRef>
          </c:tx>
          <c:spPr>
            <a:solidFill>
              <a:srgbClr val="A5A5A5"/>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('2024oldest'!$B$19,'2024oldest'!$D$19,'2024oldest'!$F$19,'2024oldest'!$H$19)</c:f>
              <c:strCache>
                <c:ptCount val="4"/>
                <c:pt idx="0">
                  <c:v>2000 Census</c:v>
                </c:pt>
                <c:pt idx="1">
                  <c:v>2010 Census</c:v>
                </c:pt>
                <c:pt idx="2">
                  <c:v>2019 Estimates</c:v>
                </c:pt>
                <c:pt idx="3">
                  <c:v>2024 Projections</c:v>
                </c:pt>
              </c:strCache>
            </c:strRef>
          </c:cat>
          <c:val>
            <c:numRef>
              <c:f>('2024oldest'!$B$22,'2024oldest'!$D$22,'2024oldest'!$F$22,'2024oldest'!$H$22)</c:f>
              <c:numCache>
                <c:formatCode>#,##0</c:formatCode>
                <c:ptCount val="4"/>
                <c:pt idx="0">
                  <c:v>2447669</c:v>
                </c:pt>
                <c:pt idx="1">
                  <c:v>2932248</c:v>
                </c:pt>
                <c:pt idx="2">
                  <c:v>3232737</c:v>
                </c:pt>
                <c:pt idx="3">
                  <c:v>3337714.3151484001</c:v>
                </c:pt>
              </c:numCache>
            </c:numRef>
          </c:val>
          <c:extLst>
            <c:ext xmlns:c16="http://schemas.microsoft.com/office/drawing/2014/chart" uri="{C3380CC4-5D6E-409C-BE32-E72D297353CC}">
              <c16:uniqueId val="{00000001-D433-429D-819A-46EBDCE72E65}"/>
            </c:ext>
          </c:extLst>
        </c:ser>
        <c:ser>
          <c:idx val="2"/>
          <c:order val="2"/>
          <c:tx>
            <c:strRef>
              <c:f>'2024oldest'!$A$23</c:f>
              <c:strCache>
                <c:ptCount val="1"/>
                <c:pt idx="0">
                  <c:v>Asian/Native Hawaiian/Other Pacific Islander</c:v>
                </c:pt>
              </c:strCache>
            </c:strRef>
          </c:tx>
          <c:spPr>
            <a:solidFill>
              <a:srgbClr val="FFC000"/>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('2024oldest'!$B$19,'2024oldest'!$D$19,'2024oldest'!$F$19,'2024oldest'!$H$19)</c:f>
              <c:strCache>
                <c:ptCount val="4"/>
                <c:pt idx="0">
                  <c:v>2000 Census</c:v>
                </c:pt>
                <c:pt idx="1">
                  <c:v>2010 Census</c:v>
                </c:pt>
                <c:pt idx="2">
                  <c:v>2019 Estimates</c:v>
                </c:pt>
                <c:pt idx="3">
                  <c:v>2024 Projections</c:v>
                </c:pt>
              </c:strCache>
            </c:strRef>
          </c:cat>
          <c:val>
            <c:numRef>
              <c:f>('2024oldest'!$B$23,'2024oldest'!$D$23,'2024oldest'!$F$23,'2024oldest'!$H$23)</c:f>
              <c:numCache>
                <c:formatCode>#,##0</c:formatCode>
                <c:ptCount val="4"/>
                <c:pt idx="0">
                  <c:v>10545471</c:v>
                </c:pt>
                <c:pt idx="1">
                  <c:v>15214265</c:v>
                </c:pt>
                <c:pt idx="2">
                  <c:v>19279970</c:v>
                </c:pt>
                <c:pt idx="3">
                  <c:v>21303045</c:v>
                </c:pt>
              </c:numCache>
            </c:numRef>
          </c:val>
          <c:extLst>
            <c:ext xmlns:c16="http://schemas.microsoft.com/office/drawing/2014/chart" uri="{C3380CC4-5D6E-409C-BE32-E72D297353CC}">
              <c16:uniqueId val="{00000002-D433-429D-819A-46EBDCE72E65}"/>
            </c:ext>
          </c:extLst>
        </c:ser>
        <c:ser>
          <c:idx val="3"/>
          <c:order val="3"/>
          <c:tx>
            <c:strRef>
              <c:f>'2024oldest'!$A$24</c:f>
              <c:strCache>
                <c:ptCount val="1"/>
                <c:pt idx="0">
                  <c:v>Some Other Race</c:v>
                </c:pt>
              </c:strCache>
            </c:strRef>
          </c:tx>
          <c:spPr>
            <a:solidFill>
              <a:srgbClr val="5B9BD5"/>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('2024oldest'!$B$19,'2024oldest'!$D$19,'2024oldest'!$F$19,'2024oldest'!$H$19)</c:f>
              <c:strCache>
                <c:ptCount val="4"/>
                <c:pt idx="0">
                  <c:v>2000 Census</c:v>
                </c:pt>
                <c:pt idx="1">
                  <c:v>2010 Census</c:v>
                </c:pt>
                <c:pt idx="2">
                  <c:v>2019 Estimates</c:v>
                </c:pt>
                <c:pt idx="3">
                  <c:v>2024 Projections</c:v>
                </c:pt>
              </c:strCache>
            </c:strRef>
          </c:cat>
          <c:val>
            <c:numRef>
              <c:f>('2024oldest'!$B$24,'2024oldest'!$D$24,'2024oldest'!$F$24,'2024oldest'!$H$24)</c:f>
              <c:numCache>
                <c:formatCode>#,##0</c:formatCode>
                <c:ptCount val="4"/>
                <c:pt idx="0">
                  <c:v>15423972</c:v>
                </c:pt>
                <c:pt idx="1">
                  <c:v>19107368</c:v>
                </c:pt>
                <c:pt idx="2">
                  <c:v>22427331</c:v>
                </c:pt>
                <c:pt idx="3">
                  <c:v>24483061.65002235</c:v>
                </c:pt>
              </c:numCache>
            </c:numRef>
          </c:val>
          <c:extLst>
            <c:ext xmlns:c16="http://schemas.microsoft.com/office/drawing/2014/chart" uri="{C3380CC4-5D6E-409C-BE32-E72D297353CC}">
              <c16:uniqueId val="{00000003-D433-429D-819A-46EBDCE72E65}"/>
            </c:ext>
          </c:extLst>
        </c:ser>
        <c:ser>
          <c:idx val="4"/>
          <c:order val="4"/>
          <c:tx>
            <c:strRef>
              <c:f>'2024oldest'!$A$25</c:f>
              <c:strCache>
                <c:ptCount val="1"/>
                <c:pt idx="0">
                  <c:v>Two or More Races</c:v>
                </c:pt>
              </c:strCache>
            </c:strRef>
          </c:tx>
          <c:spPr>
            <a:solidFill>
              <a:srgbClr val="70AD47"/>
            </a:solidFill>
            <a:ln w="0">
              <a:noFill/>
            </a:ln>
          </c:spPr>
          <c:invertIfNegative val="0"/>
          <c:dLbls>
            <c:spPr>
              <a:noFill/>
              <a:ln>
                <a:noFill/>
              </a:ln>
              <a:effectLst/>
            </c:spPr>
            <c:txPr>
              <a:bodyPr rot="-5400000" wrap="square"/>
              <a:lstStyle/>
              <a:p>
                <a:pPr>
                  <a:defRPr sz="800" b="0" strike="noStrike" spc="-1">
                    <a:solidFill>
                      <a:srgbClr val="80808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('2024oldest'!$B$19,'2024oldest'!$D$19,'2024oldest'!$F$19,'2024oldest'!$H$19)</c:f>
              <c:strCache>
                <c:ptCount val="4"/>
                <c:pt idx="0">
                  <c:v>2000 Census</c:v>
                </c:pt>
                <c:pt idx="1">
                  <c:v>2010 Census</c:v>
                </c:pt>
                <c:pt idx="2">
                  <c:v>2019 Estimates</c:v>
                </c:pt>
                <c:pt idx="3">
                  <c:v>2024 Projections</c:v>
                </c:pt>
              </c:strCache>
            </c:strRef>
          </c:cat>
          <c:val>
            <c:numRef>
              <c:f>('2024oldest'!$B$25,'2024oldest'!$D$25,'2024oldest'!$F$25,'2024oldest'!$H$25)</c:f>
              <c:numCache>
                <c:formatCode>#,##0</c:formatCode>
                <c:ptCount val="4"/>
                <c:pt idx="0">
                  <c:v>7267493</c:v>
                </c:pt>
                <c:pt idx="1">
                  <c:v>9009073</c:v>
                </c:pt>
                <c:pt idx="2">
                  <c:v>11271335</c:v>
                </c:pt>
                <c:pt idx="3">
                  <c:v>12745847.274409056</c:v>
                </c:pt>
              </c:numCache>
            </c:numRef>
          </c:val>
          <c:extLst>
            <c:ext xmlns:c16="http://schemas.microsoft.com/office/drawing/2014/chart" uri="{C3380CC4-5D6E-409C-BE32-E72D297353CC}">
              <c16:uniqueId val="{00000004-D433-429D-819A-46EBDCE72E65}"/>
            </c:ext>
          </c:extLst>
        </c:ser>
        <c:dLbls>
          <c:showLegendKey val="0"/>
          <c:showVal val="0"/>
          <c:showCatName val="0"/>
          <c:showSerName val="0"/>
          <c:showPercent val="0"/>
          <c:showBubbleSize val="0"/>
        </c:dLbls>
        <c:gapWidth val="444"/>
        <c:axId val="91510951"/>
        <c:axId val="98828088"/>
      </c:barChart>
      <c:catAx>
        <c:axId val="91510951"/>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D9D9D9"/>
            </a:solidFill>
            <a:round/>
          </a:ln>
        </c:spPr>
        <c:txPr>
          <a:bodyPr/>
          <a:lstStyle/>
          <a:p>
            <a:pPr>
              <a:defRPr sz="800" b="0" strike="noStrike" spc="117">
                <a:solidFill>
                  <a:srgbClr val="595959"/>
                </a:solidFill>
                <a:latin typeface="Calibri"/>
              </a:defRPr>
            </a:pPr>
            <a:endParaRPr lang="en-US"/>
          </a:p>
        </c:txPr>
        <c:crossAx val="98828088"/>
        <c:crosses val="autoZero"/>
        <c:auto val="1"/>
        <c:lblAlgn val="ctr"/>
        <c:lblOffset val="100"/>
        <c:noMultiLvlLbl val="0"/>
      </c:catAx>
      <c:valAx>
        <c:axId val="98828088"/>
        <c:scaling>
          <c:orientation val="minMax"/>
        </c:scaling>
        <c:delete val="1"/>
        <c:axPos val="l"/>
        <c:numFmt formatCode="#,##0" sourceLinked="1"/>
        <c:majorTickMark val="none"/>
        <c:minorTickMark val="none"/>
        <c:tickLblPos val="nextTo"/>
        <c:crossAx val="91510951"/>
        <c:crosses val="autoZero"/>
        <c:crossBetween val="between"/>
      </c:valAx>
      <c:dTable>
        <c:showHorzBorder val="1"/>
        <c:showVertBorder val="1"/>
        <c:showOutline val="1"/>
        <c:showKeys val="1"/>
      </c:dTable>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Households by Income</a:t>
            </a:r>
          </a:p>
        </c:rich>
      </c:tx>
      <c:overlay val="0"/>
      <c:spPr>
        <a:noFill/>
        <a:ln w="0">
          <a:noFill/>
        </a:ln>
      </c:spPr>
    </c:title>
    <c:autoTitleDeleted val="0"/>
    <c:plotArea>
      <c:layout/>
      <c:barChart>
        <c:barDir val="col"/>
        <c:grouping val="clustered"/>
        <c:varyColors val="0"/>
        <c:ser>
          <c:idx val="0"/>
          <c:order val="0"/>
          <c:tx>
            <c:strRef>
              <c:f>'2024oldest'!$B$53</c:f>
              <c:strCache>
                <c:ptCount val="1"/>
                <c:pt idx="0">
                  <c:v>2000 Census</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'2024oldest'!$A$54:$A$61</c:f>
              <c:strCache>
                <c:ptCount val="8"/>
                <c:pt idx="0">
                  <c:v>$0 - $15k</c:v>
                </c:pt>
                <c:pt idx="1">
                  <c:v>$15k - $25k</c:v>
                </c:pt>
                <c:pt idx="2">
                  <c:v>$25k - $35k</c:v>
                </c:pt>
                <c:pt idx="3">
                  <c:v>$35k - $50k</c:v>
                </c:pt>
                <c:pt idx="4">
                  <c:v>$50k - $75k</c:v>
                </c:pt>
                <c:pt idx="5">
                  <c:v>$75k - $100k</c:v>
                </c:pt>
                <c:pt idx="6">
                  <c:v>$100k - $150k</c:v>
                </c:pt>
                <c:pt idx="7">
                  <c:v>$150k and above</c:v>
                </c:pt>
              </c:strCache>
            </c:strRef>
          </c:cat>
          <c:val>
            <c:numRef>
              <c:f>'2024oldest'!$B$54:$B$61</c:f>
              <c:numCache>
                <c:formatCode>#,##0</c:formatCode>
                <c:ptCount val="8"/>
                <c:pt idx="0">
                  <c:v>16724835</c:v>
                </c:pt>
                <c:pt idx="1">
                  <c:v>13537543</c:v>
                </c:pt>
                <c:pt idx="2">
                  <c:v>13519732</c:v>
                </c:pt>
                <c:pt idx="3">
                  <c:v>17447020</c:v>
                </c:pt>
                <c:pt idx="4">
                  <c:v>20541166</c:v>
                </c:pt>
                <c:pt idx="5">
                  <c:v>10799497</c:v>
                </c:pt>
                <c:pt idx="6">
                  <c:v>8147832</c:v>
                </c:pt>
                <c:pt idx="7">
                  <c:v>4824686</c:v>
                </c:pt>
              </c:numCache>
            </c:numRef>
          </c:val>
          <c:extLst>
            <c:ext xmlns:c16="http://schemas.microsoft.com/office/drawing/2014/chart" uri="{C3380CC4-5D6E-409C-BE32-E72D297353CC}">
              <c16:uniqueId val="{00000000-162C-44DA-B29D-F1C6064F1F0E}"/>
            </c:ext>
          </c:extLst>
        </c:ser>
        <c:ser>
          <c:idx val="1"/>
          <c:order val="1"/>
          <c:tx>
            <c:strRef>
              <c:f>'2024oldest'!$D$53</c:f>
              <c:strCache>
                <c:ptCount val="1"/>
                <c:pt idx="0">
                  <c:v>2010 Census</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'2024oldest'!$A$54:$A$61</c:f>
              <c:strCache>
                <c:ptCount val="8"/>
                <c:pt idx="0">
                  <c:v>$0 - $15k</c:v>
                </c:pt>
                <c:pt idx="1">
                  <c:v>$15k - $25k</c:v>
                </c:pt>
                <c:pt idx="2">
                  <c:v>$25k - $35k</c:v>
                </c:pt>
                <c:pt idx="3">
                  <c:v>$35k - $50k</c:v>
                </c:pt>
                <c:pt idx="4">
                  <c:v>$50k - $75k</c:v>
                </c:pt>
                <c:pt idx="5">
                  <c:v>$75k - $100k</c:v>
                </c:pt>
                <c:pt idx="6">
                  <c:v>$100k - $150k</c:v>
                </c:pt>
                <c:pt idx="7">
                  <c:v>$150k and above</c:v>
                </c:pt>
              </c:strCache>
            </c:strRef>
          </c:cat>
          <c:val>
            <c:numRef>
              <c:f>'2024oldest'!$D$54:$D$61</c:f>
              <c:numCache>
                <c:formatCode>#,##0</c:formatCode>
                <c:ptCount val="8"/>
                <c:pt idx="0">
                  <c:v>14955183</c:v>
                </c:pt>
                <c:pt idx="1">
                  <c:v>12861474</c:v>
                </c:pt>
                <c:pt idx="2">
                  <c:v>12510153</c:v>
                </c:pt>
                <c:pt idx="3">
                  <c:v>16665846</c:v>
                </c:pt>
                <c:pt idx="4">
                  <c:v>21632237</c:v>
                </c:pt>
                <c:pt idx="5">
                  <c:v>14256473</c:v>
                </c:pt>
                <c:pt idx="6">
                  <c:v>14655071</c:v>
                </c:pt>
                <c:pt idx="7">
                  <c:v>9179855</c:v>
                </c:pt>
              </c:numCache>
            </c:numRef>
          </c:val>
          <c:extLst>
            <c:ext xmlns:c16="http://schemas.microsoft.com/office/drawing/2014/chart" uri="{C3380CC4-5D6E-409C-BE32-E72D297353CC}">
              <c16:uniqueId val="{00000001-162C-44DA-B29D-F1C6064F1F0E}"/>
            </c:ext>
          </c:extLst>
        </c:ser>
        <c:ser>
          <c:idx val="2"/>
          <c:order val="2"/>
          <c:tx>
            <c:strRef>
              <c:f>'2024oldest'!$F$53</c:f>
              <c:strCache>
                <c:ptCount val="1"/>
                <c:pt idx="0">
                  <c:v>2019 Estimates</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'2024oldest'!$A$54:$A$61</c:f>
              <c:strCache>
                <c:ptCount val="8"/>
                <c:pt idx="0">
                  <c:v>$0 - $15k</c:v>
                </c:pt>
                <c:pt idx="1">
                  <c:v>$15k - $25k</c:v>
                </c:pt>
                <c:pt idx="2">
                  <c:v>$25k - $35k</c:v>
                </c:pt>
                <c:pt idx="3">
                  <c:v>$35k - $50k</c:v>
                </c:pt>
                <c:pt idx="4">
                  <c:v>$50k - $75k</c:v>
                </c:pt>
                <c:pt idx="5">
                  <c:v>$75k - $100k</c:v>
                </c:pt>
                <c:pt idx="6">
                  <c:v>$100k - $150k</c:v>
                </c:pt>
                <c:pt idx="7">
                  <c:v>$150k and above</c:v>
                </c:pt>
              </c:strCache>
            </c:strRef>
          </c:cat>
          <c:val>
            <c:numRef>
              <c:f>'2024oldest'!$F$54:$F$61</c:f>
              <c:numCache>
                <c:formatCode>#,##0</c:formatCode>
                <c:ptCount val="8"/>
                <c:pt idx="0">
                  <c:v>13750623</c:v>
                </c:pt>
                <c:pt idx="1">
                  <c:v>11683962</c:v>
                </c:pt>
                <c:pt idx="2">
                  <c:v>11289280</c:v>
                </c:pt>
                <c:pt idx="3">
                  <c:v>15526614</c:v>
                </c:pt>
                <c:pt idx="4">
                  <c:v>22480183</c:v>
                </c:pt>
                <c:pt idx="5">
                  <c:v>16315943</c:v>
                </c:pt>
                <c:pt idx="6">
                  <c:v>18531572</c:v>
                </c:pt>
                <c:pt idx="7">
                  <c:v>15542838</c:v>
                </c:pt>
              </c:numCache>
            </c:numRef>
          </c:val>
          <c:extLst>
            <c:ext xmlns:c16="http://schemas.microsoft.com/office/drawing/2014/chart" uri="{C3380CC4-5D6E-409C-BE32-E72D297353CC}">
              <c16:uniqueId val="{00000002-162C-44DA-B29D-F1C6064F1F0E}"/>
            </c:ext>
          </c:extLst>
        </c:ser>
        <c:ser>
          <c:idx val="3"/>
          <c:order val="3"/>
          <c:tx>
            <c:strRef>
              <c:f>'2024oldest'!$H$53</c:f>
              <c:strCache>
                <c:ptCount val="1"/>
                <c:pt idx="0">
                  <c:v>2024 Projections</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'2024oldest'!$A$54:$A$61</c:f>
              <c:strCache>
                <c:ptCount val="8"/>
                <c:pt idx="0">
                  <c:v>$0 - $15k</c:v>
                </c:pt>
                <c:pt idx="1">
                  <c:v>$15k - $25k</c:v>
                </c:pt>
                <c:pt idx="2">
                  <c:v>$25k - $35k</c:v>
                </c:pt>
                <c:pt idx="3">
                  <c:v>$35k - $50k</c:v>
                </c:pt>
                <c:pt idx="4">
                  <c:v>$50k - $75k</c:v>
                </c:pt>
                <c:pt idx="5">
                  <c:v>$75k - $100k</c:v>
                </c:pt>
                <c:pt idx="6">
                  <c:v>$100k - $150k</c:v>
                </c:pt>
                <c:pt idx="7">
                  <c:v>$150k and above</c:v>
                </c:pt>
              </c:strCache>
            </c:strRef>
          </c:cat>
          <c:val>
            <c:numRef>
              <c:f>'2024oldest'!$H$54:$H$61</c:f>
              <c:numCache>
                <c:formatCode>#,##0</c:formatCode>
                <c:ptCount val="8"/>
                <c:pt idx="0">
                  <c:v>15852720.129219614</c:v>
                </c:pt>
                <c:pt idx="1">
                  <c:v>15750148.911514873</c:v>
                </c:pt>
                <c:pt idx="2">
                  <c:v>13016651.992987499</c:v>
                </c:pt>
                <c:pt idx="3">
                  <c:v>16950544.55830818</c:v>
                </c:pt>
                <c:pt idx="4">
                  <c:v>18939228.64979681</c:v>
                </c:pt>
                <c:pt idx="5">
                  <c:v>13784634.460573761</c:v>
                </c:pt>
                <c:pt idx="6">
                  <c:v>21293940.995328248</c:v>
                </c:pt>
                <c:pt idx="7">
                  <c:v>14578650.232145999</c:v>
                </c:pt>
              </c:numCache>
            </c:numRef>
          </c:val>
          <c:extLst>
            <c:ext xmlns:c16="http://schemas.microsoft.com/office/drawing/2014/chart" uri="{C3380CC4-5D6E-409C-BE32-E72D297353CC}">
              <c16:uniqueId val="{00000003-162C-44DA-B29D-F1C6064F1F0E}"/>
            </c:ext>
          </c:extLst>
        </c:ser>
        <c:dLbls>
          <c:showLegendKey val="0"/>
          <c:showVal val="0"/>
          <c:showCatName val="0"/>
          <c:showSerName val="0"/>
          <c:showPercent val="0"/>
          <c:showBubbleSize val="0"/>
        </c:dLbls>
        <c:gapWidth val="219"/>
        <c:overlap val="-27"/>
        <c:axId val="53994127"/>
        <c:axId val="64917136"/>
      </c:barChart>
      <c:catAx>
        <c:axId val="53994127"/>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64917136"/>
        <c:crosses val="autoZero"/>
        <c:auto val="1"/>
        <c:lblAlgn val="ctr"/>
        <c:lblOffset val="100"/>
        <c:noMultiLvlLbl val="0"/>
      </c:catAx>
      <c:valAx>
        <c:axId val="6491713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53994127"/>
        <c:crosses val="autoZero"/>
        <c:crossBetween val="between"/>
        <c:dispUnits>
          <c:builtInUnit val="millions"/>
          <c:dispUnitsLbl/>
        </c:dispUnits>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Households by Income</a:t>
            </a:r>
          </a:p>
        </c:rich>
      </c:tx>
      <c:overlay val="0"/>
      <c:spPr>
        <a:noFill/>
        <a:ln w="0">
          <a:noFill/>
        </a:ln>
      </c:spPr>
    </c:title>
    <c:autoTitleDeleted val="0"/>
    <c:plotArea>
      <c:layout/>
      <c:barChart>
        <c:barDir val="col"/>
        <c:grouping val="clustered"/>
        <c:varyColors val="0"/>
        <c:ser>
          <c:idx val="0"/>
          <c:order val="0"/>
          <c:tx>
            <c:strRef>
              <c:f>'2024oldest'!$A$54</c:f>
              <c:strCache>
                <c:ptCount val="1"/>
                <c:pt idx="0">
                  <c:v>$0 - $15k</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('2024oldest'!$B$53,'2024oldest'!$D$53,'2024oldest'!$F$53,'2024oldest'!$H$53)</c:f>
              <c:strCache>
                <c:ptCount val="4"/>
                <c:pt idx="0">
                  <c:v>2000 Census</c:v>
                </c:pt>
                <c:pt idx="1">
                  <c:v>2010 Census</c:v>
                </c:pt>
                <c:pt idx="2">
                  <c:v>2019 Estimates</c:v>
                </c:pt>
                <c:pt idx="3">
                  <c:v>2024 Projections</c:v>
                </c:pt>
              </c:strCache>
            </c:strRef>
          </c:cat>
          <c:val>
            <c:numRef>
              <c:f>('2024oldest'!$B$54,'2024oldest'!$D$54,'2024oldest'!$F$54,'2024oldest'!$H$54)</c:f>
              <c:numCache>
                <c:formatCode>#,##0</c:formatCode>
                <c:ptCount val="4"/>
                <c:pt idx="0">
                  <c:v>16724835</c:v>
                </c:pt>
                <c:pt idx="1">
                  <c:v>14955183</c:v>
                </c:pt>
                <c:pt idx="2">
                  <c:v>13750623</c:v>
                </c:pt>
                <c:pt idx="3">
                  <c:v>15852720.129219614</c:v>
                </c:pt>
              </c:numCache>
            </c:numRef>
          </c:val>
          <c:extLst>
            <c:ext xmlns:c16="http://schemas.microsoft.com/office/drawing/2014/chart" uri="{C3380CC4-5D6E-409C-BE32-E72D297353CC}">
              <c16:uniqueId val="{00000000-E1B8-46B7-8B77-81D9A47672C6}"/>
            </c:ext>
          </c:extLst>
        </c:ser>
        <c:ser>
          <c:idx val="1"/>
          <c:order val="1"/>
          <c:tx>
            <c:strRef>
              <c:f>'2024oldest'!$A$55</c:f>
              <c:strCache>
                <c:ptCount val="1"/>
                <c:pt idx="0">
                  <c:v>$15k - $25k</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('2024oldest'!$B$53,'2024oldest'!$D$53,'2024oldest'!$F$53,'2024oldest'!$H$53)</c:f>
              <c:strCache>
                <c:ptCount val="4"/>
                <c:pt idx="0">
                  <c:v>2000 Census</c:v>
                </c:pt>
                <c:pt idx="1">
                  <c:v>2010 Census</c:v>
                </c:pt>
                <c:pt idx="2">
                  <c:v>2019 Estimates</c:v>
                </c:pt>
                <c:pt idx="3">
                  <c:v>2024 Projections</c:v>
                </c:pt>
              </c:strCache>
            </c:strRef>
          </c:cat>
          <c:val>
            <c:numRef>
              <c:f>('2024oldest'!$B$55,'2024oldest'!$D$55,'2024oldest'!$F$55,'2024oldest'!$H$55)</c:f>
              <c:numCache>
                <c:formatCode>#,##0</c:formatCode>
                <c:ptCount val="4"/>
                <c:pt idx="0">
                  <c:v>13537543</c:v>
                </c:pt>
                <c:pt idx="1">
                  <c:v>12861474</c:v>
                </c:pt>
                <c:pt idx="2">
                  <c:v>11683962</c:v>
                </c:pt>
                <c:pt idx="3">
                  <c:v>15750148.911514873</c:v>
                </c:pt>
              </c:numCache>
            </c:numRef>
          </c:val>
          <c:extLst>
            <c:ext xmlns:c16="http://schemas.microsoft.com/office/drawing/2014/chart" uri="{C3380CC4-5D6E-409C-BE32-E72D297353CC}">
              <c16:uniqueId val="{00000001-E1B8-46B7-8B77-81D9A47672C6}"/>
            </c:ext>
          </c:extLst>
        </c:ser>
        <c:ser>
          <c:idx val="2"/>
          <c:order val="2"/>
          <c:tx>
            <c:strRef>
              <c:f>'2024oldest'!$A$56</c:f>
              <c:strCache>
                <c:ptCount val="1"/>
                <c:pt idx="0">
                  <c:v>$25k - $35k</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('2024oldest'!$B$53,'2024oldest'!$D$53,'2024oldest'!$F$53,'2024oldest'!$H$53)</c:f>
              <c:strCache>
                <c:ptCount val="4"/>
                <c:pt idx="0">
                  <c:v>2000 Census</c:v>
                </c:pt>
                <c:pt idx="1">
                  <c:v>2010 Census</c:v>
                </c:pt>
                <c:pt idx="2">
                  <c:v>2019 Estimates</c:v>
                </c:pt>
                <c:pt idx="3">
                  <c:v>2024 Projections</c:v>
                </c:pt>
              </c:strCache>
            </c:strRef>
          </c:cat>
          <c:val>
            <c:numRef>
              <c:f>('2024oldest'!$B$56,'2024oldest'!$D$56,'2024oldest'!$F$56,'2024oldest'!$H$56)</c:f>
              <c:numCache>
                <c:formatCode>#,##0</c:formatCode>
                <c:ptCount val="4"/>
                <c:pt idx="0">
                  <c:v>13519732</c:v>
                </c:pt>
                <c:pt idx="1">
                  <c:v>12510153</c:v>
                </c:pt>
                <c:pt idx="2">
                  <c:v>11289280</c:v>
                </c:pt>
                <c:pt idx="3">
                  <c:v>13016651.992987499</c:v>
                </c:pt>
              </c:numCache>
            </c:numRef>
          </c:val>
          <c:extLst>
            <c:ext xmlns:c16="http://schemas.microsoft.com/office/drawing/2014/chart" uri="{C3380CC4-5D6E-409C-BE32-E72D297353CC}">
              <c16:uniqueId val="{00000002-E1B8-46B7-8B77-81D9A47672C6}"/>
            </c:ext>
          </c:extLst>
        </c:ser>
        <c:ser>
          <c:idx val="3"/>
          <c:order val="3"/>
          <c:tx>
            <c:strRef>
              <c:f>'2024oldest'!$A$57</c:f>
              <c:strCache>
                <c:ptCount val="1"/>
                <c:pt idx="0">
                  <c:v>$35k - $50k</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('2024oldest'!$B$53,'2024oldest'!$D$53,'2024oldest'!$F$53,'2024oldest'!$H$53)</c:f>
              <c:strCache>
                <c:ptCount val="4"/>
                <c:pt idx="0">
                  <c:v>2000 Census</c:v>
                </c:pt>
                <c:pt idx="1">
                  <c:v>2010 Census</c:v>
                </c:pt>
                <c:pt idx="2">
                  <c:v>2019 Estimates</c:v>
                </c:pt>
                <c:pt idx="3">
                  <c:v>2024 Projections</c:v>
                </c:pt>
              </c:strCache>
            </c:strRef>
          </c:cat>
          <c:val>
            <c:numRef>
              <c:f>('2024oldest'!$B$57,'2024oldest'!$D$57,'2024oldest'!$F$57,'2024oldest'!$H$57)</c:f>
              <c:numCache>
                <c:formatCode>#,##0</c:formatCode>
                <c:ptCount val="4"/>
                <c:pt idx="0">
                  <c:v>17447020</c:v>
                </c:pt>
                <c:pt idx="1">
                  <c:v>16665846</c:v>
                </c:pt>
                <c:pt idx="2">
                  <c:v>15526614</c:v>
                </c:pt>
                <c:pt idx="3">
                  <c:v>16950544.55830818</c:v>
                </c:pt>
              </c:numCache>
            </c:numRef>
          </c:val>
          <c:extLst>
            <c:ext xmlns:c16="http://schemas.microsoft.com/office/drawing/2014/chart" uri="{C3380CC4-5D6E-409C-BE32-E72D297353CC}">
              <c16:uniqueId val="{00000003-E1B8-46B7-8B77-81D9A47672C6}"/>
            </c:ext>
          </c:extLst>
        </c:ser>
        <c:ser>
          <c:idx val="4"/>
          <c:order val="4"/>
          <c:tx>
            <c:strRef>
              <c:f>'2024oldest'!$A$58</c:f>
              <c:strCache>
                <c:ptCount val="1"/>
                <c:pt idx="0">
                  <c:v>$50k - $75k</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('2024oldest'!$B$53,'2024oldest'!$D$53,'2024oldest'!$F$53,'2024oldest'!$H$53)</c:f>
              <c:strCache>
                <c:ptCount val="4"/>
                <c:pt idx="0">
                  <c:v>2000 Census</c:v>
                </c:pt>
                <c:pt idx="1">
                  <c:v>2010 Census</c:v>
                </c:pt>
                <c:pt idx="2">
                  <c:v>2019 Estimates</c:v>
                </c:pt>
                <c:pt idx="3">
                  <c:v>2024 Projections</c:v>
                </c:pt>
              </c:strCache>
            </c:strRef>
          </c:cat>
          <c:val>
            <c:numRef>
              <c:f>('2024oldest'!$B$58,'2024oldest'!$D$58,'2024oldest'!$F$58,'2024oldest'!$H$58)</c:f>
              <c:numCache>
                <c:formatCode>#,##0</c:formatCode>
                <c:ptCount val="4"/>
                <c:pt idx="0">
                  <c:v>20541166</c:v>
                </c:pt>
                <c:pt idx="1">
                  <c:v>21632237</c:v>
                </c:pt>
                <c:pt idx="2">
                  <c:v>22480183</c:v>
                </c:pt>
                <c:pt idx="3">
                  <c:v>18939228.64979681</c:v>
                </c:pt>
              </c:numCache>
            </c:numRef>
          </c:val>
          <c:extLst>
            <c:ext xmlns:c16="http://schemas.microsoft.com/office/drawing/2014/chart" uri="{C3380CC4-5D6E-409C-BE32-E72D297353CC}">
              <c16:uniqueId val="{00000004-E1B8-46B7-8B77-81D9A47672C6}"/>
            </c:ext>
          </c:extLst>
        </c:ser>
        <c:ser>
          <c:idx val="5"/>
          <c:order val="5"/>
          <c:tx>
            <c:strRef>
              <c:f>'2024oldest'!$A$59</c:f>
              <c:strCache>
                <c:ptCount val="1"/>
                <c:pt idx="0">
                  <c:v>$75k - $100k</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('2024oldest'!$B$53,'2024oldest'!$D$53,'2024oldest'!$F$53,'2024oldest'!$H$53)</c:f>
              <c:strCache>
                <c:ptCount val="4"/>
                <c:pt idx="0">
                  <c:v>2000 Census</c:v>
                </c:pt>
                <c:pt idx="1">
                  <c:v>2010 Census</c:v>
                </c:pt>
                <c:pt idx="2">
                  <c:v>2019 Estimates</c:v>
                </c:pt>
                <c:pt idx="3">
                  <c:v>2024 Projections</c:v>
                </c:pt>
              </c:strCache>
            </c:strRef>
          </c:cat>
          <c:val>
            <c:numRef>
              <c:f>('2024oldest'!$B$59,'2024oldest'!$D$59,'2024oldest'!$F$59,'2024oldest'!$H$59)</c:f>
              <c:numCache>
                <c:formatCode>#,##0</c:formatCode>
                <c:ptCount val="4"/>
                <c:pt idx="0">
                  <c:v>10799497</c:v>
                </c:pt>
                <c:pt idx="1">
                  <c:v>14256473</c:v>
                </c:pt>
                <c:pt idx="2">
                  <c:v>16315943</c:v>
                </c:pt>
                <c:pt idx="3">
                  <c:v>13784634.460573761</c:v>
                </c:pt>
              </c:numCache>
            </c:numRef>
          </c:val>
          <c:extLst>
            <c:ext xmlns:c16="http://schemas.microsoft.com/office/drawing/2014/chart" uri="{C3380CC4-5D6E-409C-BE32-E72D297353CC}">
              <c16:uniqueId val="{00000005-E1B8-46B7-8B77-81D9A47672C6}"/>
            </c:ext>
          </c:extLst>
        </c:ser>
        <c:ser>
          <c:idx val="6"/>
          <c:order val="6"/>
          <c:tx>
            <c:strRef>
              <c:f>'2024oldest'!$A$60</c:f>
              <c:strCache>
                <c:ptCount val="1"/>
                <c:pt idx="0">
                  <c:v>$100k - $150k</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('2024oldest'!$B$53,'2024oldest'!$D$53,'2024oldest'!$F$53,'2024oldest'!$H$53)</c:f>
              <c:strCache>
                <c:ptCount val="4"/>
                <c:pt idx="0">
                  <c:v>2000 Census</c:v>
                </c:pt>
                <c:pt idx="1">
                  <c:v>2010 Census</c:v>
                </c:pt>
                <c:pt idx="2">
                  <c:v>2019 Estimates</c:v>
                </c:pt>
                <c:pt idx="3">
                  <c:v>2024 Projections</c:v>
                </c:pt>
              </c:strCache>
            </c:strRef>
          </c:cat>
          <c:val>
            <c:numRef>
              <c:f>('2024oldest'!$B$60,'2024oldest'!$D$60,'2024oldest'!$F$60,'2024oldest'!$H$60)</c:f>
              <c:numCache>
                <c:formatCode>#,##0</c:formatCode>
                <c:ptCount val="4"/>
                <c:pt idx="0">
                  <c:v>8147832</c:v>
                </c:pt>
                <c:pt idx="1">
                  <c:v>14655071</c:v>
                </c:pt>
                <c:pt idx="2">
                  <c:v>18531572</c:v>
                </c:pt>
                <c:pt idx="3">
                  <c:v>21293940.995328248</c:v>
                </c:pt>
              </c:numCache>
            </c:numRef>
          </c:val>
          <c:extLst>
            <c:ext xmlns:c16="http://schemas.microsoft.com/office/drawing/2014/chart" uri="{C3380CC4-5D6E-409C-BE32-E72D297353CC}">
              <c16:uniqueId val="{00000006-E1B8-46B7-8B77-81D9A47672C6}"/>
            </c:ext>
          </c:extLst>
        </c:ser>
        <c:ser>
          <c:idx val="7"/>
          <c:order val="7"/>
          <c:tx>
            <c:strRef>
              <c:f>'2024oldest'!$A$61</c:f>
              <c:strCache>
                <c:ptCount val="1"/>
                <c:pt idx="0">
                  <c:v>$150k and above</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('2024oldest'!$B$53,'2024oldest'!$D$53,'2024oldest'!$F$53,'2024oldest'!$H$53)</c:f>
              <c:strCache>
                <c:ptCount val="4"/>
                <c:pt idx="0">
                  <c:v>2000 Census</c:v>
                </c:pt>
                <c:pt idx="1">
                  <c:v>2010 Census</c:v>
                </c:pt>
                <c:pt idx="2">
                  <c:v>2019 Estimates</c:v>
                </c:pt>
                <c:pt idx="3">
                  <c:v>2024 Projections</c:v>
                </c:pt>
              </c:strCache>
            </c:strRef>
          </c:cat>
          <c:val>
            <c:numRef>
              <c:f>('2024oldest'!$B$61,'2024oldest'!$D$61,'2024oldest'!$F$61,'2024oldest'!$H$61)</c:f>
              <c:numCache>
                <c:formatCode>#,##0</c:formatCode>
                <c:ptCount val="4"/>
                <c:pt idx="0">
                  <c:v>4824686</c:v>
                </c:pt>
                <c:pt idx="1">
                  <c:v>9179855</c:v>
                </c:pt>
                <c:pt idx="2">
                  <c:v>15542838</c:v>
                </c:pt>
                <c:pt idx="3">
                  <c:v>14578650.232145999</c:v>
                </c:pt>
              </c:numCache>
            </c:numRef>
          </c:val>
          <c:extLst>
            <c:ext xmlns:c16="http://schemas.microsoft.com/office/drawing/2014/chart" uri="{C3380CC4-5D6E-409C-BE32-E72D297353CC}">
              <c16:uniqueId val="{00000007-E1B8-46B7-8B77-81D9A47672C6}"/>
            </c:ext>
          </c:extLst>
        </c:ser>
        <c:dLbls>
          <c:showLegendKey val="0"/>
          <c:showVal val="0"/>
          <c:showCatName val="0"/>
          <c:showSerName val="0"/>
          <c:showPercent val="0"/>
          <c:showBubbleSize val="0"/>
        </c:dLbls>
        <c:gapWidth val="219"/>
        <c:overlap val="-27"/>
        <c:axId val="96296282"/>
        <c:axId val="80718865"/>
      </c:barChart>
      <c:catAx>
        <c:axId val="9629628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80718865"/>
        <c:crosses val="autoZero"/>
        <c:auto val="1"/>
        <c:lblAlgn val="ctr"/>
        <c:lblOffset val="100"/>
        <c:noMultiLvlLbl val="0"/>
      </c:catAx>
      <c:valAx>
        <c:axId val="80718865"/>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96296282"/>
        <c:crosses val="autoZero"/>
        <c:crossBetween val="between"/>
        <c:dispUnits>
          <c:builtInUnit val="millions"/>
          <c:dispUnitsLbl/>
        </c:dispUnits>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Percentage Change in Households by Income</a:t>
            </a:r>
          </a:p>
        </c:rich>
      </c:tx>
      <c:overlay val="0"/>
      <c:spPr>
        <a:noFill/>
        <a:ln w="0">
          <a:noFill/>
        </a:ln>
      </c:spPr>
    </c:title>
    <c:autoTitleDeleted val="0"/>
    <c:plotArea>
      <c:layout/>
      <c:barChart>
        <c:barDir val="col"/>
        <c:grouping val="clustered"/>
        <c:varyColors val="0"/>
        <c:ser>
          <c:idx val="0"/>
          <c:order val="0"/>
          <c:tx>
            <c:strRef>
              <c:f>'2024oldest'!$A$54</c:f>
              <c:strCache>
                <c:ptCount val="1"/>
                <c:pt idx="0">
                  <c:v>$0 - $15k</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'2024oldest'!$J$53:$K$53</c:f>
              <c:strCache>
                <c:ptCount val="2"/>
                <c:pt idx="0">
                  <c:v>2000 to 2010</c:v>
                </c:pt>
                <c:pt idx="1">
                  <c:v>2019 to 2024</c:v>
                </c:pt>
              </c:strCache>
            </c:strRef>
          </c:cat>
          <c:val>
            <c:numRef>
              <c:f>'2024oldest'!$J$54:$K$54</c:f>
              <c:numCache>
                <c:formatCode>#,##0.0%</c:formatCode>
                <c:ptCount val="2"/>
                <c:pt idx="0">
                  <c:v>-0.10581</c:v>
                </c:pt>
                <c:pt idx="1">
                  <c:v>0.15287286468544836</c:v>
                </c:pt>
              </c:numCache>
            </c:numRef>
          </c:val>
          <c:extLst>
            <c:ext xmlns:c16="http://schemas.microsoft.com/office/drawing/2014/chart" uri="{C3380CC4-5D6E-409C-BE32-E72D297353CC}">
              <c16:uniqueId val="{00000000-041D-4D80-93B4-40095EFE2E52}"/>
            </c:ext>
          </c:extLst>
        </c:ser>
        <c:ser>
          <c:idx val="1"/>
          <c:order val="1"/>
          <c:tx>
            <c:strRef>
              <c:f>'2024oldest'!$A$55</c:f>
              <c:strCache>
                <c:ptCount val="1"/>
                <c:pt idx="0">
                  <c:v>$15k - $25k</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'2024oldest'!$J$53:$K$53</c:f>
              <c:strCache>
                <c:ptCount val="2"/>
                <c:pt idx="0">
                  <c:v>2000 to 2010</c:v>
                </c:pt>
                <c:pt idx="1">
                  <c:v>2019 to 2024</c:v>
                </c:pt>
              </c:strCache>
            </c:strRef>
          </c:cat>
          <c:val>
            <c:numRef>
              <c:f>'2024oldest'!$J$55:$K$55</c:f>
              <c:numCache>
                <c:formatCode>#,##0.0%</c:formatCode>
                <c:ptCount val="2"/>
                <c:pt idx="0">
                  <c:v>-4.9939999999999998E-2</c:v>
                </c:pt>
                <c:pt idx="1">
                  <c:v>0.3480143902825833</c:v>
                </c:pt>
              </c:numCache>
            </c:numRef>
          </c:val>
          <c:extLst>
            <c:ext xmlns:c16="http://schemas.microsoft.com/office/drawing/2014/chart" uri="{C3380CC4-5D6E-409C-BE32-E72D297353CC}">
              <c16:uniqueId val="{00000001-041D-4D80-93B4-40095EFE2E52}"/>
            </c:ext>
          </c:extLst>
        </c:ser>
        <c:ser>
          <c:idx val="2"/>
          <c:order val="2"/>
          <c:tx>
            <c:strRef>
              <c:f>'2024oldest'!$A$56</c:f>
              <c:strCache>
                <c:ptCount val="1"/>
                <c:pt idx="0">
                  <c:v>$25k - $35k</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'2024oldest'!$J$53:$K$53</c:f>
              <c:strCache>
                <c:ptCount val="2"/>
                <c:pt idx="0">
                  <c:v>2000 to 2010</c:v>
                </c:pt>
                <c:pt idx="1">
                  <c:v>2019 to 2024</c:v>
                </c:pt>
              </c:strCache>
            </c:strRef>
          </c:cat>
          <c:val>
            <c:numRef>
              <c:f>'2024oldest'!$J$56:$K$56</c:f>
              <c:numCache>
                <c:formatCode>#,##0.0%</c:formatCode>
                <c:ptCount val="2"/>
                <c:pt idx="0">
                  <c:v>-7.4674000000000004E-2</c:v>
                </c:pt>
                <c:pt idx="1">
                  <c:v>0.15300993446769845</c:v>
                </c:pt>
              </c:numCache>
            </c:numRef>
          </c:val>
          <c:extLst>
            <c:ext xmlns:c16="http://schemas.microsoft.com/office/drawing/2014/chart" uri="{C3380CC4-5D6E-409C-BE32-E72D297353CC}">
              <c16:uniqueId val="{00000002-041D-4D80-93B4-40095EFE2E52}"/>
            </c:ext>
          </c:extLst>
        </c:ser>
        <c:ser>
          <c:idx val="3"/>
          <c:order val="3"/>
          <c:tx>
            <c:strRef>
              <c:f>'2024oldest'!$A$57</c:f>
              <c:strCache>
                <c:ptCount val="1"/>
                <c:pt idx="0">
                  <c:v>$35k - $50k</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'2024oldest'!$J$53:$K$53</c:f>
              <c:strCache>
                <c:ptCount val="2"/>
                <c:pt idx="0">
                  <c:v>2000 to 2010</c:v>
                </c:pt>
                <c:pt idx="1">
                  <c:v>2019 to 2024</c:v>
                </c:pt>
              </c:strCache>
            </c:strRef>
          </c:cat>
          <c:val>
            <c:numRef>
              <c:f>'2024oldest'!$J$57:$K$57</c:f>
              <c:numCache>
                <c:formatCode>#,##0.0%</c:formatCode>
                <c:ptCount val="2"/>
                <c:pt idx="0">
                  <c:v>-4.4774000000000001E-2</c:v>
                </c:pt>
                <c:pt idx="1">
                  <c:v>9.1709020286598247E-2</c:v>
                </c:pt>
              </c:numCache>
            </c:numRef>
          </c:val>
          <c:extLst>
            <c:ext xmlns:c16="http://schemas.microsoft.com/office/drawing/2014/chart" uri="{C3380CC4-5D6E-409C-BE32-E72D297353CC}">
              <c16:uniqueId val="{00000003-041D-4D80-93B4-40095EFE2E52}"/>
            </c:ext>
          </c:extLst>
        </c:ser>
        <c:ser>
          <c:idx val="4"/>
          <c:order val="4"/>
          <c:tx>
            <c:strRef>
              <c:f>'2024oldest'!$A$58</c:f>
              <c:strCache>
                <c:ptCount val="1"/>
                <c:pt idx="0">
                  <c:v>$50k - $75k</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'2024oldest'!$J$53:$K$53</c:f>
              <c:strCache>
                <c:ptCount val="2"/>
                <c:pt idx="0">
                  <c:v>2000 to 2010</c:v>
                </c:pt>
                <c:pt idx="1">
                  <c:v>2019 to 2024</c:v>
                </c:pt>
              </c:strCache>
            </c:strRef>
          </c:cat>
          <c:val>
            <c:numRef>
              <c:f>'2024oldest'!$J$58:$K$58</c:f>
              <c:numCache>
                <c:formatCode>#,##0.0%</c:formatCode>
                <c:ptCount val="2"/>
                <c:pt idx="0">
                  <c:v>5.3115999999999997E-2</c:v>
                </c:pt>
                <c:pt idx="1">
                  <c:v>-0.1575144806518341</c:v>
                </c:pt>
              </c:numCache>
            </c:numRef>
          </c:val>
          <c:extLst>
            <c:ext xmlns:c16="http://schemas.microsoft.com/office/drawing/2014/chart" uri="{C3380CC4-5D6E-409C-BE32-E72D297353CC}">
              <c16:uniqueId val="{00000004-041D-4D80-93B4-40095EFE2E52}"/>
            </c:ext>
          </c:extLst>
        </c:ser>
        <c:ser>
          <c:idx val="5"/>
          <c:order val="5"/>
          <c:tx>
            <c:strRef>
              <c:f>'2024oldest'!$A$59</c:f>
              <c:strCache>
                <c:ptCount val="1"/>
                <c:pt idx="0">
                  <c:v>$75k - $100k</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'2024oldest'!$J$53:$K$53</c:f>
              <c:strCache>
                <c:ptCount val="2"/>
                <c:pt idx="0">
                  <c:v>2000 to 2010</c:v>
                </c:pt>
                <c:pt idx="1">
                  <c:v>2019 to 2024</c:v>
                </c:pt>
              </c:strCache>
            </c:strRef>
          </c:cat>
          <c:val>
            <c:numRef>
              <c:f>'2024oldest'!$J$59:$K$59</c:f>
              <c:numCache>
                <c:formatCode>#,##0.0%</c:formatCode>
                <c:ptCount val="2"/>
                <c:pt idx="0">
                  <c:v>0.32010499999999997</c:v>
                </c:pt>
                <c:pt idx="1">
                  <c:v>-0.15514325708457299</c:v>
                </c:pt>
              </c:numCache>
            </c:numRef>
          </c:val>
          <c:extLst>
            <c:ext xmlns:c16="http://schemas.microsoft.com/office/drawing/2014/chart" uri="{C3380CC4-5D6E-409C-BE32-E72D297353CC}">
              <c16:uniqueId val="{00000005-041D-4D80-93B4-40095EFE2E52}"/>
            </c:ext>
          </c:extLst>
        </c:ser>
        <c:ser>
          <c:idx val="6"/>
          <c:order val="6"/>
          <c:tx>
            <c:strRef>
              <c:f>'2024oldest'!$A$60</c:f>
              <c:strCache>
                <c:ptCount val="1"/>
                <c:pt idx="0">
                  <c:v>$100k - $150k</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'2024oldest'!$J$53:$K$53</c:f>
              <c:strCache>
                <c:ptCount val="2"/>
                <c:pt idx="0">
                  <c:v>2000 to 2010</c:v>
                </c:pt>
                <c:pt idx="1">
                  <c:v>2019 to 2024</c:v>
                </c:pt>
              </c:strCache>
            </c:strRef>
          </c:cat>
          <c:val>
            <c:numRef>
              <c:f>'2024oldest'!$J$60:$K$60</c:f>
              <c:numCache>
                <c:formatCode>#,##0.0%</c:formatCode>
                <c:ptCount val="2"/>
                <c:pt idx="0">
                  <c:v>0.798647</c:v>
                </c:pt>
                <c:pt idx="1">
                  <c:v>0.14906285313130735</c:v>
                </c:pt>
              </c:numCache>
            </c:numRef>
          </c:val>
          <c:extLst>
            <c:ext xmlns:c16="http://schemas.microsoft.com/office/drawing/2014/chart" uri="{C3380CC4-5D6E-409C-BE32-E72D297353CC}">
              <c16:uniqueId val="{00000006-041D-4D80-93B4-40095EFE2E52}"/>
            </c:ext>
          </c:extLst>
        </c:ser>
        <c:ser>
          <c:idx val="7"/>
          <c:order val="7"/>
          <c:tx>
            <c:strRef>
              <c:f>'2024oldest'!$A$61</c:f>
              <c:strCache>
                <c:ptCount val="1"/>
                <c:pt idx="0">
                  <c:v>$150k and above</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'2024oldest'!$J$53:$K$53</c:f>
              <c:strCache>
                <c:ptCount val="2"/>
                <c:pt idx="0">
                  <c:v>2000 to 2010</c:v>
                </c:pt>
                <c:pt idx="1">
                  <c:v>2019 to 2024</c:v>
                </c:pt>
              </c:strCache>
            </c:strRef>
          </c:cat>
          <c:val>
            <c:numRef>
              <c:f>'2024oldest'!$J$61:$K$61</c:f>
              <c:numCache>
                <c:formatCode>#,##0.0%</c:formatCode>
                <c:ptCount val="2"/>
                <c:pt idx="0">
                  <c:v>0.90268400000000004</c:v>
                </c:pt>
                <c:pt idx="1">
                  <c:v>-6.2034215878335817E-2</c:v>
                </c:pt>
              </c:numCache>
            </c:numRef>
          </c:val>
          <c:extLst>
            <c:ext xmlns:c16="http://schemas.microsoft.com/office/drawing/2014/chart" uri="{C3380CC4-5D6E-409C-BE32-E72D297353CC}">
              <c16:uniqueId val="{00000007-041D-4D80-93B4-40095EFE2E52}"/>
            </c:ext>
          </c:extLst>
        </c:ser>
        <c:dLbls>
          <c:showLegendKey val="0"/>
          <c:showVal val="0"/>
          <c:showCatName val="0"/>
          <c:showSerName val="0"/>
          <c:showPercent val="0"/>
          <c:showBubbleSize val="0"/>
        </c:dLbls>
        <c:gapWidth val="219"/>
        <c:overlap val="-27"/>
        <c:axId val="8110776"/>
        <c:axId val="71441417"/>
      </c:barChart>
      <c:catAx>
        <c:axId val="8110776"/>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71441417"/>
        <c:crosses val="autoZero"/>
        <c:auto val="1"/>
        <c:lblAlgn val="ctr"/>
        <c:lblOffset val="100"/>
        <c:noMultiLvlLbl val="0"/>
      </c:catAx>
      <c:valAx>
        <c:axId val="71441417"/>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8110776"/>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Percentage Change in Employment Metrics</a:t>
            </a:r>
          </a:p>
        </c:rich>
      </c:tx>
      <c:overlay val="0"/>
      <c:spPr>
        <a:noFill/>
        <a:ln w="0">
          <a:noFill/>
        </a:ln>
      </c:spPr>
    </c:title>
    <c:autoTitleDeleted val="0"/>
    <c:plotArea>
      <c:layout/>
      <c:barChart>
        <c:barDir val="col"/>
        <c:grouping val="clustered"/>
        <c:varyColors val="0"/>
        <c:ser>
          <c:idx val="0"/>
          <c:order val="0"/>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'2024oldest'!$J$67:$K$68</c:f>
              <c:multiLvlStrCache>
                <c:ptCount val="2"/>
                <c:lvl>
                  <c:pt idx="0">
                    <c:v>2000 to 2010</c:v>
                  </c:pt>
                  <c:pt idx="1">
                    <c:v>2019 to 2024</c:v>
                  </c:pt>
                </c:lvl>
                <c:lvl>
                  <c:pt idx="0">
                    <c:v>Percent Change</c:v>
                  </c:pt>
                </c:lvl>
              </c:multiLvlStrCache>
            </c:multiLvlStrRef>
          </c:cat>
          <c:val>
            <c:numRef>
              <c:f>'2024oldest'!$J$69:$K$69</c:f>
              <c:numCache>
                <c:formatCode>#,##0.0%</c:formatCode>
                <c:ptCount val="2"/>
                <c:pt idx="0">
                  <c:v>0.119801</c:v>
                </c:pt>
                <c:pt idx="1">
                  <c:v>0.127607</c:v>
                </c:pt>
              </c:numCache>
            </c:numRef>
          </c:val>
          <c:extLst>
            <c:ext xmlns:c16="http://schemas.microsoft.com/office/drawing/2014/chart" uri="{C3380CC4-5D6E-409C-BE32-E72D297353CC}">
              <c16:uniqueId val="{00000000-25E7-4542-88C8-FA0190E97C4A}"/>
            </c:ext>
          </c:extLst>
        </c:ser>
        <c:ser>
          <c:idx val="1"/>
          <c:order val="1"/>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'2024oldest'!$J$67:$K$68</c:f>
              <c:multiLvlStrCache>
                <c:ptCount val="2"/>
                <c:lvl>
                  <c:pt idx="0">
                    <c:v>2000 to 2010</c:v>
                  </c:pt>
                  <c:pt idx="1">
                    <c:v>2019 to 2024</c:v>
                  </c:pt>
                </c:lvl>
                <c:lvl>
                  <c:pt idx="0">
                    <c:v>Percent Change</c:v>
                  </c:pt>
                </c:lvl>
              </c:multiLvlStrCache>
            </c:multiLvlStrRef>
          </c:cat>
          <c:val>
            <c:numRef>
              <c:f>'2024oldest'!$J$70:$K$70</c:f>
              <c:numCache>
                <c:formatCode>#,##0.0%</c:formatCode>
                <c:ptCount val="2"/>
                <c:pt idx="0">
                  <c:v>0.127889</c:v>
                </c:pt>
                <c:pt idx="1">
                  <c:v>1.47776E-2</c:v>
                </c:pt>
              </c:numCache>
            </c:numRef>
          </c:val>
          <c:extLst>
            <c:ext xmlns:c16="http://schemas.microsoft.com/office/drawing/2014/chart" uri="{C3380CC4-5D6E-409C-BE32-E72D297353CC}">
              <c16:uniqueId val="{00000001-25E7-4542-88C8-FA0190E97C4A}"/>
            </c:ext>
          </c:extLst>
        </c:ser>
        <c:ser>
          <c:idx val="2"/>
          <c:order val="2"/>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'2024oldest'!$J$67:$K$68</c:f>
              <c:multiLvlStrCache>
                <c:ptCount val="2"/>
                <c:lvl>
                  <c:pt idx="0">
                    <c:v>2000 to 2010</c:v>
                  </c:pt>
                  <c:pt idx="1">
                    <c:v>2019 to 2024</c:v>
                  </c:pt>
                </c:lvl>
                <c:lvl>
                  <c:pt idx="0">
                    <c:v>Percent Change</c:v>
                  </c:pt>
                </c:lvl>
              </c:multiLvlStrCache>
            </c:multiLvlStrRef>
          </c:cat>
          <c:val>
            <c:numRef>
              <c:f>'2024oldest'!$J$71:$K$71</c:f>
              <c:numCache>
                <c:formatCode>#,##0.0%</c:formatCode>
                <c:ptCount val="2"/>
                <c:pt idx="0">
                  <c:v>8.4959000000000007E-2</c:v>
                </c:pt>
                <c:pt idx="1">
                  <c:v>1.0229469999999999E-2</c:v>
                </c:pt>
              </c:numCache>
            </c:numRef>
          </c:val>
          <c:extLst>
            <c:ext xmlns:c16="http://schemas.microsoft.com/office/drawing/2014/chart" uri="{C3380CC4-5D6E-409C-BE32-E72D297353CC}">
              <c16:uniqueId val="{00000002-25E7-4542-88C8-FA0190E97C4A}"/>
            </c:ext>
          </c:extLst>
        </c:ser>
        <c:ser>
          <c:idx val="3"/>
          <c:order val="3"/>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'2024oldest'!$J$67:$K$68</c:f>
              <c:multiLvlStrCache>
                <c:ptCount val="2"/>
                <c:lvl>
                  <c:pt idx="0">
                    <c:v>2000 to 2010</c:v>
                  </c:pt>
                  <c:pt idx="1">
                    <c:v>2019 to 2024</c:v>
                  </c:pt>
                </c:lvl>
                <c:lvl>
                  <c:pt idx="0">
                    <c:v>Percent Change</c:v>
                  </c:pt>
                </c:lvl>
              </c:multiLvlStrCache>
            </c:multiLvlStrRef>
          </c:cat>
          <c:val>
            <c:numRef>
              <c:f>'2024oldest'!$J$72:$K$72</c:f>
              <c:numCache>
                <c:formatCode>#,##0.0%</c:formatCode>
                <c:ptCount val="2"/>
                <c:pt idx="0">
                  <c:v>0.86083299999999996</c:v>
                </c:pt>
                <c:pt idx="1">
                  <c:v>1.0009596000000001</c:v>
                </c:pt>
              </c:numCache>
            </c:numRef>
          </c:val>
          <c:extLst>
            <c:ext xmlns:c16="http://schemas.microsoft.com/office/drawing/2014/chart" uri="{C3380CC4-5D6E-409C-BE32-E72D297353CC}">
              <c16:uniqueId val="{00000003-25E7-4542-88C8-FA0190E97C4A}"/>
            </c:ext>
          </c:extLst>
        </c:ser>
        <c:ser>
          <c:idx val="4"/>
          <c:order val="4"/>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'2024oldest'!$J$67:$K$68</c:f>
              <c:multiLvlStrCache>
                <c:ptCount val="2"/>
                <c:lvl>
                  <c:pt idx="0">
                    <c:v>2000 to 2010</c:v>
                  </c:pt>
                  <c:pt idx="1">
                    <c:v>2019 to 2024</c:v>
                  </c:pt>
                </c:lvl>
                <c:lvl>
                  <c:pt idx="0">
                    <c:v>Percent Change</c:v>
                  </c:pt>
                </c:lvl>
              </c:multiLvlStrCache>
            </c:multiLvlStrRef>
          </c:cat>
          <c:val>
            <c:numRef>
              <c:f>'2024oldest'!$J$73:$K$73</c:f>
              <c:numCache>
                <c:formatCode>#,##0.0%</c:formatCode>
                <c:ptCount val="2"/>
                <c:pt idx="0">
                  <c:v>-9.2464000000000005E-2</c:v>
                </c:pt>
                <c:pt idx="1">
                  <c:v>9.3530000000000002E-3</c:v>
                </c:pt>
              </c:numCache>
            </c:numRef>
          </c:val>
          <c:extLst>
            <c:ext xmlns:c16="http://schemas.microsoft.com/office/drawing/2014/chart" uri="{C3380CC4-5D6E-409C-BE32-E72D297353CC}">
              <c16:uniqueId val="{00000004-25E7-4542-88C8-FA0190E97C4A}"/>
            </c:ext>
          </c:extLst>
        </c:ser>
        <c:ser>
          <c:idx val="5"/>
          <c:order val="5"/>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'2024oldest'!$J$67:$K$68</c:f>
              <c:multiLvlStrCache>
                <c:ptCount val="2"/>
                <c:lvl>
                  <c:pt idx="0">
                    <c:v>2000 to 2010</c:v>
                  </c:pt>
                  <c:pt idx="1">
                    <c:v>2019 to 2024</c:v>
                  </c:pt>
                </c:lvl>
                <c:lvl>
                  <c:pt idx="0">
                    <c:v>Percent Change</c:v>
                  </c:pt>
                </c:lvl>
              </c:multiLvlStrCache>
            </c:multiLvlStrRef>
          </c:cat>
          <c:val>
            <c:numRef>
              <c:f>'2024oldest'!$J$74:$K$74</c:f>
              <c:numCache>
                <c:formatCode>#,##0.0%</c:formatCode>
                <c:ptCount val="2"/>
                <c:pt idx="0">
                  <c:v>0.10548</c:v>
                </c:pt>
                <c:pt idx="1">
                  <c:v>0.18728300000000001</c:v>
                </c:pt>
              </c:numCache>
            </c:numRef>
          </c:val>
          <c:extLst>
            <c:ext xmlns:c16="http://schemas.microsoft.com/office/drawing/2014/chart" uri="{C3380CC4-5D6E-409C-BE32-E72D297353CC}">
              <c16:uniqueId val="{00000005-25E7-4542-88C8-FA0190E97C4A}"/>
            </c:ext>
          </c:extLst>
        </c:ser>
        <c:ser>
          <c:idx val="6"/>
          <c:order val="6"/>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'2024oldest'!$J$67:$K$68</c:f>
              <c:multiLvlStrCache>
                <c:ptCount val="2"/>
                <c:lvl>
                  <c:pt idx="0">
                    <c:v>2000 to 2010</c:v>
                  </c:pt>
                  <c:pt idx="1">
                    <c:v>2019 to 2024</c:v>
                  </c:pt>
                </c:lvl>
                <c:lvl>
                  <c:pt idx="0">
                    <c:v>Percent Change</c:v>
                  </c:pt>
                </c:lvl>
              </c:multiLvlStrCache>
            </c:multiLvlStrRef>
          </c:cat>
          <c:val>
            <c:numRef>
              <c:f>'2024oldest'!$J$75:$K$75</c:f>
              <c:numCache>
                <c:formatCode>#,##0.0%</c:formatCode>
                <c:ptCount val="2"/>
                <c:pt idx="0">
                  <c:v>0.110489</c:v>
                </c:pt>
                <c:pt idx="1">
                  <c:v>3.3765999999999997E-2</c:v>
                </c:pt>
              </c:numCache>
            </c:numRef>
          </c:val>
          <c:extLst>
            <c:ext xmlns:c16="http://schemas.microsoft.com/office/drawing/2014/chart" uri="{C3380CC4-5D6E-409C-BE32-E72D297353CC}">
              <c16:uniqueId val="{00000006-25E7-4542-88C8-FA0190E97C4A}"/>
            </c:ext>
          </c:extLst>
        </c:ser>
        <c:ser>
          <c:idx val="7"/>
          <c:order val="7"/>
          <c:spPr>
            <a:solidFill>
              <a:srgbClr val="636363"/>
            </a:solidFill>
            <a:ln w="0">
              <a:noFill/>
            </a:ln>
          </c:spPr>
          <c:invertIfNegative val="0"/>
          <c:cat>
            <c:multiLvlStrRef>
              <c:f>'2024oldest'!$J$67:$K$68</c:f>
              <c:multiLvlStrCache>
                <c:ptCount val="2"/>
                <c:lvl>
                  <c:pt idx="0">
                    <c:v>2000 to 2010</c:v>
                  </c:pt>
                  <c:pt idx="1">
                    <c:v>2019 to 2024</c:v>
                  </c:pt>
                </c:lvl>
                <c:lvl>
                  <c:pt idx="0">
                    <c:v>Percent Change</c:v>
                  </c:pt>
                </c:lvl>
              </c:multiLvlStrCache>
            </c:multiLvlStrRef>
          </c:cat>
          <c:extLst>
            <c:ext xmlns:c16="http://schemas.microsoft.com/office/drawing/2014/chart" uri="{C3380CC4-5D6E-409C-BE32-E72D297353CC}">
              <c16:uniqueId val="{00000007-25E7-4542-88C8-FA0190E97C4A}"/>
            </c:ext>
          </c:extLst>
        </c:ser>
        <c:ser>
          <c:idx val="8"/>
          <c:order val="8"/>
          <c:spPr>
            <a:solidFill>
              <a:srgbClr val="997300"/>
            </a:solidFill>
            <a:ln w="0">
              <a:noFill/>
            </a:ln>
          </c:spPr>
          <c:invertIfNegative val="0"/>
          <c:cat>
            <c:multiLvlStrRef>
              <c:f>'2024oldest'!$J$67:$K$68</c:f>
              <c:multiLvlStrCache>
                <c:ptCount val="2"/>
                <c:lvl>
                  <c:pt idx="0">
                    <c:v>2000 to 2010</c:v>
                  </c:pt>
                  <c:pt idx="1">
                    <c:v>2019 to 2024</c:v>
                  </c:pt>
                </c:lvl>
                <c:lvl>
                  <c:pt idx="0">
                    <c:v>Percent Change</c:v>
                  </c:pt>
                </c:lvl>
              </c:multiLvlStrCache>
            </c:multiLvlStrRef>
          </c:cat>
          <c:extLst>
            <c:ext xmlns:c16="http://schemas.microsoft.com/office/drawing/2014/chart" uri="{C3380CC4-5D6E-409C-BE32-E72D297353CC}">
              <c16:uniqueId val="{00000008-25E7-4542-88C8-FA0190E97C4A}"/>
            </c:ext>
          </c:extLst>
        </c:ser>
        <c:dLbls>
          <c:showLegendKey val="0"/>
          <c:showVal val="0"/>
          <c:showCatName val="0"/>
          <c:showSerName val="0"/>
          <c:showPercent val="0"/>
          <c:showBubbleSize val="0"/>
        </c:dLbls>
        <c:gapWidth val="219"/>
        <c:overlap val="-27"/>
        <c:axId val="55750326"/>
        <c:axId val="75309640"/>
      </c:barChart>
      <c:catAx>
        <c:axId val="5575032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75309640"/>
        <c:crosses val="autoZero"/>
        <c:auto val="1"/>
        <c:lblAlgn val="ctr"/>
        <c:lblOffset val="100"/>
        <c:noMultiLvlLbl val="0"/>
      </c:catAx>
      <c:valAx>
        <c:axId val="75309640"/>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55750326"/>
        <c:crosses val="autoZero"/>
        <c:crossBetween val="between"/>
      </c:valAx>
      <c:spPr>
        <a:noFill/>
        <a:ln w="0">
          <a:noFill/>
        </a:ln>
      </c:spPr>
    </c:plotArea>
    <c:legend>
      <c:legendPos val="r"/>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US Age Distribution</a:t>
            </a:r>
          </a:p>
        </c:rich>
      </c:tx>
      <c:overlay val="0"/>
      <c:spPr>
        <a:noFill/>
        <a:ln w="0">
          <a:noFill/>
        </a:ln>
      </c:spPr>
    </c:title>
    <c:autoTitleDeleted val="0"/>
    <c:plotArea>
      <c:layout/>
      <c:barChart>
        <c:barDir val="col"/>
        <c:grouping val="clustered"/>
        <c:varyColors val="0"/>
        <c:ser>
          <c:idx val="0"/>
          <c:order val="0"/>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('2024oldest'!$B$36,'2024oldest'!$D$36,'2024oldest'!$F$36,'2024oldest'!$H$36)</c:f>
              <c:numCache>
                <c:formatCode>#,##0</c:formatCode>
                <c:ptCount val="4"/>
                <c:pt idx="0">
                  <c:v>19034125</c:v>
                </c:pt>
                <c:pt idx="1">
                  <c:v>20201362</c:v>
                </c:pt>
                <c:pt idx="2">
                  <c:v>20176621</c:v>
                </c:pt>
                <c:pt idx="3">
                  <c:v>27415947.978882503</c:v>
                </c:pt>
              </c:numCache>
            </c:numRef>
          </c:val>
          <c:extLst>
            <c:ext xmlns:c16="http://schemas.microsoft.com/office/drawing/2014/chart" uri="{C3380CC4-5D6E-409C-BE32-E72D297353CC}">
              <c16:uniqueId val="{00000000-A675-4578-9D14-56A86FFE05CA}"/>
            </c:ext>
          </c:extLst>
        </c:ser>
        <c:ser>
          <c:idx val="1"/>
          <c:order val="1"/>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('2024oldest'!$B$37,'2024oldest'!$D$37,'2024oldest'!$F$37,'2024oldest'!$H$37)</c:f>
              <c:numCache>
                <c:formatCode>#,##0</c:formatCode>
                <c:ptCount val="4"/>
                <c:pt idx="0">
                  <c:v>41163728</c:v>
                </c:pt>
                <c:pt idx="1">
                  <c:v>41025851</c:v>
                </c:pt>
                <c:pt idx="2">
                  <c:v>41559682</c:v>
                </c:pt>
                <c:pt idx="3">
                  <c:v>42689382.78972017</c:v>
                </c:pt>
              </c:numCache>
            </c:numRef>
          </c:val>
          <c:extLst>
            <c:ext xmlns:c16="http://schemas.microsoft.com/office/drawing/2014/chart" uri="{C3380CC4-5D6E-409C-BE32-E72D297353CC}">
              <c16:uniqueId val="{00000001-A675-4578-9D14-56A86FFE05CA}"/>
            </c:ext>
          </c:extLst>
        </c:ser>
        <c:ser>
          <c:idx val="2"/>
          <c:order val="2"/>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('2024oldest'!$B$38,'2024oldest'!$D$38,'2024oldest'!$F$38,'2024oldest'!$H$38)</c:f>
              <c:numCache>
                <c:formatCode>#,##0</c:formatCode>
                <c:ptCount val="4"/>
                <c:pt idx="0">
                  <c:v>19887530</c:v>
                </c:pt>
                <c:pt idx="1">
                  <c:v>22040343</c:v>
                </c:pt>
                <c:pt idx="2">
                  <c:v>21385386</c:v>
                </c:pt>
                <c:pt idx="3">
                  <c:v>28251336.034397647</c:v>
                </c:pt>
              </c:numCache>
            </c:numRef>
          </c:val>
          <c:extLst>
            <c:ext xmlns:c16="http://schemas.microsoft.com/office/drawing/2014/chart" uri="{C3380CC4-5D6E-409C-BE32-E72D297353CC}">
              <c16:uniqueId val="{00000002-A675-4578-9D14-56A86FFE05CA}"/>
            </c:ext>
          </c:extLst>
        </c:ser>
        <c:ser>
          <c:idx val="3"/>
          <c:order val="3"/>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('2024oldest'!$B$39,'2024oldest'!$D$39,'2024oldest'!$F$39,'2024oldest'!$H$39)</c:f>
              <c:numCache>
                <c:formatCode>#,##0</c:formatCode>
                <c:ptCount val="4"/>
                <c:pt idx="0">
                  <c:v>19011246</c:v>
                </c:pt>
                <c:pt idx="1">
                  <c:v>21585999</c:v>
                </c:pt>
                <c:pt idx="2">
                  <c:v>22415222</c:v>
                </c:pt>
                <c:pt idx="3">
                  <c:v>29102691.246728253</c:v>
                </c:pt>
              </c:numCache>
            </c:numRef>
          </c:val>
          <c:extLst>
            <c:ext xmlns:c16="http://schemas.microsoft.com/office/drawing/2014/chart" uri="{C3380CC4-5D6E-409C-BE32-E72D297353CC}">
              <c16:uniqueId val="{00000003-A675-4578-9D14-56A86FFE05CA}"/>
            </c:ext>
          </c:extLst>
        </c:ser>
        <c:ser>
          <c:idx val="4"/>
          <c:order val="4"/>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('2024oldest'!$B$40,'2024oldest'!$D$40,'2024oldest'!$F$40,'2024oldest'!$H$40)</c:f>
              <c:numCache>
                <c:formatCode>#,##0</c:formatCode>
                <c:ptCount val="4"/>
                <c:pt idx="0">
                  <c:v>39576328</c:v>
                </c:pt>
                <c:pt idx="1">
                  <c:v>41063948</c:v>
                </c:pt>
                <c:pt idx="2">
                  <c:v>45781437</c:v>
                </c:pt>
                <c:pt idx="3">
                  <c:v>46720580.295512244</c:v>
                </c:pt>
              </c:numCache>
            </c:numRef>
          </c:val>
          <c:extLst>
            <c:ext xmlns:c16="http://schemas.microsoft.com/office/drawing/2014/chart" uri="{C3380CC4-5D6E-409C-BE32-E72D297353CC}">
              <c16:uniqueId val="{00000004-A675-4578-9D14-56A86FFE05CA}"/>
            </c:ext>
          </c:extLst>
        </c:ser>
        <c:ser>
          <c:idx val="5"/>
          <c:order val="5"/>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('2024oldest'!$B$41,'2024oldest'!$D$41,'2024oldest'!$F$41,'2024oldest'!$H$41)</c:f>
              <c:numCache>
                <c:formatCode>#,##0</c:formatCode>
                <c:ptCount val="4"/>
                <c:pt idx="0">
                  <c:v>45899053</c:v>
                </c:pt>
                <c:pt idx="1">
                  <c:v>41070606</c:v>
                </c:pt>
                <c:pt idx="2">
                  <c:v>41335302</c:v>
                </c:pt>
                <c:pt idx="3">
                  <c:v>43856004.417470887</c:v>
                </c:pt>
              </c:numCache>
            </c:numRef>
          </c:val>
          <c:extLst>
            <c:ext xmlns:c16="http://schemas.microsoft.com/office/drawing/2014/chart" uri="{C3380CC4-5D6E-409C-BE32-E72D297353CC}">
              <c16:uniqueId val="{00000005-A675-4578-9D14-56A86FFE05CA}"/>
            </c:ext>
          </c:extLst>
        </c:ser>
        <c:ser>
          <c:idx val="6"/>
          <c:order val="6"/>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('2024oldest'!$B$42,'2024oldest'!$D$42,'2024oldest'!$F$42,'2024oldest'!$H$42)</c:f>
              <c:numCache>
                <c:formatCode>#,##0</c:formatCode>
                <c:ptCount val="4"/>
                <c:pt idx="0">
                  <c:v>37596880</c:v>
                </c:pt>
                <c:pt idx="1">
                  <c:v>45006716</c:v>
                </c:pt>
                <c:pt idx="2">
                  <c:v>42869957</c:v>
                </c:pt>
                <c:pt idx="3">
                  <c:v>37616583.096775025</c:v>
                </c:pt>
              </c:numCache>
            </c:numRef>
          </c:val>
          <c:extLst>
            <c:ext xmlns:c16="http://schemas.microsoft.com/office/drawing/2014/chart" uri="{C3380CC4-5D6E-409C-BE32-E72D297353CC}">
              <c16:uniqueId val="{00000006-A675-4578-9D14-56A86FFE05CA}"/>
            </c:ext>
          </c:extLst>
        </c:ser>
        <c:ser>
          <c:idx val="7"/>
          <c:order val="7"/>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('2024oldest'!$B$43,'2024oldest'!$D$43,'2024oldest'!$F$43,'2024oldest'!$H$43)</c:f>
              <c:numCache>
                <c:formatCode>#,##0</c:formatCode>
                <c:ptCount val="4"/>
                <c:pt idx="0">
                  <c:v>24201201</c:v>
                </c:pt>
                <c:pt idx="1">
                  <c:v>36482729</c:v>
                </c:pt>
                <c:pt idx="2">
                  <c:v>42405076</c:v>
                </c:pt>
                <c:pt idx="3">
                  <c:v>35147109.41823107</c:v>
                </c:pt>
              </c:numCache>
            </c:numRef>
          </c:val>
          <c:extLst>
            <c:ext xmlns:c16="http://schemas.microsoft.com/office/drawing/2014/chart" uri="{C3380CC4-5D6E-409C-BE32-E72D297353CC}">
              <c16:uniqueId val="{00000007-A675-4578-9D14-56A86FFE05CA}"/>
            </c:ext>
          </c:extLst>
        </c:ser>
        <c:ser>
          <c:idx val="8"/>
          <c:order val="8"/>
          <c:spPr>
            <a:solidFill>
              <a:srgbClr val="636363"/>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('2024oldest'!$B$44,'2024oldest'!$D$44,'2024oldest'!$F$44,'2024oldest'!$H$44)</c:f>
              <c:numCache>
                <c:formatCode>#,##0</c:formatCode>
                <c:ptCount val="4"/>
                <c:pt idx="0">
                  <c:v>18534637</c:v>
                </c:pt>
                <c:pt idx="1">
                  <c:v>21713429</c:v>
                </c:pt>
                <c:pt idx="2">
                  <c:v>29982277</c:v>
                </c:pt>
                <c:pt idx="3">
                  <c:v>27657833.41829966</c:v>
                </c:pt>
              </c:numCache>
            </c:numRef>
          </c:val>
          <c:extLst>
            <c:ext xmlns:c16="http://schemas.microsoft.com/office/drawing/2014/chart" uri="{C3380CC4-5D6E-409C-BE32-E72D297353CC}">
              <c16:uniqueId val="{00000008-A675-4578-9D14-56A86FFE05CA}"/>
            </c:ext>
          </c:extLst>
        </c:ser>
        <c:ser>
          <c:idx val="9"/>
          <c:order val="9"/>
          <c:spPr>
            <a:solidFill>
              <a:srgbClr val="9973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('2024oldest'!$B$45,'2024oldest'!$D$45,'2024oldest'!$F$45,'2024oldest'!$H$45)</c:f>
              <c:numCache>
                <c:formatCode>#,##0</c:formatCode>
                <c:ptCount val="4"/>
                <c:pt idx="0">
                  <c:v>12346353</c:v>
                </c:pt>
                <c:pt idx="1">
                  <c:v>13061122</c:v>
                </c:pt>
                <c:pt idx="2">
                  <c:v>14887459</c:v>
                </c:pt>
                <c:pt idx="3">
                  <c:v>15324393.821950832</c:v>
                </c:pt>
              </c:numCache>
            </c:numRef>
          </c:val>
          <c:extLst>
            <c:ext xmlns:c16="http://schemas.microsoft.com/office/drawing/2014/chart" uri="{C3380CC4-5D6E-409C-BE32-E72D297353CC}">
              <c16:uniqueId val="{00000009-A675-4578-9D14-56A86FFE05CA}"/>
            </c:ext>
          </c:extLst>
        </c:ser>
        <c:ser>
          <c:idx val="10"/>
          <c:order val="10"/>
          <c:spPr>
            <a:solidFill>
              <a:srgbClr val="255E9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('2024oldest'!$B$33:$B$35,'2024oldest'!$D$33:$D$35,'2024oldest'!$F$33:$F$35,'2024oldest'!$H$33:$H$35)</c:f>
              <c:strCache>
                <c:ptCount val="4"/>
                <c:pt idx="0">
                  <c:v>2000 Census</c:v>
                </c:pt>
                <c:pt idx="1">
                  <c:v>2010 Census</c:v>
                </c:pt>
                <c:pt idx="2">
                  <c:v>2019 Estimates</c:v>
                </c:pt>
                <c:pt idx="3">
                  <c:v>2024 Projections</c:v>
                </c:pt>
              </c:strCache>
            </c:strRef>
          </c:cat>
          <c:val>
            <c:numRef>
              <c:f>('2024oldest'!$B$46,'2024oldest'!$D$46,'2024oldest'!$F$46,'2024oldest'!$H$46)</c:f>
              <c:numCache>
                <c:formatCode>#,##0</c:formatCode>
                <c:ptCount val="4"/>
                <c:pt idx="0">
                  <c:v>4170944</c:v>
                </c:pt>
                <c:pt idx="1">
                  <c:v>5493433</c:v>
                </c:pt>
                <c:pt idx="2">
                  <c:v>6531380</c:v>
                </c:pt>
                <c:pt idx="3">
                  <c:v>5945217.9632025268</c:v>
                </c:pt>
              </c:numCache>
            </c:numRef>
          </c:val>
          <c:extLst>
            <c:ext xmlns:c16="http://schemas.microsoft.com/office/drawing/2014/chart" uri="{C3380CC4-5D6E-409C-BE32-E72D297353CC}">
              <c16:uniqueId val="{0000000A-A675-4578-9D14-56A86FFE05CA}"/>
            </c:ext>
          </c:extLst>
        </c:ser>
        <c:dLbls>
          <c:showLegendKey val="0"/>
          <c:showVal val="0"/>
          <c:showCatName val="0"/>
          <c:showSerName val="0"/>
          <c:showPercent val="0"/>
          <c:showBubbleSize val="0"/>
        </c:dLbls>
        <c:gapWidth val="219"/>
        <c:overlap val="-27"/>
        <c:axId val="73360404"/>
        <c:axId val="68445876"/>
      </c:barChart>
      <c:catAx>
        <c:axId val="73360404"/>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68445876"/>
        <c:crosses val="autoZero"/>
        <c:auto val="1"/>
        <c:lblAlgn val="ctr"/>
        <c:lblOffset val="100"/>
        <c:noMultiLvlLbl val="0"/>
      </c:catAx>
      <c:valAx>
        <c:axId val="6844587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73360404"/>
        <c:crosses val="autoZero"/>
        <c:crossBetween val="between"/>
        <c:dispUnits>
          <c:builtInUnit val="millions"/>
          <c:dispUnitsLbl/>
        </c:dispUnits>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US Age Distribution</a:t>
            </a:r>
          </a:p>
        </c:rich>
      </c:tx>
      <c:overlay val="0"/>
      <c:spPr>
        <a:noFill/>
        <a:ln w="0">
          <a:noFill/>
        </a:ln>
      </c:spPr>
    </c:title>
    <c:autoTitleDeleted val="0"/>
    <c:plotArea>
      <c:layout/>
      <c:barChart>
        <c:barDir val="col"/>
        <c:grouping val="clustered"/>
        <c:varyColors val="0"/>
        <c:ser>
          <c:idx val="0"/>
          <c:order val="0"/>
          <c:tx>
            <c:strRef>
              <c:f>'2024oldest'!$B$33:$B$35</c:f>
              <c:strCache>
                <c:ptCount val="3"/>
                <c:pt idx="0">
                  <c:v>Population by Age</c:v>
                </c:pt>
                <c:pt idx="2">
                  <c:v>2000 Census</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'2024oldest'!$A$36:$A$46</c:f>
              <c:strCache>
                <c:ptCount val="11"/>
                <c:pt idx="0">
                  <c:v>0 to 4</c:v>
                </c:pt>
                <c:pt idx="1">
                  <c:v>5 to 14</c:v>
                </c:pt>
                <c:pt idx="2">
                  <c:v>15 to 19</c:v>
                </c:pt>
                <c:pt idx="3">
                  <c:v>20 to 24</c:v>
                </c:pt>
                <c:pt idx="4">
                  <c:v>25 to 34</c:v>
                </c:pt>
                <c:pt idx="5">
                  <c:v>35 to 44</c:v>
                </c:pt>
                <c:pt idx="6">
                  <c:v>45 to 54</c:v>
                </c:pt>
                <c:pt idx="7">
                  <c:v>55 to 64</c:v>
                </c:pt>
                <c:pt idx="8">
                  <c:v>65 to 74</c:v>
                </c:pt>
                <c:pt idx="9">
                  <c:v>75 to 84</c:v>
                </c:pt>
                <c:pt idx="10">
                  <c:v>85+</c:v>
                </c:pt>
              </c:strCache>
            </c:strRef>
          </c:cat>
          <c:val>
            <c:numRef>
              <c:f>'2024oldest'!$B$36:$B$46</c:f>
              <c:numCache>
                <c:formatCode>#,##0</c:formatCode>
                <c:ptCount val="11"/>
                <c:pt idx="0">
                  <c:v>19034125</c:v>
                </c:pt>
                <c:pt idx="1">
                  <c:v>41163728</c:v>
                </c:pt>
                <c:pt idx="2">
                  <c:v>19887530</c:v>
                </c:pt>
                <c:pt idx="3">
                  <c:v>19011246</c:v>
                </c:pt>
                <c:pt idx="4">
                  <c:v>39576328</c:v>
                </c:pt>
                <c:pt idx="5">
                  <c:v>45899053</c:v>
                </c:pt>
                <c:pt idx="6">
                  <c:v>37596880</c:v>
                </c:pt>
                <c:pt idx="7">
                  <c:v>24201201</c:v>
                </c:pt>
                <c:pt idx="8">
                  <c:v>18534637</c:v>
                </c:pt>
                <c:pt idx="9">
                  <c:v>12346353</c:v>
                </c:pt>
                <c:pt idx="10">
                  <c:v>4170944</c:v>
                </c:pt>
              </c:numCache>
            </c:numRef>
          </c:val>
          <c:extLst>
            <c:ext xmlns:c16="http://schemas.microsoft.com/office/drawing/2014/chart" uri="{C3380CC4-5D6E-409C-BE32-E72D297353CC}">
              <c16:uniqueId val="{00000000-A474-481D-AD1D-54FE150DFDC3}"/>
            </c:ext>
          </c:extLst>
        </c:ser>
        <c:ser>
          <c:idx val="1"/>
          <c:order val="1"/>
          <c:tx>
            <c:strRef>
              <c:f>'2024oldest'!$D$33:$D$35</c:f>
              <c:strCache>
                <c:ptCount val="3"/>
                <c:pt idx="0">
                  <c:v>Population by Age</c:v>
                </c:pt>
                <c:pt idx="2">
                  <c:v>2010 Census</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'2024oldest'!$A$36:$A$46</c:f>
              <c:strCache>
                <c:ptCount val="11"/>
                <c:pt idx="0">
                  <c:v>0 to 4</c:v>
                </c:pt>
                <c:pt idx="1">
                  <c:v>5 to 14</c:v>
                </c:pt>
                <c:pt idx="2">
                  <c:v>15 to 19</c:v>
                </c:pt>
                <c:pt idx="3">
                  <c:v>20 to 24</c:v>
                </c:pt>
                <c:pt idx="4">
                  <c:v>25 to 34</c:v>
                </c:pt>
                <c:pt idx="5">
                  <c:v>35 to 44</c:v>
                </c:pt>
                <c:pt idx="6">
                  <c:v>45 to 54</c:v>
                </c:pt>
                <c:pt idx="7">
                  <c:v>55 to 64</c:v>
                </c:pt>
                <c:pt idx="8">
                  <c:v>65 to 74</c:v>
                </c:pt>
                <c:pt idx="9">
                  <c:v>75 to 84</c:v>
                </c:pt>
                <c:pt idx="10">
                  <c:v>85+</c:v>
                </c:pt>
              </c:strCache>
            </c:strRef>
          </c:cat>
          <c:val>
            <c:numRef>
              <c:f>'2024oldest'!$D$36:$D$46</c:f>
              <c:numCache>
                <c:formatCode>#,##0</c:formatCode>
                <c:ptCount val="11"/>
                <c:pt idx="0">
                  <c:v>20201362</c:v>
                </c:pt>
                <c:pt idx="1">
                  <c:v>41025851</c:v>
                </c:pt>
                <c:pt idx="2">
                  <c:v>22040343</c:v>
                </c:pt>
                <c:pt idx="3">
                  <c:v>21585999</c:v>
                </c:pt>
                <c:pt idx="4">
                  <c:v>41063948</c:v>
                </c:pt>
                <c:pt idx="5">
                  <c:v>41070606</c:v>
                </c:pt>
                <c:pt idx="6">
                  <c:v>45006716</c:v>
                </c:pt>
                <c:pt idx="7">
                  <c:v>36482729</c:v>
                </c:pt>
                <c:pt idx="8">
                  <c:v>21713429</c:v>
                </c:pt>
                <c:pt idx="9">
                  <c:v>13061122</c:v>
                </c:pt>
                <c:pt idx="10">
                  <c:v>5493433</c:v>
                </c:pt>
              </c:numCache>
            </c:numRef>
          </c:val>
          <c:extLst>
            <c:ext xmlns:c16="http://schemas.microsoft.com/office/drawing/2014/chart" uri="{C3380CC4-5D6E-409C-BE32-E72D297353CC}">
              <c16:uniqueId val="{00000001-A474-481D-AD1D-54FE150DFDC3}"/>
            </c:ext>
          </c:extLst>
        </c:ser>
        <c:ser>
          <c:idx val="2"/>
          <c:order val="2"/>
          <c:tx>
            <c:strRef>
              <c:f>'2024oldest'!$F$33:$F$35</c:f>
              <c:strCache>
                <c:ptCount val="3"/>
                <c:pt idx="0">
                  <c:v>Population by Age</c:v>
                </c:pt>
                <c:pt idx="2">
                  <c:v>2019 Estimates</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'2024oldest'!$A$36:$A$46</c:f>
              <c:strCache>
                <c:ptCount val="11"/>
                <c:pt idx="0">
                  <c:v>0 to 4</c:v>
                </c:pt>
                <c:pt idx="1">
                  <c:v>5 to 14</c:v>
                </c:pt>
                <c:pt idx="2">
                  <c:v>15 to 19</c:v>
                </c:pt>
                <c:pt idx="3">
                  <c:v>20 to 24</c:v>
                </c:pt>
                <c:pt idx="4">
                  <c:v>25 to 34</c:v>
                </c:pt>
                <c:pt idx="5">
                  <c:v>35 to 44</c:v>
                </c:pt>
                <c:pt idx="6">
                  <c:v>45 to 54</c:v>
                </c:pt>
                <c:pt idx="7">
                  <c:v>55 to 64</c:v>
                </c:pt>
                <c:pt idx="8">
                  <c:v>65 to 74</c:v>
                </c:pt>
                <c:pt idx="9">
                  <c:v>75 to 84</c:v>
                </c:pt>
                <c:pt idx="10">
                  <c:v>85+</c:v>
                </c:pt>
              </c:strCache>
            </c:strRef>
          </c:cat>
          <c:val>
            <c:numRef>
              <c:f>'2024oldest'!$F$36:$F$46</c:f>
              <c:numCache>
                <c:formatCode>#,##0</c:formatCode>
                <c:ptCount val="11"/>
                <c:pt idx="0">
                  <c:v>20176621</c:v>
                </c:pt>
                <c:pt idx="1">
                  <c:v>41559682</c:v>
                </c:pt>
                <c:pt idx="2">
                  <c:v>21385386</c:v>
                </c:pt>
                <c:pt idx="3">
                  <c:v>22415222</c:v>
                </c:pt>
                <c:pt idx="4">
                  <c:v>45781437</c:v>
                </c:pt>
                <c:pt idx="5">
                  <c:v>41335302</c:v>
                </c:pt>
                <c:pt idx="6">
                  <c:v>42869957</c:v>
                </c:pt>
                <c:pt idx="7">
                  <c:v>42405076</c:v>
                </c:pt>
                <c:pt idx="8">
                  <c:v>29982277</c:v>
                </c:pt>
                <c:pt idx="9">
                  <c:v>14887459</c:v>
                </c:pt>
                <c:pt idx="10">
                  <c:v>6531380</c:v>
                </c:pt>
              </c:numCache>
            </c:numRef>
          </c:val>
          <c:extLst>
            <c:ext xmlns:c16="http://schemas.microsoft.com/office/drawing/2014/chart" uri="{C3380CC4-5D6E-409C-BE32-E72D297353CC}">
              <c16:uniqueId val="{00000002-A474-481D-AD1D-54FE150DFDC3}"/>
            </c:ext>
          </c:extLst>
        </c:ser>
        <c:ser>
          <c:idx val="3"/>
          <c:order val="3"/>
          <c:tx>
            <c:strRef>
              <c:f>'2024oldest'!$H$33:$H$35</c:f>
              <c:strCache>
                <c:ptCount val="3"/>
                <c:pt idx="0">
                  <c:v>Population by Age</c:v>
                </c:pt>
                <c:pt idx="2">
                  <c:v>2024 Projections</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'2024oldest'!$A$36:$A$46</c:f>
              <c:strCache>
                <c:ptCount val="11"/>
                <c:pt idx="0">
                  <c:v>0 to 4</c:v>
                </c:pt>
                <c:pt idx="1">
                  <c:v>5 to 14</c:v>
                </c:pt>
                <c:pt idx="2">
                  <c:v>15 to 19</c:v>
                </c:pt>
                <c:pt idx="3">
                  <c:v>20 to 24</c:v>
                </c:pt>
                <c:pt idx="4">
                  <c:v>25 to 34</c:v>
                </c:pt>
                <c:pt idx="5">
                  <c:v>35 to 44</c:v>
                </c:pt>
                <c:pt idx="6">
                  <c:v>45 to 54</c:v>
                </c:pt>
                <c:pt idx="7">
                  <c:v>55 to 64</c:v>
                </c:pt>
                <c:pt idx="8">
                  <c:v>65 to 74</c:v>
                </c:pt>
                <c:pt idx="9">
                  <c:v>75 to 84</c:v>
                </c:pt>
                <c:pt idx="10">
                  <c:v>85+</c:v>
                </c:pt>
              </c:strCache>
            </c:strRef>
          </c:cat>
          <c:val>
            <c:numRef>
              <c:f>'2024oldest'!$H$36:$H$46</c:f>
              <c:numCache>
                <c:formatCode>#,##0</c:formatCode>
                <c:ptCount val="11"/>
                <c:pt idx="0">
                  <c:v>27415947.978882503</c:v>
                </c:pt>
                <c:pt idx="1">
                  <c:v>42689382.78972017</c:v>
                </c:pt>
                <c:pt idx="2">
                  <c:v>28251336.034397647</c:v>
                </c:pt>
                <c:pt idx="3">
                  <c:v>29102691.246728253</c:v>
                </c:pt>
                <c:pt idx="4">
                  <c:v>46720580.295512244</c:v>
                </c:pt>
                <c:pt idx="5">
                  <c:v>43856004.417470887</c:v>
                </c:pt>
                <c:pt idx="6">
                  <c:v>37616583.096775025</c:v>
                </c:pt>
                <c:pt idx="7">
                  <c:v>35147109.41823107</c:v>
                </c:pt>
                <c:pt idx="8">
                  <c:v>27657833.41829966</c:v>
                </c:pt>
                <c:pt idx="9">
                  <c:v>15324393.821950832</c:v>
                </c:pt>
                <c:pt idx="10">
                  <c:v>5945217.9632025268</c:v>
                </c:pt>
              </c:numCache>
            </c:numRef>
          </c:val>
          <c:extLst>
            <c:ext xmlns:c16="http://schemas.microsoft.com/office/drawing/2014/chart" uri="{C3380CC4-5D6E-409C-BE32-E72D297353CC}">
              <c16:uniqueId val="{00000003-A474-481D-AD1D-54FE150DFDC3}"/>
            </c:ext>
          </c:extLst>
        </c:ser>
        <c:dLbls>
          <c:showLegendKey val="0"/>
          <c:showVal val="0"/>
          <c:showCatName val="0"/>
          <c:showSerName val="0"/>
          <c:showPercent val="0"/>
          <c:showBubbleSize val="0"/>
        </c:dLbls>
        <c:gapWidth val="219"/>
        <c:overlap val="-27"/>
        <c:axId val="88056636"/>
        <c:axId val="82434184"/>
      </c:barChart>
      <c:catAx>
        <c:axId val="88056636"/>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82434184"/>
        <c:crosses val="autoZero"/>
        <c:auto val="1"/>
        <c:lblAlgn val="ctr"/>
        <c:lblOffset val="100"/>
        <c:noMultiLvlLbl val="0"/>
      </c:catAx>
      <c:valAx>
        <c:axId val="82434184"/>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88056636"/>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Change in US Age Distribution, 2019 to 2024</a:t>
            </a:r>
          </a:p>
        </c:rich>
      </c:tx>
      <c:overlay val="0"/>
      <c:spPr>
        <a:noFill/>
        <a:ln w="0">
          <a:noFill/>
        </a:ln>
      </c:spPr>
    </c:title>
    <c:autoTitleDeleted val="0"/>
    <c:plotArea>
      <c:layout/>
      <c:barChart>
        <c:barDir val="col"/>
        <c:grouping val="clustered"/>
        <c:varyColors val="0"/>
        <c:ser>
          <c:idx val="0"/>
          <c:order val="0"/>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'2024oldest'!$A$36:$A$46</c:f>
              <c:strCache>
                <c:ptCount val="11"/>
                <c:pt idx="0">
                  <c:v>0 to 4</c:v>
                </c:pt>
                <c:pt idx="1">
                  <c:v>5 to 14</c:v>
                </c:pt>
                <c:pt idx="2">
                  <c:v>15 to 19</c:v>
                </c:pt>
                <c:pt idx="3">
                  <c:v>20 to 24</c:v>
                </c:pt>
                <c:pt idx="4">
                  <c:v>25 to 34</c:v>
                </c:pt>
                <c:pt idx="5">
                  <c:v>35 to 44</c:v>
                </c:pt>
                <c:pt idx="6">
                  <c:v>45 to 54</c:v>
                </c:pt>
                <c:pt idx="7">
                  <c:v>55 to 64</c:v>
                </c:pt>
                <c:pt idx="8">
                  <c:v>65 to 74</c:v>
                </c:pt>
                <c:pt idx="9">
                  <c:v>75 to 84</c:v>
                </c:pt>
                <c:pt idx="10">
                  <c:v>85+</c:v>
                </c:pt>
              </c:strCache>
            </c:strRef>
          </c:cat>
          <c:val>
            <c:numRef>
              <c:f>'2024oldest'!$G$36:$G$46</c:f>
              <c:numCache>
                <c:formatCode>#,##0.0%</c:formatCode>
                <c:ptCount val="11"/>
                <c:pt idx="0">
                  <c:v>6.13E-2</c:v>
                </c:pt>
                <c:pt idx="1">
                  <c:v>0.126195</c:v>
                </c:pt>
                <c:pt idx="2">
                  <c:v>6.4935999999999994E-2</c:v>
                </c:pt>
                <c:pt idx="3">
                  <c:v>6.8062999999999999E-2</c:v>
                </c:pt>
                <c:pt idx="4">
                  <c:v>0.139014</c:v>
                </c:pt>
                <c:pt idx="5">
                  <c:v>0.12551300000000001</c:v>
                </c:pt>
                <c:pt idx="6">
                  <c:v>0.13017300000000001</c:v>
                </c:pt>
                <c:pt idx="7">
                  <c:v>0.12876199999999999</c:v>
                </c:pt>
                <c:pt idx="8">
                  <c:v>9.1039999999999996E-2</c:v>
                </c:pt>
                <c:pt idx="9">
                  <c:v>4.5205000000000002E-2</c:v>
                </c:pt>
                <c:pt idx="10">
                  <c:v>1.9800000000000002E-2</c:v>
                </c:pt>
              </c:numCache>
            </c:numRef>
          </c:val>
          <c:extLst>
            <c:ext xmlns:c16="http://schemas.microsoft.com/office/drawing/2014/chart" uri="{C3380CC4-5D6E-409C-BE32-E72D297353CC}">
              <c16:uniqueId val="{00000000-E3F9-4B6A-990B-F73DC813FC6E}"/>
            </c:ext>
          </c:extLst>
        </c:ser>
        <c:ser>
          <c:idx val="1"/>
          <c:order val="1"/>
          <c:spPr>
            <a:solidFill>
              <a:srgbClr val="54823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'2024oldest'!$A$36:$A$46</c:f>
              <c:strCache>
                <c:ptCount val="11"/>
                <c:pt idx="0">
                  <c:v>0 to 4</c:v>
                </c:pt>
                <c:pt idx="1">
                  <c:v>5 to 14</c:v>
                </c:pt>
                <c:pt idx="2">
                  <c:v>15 to 19</c:v>
                </c:pt>
                <c:pt idx="3">
                  <c:v>20 to 24</c:v>
                </c:pt>
                <c:pt idx="4">
                  <c:v>25 to 34</c:v>
                </c:pt>
                <c:pt idx="5">
                  <c:v>35 to 44</c:v>
                </c:pt>
                <c:pt idx="6">
                  <c:v>45 to 54</c:v>
                </c:pt>
                <c:pt idx="7">
                  <c:v>55 to 64</c:v>
                </c:pt>
                <c:pt idx="8">
                  <c:v>65 to 74</c:v>
                </c:pt>
                <c:pt idx="9">
                  <c:v>75 to 84</c:v>
                </c:pt>
                <c:pt idx="10">
                  <c:v>85+</c:v>
                </c:pt>
              </c:strCache>
            </c:strRef>
          </c:cat>
          <c:val>
            <c:numRef>
              <c:f>'2024oldest'!$I$36:$I$46</c:f>
              <c:numCache>
                <c:formatCode>#,##0.0%</c:formatCode>
                <c:ptCount val="11"/>
                <c:pt idx="0">
                  <c:v>8.0699999999999994E-2</c:v>
                </c:pt>
                <c:pt idx="1">
                  <c:v>0.12565799999999999</c:v>
                </c:pt>
                <c:pt idx="2">
                  <c:v>8.3158999999999997E-2</c:v>
                </c:pt>
                <c:pt idx="3">
                  <c:v>8.5665000000000005E-2</c:v>
                </c:pt>
                <c:pt idx="4">
                  <c:v>0.13752400000000001</c:v>
                </c:pt>
                <c:pt idx="5">
                  <c:v>0.12909200000000001</c:v>
                </c:pt>
                <c:pt idx="6">
                  <c:v>0.110726</c:v>
                </c:pt>
                <c:pt idx="7">
                  <c:v>0.10345699999999999</c:v>
                </c:pt>
                <c:pt idx="8">
                  <c:v>8.1411999999999998E-2</c:v>
                </c:pt>
                <c:pt idx="9">
                  <c:v>4.5108000000000002E-2</c:v>
                </c:pt>
                <c:pt idx="10">
                  <c:v>1.7500000000000002E-2</c:v>
                </c:pt>
              </c:numCache>
            </c:numRef>
          </c:val>
          <c:extLst>
            <c:ext xmlns:c16="http://schemas.microsoft.com/office/drawing/2014/chart" uri="{C3380CC4-5D6E-409C-BE32-E72D297353CC}">
              <c16:uniqueId val="{00000001-E3F9-4B6A-990B-F73DC813FC6E}"/>
            </c:ext>
          </c:extLst>
        </c:ser>
        <c:dLbls>
          <c:showLegendKey val="0"/>
          <c:showVal val="0"/>
          <c:showCatName val="0"/>
          <c:showSerName val="0"/>
          <c:showPercent val="0"/>
          <c:showBubbleSize val="0"/>
        </c:dLbls>
        <c:gapWidth val="219"/>
        <c:axId val="55556732"/>
        <c:axId val="69795265"/>
      </c:barChart>
      <c:catAx>
        <c:axId val="5555673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69795265"/>
        <c:crosses val="autoZero"/>
        <c:auto val="1"/>
        <c:lblAlgn val="ctr"/>
        <c:lblOffset val="100"/>
        <c:noMultiLvlLbl val="0"/>
      </c:catAx>
      <c:valAx>
        <c:axId val="69795265"/>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55556732"/>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Male Population by Age</a:t>
            </a:r>
          </a:p>
        </c:rich>
      </c:tx>
      <c:overlay val="0"/>
      <c:spPr>
        <a:noFill/>
        <a:ln w="0">
          <a:noFill/>
        </a:ln>
      </c:spPr>
    </c:title>
    <c:autoTitleDeleted val="0"/>
    <c:plotArea>
      <c:layout>
        <c:manualLayout>
          <c:layoutTarget val="inner"/>
          <c:xMode val="edge"/>
          <c:yMode val="edge"/>
          <c:x val="0.166141078838174"/>
          <c:y val="0.15781350482315101"/>
          <c:w val="0.81435684647302897"/>
          <c:h val="0.492861736334405"/>
        </c:manualLayout>
      </c:layout>
      <c:barChart>
        <c:barDir val="col"/>
        <c:grouping val="clustered"/>
        <c:varyColors val="0"/>
        <c:ser>
          <c:idx val="0"/>
          <c:order val="0"/>
          <c:tx>
            <c:strRef>
              <c:f>Sex!$A$38</c:f>
              <c:strCache>
                <c:ptCount val="1"/>
                <c:pt idx="0">
                  <c:v>0 to 4</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(Sex!$B$38,Sex!$D$38,Sex!$F$38,Sex!$H$38)</c:f>
              <c:numCache>
                <c:formatCode>#,##0</c:formatCode>
                <c:ptCount val="4"/>
                <c:pt idx="0">
                  <c:v>9754250</c:v>
                </c:pt>
                <c:pt idx="1">
                  <c:v>10319427</c:v>
                </c:pt>
                <c:pt idx="2">
                  <c:v>10316733</c:v>
                </c:pt>
                <c:pt idx="3">
                  <c:v>10573051</c:v>
                </c:pt>
              </c:numCache>
            </c:numRef>
          </c:val>
          <c:extLst>
            <c:ext xmlns:c16="http://schemas.microsoft.com/office/drawing/2014/chart" uri="{C3380CC4-5D6E-409C-BE32-E72D297353CC}">
              <c16:uniqueId val="{00000000-4E63-4ECE-89BB-A050CD3B8AC7}"/>
            </c:ext>
          </c:extLst>
        </c:ser>
        <c:ser>
          <c:idx val="1"/>
          <c:order val="1"/>
          <c:tx>
            <c:strRef>
              <c:f>Sex!$A$39</c:f>
              <c:strCache>
                <c:ptCount val="1"/>
                <c:pt idx="0">
                  <c:v>5 to 14</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(Sex!$B$39,Sex!$D$39,Sex!$F$39,Sex!$H$39)</c:f>
              <c:numCache>
                <c:formatCode>#,##0</c:formatCode>
                <c:ptCount val="4"/>
                <c:pt idx="0">
                  <c:v>21102297</c:v>
                </c:pt>
                <c:pt idx="1">
                  <c:v>20969500</c:v>
                </c:pt>
                <c:pt idx="2">
                  <c:v>21215466</c:v>
                </c:pt>
                <c:pt idx="3">
                  <c:v>21378157</c:v>
                </c:pt>
              </c:numCache>
            </c:numRef>
          </c:val>
          <c:extLst>
            <c:ext xmlns:c16="http://schemas.microsoft.com/office/drawing/2014/chart" uri="{C3380CC4-5D6E-409C-BE32-E72D297353CC}">
              <c16:uniqueId val="{00000001-4E63-4ECE-89BB-A050CD3B8AC7}"/>
            </c:ext>
          </c:extLst>
        </c:ser>
        <c:ser>
          <c:idx val="2"/>
          <c:order val="2"/>
          <c:tx>
            <c:strRef>
              <c:f>Sex!$A$40</c:f>
              <c:strCache>
                <c:ptCount val="1"/>
                <c:pt idx="0">
                  <c:v>15 to 24</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(Sex!$B$40,Sex!$D$40,Sex!$F$40,Sex!$H$40)</c:f>
              <c:numCache>
                <c:formatCode>#,##0</c:formatCode>
                <c:ptCount val="4"/>
                <c:pt idx="0">
                  <c:v>19928346</c:v>
                </c:pt>
                <c:pt idx="1">
                  <c:v>22317842</c:v>
                </c:pt>
                <c:pt idx="2">
                  <c:v>22433960</c:v>
                </c:pt>
                <c:pt idx="3">
                  <c:v>22443635</c:v>
                </c:pt>
              </c:numCache>
            </c:numRef>
          </c:val>
          <c:extLst>
            <c:ext xmlns:c16="http://schemas.microsoft.com/office/drawing/2014/chart" uri="{C3380CC4-5D6E-409C-BE32-E72D297353CC}">
              <c16:uniqueId val="{00000002-4E63-4ECE-89BB-A050CD3B8AC7}"/>
            </c:ext>
          </c:extLst>
        </c:ser>
        <c:ser>
          <c:idx val="3"/>
          <c:order val="3"/>
          <c:tx>
            <c:strRef>
              <c:f>Sex!$A$41</c:f>
              <c:strCache>
                <c:ptCount val="1"/>
                <c:pt idx="0">
                  <c:v>25 to 34</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(Sex!$B$41,Sex!$D$41,Sex!$F$41,Sex!$H$41)</c:f>
              <c:numCache>
                <c:formatCode>#,##0</c:formatCode>
                <c:ptCount val="4"/>
                <c:pt idx="0">
                  <c:v>19902729</c:v>
                </c:pt>
                <c:pt idx="1">
                  <c:v>20632091</c:v>
                </c:pt>
                <c:pt idx="2">
                  <c:v>23211247</c:v>
                </c:pt>
                <c:pt idx="3">
                  <c:v>23906852</c:v>
                </c:pt>
              </c:numCache>
            </c:numRef>
          </c:val>
          <c:extLst>
            <c:ext xmlns:c16="http://schemas.microsoft.com/office/drawing/2014/chart" uri="{C3380CC4-5D6E-409C-BE32-E72D297353CC}">
              <c16:uniqueId val="{00000003-4E63-4ECE-89BB-A050CD3B8AC7}"/>
            </c:ext>
          </c:extLst>
        </c:ser>
        <c:ser>
          <c:idx val="4"/>
          <c:order val="4"/>
          <c:tx>
            <c:strRef>
              <c:f>Sex!$A$42</c:f>
              <c:strCache>
                <c:ptCount val="1"/>
                <c:pt idx="0">
                  <c:v>35 to 44</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(Sex!$B$42,Sex!$D$42,Sex!$F$42,Sex!$H$42)</c:f>
              <c:numCache>
                <c:formatCode>#,##0</c:formatCode>
                <c:ptCount val="4"/>
                <c:pt idx="0">
                  <c:v>22795479</c:v>
                </c:pt>
                <c:pt idx="1">
                  <c:v>20435999</c:v>
                </c:pt>
                <c:pt idx="2">
                  <c:v>20601050</c:v>
                </c:pt>
                <c:pt idx="3">
                  <c:v>22072562</c:v>
                </c:pt>
              </c:numCache>
            </c:numRef>
          </c:val>
          <c:extLst>
            <c:ext xmlns:c16="http://schemas.microsoft.com/office/drawing/2014/chart" uri="{C3380CC4-5D6E-409C-BE32-E72D297353CC}">
              <c16:uniqueId val="{00000004-4E63-4ECE-89BB-A050CD3B8AC7}"/>
            </c:ext>
          </c:extLst>
        </c:ser>
        <c:ser>
          <c:idx val="5"/>
          <c:order val="5"/>
          <c:tx>
            <c:strRef>
              <c:f>Sex!$A$43</c:f>
              <c:strCache>
                <c:ptCount val="1"/>
                <c:pt idx="0">
                  <c:v>45 to 54</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(Sex!$B$43,Sex!$D$43,Sex!$F$43,Sex!$H$43)</c:f>
              <c:numCache>
                <c:formatCode>#,##0</c:formatCode>
                <c:ptCount val="4"/>
                <c:pt idx="0">
                  <c:v>18432700</c:v>
                </c:pt>
                <c:pt idx="1">
                  <c:v>22142359</c:v>
                </c:pt>
                <c:pt idx="2">
                  <c:v>21152484</c:v>
                </c:pt>
                <c:pt idx="3">
                  <c:v>20355184</c:v>
                </c:pt>
              </c:numCache>
            </c:numRef>
          </c:val>
          <c:extLst>
            <c:ext xmlns:c16="http://schemas.microsoft.com/office/drawing/2014/chart" uri="{C3380CC4-5D6E-409C-BE32-E72D297353CC}">
              <c16:uniqueId val="{00000005-4E63-4ECE-89BB-A050CD3B8AC7}"/>
            </c:ext>
          </c:extLst>
        </c:ser>
        <c:ser>
          <c:idx val="6"/>
          <c:order val="6"/>
          <c:tx>
            <c:strRef>
              <c:f>Sex!$A$44</c:f>
              <c:strCache>
                <c:ptCount val="1"/>
                <c:pt idx="0">
                  <c:v>55 to 64</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(Sex!$B$44,Sex!$D$44,Sex!$F$44,Sex!$H$44)</c:f>
              <c:numCache>
                <c:formatCode>#,##0</c:formatCode>
                <c:ptCount val="4"/>
                <c:pt idx="0">
                  <c:v>11582342</c:v>
                </c:pt>
                <c:pt idx="1">
                  <c:v>17601148</c:v>
                </c:pt>
                <c:pt idx="2">
                  <c:v>20457556</c:v>
                </c:pt>
                <c:pt idx="3">
                  <c:v>20383278</c:v>
                </c:pt>
              </c:numCache>
            </c:numRef>
          </c:val>
          <c:extLst>
            <c:ext xmlns:c16="http://schemas.microsoft.com/office/drawing/2014/chart" uri="{C3380CC4-5D6E-409C-BE32-E72D297353CC}">
              <c16:uniqueId val="{00000006-4E63-4ECE-89BB-A050CD3B8AC7}"/>
            </c:ext>
          </c:extLst>
        </c:ser>
        <c:ser>
          <c:idx val="7"/>
          <c:order val="7"/>
          <c:tx>
            <c:strRef>
              <c:f>Sex!$A$45</c:f>
              <c:strCache>
                <c:ptCount val="1"/>
                <c:pt idx="0">
                  <c:v>65 to 74</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(Sex!$B$45,Sex!$D$45,Sex!$F$45,Sex!$H$45)</c:f>
              <c:numCache>
                <c:formatCode>#,##0</c:formatCode>
                <c:ptCount val="4"/>
                <c:pt idx="0">
                  <c:v>8369438</c:v>
                </c:pt>
                <c:pt idx="1">
                  <c:v>10096519</c:v>
                </c:pt>
                <c:pt idx="2">
                  <c:v>14019144</c:v>
                </c:pt>
                <c:pt idx="3">
                  <c:v>16195564</c:v>
                </c:pt>
              </c:numCache>
            </c:numRef>
          </c:val>
          <c:extLst>
            <c:ext xmlns:c16="http://schemas.microsoft.com/office/drawing/2014/chart" uri="{C3380CC4-5D6E-409C-BE32-E72D297353CC}">
              <c16:uniqueId val="{00000007-4E63-4ECE-89BB-A050CD3B8AC7}"/>
            </c:ext>
          </c:extLst>
        </c:ser>
        <c:ser>
          <c:idx val="8"/>
          <c:order val="8"/>
          <c:tx>
            <c:strRef>
              <c:f>Sex!$A$46</c:f>
              <c:strCache>
                <c:ptCount val="1"/>
                <c:pt idx="0">
                  <c:v>75 to 84</c:v>
                </c:pt>
              </c:strCache>
            </c:strRef>
          </c:tx>
          <c:spPr>
            <a:solidFill>
              <a:srgbClr val="636363"/>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(Sex!$B$46,Sex!$D$46,Sex!$F$46,Sex!$H$46)</c:f>
              <c:numCache>
                <c:formatCode>#,##0</c:formatCode>
                <c:ptCount val="4"/>
                <c:pt idx="0">
                  <c:v>4833891</c:v>
                </c:pt>
                <c:pt idx="1">
                  <c:v>5476762</c:v>
                </c:pt>
                <c:pt idx="2">
                  <c:v>6486420</c:v>
                </c:pt>
                <c:pt idx="3">
                  <c:v>8307396</c:v>
                </c:pt>
              </c:numCache>
            </c:numRef>
          </c:val>
          <c:extLst>
            <c:ext xmlns:c16="http://schemas.microsoft.com/office/drawing/2014/chart" uri="{C3380CC4-5D6E-409C-BE32-E72D297353CC}">
              <c16:uniqueId val="{00000008-4E63-4ECE-89BB-A050CD3B8AC7}"/>
            </c:ext>
          </c:extLst>
        </c:ser>
        <c:ser>
          <c:idx val="9"/>
          <c:order val="9"/>
          <c:tx>
            <c:strRef>
              <c:f>Sex!$A$47</c:f>
              <c:strCache>
                <c:ptCount val="1"/>
                <c:pt idx="0">
                  <c:v>85+</c:v>
                </c:pt>
              </c:strCache>
            </c:strRef>
          </c:tx>
          <c:spPr>
            <a:solidFill>
              <a:srgbClr val="9973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(Sex!$B$19:$B$20,Sex!$D$19:$D$20,Sex!$F$19:$F$20,Sex!$H$19:$H$20)</c:f>
              <c:multiLvlStrCache>
                <c:ptCount val="4"/>
                <c:lvl>
                  <c:pt idx="0">
                    <c:v>Census</c:v>
                  </c:pt>
                  <c:pt idx="1">
                    <c:v>Census</c:v>
                  </c:pt>
                  <c:pt idx="2">
                    <c:v>Estimate</c:v>
                  </c:pt>
                  <c:pt idx="3">
                    <c:v>Projection</c:v>
                  </c:pt>
                </c:lvl>
                <c:lvl>
                  <c:pt idx="0">
                    <c:v>2000</c:v>
                  </c:pt>
                  <c:pt idx="1">
                    <c:v>2010</c:v>
                  </c:pt>
                  <c:pt idx="2">
                    <c:v>2019</c:v>
                  </c:pt>
                  <c:pt idx="3">
                    <c:v>2024</c:v>
                  </c:pt>
                </c:lvl>
              </c:multiLvlStrCache>
            </c:multiLvlStrRef>
          </c:cat>
          <c:val>
            <c:numRef>
              <c:f>(Sex!$B$47,Sex!$D$47,Sex!$F$47,Sex!$H$47)</c:f>
              <c:numCache>
                <c:formatCode>#,##0</c:formatCode>
                <c:ptCount val="4"/>
                <c:pt idx="0">
                  <c:v>1205985</c:v>
                </c:pt>
                <c:pt idx="1">
                  <c:v>1789679</c:v>
                </c:pt>
                <c:pt idx="2">
                  <c:v>2299483</c:v>
                </c:pt>
                <c:pt idx="3">
                  <c:v>2560587</c:v>
                </c:pt>
              </c:numCache>
            </c:numRef>
          </c:val>
          <c:extLst>
            <c:ext xmlns:c16="http://schemas.microsoft.com/office/drawing/2014/chart" uri="{C3380CC4-5D6E-409C-BE32-E72D297353CC}">
              <c16:uniqueId val="{00000009-4E63-4ECE-89BB-A050CD3B8AC7}"/>
            </c:ext>
          </c:extLst>
        </c:ser>
        <c:dLbls>
          <c:showLegendKey val="0"/>
          <c:showVal val="0"/>
          <c:showCatName val="0"/>
          <c:showSerName val="0"/>
          <c:showPercent val="0"/>
          <c:showBubbleSize val="0"/>
        </c:dLbls>
        <c:gapWidth val="219"/>
        <c:overlap val="-27"/>
        <c:axId val="30790640"/>
        <c:axId val="78153973"/>
      </c:barChart>
      <c:catAx>
        <c:axId val="30790640"/>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78153973"/>
        <c:crosses val="autoZero"/>
        <c:auto val="1"/>
        <c:lblAlgn val="ctr"/>
        <c:lblOffset val="100"/>
        <c:noMultiLvlLbl val="0"/>
      </c:catAx>
      <c:valAx>
        <c:axId val="78153973"/>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30790640"/>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 Demographic Group Losses and Simulations of Business Losses from Switching Industry Distributions</a:t>
            </a:r>
          </a:p>
        </c:rich>
      </c:tx>
      <c:layout>
        <c:manualLayout>
          <c:xMode val="edge"/>
          <c:yMode val="edge"/>
          <c:x val="0.13301177240026199"/>
          <c:y val="9.3163626820627204E-3"/>
        </c:manualLayout>
      </c:layout>
      <c:overlay val="0"/>
      <c:spPr>
        <a:noFill/>
        <a:ln w="0">
          <a:noFill/>
        </a:ln>
      </c:spPr>
    </c:title>
    <c:autoTitleDeleted val="0"/>
    <c:plotArea>
      <c:layout>
        <c:manualLayout>
          <c:layoutTarget val="inner"/>
          <c:xMode val="edge"/>
          <c:yMode val="edge"/>
          <c:x val="0.185578809679529"/>
          <c:y val="0.24576827188033101"/>
          <c:w val="0.81433943754087601"/>
          <c:h val="0.67143419498753398"/>
        </c:manualLayout>
      </c:layout>
      <c:barChart>
        <c:barDir val="col"/>
        <c:grouping val="clustered"/>
        <c:varyColors val="0"/>
        <c:ser>
          <c:idx val="0"/>
          <c:order val="0"/>
          <c:tx>
            <c:strRef>
              <c:f>'2020 Industry Data'!$B$5</c:f>
              <c:strCache>
                <c:ptCount val="1"/>
                <c:pt idx="0">
                  <c:v>Total</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Data'!$C$4:$E$4</c:f>
              <c:strCache>
                <c:ptCount val="3"/>
                <c:pt idx="0">
                  <c:v>Feb-20</c:v>
                </c:pt>
                <c:pt idx="1">
                  <c:v>Apr-20</c:v>
                </c:pt>
                <c:pt idx="2">
                  <c:v>Losses</c:v>
                </c:pt>
              </c:strCache>
            </c:strRef>
          </c:cat>
          <c:val>
            <c:numRef>
              <c:f>'2020 Industry Data'!$C$5:$E$5</c:f>
              <c:numCache>
                <c:formatCode>#,##0</c:formatCode>
                <c:ptCount val="3"/>
                <c:pt idx="0">
                  <c:v>15012692</c:v>
                </c:pt>
                <c:pt idx="1">
                  <c:v>11710360</c:v>
                </c:pt>
                <c:pt idx="2">
                  <c:v>-3302331</c:v>
                </c:pt>
              </c:numCache>
            </c:numRef>
          </c:val>
          <c:extLst>
            <c:ext xmlns:c16="http://schemas.microsoft.com/office/drawing/2014/chart" uri="{C3380CC4-5D6E-409C-BE32-E72D297353CC}">
              <c16:uniqueId val="{00000000-58A7-45CA-9179-DAE822B928FE}"/>
            </c:ext>
          </c:extLst>
        </c:ser>
        <c:ser>
          <c:idx val="1"/>
          <c:order val="1"/>
          <c:tx>
            <c:strRef>
              <c:f>'2020 Industry Data'!$B$6</c:f>
              <c:strCache>
                <c:ptCount val="1"/>
                <c:pt idx="0">
                  <c:v>Female</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Data'!$C$4:$E$4</c:f>
              <c:strCache>
                <c:ptCount val="3"/>
                <c:pt idx="0">
                  <c:v>Feb-20</c:v>
                </c:pt>
                <c:pt idx="1">
                  <c:v>Apr-20</c:v>
                </c:pt>
                <c:pt idx="2">
                  <c:v>Losses</c:v>
                </c:pt>
              </c:strCache>
            </c:strRef>
          </c:cat>
          <c:val>
            <c:numRef>
              <c:f>'2020 Industry Data'!$C$6:$E$6</c:f>
              <c:numCache>
                <c:formatCode>#,##0</c:formatCode>
                <c:ptCount val="3"/>
                <c:pt idx="0">
                  <c:v>5389399</c:v>
                </c:pt>
                <c:pt idx="1">
                  <c:v>4048205</c:v>
                </c:pt>
                <c:pt idx="2">
                  <c:v>-1341194</c:v>
                </c:pt>
              </c:numCache>
            </c:numRef>
          </c:val>
          <c:extLst>
            <c:ext xmlns:c16="http://schemas.microsoft.com/office/drawing/2014/chart" uri="{C3380CC4-5D6E-409C-BE32-E72D297353CC}">
              <c16:uniqueId val="{00000001-58A7-45CA-9179-DAE822B928FE}"/>
            </c:ext>
          </c:extLst>
        </c:ser>
        <c:ser>
          <c:idx val="2"/>
          <c:order val="2"/>
          <c:tx>
            <c:strRef>
              <c:f>'2020 Industry Data'!$B$7</c:f>
              <c:strCache>
                <c:ptCount val="1"/>
                <c:pt idx="0">
                  <c:v>Male</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Data'!$C$4:$E$4</c:f>
              <c:strCache>
                <c:ptCount val="3"/>
                <c:pt idx="0">
                  <c:v>Feb-20</c:v>
                </c:pt>
                <c:pt idx="1">
                  <c:v>Apr-20</c:v>
                </c:pt>
                <c:pt idx="2">
                  <c:v>Losses</c:v>
                </c:pt>
              </c:strCache>
            </c:strRef>
          </c:cat>
          <c:val>
            <c:numRef>
              <c:f>'2020 Industry Data'!$C$7:$E$7</c:f>
              <c:numCache>
                <c:formatCode>#,##0</c:formatCode>
                <c:ptCount val="3"/>
                <c:pt idx="0">
                  <c:v>9623293</c:v>
                </c:pt>
                <c:pt idx="1">
                  <c:v>7662156</c:v>
                </c:pt>
                <c:pt idx="2">
                  <c:v>-1961137</c:v>
                </c:pt>
              </c:numCache>
            </c:numRef>
          </c:val>
          <c:extLst>
            <c:ext xmlns:c16="http://schemas.microsoft.com/office/drawing/2014/chart" uri="{C3380CC4-5D6E-409C-BE32-E72D297353CC}">
              <c16:uniqueId val="{00000002-58A7-45CA-9179-DAE822B928FE}"/>
            </c:ext>
          </c:extLst>
        </c:ser>
        <c:dLbls>
          <c:showLegendKey val="0"/>
          <c:showVal val="0"/>
          <c:showCatName val="0"/>
          <c:showSerName val="0"/>
          <c:showPercent val="0"/>
          <c:showBubbleSize val="0"/>
        </c:dLbls>
        <c:gapWidth val="219"/>
        <c:overlap val="-27"/>
        <c:axId val="69405128"/>
        <c:axId val="36672530"/>
      </c:barChart>
      <c:catAx>
        <c:axId val="6940512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36672530"/>
        <c:crosses val="autoZero"/>
        <c:auto val="1"/>
        <c:lblAlgn val="ctr"/>
        <c:lblOffset val="100"/>
        <c:noMultiLvlLbl val="0"/>
      </c:catAx>
      <c:valAx>
        <c:axId val="36672530"/>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69405128"/>
        <c:crosses val="autoZero"/>
        <c:crossBetween val="between"/>
      </c:valAx>
      <c:spPr>
        <a:noFill/>
        <a:ln w="0">
          <a:noFill/>
        </a:ln>
      </c:spPr>
    </c:plotArea>
    <c:legend>
      <c:legendPos val="b"/>
      <c:layout>
        <c:manualLayout>
          <c:xMode val="edge"/>
          <c:yMode val="edge"/>
          <c:x val="0.34990573053368301"/>
          <c:y val="0.91261519393409096"/>
          <c:w val="0.31129965004374499"/>
          <c:h val="7.8125546806649196E-2"/>
        </c:manualLayout>
      </c:layout>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 Demographic Group Losses and Simulations of Business Losses from Switching Industry Distributions</a:t>
            </a:r>
          </a:p>
        </c:rich>
      </c:tx>
      <c:layout>
        <c:manualLayout>
          <c:xMode val="edge"/>
          <c:yMode val="edge"/>
          <c:x val="0.133025632572323"/>
          <c:y val="9.3175853018372702E-3"/>
        </c:manualLayout>
      </c:layout>
      <c:overlay val="0"/>
      <c:spPr>
        <a:noFill/>
        <a:ln w="0">
          <a:noFill/>
        </a:ln>
      </c:spPr>
    </c:title>
    <c:autoTitleDeleted val="0"/>
    <c:plotArea>
      <c:layout>
        <c:manualLayout>
          <c:layoutTarget val="inner"/>
          <c:xMode val="edge"/>
          <c:yMode val="edge"/>
          <c:x val="0.18560949476634001"/>
          <c:y val="0.24580052493438301"/>
          <c:w val="0.81430808538696098"/>
          <c:h val="0.67139107611548599"/>
        </c:manualLayout>
      </c:layout>
      <c:barChart>
        <c:barDir val="col"/>
        <c:grouping val="clustered"/>
        <c:varyColors val="0"/>
        <c:ser>
          <c:idx val="0"/>
          <c:order val="0"/>
          <c:tx>
            <c:strRef>
              <c:f>'2020 Industry Data'!$C$4</c:f>
              <c:strCache>
                <c:ptCount val="1"/>
                <c:pt idx="0">
                  <c:v>Feb-20</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Data'!$B$8:$B$10</c:f>
              <c:strCache>
                <c:ptCount val="3"/>
                <c:pt idx="0">
                  <c:v>Black</c:v>
                </c:pt>
                <c:pt idx="1">
                  <c:v>Latinx</c:v>
                </c:pt>
                <c:pt idx="2">
                  <c:v>Asian</c:v>
                </c:pt>
              </c:strCache>
            </c:strRef>
          </c:cat>
          <c:val>
            <c:numRef>
              <c:f>'2020 Industry Data'!$C$8:$C$10</c:f>
              <c:numCache>
                <c:formatCode>#,##0</c:formatCode>
                <c:ptCount val="3"/>
                <c:pt idx="0">
                  <c:v>1079116</c:v>
                </c:pt>
                <c:pt idx="1">
                  <c:v>2070896</c:v>
                </c:pt>
                <c:pt idx="2">
                  <c:v>888528</c:v>
                </c:pt>
              </c:numCache>
            </c:numRef>
          </c:val>
          <c:extLst>
            <c:ext xmlns:c16="http://schemas.microsoft.com/office/drawing/2014/chart" uri="{C3380CC4-5D6E-409C-BE32-E72D297353CC}">
              <c16:uniqueId val="{00000000-5E10-46D1-AB83-4EB78395E64D}"/>
            </c:ext>
          </c:extLst>
        </c:ser>
        <c:ser>
          <c:idx val="1"/>
          <c:order val="1"/>
          <c:tx>
            <c:strRef>
              <c:f>'2020 Industry Data'!$D$4</c:f>
              <c:strCache>
                <c:ptCount val="1"/>
                <c:pt idx="0">
                  <c:v>Apr-20</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Data'!$B$8:$B$10</c:f>
              <c:strCache>
                <c:ptCount val="3"/>
                <c:pt idx="0">
                  <c:v>Black</c:v>
                </c:pt>
                <c:pt idx="1">
                  <c:v>Latinx</c:v>
                </c:pt>
                <c:pt idx="2">
                  <c:v>Asian</c:v>
                </c:pt>
              </c:strCache>
            </c:strRef>
          </c:cat>
          <c:val>
            <c:numRef>
              <c:f>'2020 Industry Data'!$D$8:$D$10</c:f>
              <c:numCache>
                <c:formatCode>#,##0</c:formatCode>
                <c:ptCount val="3"/>
                <c:pt idx="0">
                  <c:v>637769</c:v>
                </c:pt>
                <c:pt idx="1">
                  <c:v>1412925</c:v>
                </c:pt>
                <c:pt idx="2">
                  <c:v>657896</c:v>
                </c:pt>
              </c:numCache>
            </c:numRef>
          </c:val>
          <c:extLst>
            <c:ext xmlns:c16="http://schemas.microsoft.com/office/drawing/2014/chart" uri="{C3380CC4-5D6E-409C-BE32-E72D297353CC}">
              <c16:uniqueId val="{00000001-5E10-46D1-AB83-4EB78395E64D}"/>
            </c:ext>
          </c:extLst>
        </c:ser>
        <c:ser>
          <c:idx val="2"/>
          <c:order val="2"/>
          <c:tx>
            <c:strRef>
              <c:f>'2020 Industry Data'!$E$4</c:f>
              <c:strCache>
                <c:ptCount val="1"/>
                <c:pt idx="0">
                  <c:v>Losses</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Data'!$B$8:$B$10</c:f>
              <c:strCache>
                <c:ptCount val="3"/>
                <c:pt idx="0">
                  <c:v>Black</c:v>
                </c:pt>
                <c:pt idx="1">
                  <c:v>Latinx</c:v>
                </c:pt>
                <c:pt idx="2">
                  <c:v>Asian</c:v>
                </c:pt>
              </c:strCache>
            </c:strRef>
          </c:cat>
          <c:val>
            <c:numRef>
              <c:f>'2020 Industry Data'!$E$8:$E$10</c:f>
              <c:numCache>
                <c:formatCode>#,##0</c:formatCode>
                <c:ptCount val="3"/>
                <c:pt idx="0">
                  <c:v>-441347</c:v>
                </c:pt>
                <c:pt idx="1">
                  <c:v>-657971</c:v>
                </c:pt>
                <c:pt idx="2">
                  <c:v>-230632</c:v>
                </c:pt>
              </c:numCache>
            </c:numRef>
          </c:val>
          <c:extLst>
            <c:ext xmlns:c16="http://schemas.microsoft.com/office/drawing/2014/chart" uri="{C3380CC4-5D6E-409C-BE32-E72D297353CC}">
              <c16:uniqueId val="{00000002-5E10-46D1-AB83-4EB78395E64D}"/>
            </c:ext>
          </c:extLst>
        </c:ser>
        <c:dLbls>
          <c:showLegendKey val="0"/>
          <c:showVal val="0"/>
          <c:showCatName val="0"/>
          <c:showSerName val="0"/>
          <c:showPercent val="0"/>
          <c:showBubbleSize val="0"/>
        </c:dLbls>
        <c:gapWidth val="219"/>
        <c:axId val="8338314"/>
        <c:axId val="53744386"/>
      </c:barChart>
      <c:catAx>
        <c:axId val="8338314"/>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53744386"/>
        <c:crosses val="autoZero"/>
        <c:auto val="1"/>
        <c:lblAlgn val="ctr"/>
        <c:lblOffset val="100"/>
        <c:noMultiLvlLbl val="0"/>
      </c:catAx>
      <c:valAx>
        <c:axId val="5374438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8338314"/>
        <c:crosses val="autoZero"/>
        <c:crossBetween val="between"/>
      </c:valAx>
      <c:spPr>
        <a:noFill/>
        <a:ln w="0">
          <a:noFill/>
        </a:ln>
      </c:spPr>
    </c:plotArea>
    <c:legend>
      <c:legendPos val="b"/>
      <c:layout>
        <c:manualLayout>
          <c:xMode val="edge"/>
          <c:yMode val="edge"/>
          <c:x val="0.34990573053368301"/>
          <c:y val="0.91261519393409096"/>
          <c:w val="0.344682633420822"/>
          <c:h val="7.8125546806649196E-2"/>
        </c:manualLayout>
      </c:layout>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 Demographic Group Losses and Simulations of Business Losses from Switching Industry Distributions</a:t>
            </a:r>
          </a:p>
        </c:rich>
      </c:tx>
      <c:layout>
        <c:manualLayout>
          <c:xMode val="edge"/>
          <c:yMode val="edge"/>
          <c:x val="0.13303659742828899"/>
          <c:y val="9.3175853018372702E-3"/>
        </c:manualLayout>
      </c:layout>
      <c:overlay val="0"/>
      <c:spPr>
        <a:noFill/>
        <a:ln w="0">
          <a:noFill/>
        </a:ln>
      </c:spPr>
    </c:title>
    <c:autoTitleDeleted val="0"/>
    <c:plotArea>
      <c:layout>
        <c:manualLayout>
          <c:layoutTarget val="inner"/>
          <c:xMode val="edge"/>
          <c:yMode val="edge"/>
          <c:x val="0.18562479393339901"/>
          <c:y val="0.24580052493438301"/>
          <c:w val="0.81429277942631095"/>
          <c:h val="0.67139107611548599"/>
        </c:manualLayout>
      </c:layout>
      <c:barChart>
        <c:barDir val="col"/>
        <c:grouping val="clustered"/>
        <c:varyColors val="0"/>
        <c:ser>
          <c:idx val="0"/>
          <c:order val="0"/>
          <c:tx>
            <c:strRef>
              <c:f>'2020 Industry Data'!$B$12</c:f>
              <c:strCache>
                <c:ptCount val="1"/>
                <c:pt idx="0">
                  <c:v>Immigrant</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Data'!$C$4:$E$4</c:f>
              <c:strCache>
                <c:ptCount val="3"/>
                <c:pt idx="0">
                  <c:v>Feb-20</c:v>
                </c:pt>
                <c:pt idx="1">
                  <c:v>Apr-20</c:v>
                </c:pt>
                <c:pt idx="2">
                  <c:v>Losses</c:v>
                </c:pt>
              </c:strCache>
            </c:strRef>
          </c:cat>
          <c:val>
            <c:numRef>
              <c:f>'2020 Industry Data'!$C$12:$E$12</c:f>
              <c:numCache>
                <c:formatCode>#,##0</c:formatCode>
                <c:ptCount val="3"/>
                <c:pt idx="0">
                  <c:v>3120275</c:v>
                </c:pt>
                <c:pt idx="1">
                  <c:v>2009597</c:v>
                </c:pt>
                <c:pt idx="2">
                  <c:v>-1110677</c:v>
                </c:pt>
              </c:numCache>
            </c:numRef>
          </c:val>
          <c:extLst>
            <c:ext xmlns:c16="http://schemas.microsoft.com/office/drawing/2014/chart" uri="{C3380CC4-5D6E-409C-BE32-E72D297353CC}">
              <c16:uniqueId val="{00000000-3BE4-45D4-AD65-98FD890D2E95}"/>
            </c:ext>
          </c:extLst>
        </c:ser>
        <c:ser>
          <c:idx val="1"/>
          <c:order val="1"/>
          <c:tx>
            <c:strRef>
              <c:f>'2020 Industry Data'!$B$13</c:f>
              <c:strCache>
                <c:ptCount val="1"/>
                <c:pt idx="0">
                  <c:v>Native</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Data'!$C$4:$E$4</c:f>
              <c:strCache>
                <c:ptCount val="3"/>
                <c:pt idx="0">
                  <c:v>Feb-20</c:v>
                </c:pt>
                <c:pt idx="1">
                  <c:v>Apr-20</c:v>
                </c:pt>
                <c:pt idx="2">
                  <c:v>Losses</c:v>
                </c:pt>
              </c:strCache>
            </c:strRef>
          </c:cat>
          <c:val>
            <c:numRef>
              <c:f>'2020 Industry Data'!$C$13:$E$13</c:f>
              <c:numCache>
                <c:formatCode>#,##0</c:formatCode>
                <c:ptCount val="3"/>
                <c:pt idx="0">
                  <c:v>11892417</c:v>
                </c:pt>
                <c:pt idx="1">
                  <c:v>9700763</c:v>
                </c:pt>
                <c:pt idx="2">
                  <c:v>-2191654</c:v>
                </c:pt>
              </c:numCache>
            </c:numRef>
          </c:val>
          <c:extLst>
            <c:ext xmlns:c16="http://schemas.microsoft.com/office/drawing/2014/chart" uri="{C3380CC4-5D6E-409C-BE32-E72D297353CC}">
              <c16:uniqueId val="{00000001-3BE4-45D4-AD65-98FD890D2E95}"/>
            </c:ext>
          </c:extLst>
        </c:ser>
        <c:dLbls>
          <c:showLegendKey val="0"/>
          <c:showVal val="0"/>
          <c:showCatName val="0"/>
          <c:showSerName val="0"/>
          <c:showPercent val="0"/>
          <c:showBubbleSize val="0"/>
        </c:dLbls>
        <c:gapWidth val="219"/>
        <c:overlap val="-27"/>
        <c:axId val="15970608"/>
        <c:axId val="57543594"/>
      </c:barChart>
      <c:catAx>
        <c:axId val="1597060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57543594"/>
        <c:crosses val="autoZero"/>
        <c:auto val="1"/>
        <c:lblAlgn val="ctr"/>
        <c:lblOffset val="100"/>
        <c:noMultiLvlLbl val="0"/>
      </c:catAx>
      <c:valAx>
        <c:axId val="57543594"/>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5970608"/>
        <c:crosses val="autoZero"/>
        <c:crossBetween val="between"/>
      </c:valAx>
      <c:spPr>
        <a:noFill/>
        <a:ln w="0">
          <a:noFill/>
        </a:ln>
      </c:spPr>
    </c:plotArea>
    <c:legend>
      <c:legendPos val="b"/>
      <c:layout>
        <c:manualLayout>
          <c:xMode val="edge"/>
          <c:yMode val="edge"/>
          <c:x val="0.34990573053368301"/>
          <c:y val="0.91261519393409096"/>
          <c:w val="0.27221084864391998"/>
          <c:h val="7.8125546806649196E-2"/>
        </c:manualLayout>
      </c:layout>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Actual Losses Predicted using U.S. Industry Distribution</a:t>
            </a:r>
          </a:p>
        </c:rich>
      </c:tx>
      <c:overlay val="0"/>
      <c:spPr>
        <a:noFill/>
        <a:ln w="0">
          <a:noFill/>
        </a:ln>
      </c:spPr>
    </c:title>
    <c:autoTitleDeleted val="0"/>
    <c:plotArea>
      <c:layout/>
      <c:barChart>
        <c:barDir val="bar"/>
        <c:grouping val="percentStacked"/>
        <c:varyColors val="0"/>
        <c:ser>
          <c:idx val="0"/>
          <c:order val="0"/>
          <c:tx>
            <c:strRef>
              <c:f>'2020 Industry Data'!$C$25</c:f>
              <c:strCache>
                <c:ptCount val="1"/>
                <c:pt idx="0">
                  <c:v>Apr-20</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Data'!$B$26:$B$37</c:f>
              <c:strCache>
                <c:ptCount val="12"/>
                <c:pt idx="0">
                  <c:v>Agriculture</c:v>
                </c:pt>
                <c:pt idx="1">
                  <c:v>Construction</c:v>
                </c:pt>
                <c:pt idx="2">
                  <c:v>Manufacturing</c:v>
                </c:pt>
                <c:pt idx="3">
                  <c:v>Retail Trade</c:v>
                </c:pt>
                <c:pt idx="4">
                  <c:v>Transportation</c:v>
                </c:pt>
                <c:pt idx="5">
                  <c:v>Financial activities</c:v>
                </c:pt>
                <c:pt idx="6">
                  <c:v>Professional and bus</c:v>
                </c:pt>
                <c:pt idx="7">
                  <c:v>Health services</c:v>
                </c:pt>
                <c:pt idx="8">
                  <c:v>Arts, leasure, hotels</c:v>
                </c:pt>
                <c:pt idx="9">
                  <c:v>Restaurants</c:v>
                </c:pt>
                <c:pt idx="10">
                  <c:v>Repair and maintenance</c:v>
                </c:pt>
                <c:pt idx="11">
                  <c:v>All other industries</c:v>
                </c:pt>
              </c:strCache>
            </c:strRef>
          </c:cat>
          <c:val>
            <c:numRef>
              <c:f>'2020 Industry Data'!$C$26:$C$37</c:f>
              <c:numCache>
                <c:formatCode>_(* #,##0_);_(* \(#,##0\);_(* \-??_);_(@_)</c:formatCode>
                <c:ptCount val="12"/>
                <c:pt idx="0">
                  <c:v>928156</c:v>
                </c:pt>
                <c:pt idx="1">
                  <c:v>1768875</c:v>
                </c:pt>
                <c:pt idx="2">
                  <c:v>506019</c:v>
                </c:pt>
                <c:pt idx="3">
                  <c:v>960872</c:v>
                </c:pt>
                <c:pt idx="4">
                  <c:v>624498</c:v>
                </c:pt>
                <c:pt idx="5">
                  <c:v>1149105</c:v>
                </c:pt>
                <c:pt idx="6">
                  <c:v>2695136</c:v>
                </c:pt>
                <c:pt idx="7">
                  <c:v>1034240</c:v>
                </c:pt>
                <c:pt idx="8">
                  <c:v>442964</c:v>
                </c:pt>
                <c:pt idx="9">
                  <c:v>319194</c:v>
                </c:pt>
                <c:pt idx="10">
                  <c:v>385400</c:v>
                </c:pt>
                <c:pt idx="11">
                  <c:v>895901</c:v>
                </c:pt>
              </c:numCache>
            </c:numRef>
          </c:val>
          <c:extLst>
            <c:ext xmlns:c16="http://schemas.microsoft.com/office/drawing/2014/chart" uri="{C3380CC4-5D6E-409C-BE32-E72D297353CC}">
              <c16:uniqueId val="{00000000-752A-4903-B342-74155B787C3B}"/>
            </c:ext>
          </c:extLst>
        </c:ser>
        <c:ser>
          <c:idx val="1"/>
          <c:order val="1"/>
          <c:tx>
            <c:strRef>
              <c:f>'2020 Industry Data'!$D$25</c:f>
              <c:strCache>
                <c:ptCount val="1"/>
                <c:pt idx="0">
                  <c:v>Ch fr Feb 2020</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Data'!$B$26:$B$37</c:f>
              <c:strCache>
                <c:ptCount val="12"/>
                <c:pt idx="0">
                  <c:v>Agriculture</c:v>
                </c:pt>
                <c:pt idx="1">
                  <c:v>Construction</c:v>
                </c:pt>
                <c:pt idx="2">
                  <c:v>Manufacturing</c:v>
                </c:pt>
                <c:pt idx="3">
                  <c:v>Retail Trade</c:v>
                </c:pt>
                <c:pt idx="4">
                  <c:v>Transportation</c:v>
                </c:pt>
                <c:pt idx="5">
                  <c:v>Financial activities</c:v>
                </c:pt>
                <c:pt idx="6">
                  <c:v>Professional and bus</c:v>
                </c:pt>
                <c:pt idx="7">
                  <c:v>Health services</c:v>
                </c:pt>
                <c:pt idx="8">
                  <c:v>Arts, leasure, hotels</c:v>
                </c:pt>
                <c:pt idx="9">
                  <c:v>Restaurants</c:v>
                </c:pt>
                <c:pt idx="10">
                  <c:v>Repair and maintenance</c:v>
                </c:pt>
                <c:pt idx="11">
                  <c:v>All other industries</c:v>
                </c:pt>
              </c:strCache>
            </c:strRef>
          </c:cat>
          <c:val>
            <c:numRef>
              <c:f>'2020 Industry Data'!$D$26:$D$37</c:f>
              <c:numCache>
                <c:formatCode>_(* #,##0_);_(* \(#,##0\);_(* \-??_);_(@_)</c:formatCode>
                <c:ptCount val="12"/>
                <c:pt idx="0">
                  <c:v>58494</c:v>
                </c:pt>
                <c:pt idx="1">
                  <c:v>-667182</c:v>
                </c:pt>
                <c:pt idx="2">
                  <c:v>-60174</c:v>
                </c:pt>
                <c:pt idx="3">
                  <c:v>-107612</c:v>
                </c:pt>
                <c:pt idx="4">
                  <c:v>-173827</c:v>
                </c:pt>
                <c:pt idx="5">
                  <c:v>-152665</c:v>
                </c:pt>
                <c:pt idx="6">
                  <c:v>-600739</c:v>
                </c:pt>
                <c:pt idx="7">
                  <c:v>-204094</c:v>
                </c:pt>
                <c:pt idx="8">
                  <c:v>-242045</c:v>
                </c:pt>
                <c:pt idx="9">
                  <c:v>-90411</c:v>
                </c:pt>
                <c:pt idx="10">
                  <c:v>-127003</c:v>
                </c:pt>
                <c:pt idx="11">
                  <c:v>-935074</c:v>
                </c:pt>
              </c:numCache>
            </c:numRef>
          </c:val>
          <c:extLst>
            <c:ext xmlns:c16="http://schemas.microsoft.com/office/drawing/2014/chart" uri="{C3380CC4-5D6E-409C-BE32-E72D297353CC}">
              <c16:uniqueId val="{00000001-752A-4903-B342-74155B787C3B}"/>
            </c:ext>
          </c:extLst>
        </c:ser>
        <c:dLbls>
          <c:showLegendKey val="0"/>
          <c:showVal val="0"/>
          <c:showCatName val="0"/>
          <c:showSerName val="0"/>
          <c:showPercent val="0"/>
          <c:showBubbleSize val="0"/>
        </c:dLbls>
        <c:gapWidth val="150"/>
        <c:overlap val="100"/>
        <c:axId val="14250230"/>
        <c:axId val="79687421"/>
      </c:barChart>
      <c:catAx>
        <c:axId val="14250230"/>
        <c:scaling>
          <c:orientation val="maxMin"/>
        </c:scaling>
        <c:delete val="0"/>
        <c:axPos val="l"/>
        <c:numFmt formatCode="General" sourceLinked="0"/>
        <c:majorTickMark val="none"/>
        <c:minorTickMark val="none"/>
        <c:tickLblPos val="low"/>
        <c:spPr>
          <a:ln w="9360">
            <a:solidFill>
              <a:srgbClr val="D9D9D9"/>
            </a:solidFill>
            <a:round/>
          </a:ln>
        </c:spPr>
        <c:txPr>
          <a:bodyPr/>
          <a:lstStyle/>
          <a:p>
            <a:pPr>
              <a:defRPr sz="900" b="0" strike="noStrike" spc="-1">
                <a:solidFill>
                  <a:srgbClr val="595959"/>
                </a:solidFill>
                <a:latin typeface="Calibri"/>
              </a:defRPr>
            </a:pPr>
            <a:endParaRPr lang="en-US"/>
          </a:p>
        </c:txPr>
        <c:crossAx val="79687421"/>
        <c:crosses val="autoZero"/>
        <c:auto val="1"/>
        <c:lblAlgn val="ctr"/>
        <c:lblOffset val="100"/>
        <c:noMultiLvlLbl val="0"/>
      </c:catAx>
      <c:valAx>
        <c:axId val="79687421"/>
        <c:scaling>
          <c:orientation val="minMax"/>
        </c:scaling>
        <c:delete val="0"/>
        <c:axPos val="t"/>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4250230"/>
        <c:crosses val="autoZero"/>
        <c:crossBetween val="between"/>
      </c:valAx>
      <c:dTable>
        <c:showHorzBorder val="1"/>
        <c:showVertBorder val="1"/>
        <c:showOutline val="1"/>
        <c:showKeys val="1"/>
      </c:dTable>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Actual Losses Predicted using U.S. Industry Distribution</a:t>
            </a:r>
          </a:p>
        </c:rich>
      </c:tx>
      <c:overlay val="0"/>
      <c:spPr>
        <a:noFill/>
        <a:ln w="0">
          <a:noFill/>
        </a:ln>
      </c:spPr>
    </c:title>
    <c:autoTitleDeleted val="0"/>
    <c:plotArea>
      <c:layout/>
      <c:barChart>
        <c:barDir val="bar"/>
        <c:grouping val="percentStacked"/>
        <c:varyColors val="0"/>
        <c:ser>
          <c:idx val="0"/>
          <c:order val="0"/>
          <c:tx>
            <c:strRef>
              <c:f>'2020 Industry Data'!$C$25</c:f>
              <c:strCache>
                <c:ptCount val="1"/>
                <c:pt idx="0">
                  <c:v>Apr-20</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Data'!$B$38:$B$39</c:f>
              <c:strCache>
                <c:ptCount val="2"/>
                <c:pt idx="0">
                  <c:v>Nonessential industry</c:v>
                </c:pt>
                <c:pt idx="1">
                  <c:v>Essential industry</c:v>
                </c:pt>
              </c:strCache>
            </c:strRef>
          </c:cat>
          <c:val>
            <c:numRef>
              <c:f>'2020 Industry Data'!$C$38:$C$39</c:f>
              <c:numCache>
                <c:formatCode>_(* #,##0_);_(* \(#,##0\);_(* \-??_);_(@_)</c:formatCode>
                <c:ptCount val="2"/>
                <c:pt idx="0">
                  <c:v>2292949</c:v>
                </c:pt>
                <c:pt idx="1">
                  <c:v>9417411</c:v>
                </c:pt>
              </c:numCache>
            </c:numRef>
          </c:val>
          <c:extLst>
            <c:ext xmlns:c16="http://schemas.microsoft.com/office/drawing/2014/chart" uri="{C3380CC4-5D6E-409C-BE32-E72D297353CC}">
              <c16:uniqueId val="{00000000-3312-471F-B1B2-DB3E125E7BBD}"/>
            </c:ext>
          </c:extLst>
        </c:ser>
        <c:ser>
          <c:idx val="1"/>
          <c:order val="1"/>
          <c:tx>
            <c:strRef>
              <c:f>'2020 Industry Data'!$D$25</c:f>
              <c:strCache>
                <c:ptCount val="1"/>
                <c:pt idx="0">
                  <c:v>Ch fr Feb 2020</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'2020 Industry Data'!$B$38:$B$39</c:f>
              <c:strCache>
                <c:ptCount val="2"/>
                <c:pt idx="0">
                  <c:v>Nonessential industry</c:v>
                </c:pt>
                <c:pt idx="1">
                  <c:v>Essential industry</c:v>
                </c:pt>
              </c:strCache>
            </c:strRef>
          </c:cat>
          <c:val>
            <c:numRef>
              <c:f>'2020 Industry Data'!$D$38:$D$39</c:f>
              <c:numCache>
                <c:formatCode>_(* #,##0_);_(* \(#,##0\);_(* \-??_);_(@_)</c:formatCode>
                <c:ptCount val="2"/>
                <c:pt idx="0">
                  <c:v>-1382990</c:v>
                </c:pt>
                <c:pt idx="1">
                  <c:v>-1919342</c:v>
                </c:pt>
              </c:numCache>
            </c:numRef>
          </c:val>
          <c:extLst>
            <c:ext xmlns:c16="http://schemas.microsoft.com/office/drawing/2014/chart" uri="{C3380CC4-5D6E-409C-BE32-E72D297353CC}">
              <c16:uniqueId val="{00000001-3312-471F-B1B2-DB3E125E7BBD}"/>
            </c:ext>
          </c:extLst>
        </c:ser>
        <c:dLbls>
          <c:showLegendKey val="0"/>
          <c:showVal val="0"/>
          <c:showCatName val="0"/>
          <c:showSerName val="0"/>
          <c:showPercent val="0"/>
          <c:showBubbleSize val="0"/>
        </c:dLbls>
        <c:gapWidth val="150"/>
        <c:overlap val="100"/>
        <c:axId val="38804507"/>
        <c:axId val="34996708"/>
      </c:barChart>
      <c:catAx>
        <c:axId val="38804507"/>
        <c:scaling>
          <c:orientation val="maxMin"/>
        </c:scaling>
        <c:delete val="0"/>
        <c:axPos val="l"/>
        <c:numFmt formatCode="General" sourceLinked="0"/>
        <c:majorTickMark val="none"/>
        <c:minorTickMark val="none"/>
        <c:tickLblPos val="low"/>
        <c:spPr>
          <a:ln w="9360">
            <a:solidFill>
              <a:srgbClr val="D9D9D9"/>
            </a:solidFill>
            <a:round/>
          </a:ln>
        </c:spPr>
        <c:txPr>
          <a:bodyPr/>
          <a:lstStyle/>
          <a:p>
            <a:pPr>
              <a:defRPr sz="900" b="0" strike="noStrike" spc="-1">
                <a:solidFill>
                  <a:srgbClr val="595959"/>
                </a:solidFill>
                <a:latin typeface="Calibri"/>
              </a:defRPr>
            </a:pPr>
            <a:endParaRPr lang="en-US"/>
          </a:p>
        </c:txPr>
        <c:crossAx val="34996708"/>
        <c:crosses val="autoZero"/>
        <c:auto val="1"/>
        <c:lblAlgn val="ctr"/>
        <c:lblOffset val="100"/>
        <c:noMultiLvlLbl val="0"/>
      </c:catAx>
      <c:valAx>
        <c:axId val="34996708"/>
        <c:scaling>
          <c:orientation val="minMax"/>
        </c:scaling>
        <c:delete val="0"/>
        <c:axPos val="t"/>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38804507"/>
        <c:crosses val="autoZero"/>
        <c:crossBetween val="between"/>
      </c:valAx>
      <c:dTable>
        <c:showHorzBorder val="1"/>
        <c:showVertBorder val="1"/>
        <c:showOutline val="1"/>
        <c:showKeys val="1"/>
      </c:dTable>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barChart>
        <c:barDir val="col"/>
        <c:grouping val="clustered"/>
        <c:varyColors val="0"/>
        <c:dLbls>
          <c:showLegendKey val="0"/>
          <c:showVal val="0"/>
          <c:showCatName val="0"/>
          <c:showSerName val="0"/>
          <c:showPercent val="0"/>
          <c:showBubbleSize val="0"/>
        </c:dLbls>
        <c:gapWidth val="150"/>
        <c:axId val="98475858"/>
        <c:axId val="94223647"/>
      </c:barChart>
      <c:catAx>
        <c:axId val="98475858"/>
        <c:scaling>
          <c:orientation val="minMax"/>
        </c:scaling>
        <c:delete val="0"/>
        <c:axPos val="b"/>
        <c:numFmt formatCode="General" sourceLinked="1"/>
        <c:majorTickMark val="cross"/>
        <c:minorTickMark val="cross"/>
        <c:tickLblPos val="none"/>
        <c:spPr>
          <a:ln w="0">
            <a:noFill/>
          </a:ln>
        </c:spPr>
        <c:txPr>
          <a:bodyPr/>
          <a:lstStyle/>
          <a:p>
            <a:pPr>
              <a:defRPr sz="1800" b="0" spc="-1"/>
            </a:pPr>
            <a:endParaRPr lang="en-US"/>
          </a:p>
        </c:txPr>
        <c:crossAx val="94223647"/>
        <c:crosses val="autoZero"/>
        <c:auto val="1"/>
        <c:lblAlgn val="ctr"/>
        <c:lblOffset val="100"/>
        <c:noMultiLvlLbl val="0"/>
      </c:catAx>
      <c:valAx>
        <c:axId val="94223647"/>
        <c:scaling>
          <c:orientation val="minMax"/>
        </c:scaling>
        <c:delete val="0"/>
        <c:axPos val="l"/>
        <c:numFmt formatCode="General" sourceLinked="1"/>
        <c:majorTickMark val="cross"/>
        <c:minorTickMark val="cross"/>
        <c:tickLblPos val="none"/>
        <c:spPr>
          <a:ln w="0">
            <a:noFill/>
          </a:ln>
        </c:spPr>
        <c:txPr>
          <a:bodyPr/>
          <a:lstStyle/>
          <a:p>
            <a:pPr>
              <a:defRPr sz="1800" b="0" spc="-1"/>
            </a:pPr>
            <a:endParaRPr lang="en-US"/>
          </a:p>
        </c:txPr>
        <c:crossAx val="98475858"/>
        <c:crosses val="autoZero"/>
        <c:crossBetween val="midCat"/>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Q4 2019 Employees by Industry</a:t>
            </a:r>
          </a:p>
        </c:rich>
      </c:tx>
      <c:layout>
        <c:manualLayout>
          <c:xMode val="edge"/>
          <c:yMode val="edge"/>
          <c:x val="3.7577469208441197E-2"/>
          <c:y val="0.89474926253687304"/>
        </c:manualLayout>
      </c:layout>
      <c:overlay val="0"/>
      <c:spPr>
        <a:noFill/>
        <a:ln w="0">
          <a:noFill/>
        </a:ln>
      </c:spPr>
    </c:title>
    <c:autoTitleDeleted val="0"/>
    <c:plotArea>
      <c:layout/>
      <c:doughnutChart>
        <c:varyColors val="1"/>
        <c:ser>
          <c:idx val="0"/>
          <c:order val="0"/>
          <c:tx>
            <c:strRef>
              <c:f>Business!$C$126</c:f>
              <c:strCache>
                <c:ptCount val="1"/>
                <c:pt idx="0">
                  <c:v>Q4 2019 Employees</c:v>
                </c:pt>
              </c:strCache>
            </c:strRef>
          </c:tx>
          <c:spPr>
            <a:solidFill>
              <a:srgbClr val="4472C4"/>
            </a:solidFill>
            <a:ln w="0">
              <a:noFill/>
            </a:ln>
          </c:spPr>
          <c:dPt>
            <c:idx val="0"/>
            <c:bubble3D val="0"/>
            <c:extLst>
              <c:ext xmlns:c16="http://schemas.microsoft.com/office/drawing/2014/chart" uri="{C3380CC4-5D6E-409C-BE32-E72D297353CC}">
                <c16:uniqueId val="{00000001-85A2-48E9-A580-DD07C26D0445}"/>
              </c:ext>
            </c:extLst>
          </c:dPt>
          <c:dPt>
            <c:idx val="1"/>
            <c:bubble3D val="0"/>
            <c:spPr>
              <a:solidFill>
                <a:srgbClr val="ED7D31"/>
              </a:solidFill>
              <a:ln w="0">
                <a:noFill/>
              </a:ln>
            </c:spPr>
            <c:extLst>
              <c:ext xmlns:c16="http://schemas.microsoft.com/office/drawing/2014/chart" uri="{C3380CC4-5D6E-409C-BE32-E72D297353CC}">
                <c16:uniqueId val="{00000003-85A2-48E9-A580-DD07C26D0445}"/>
              </c:ext>
            </c:extLst>
          </c:dPt>
          <c:dPt>
            <c:idx val="2"/>
            <c:bubble3D val="0"/>
            <c:spPr>
              <a:solidFill>
                <a:srgbClr val="A5A5A5"/>
              </a:solidFill>
              <a:ln w="0">
                <a:noFill/>
              </a:ln>
            </c:spPr>
            <c:extLst>
              <c:ext xmlns:c16="http://schemas.microsoft.com/office/drawing/2014/chart" uri="{C3380CC4-5D6E-409C-BE32-E72D297353CC}">
                <c16:uniqueId val="{00000005-85A2-48E9-A580-DD07C26D0445}"/>
              </c:ext>
            </c:extLst>
          </c:dPt>
          <c:dPt>
            <c:idx val="3"/>
            <c:bubble3D val="0"/>
            <c:spPr>
              <a:solidFill>
                <a:srgbClr val="FFC000"/>
              </a:solidFill>
              <a:ln w="0">
                <a:noFill/>
              </a:ln>
            </c:spPr>
            <c:extLst>
              <c:ext xmlns:c16="http://schemas.microsoft.com/office/drawing/2014/chart" uri="{C3380CC4-5D6E-409C-BE32-E72D297353CC}">
                <c16:uniqueId val="{00000007-85A2-48E9-A580-DD07C26D0445}"/>
              </c:ext>
            </c:extLst>
          </c:dPt>
          <c:dPt>
            <c:idx val="4"/>
            <c:bubble3D val="0"/>
            <c:spPr>
              <a:solidFill>
                <a:srgbClr val="5B9BD5"/>
              </a:solidFill>
              <a:ln w="0">
                <a:noFill/>
              </a:ln>
            </c:spPr>
            <c:extLst>
              <c:ext xmlns:c16="http://schemas.microsoft.com/office/drawing/2014/chart" uri="{C3380CC4-5D6E-409C-BE32-E72D297353CC}">
                <c16:uniqueId val="{00000009-85A2-48E9-A580-DD07C26D0445}"/>
              </c:ext>
            </c:extLst>
          </c:dPt>
          <c:dPt>
            <c:idx val="5"/>
            <c:bubble3D val="0"/>
            <c:spPr>
              <a:solidFill>
                <a:srgbClr val="70AD47"/>
              </a:solidFill>
              <a:ln w="0">
                <a:noFill/>
              </a:ln>
            </c:spPr>
            <c:extLst>
              <c:ext xmlns:c16="http://schemas.microsoft.com/office/drawing/2014/chart" uri="{C3380CC4-5D6E-409C-BE32-E72D297353CC}">
                <c16:uniqueId val="{0000000B-85A2-48E9-A580-DD07C26D0445}"/>
              </c:ext>
            </c:extLst>
          </c:dPt>
          <c:dPt>
            <c:idx val="6"/>
            <c:bubble3D val="0"/>
            <c:spPr>
              <a:solidFill>
                <a:srgbClr val="264478"/>
              </a:solidFill>
              <a:ln w="0">
                <a:noFill/>
              </a:ln>
            </c:spPr>
            <c:extLst>
              <c:ext xmlns:c16="http://schemas.microsoft.com/office/drawing/2014/chart" uri="{C3380CC4-5D6E-409C-BE32-E72D297353CC}">
                <c16:uniqueId val="{0000000D-85A2-48E9-A580-DD07C26D0445}"/>
              </c:ext>
            </c:extLst>
          </c:dPt>
          <c:dPt>
            <c:idx val="7"/>
            <c:bubble3D val="0"/>
            <c:spPr>
              <a:solidFill>
                <a:srgbClr val="9E480E"/>
              </a:solidFill>
              <a:ln w="0">
                <a:noFill/>
              </a:ln>
            </c:spPr>
            <c:extLst>
              <c:ext xmlns:c16="http://schemas.microsoft.com/office/drawing/2014/chart" uri="{C3380CC4-5D6E-409C-BE32-E72D297353CC}">
                <c16:uniqueId val="{0000000F-85A2-48E9-A580-DD07C26D0445}"/>
              </c:ext>
            </c:extLst>
          </c:dPt>
          <c:dPt>
            <c:idx val="8"/>
            <c:bubble3D val="0"/>
            <c:spPr>
              <a:solidFill>
                <a:srgbClr val="636363"/>
              </a:solidFill>
              <a:ln w="0">
                <a:noFill/>
              </a:ln>
            </c:spPr>
            <c:extLst>
              <c:ext xmlns:c16="http://schemas.microsoft.com/office/drawing/2014/chart" uri="{C3380CC4-5D6E-409C-BE32-E72D297353CC}">
                <c16:uniqueId val="{00000011-85A2-48E9-A580-DD07C26D0445}"/>
              </c:ext>
            </c:extLst>
          </c:dPt>
          <c:dPt>
            <c:idx val="9"/>
            <c:bubble3D val="0"/>
            <c:spPr>
              <a:solidFill>
                <a:srgbClr val="997300"/>
              </a:solidFill>
              <a:ln w="0">
                <a:noFill/>
              </a:ln>
            </c:spPr>
            <c:extLst>
              <c:ext xmlns:c16="http://schemas.microsoft.com/office/drawing/2014/chart" uri="{C3380CC4-5D6E-409C-BE32-E72D297353CC}">
                <c16:uniqueId val="{00000013-85A2-48E9-A580-DD07C26D0445}"/>
              </c:ext>
            </c:extLst>
          </c:dPt>
          <c:dLbls>
            <c:spPr>
              <a:solidFill>
                <a:srgbClr val="FFFFFF"/>
              </a:solidFill>
            </c:spPr>
            <c:txPr>
              <a:bodyPr wrap="square"/>
              <a:lstStyle/>
              <a:p>
                <a:pPr>
                  <a:defRPr sz="900" b="0" strike="noStrike" spc="-1">
                    <a:solidFill>
                      <a:srgbClr val="595959"/>
                    </a:solidFill>
                    <a:latin typeface="Calibri"/>
                  </a:defRPr>
                </a:pPr>
                <a:endParaRPr lang="en-US"/>
              </a:p>
            </c:txPr>
            <c:showLegendKey val="0"/>
            <c:showVal val="0"/>
            <c:showCatName val="1"/>
            <c:showSerName val="0"/>
            <c:showPercent val="1"/>
            <c:showBubbleSize val="1"/>
            <c:separator>
</c:separator>
            <c:showLeaderLines val="0"/>
            <c:extLst>
              <c:ext xmlns:c15="http://schemas.microsoft.com/office/drawing/2012/chart" uri="{CE6537A1-D6FC-4f65-9D91-7224C49458BB}"/>
            </c:extLst>
          </c:dLbls>
          <c:cat>
            <c:strRef>
              <c:f>Business!$B$127:$B$136</c:f>
              <c:strCache>
                <c:ptCount val="10"/>
                <c:pt idx="0">
                  <c:v>Forestry, and Fishing</c:v>
                </c:pt>
                <c:pt idx="1">
                  <c:v>Mining</c:v>
                </c:pt>
                <c:pt idx="2">
                  <c:v>Construction</c:v>
                </c:pt>
                <c:pt idx="3">
                  <c:v>Manufacturing</c:v>
                </c:pt>
                <c:pt idx="4">
                  <c:v>Transportation, Communications, Electric, Gas, &amp; Sanitary Services</c:v>
                </c:pt>
                <c:pt idx="5">
                  <c:v>Wholesale Trade</c:v>
                </c:pt>
                <c:pt idx="6">
                  <c:v>Retail Trade</c:v>
                </c:pt>
                <c:pt idx="7">
                  <c:v>Finance, Insurance, &amp; Real Estate</c:v>
                </c:pt>
                <c:pt idx="8">
                  <c:v>Services</c:v>
                </c:pt>
                <c:pt idx="9">
                  <c:v>Public Administration</c:v>
                </c:pt>
              </c:strCache>
            </c:strRef>
          </c:cat>
          <c:val>
            <c:numRef>
              <c:f>Business!$C$127:$C$136</c:f>
              <c:numCache>
                <c:formatCode>#,##0</c:formatCode>
                <c:ptCount val="10"/>
                <c:pt idx="0">
                  <c:v>1920272</c:v>
                </c:pt>
                <c:pt idx="1">
                  <c:v>623657</c:v>
                </c:pt>
                <c:pt idx="2">
                  <c:v>6301190</c:v>
                </c:pt>
                <c:pt idx="3">
                  <c:v>14249118</c:v>
                </c:pt>
                <c:pt idx="4">
                  <c:v>7760127</c:v>
                </c:pt>
                <c:pt idx="5">
                  <c:v>5884151</c:v>
                </c:pt>
                <c:pt idx="6">
                  <c:v>25584507</c:v>
                </c:pt>
                <c:pt idx="7">
                  <c:v>9104835</c:v>
                </c:pt>
                <c:pt idx="8">
                  <c:v>60107552</c:v>
                </c:pt>
                <c:pt idx="9">
                  <c:v>11519649</c:v>
                </c:pt>
              </c:numCache>
            </c:numRef>
          </c:val>
          <c:extLst>
            <c:ext xmlns:c16="http://schemas.microsoft.com/office/drawing/2014/chart" uri="{C3380CC4-5D6E-409C-BE32-E72D297353CC}">
              <c16:uniqueId val="{00000014-85A2-48E9-A580-DD07C26D0445}"/>
            </c:ext>
          </c:extLst>
        </c:ser>
        <c:dLbls>
          <c:showLegendKey val="0"/>
          <c:showVal val="0"/>
          <c:showCatName val="0"/>
          <c:showSerName val="0"/>
          <c:showPercent val="0"/>
          <c:showBubbleSize val="0"/>
          <c:showLeaderLines val="0"/>
        </c:dLbls>
        <c:firstSliceAng val="0"/>
        <c:holeSize val="50"/>
      </c:doughnutChart>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strike="noStrike" spc="-1">
                <a:solidFill>
                  <a:srgbClr val="808080"/>
                </a:solidFill>
                <a:latin typeface="Calibri Light"/>
              </a:defRPr>
            </a:pPr>
            <a:r>
              <a:rPr lang="en-US" sz="1600" b="1" strike="noStrike" spc="-1">
                <a:solidFill>
                  <a:srgbClr val="808080"/>
                </a:solidFill>
                <a:latin typeface="Calibri Light"/>
              </a:rPr>
              <a:t>Q4 2019 Employees</a:t>
            </a:r>
          </a:p>
        </c:rich>
      </c:tx>
      <c:overlay val="0"/>
      <c:spPr>
        <a:noFill/>
        <a:ln w="0">
          <a:noFill/>
        </a:ln>
      </c:spPr>
    </c:title>
    <c:autoTitleDeleted val="0"/>
    <c:plotArea>
      <c:layout>
        <c:manualLayout>
          <c:layoutTarget val="inner"/>
          <c:xMode val="edge"/>
          <c:yMode val="edge"/>
          <c:x val="0.45384920110920401"/>
          <c:y val="0.16448377581120899"/>
          <c:w val="0.47537303578502599"/>
          <c:h val="0.73876106194690305"/>
        </c:manualLayout>
      </c:layout>
      <c:barChart>
        <c:barDir val="bar"/>
        <c:grouping val="clustered"/>
        <c:varyColors val="0"/>
        <c:ser>
          <c:idx val="0"/>
          <c:order val="0"/>
          <c:tx>
            <c:strRef>
              <c:f>Business!$C$126</c:f>
              <c:strCache>
                <c:ptCount val="1"/>
                <c:pt idx="0">
                  <c:v>Q4 2019 Employees</c:v>
                </c:pt>
              </c:strCache>
            </c:strRef>
          </c:tx>
          <c:spPr>
            <a:solidFill>
              <a:srgbClr val="4472C4"/>
            </a:solidFill>
            <a:ln w="0">
              <a:noFill/>
            </a:ln>
          </c:spPr>
          <c:invertIfNegative val="0"/>
          <c:dLbls>
            <c:spPr>
              <a:noFill/>
              <a:ln>
                <a:noFill/>
              </a:ln>
              <a:effectLst/>
            </c:spPr>
            <c:txPr>
              <a:bodyPr wrap="square"/>
              <a:lstStyle/>
              <a:p>
                <a:pPr>
                  <a:defRPr sz="900" b="0" strike="noStrike" spc="-1">
                    <a:solidFill>
                      <a:srgbClr val="404040"/>
                    </a:solidFill>
                    <a:latin typeface="Calibri"/>
                  </a:defRPr>
                </a:pPr>
                <a:endParaRPr lang="en-US"/>
              </a:p>
            </c:txPr>
            <c:dLblPos val="outEnd"/>
            <c:showLegendKey val="0"/>
            <c:showVal val="1"/>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Business!$B$127:$B$136</c:f>
              <c:strCache>
                <c:ptCount val="10"/>
                <c:pt idx="0">
                  <c:v>Forestry, and Fishing</c:v>
                </c:pt>
                <c:pt idx="1">
                  <c:v>Mining</c:v>
                </c:pt>
                <c:pt idx="2">
                  <c:v>Construction</c:v>
                </c:pt>
                <c:pt idx="3">
                  <c:v>Manufacturing</c:v>
                </c:pt>
                <c:pt idx="4">
                  <c:v>Transportation, Communications, Electric, Gas, &amp; Sanitary Services</c:v>
                </c:pt>
                <c:pt idx="5">
                  <c:v>Wholesale Trade</c:v>
                </c:pt>
                <c:pt idx="6">
                  <c:v>Retail Trade</c:v>
                </c:pt>
                <c:pt idx="7">
                  <c:v>Finance, Insurance, &amp; Real Estate</c:v>
                </c:pt>
                <c:pt idx="8">
                  <c:v>Services</c:v>
                </c:pt>
                <c:pt idx="9">
                  <c:v>Public Administration</c:v>
                </c:pt>
              </c:strCache>
            </c:strRef>
          </c:cat>
          <c:val>
            <c:numRef>
              <c:f>Business!$C$127:$C$136</c:f>
              <c:numCache>
                <c:formatCode>#,##0</c:formatCode>
                <c:ptCount val="10"/>
                <c:pt idx="0">
                  <c:v>1920272</c:v>
                </c:pt>
                <c:pt idx="1">
                  <c:v>623657</c:v>
                </c:pt>
                <c:pt idx="2">
                  <c:v>6301190</c:v>
                </c:pt>
                <c:pt idx="3">
                  <c:v>14249118</c:v>
                </c:pt>
                <c:pt idx="4">
                  <c:v>7760127</c:v>
                </c:pt>
                <c:pt idx="5">
                  <c:v>5884151</c:v>
                </c:pt>
                <c:pt idx="6">
                  <c:v>25584507</c:v>
                </c:pt>
                <c:pt idx="7">
                  <c:v>9104835</c:v>
                </c:pt>
                <c:pt idx="8">
                  <c:v>60107552</c:v>
                </c:pt>
                <c:pt idx="9">
                  <c:v>11519649</c:v>
                </c:pt>
              </c:numCache>
            </c:numRef>
          </c:val>
          <c:extLst>
            <c:ext xmlns:c16="http://schemas.microsoft.com/office/drawing/2014/chart" uri="{C3380CC4-5D6E-409C-BE32-E72D297353CC}">
              <c16:uniqueId val="{00000000-C809-4F31-B14A-911DAD5A0A99}"/>
            </c:ext>
          </c:extLst>
        </c:ser>
        <c:dLbls>
          <c:showLegendKey val="0"/>
          <c:showVal val="0"/>
          <c:showCatName val="0"/>
          <c:showSerName val="0"/>
          <c:showPercent val="0"/>
          <c:showBubbleSize val="0"/>
        </c:dLbls>
        <c:gapWidth val="247"/>
        <c:axId val="2418614"/>
        <c:axId val="97671567"/>
      </c:barChart>
      <c:catAx>
        <c:axId val="2418614"/>
        <c:scaling>
          <c:orientation val="minMax"/>
        </c:scaling>
        <c:delete val="0"/>
        <c:axPos val="l"/>
        <c:majorGridlines>
          <c:spPr>
            <a:ln w="9360">
              <a:solidFill>
                <a:srgbClr val="D9D9D9"/>
              </a:solidFill>
              <a:round/>
            </a:ln>
          </c:spPr>
        </c:majorGridlines>
        <c:numFmt formatCode="General" sourceLinked="0"/>
        <c:majorTickMark val="out"/>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97671567"/>
        <c:crosses val="autoZero"/>
        <c:auto val="1"/>
        <c:lblAlgn val="ctr"/>
        <c:lblOffset val="100"/>
        <c:noMultiLvlLbl val="0"/>
      </c:catAx>
      <c:valAx>
        <c:axId val="97671567"/>
        <c:scaling>
          <c:orientation val="minMax"/>
        </c:scaling>
        <c:delete val="0"/>
        <c:axPos val="b"/>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2418614"/>
        <c:crosses val="autoZero"/>
        <c:crossBetween val="between"/>
      </c:valAx>
      <c:spPr>
        <a:pattFill prst="ltDnDiag">
          <a:fgClr>
            <a:srgbClr val="D9D9D9"/>
          </a:fgClr>
          <a:bgClr>
            <a:srgbClr val="FFFFFF"/>
          </a:bgClr>
        </a:patt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8A Firms Recieving Contracts as a Percentage of all minority Firms 
FY 2019</a:t>
            </a:r>
          </a:p>
        </c:rich>
      </c:tx>
      <c:layout>
        <c:manualLayout>
          <c:xMode val="edge"/>
          <c:yMode val="edge"/>
          <c:x val="0.23223597167094701"/>
          <c:y val="0.48602178763617299"/>
        </c:manualLayout>
      </c:layout>
      <c:overlay val="0"/>
      <c:spPr>
        <a:noFill/>
        <a:ln w="0">
          <a:noFill/>
        </a:ln>
      </c:spPr>
    </c:title>
    <c:autoTitleDeleted val="0"/>
    <c:plotArea>
      <c:layout/>
      <c:pieChart>
        <c:varyColors val="1"/>
        <c:ser>
          <c:idx val="0"/>
          <c:order val="0"/>
          <c:spPr>
            <a:solidFill>
              <a:srgbClr val="4472C4"/>
            </a:solidFill>
            <a:ln w="0">
              <a:noFill/>
            </a:ln>
          </c:spPr>
          <c:dPt>
            <c:idx val="0"/>
            <c:bubble3D val="0"/>
            <c:explosion val="42"/>
            <c:spPr>
              <a:solidFill>
                <a:srgbClr val="4472C4"/>
              </a:solidFill>
              <a:ln w="19080">
                <a:solidFill>
                  <a:srgbClr val="FFFFFF"/>
                </a:solidFill>
                <a:round/>
              </a:ln>
            </c:spPr>
            <c:extLst>
              <c:ext xmlns:c16="http://schemas.microsoft.com/office/drawing/2014/chart" uri="{C3380CC4-5D6E-409C-BE32-E72D297353CC}">
                <c16:uniqueId val="{00000001-65F8-4EC5-A5F2-A149278547F8}"/>
              </c:ext>
            </c:extLst>
          </c:dPt>
          <c:dPt>
            <c:idx val="1"/>
            <c:bubble3D val="0"/>
            <c:spPr>
              <a:solidFill>
                <a:srgbClr val="A5A5A5"/>
              </a:solidFill>
              <a:ln w="19080">
                <a:solidFill>
                  <a:srgbClr val="FFFFFF"/>
                </a:solidFill>
                <a:round/>
              </a:ln>
            </c:spPr>
            <c:extLst>
              <c:ext xmlns:c16="http://schemas.microsoft.com/office/drawing/2014/chart" uri="{C3380CC4-5D6E-409C-BE32-E72D297353CC}">
                <c16:uniqueId val="{00000003-65F8-4EC5-A5F2-A149278547F8}"/>
              </c:ext>
            </c:extLst>
          </c:dPt>
          <c:dPt>
            <c:idx val="2"/>
            <c:bubble3D val="0"/>
            <c:spPr>
              <a:solidFill>
                <a:srgbClr val="FFC000"/>
              </a:solidFill>
              <a:ln w="19080">
                <a:solidFill>
                  <a:srgbClr val="FFFFFF"/>
                </a:solidFill>
                <a:round/>
              </a:ln>
            </c:spPr>
            <c:extLst>
              <c:ext xmlns:c16="http://schemas.microsoft.com/office/drawing/2014/chart" uri="{C3380CC4-5D6E-409C-BE32-E72D297353CC}">
                <c16:uniqueId val="{00000005-65F8-4EC5-A5F2-A149278547F8}"/>
              </c:ext>
            </c:extLst>
          </c:dPt>
          <c:dLbls>
            <c:dLbl>
              <c:idx val="0"/>
              <c:numFmt formatCode="0.000%" sourceLinked="0"/>
              <c:spPr>
                <a:solidFill>
                  <a:srgbClr val="FFFFFF"/>
                </a:solidFill>
              </c:spPr>
              <c:txPr>
                <a:bodyPr wrap="square"/>
                <a:lstStyle/>
                <a:p>
                  <a:pPr>
                    <a:defRPr sz="900" b="0" strike="noStrike" spc="-1">
                      <a:solidFill>
                        <a:srgbClr val="595959"/>
                      </a:solidFill>
                      <a:latin typeface="Calibri"/>
                    </a:defRPr>
                  </a:pPr>
                  <a:endParaRPr lang="en-US"/>
                </a:p>
              </c:txPr>
              <c:dLblPos val="bestFit"/>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1-65F8-4EC5-A5F2-A149278547F8}"/>
                </c:ext>
              </c:extLst>
            </c:dLbl>
            <c:dLbl>
              <c:idx val="1"/>
              <c:numFmt formatCode="0.000%" sourceLinked="0"/>
              <c:spPr>
                <a:solidFill>
                  <a:srgbClr val="FFFFFF"/>
                </a:solidFill>
              </c:spPr>
              <c:txPr>
                <a:bodyPr wrap="square"/>
                <a:lstStyle/>
                <a:p>
                  <a:pPr>
                    <a:defRPr sz="900" b="0" strike="noStrike" spc="-1">
                      <a:solidFill>
                        <a:srgbClr val="595959"/>
                      </a:solidFill>
                      <a:latin typeface="Calibri"/>
                    </a:defRPr>
                  </a:pPr>
                  <a:endParaRPr lang="en-US"/>
                </a:p>
              </c:txPr>
              <c:dLblPos val="bestFit"/>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3-65F8-4EC5-A5F2-A149278547F8}"/>
                </c:ext>
              </c:extLst>
            </c:dLbl>
            <c:dLbl>
              <c:idx val="2"/>
              <c:numFmt formatCode="0.000%" sourceLinked="0"/>
              <c:spPr>
                <a:solidFill>
                  <a:srgbClr val="FFFFFF"/>
                </a:solidFill>
              </c:spPr>
              <c:txPr>
                <a:bodyPr wrap="square"/>
                <a:lstStyle/>
                <a:p>
                  <a:pPr>
                    <a:defRPr sz="900" b="0" strike="noStrike" spc="-1">
                      <a:solidFill>
                        <a:srgbClr val="595959"/>
                      </a:solidFill>
                      <a:latin typeface="Calibri"/>
                    </a:defRPr>
                  </a:pPr>
                  <a:endParaRPr lang="en-US"/>
                </a:p>
              </c:txPr>
              <c:dLblPos val="bestFit"/>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5-65F8-4EC5-A5F2-A149278547F8}"/>
                </c:ext>
              </c:extLst>
            </c:dLbl>
            <c:spPr>
              <a:solidFill>
                <a:srgbClr val="FFFFFF"/>
              </a:solidFill>
            </c:spPr>
            <c:txPr>
              <a:bodyPr wrap="square"/>
              <a:lstStyle/>
              <a:p>
                <a:pPr>
                  <a:defRPr sz="900" b="0" strike="noStrike" spc="-1">
                    <a:solidFill>
                      <a:srgbClr val="595959"/>
                    </a:solidFill>
                    <a:latin typeface="Calibri"/>
                  </a:defRPr>
                </a:pPr>
                <a:endParaRPr lang="en-US"/>
              </a:p>
            </c:txPr>
            <c:dLblPos val="outEnd"/>
            <c:showLegendKey val="0"/>
            <c:showVal val="0"/>
            <c:showCatName val="1"/>
            <c:showSerName val="0"/>
            <c:showPercent val="1"/>
            <c:showBubbleSize val="1"/>
            <c:separator>
</c:separator>
            <c:showLeaderLines val="0"/>
            <c:extLst>
              <c:ext xmlns:c15="http://schemas.microsoft.com/office/drawing/2012/chart" uri="{CE6537A1-D6FC-4f65-9D91-7224C49458BB}"/>
            </c:extLst>
          </c:dLbls>
          <c:cat>
            <c:strRef>
              <c:f>Business!$C$164:$E$164</c:f>
              <c:strCache>
                <c:ptCount val="3"/>
                <c:pt idx="0">
                  <c:v>8(a) Firms Receiving Federal Contracts</c:v>
                </c:pt>
                <c:pt idx="1">
                  <c:v>Small Businesses Assisted by 8(a), 7(j), and HUBZone Programs</c:v>
                </c:pt>
                <c:pt idx="2">
                  <c:v>Total Minority Firms in the US</c:v>
                </c:pt>
              </c:strCache>
            </c:strRef>
          </c:cat>
          <c:val>
            <c:numRef>
              <c:f>Business!$C$167:$E$167</c:f>
              <c:numCache>
                <c:formatCode>#,##0</c:formatCode>
                <c:ptCount val="3"/>
                <c:pt idx="0">
                  <c:v>3871</c:v>
                </c:pt>
                <c:pt idx="1">
                  <c:v>23300</c:v>
                </c:pt>
                <c:pt idx="2" formatCode="_(* #,##0_);_(* \(#,##0\);_(* \-??_);_(@_)">
                  <c:v>4000000</c:v>
                </c:pt>
              </c:numCache>
            </c:numRef>
          </c:val>
          <c:extLst>
            <c:ext xmlns:c16="http://schemas.microsoft.com/office/drawing/2014/chart" uri="{C3380CC4-5D6E-409C-BE32-E72D297353CC}">
              <c16:uniqueId val="{00000006-65F8-4EC5-A5F2-A149278547F8}"/>
            </c:ext>
          </c:extLst>
        </c:ser>
        <c:dLbls>
          <c:showLegendKey val="0"/>
          <c:showVal val="0"/>
          <c:showCatName val="0"/>
          <c:showSerName val="0"/>
          <c:showPercent val="0"/>
          <c:showBubbleSize val="0"/>
          <c:showLeaderLines val="0"/>
        </c:dLbls>
        <c:firstSliceAng val="0"/>
      </c:pieChart>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Male Population by Age</a:t>
            </a:r>
          </a:p>
        </c:rich>
      </c:tx>
      <c:layout>
        <c:manualLayout>
          <c:xMode val="edge"/>
          <c:yMode val="edge"/>
          <c:x val="0.55251694094869297"/>
          <c:y val="3.3986655546288602E-2"/>
        </c:manualLayout>
      </c:layout>
      <c:overlay val="0"/>
      <c:spPr>
        <a:noFill/>
        <a:ln w="0">
          <a:noFill/>
        </a:ln>
      </c:spPr>
    </c:title>
    <c:autoTitleDeleted val="0"/>
    <c:plotArea>
      <c:layout>
        <c:manualLayout>
          <c:layoutTarget val="inner"/>
          <c:xMode val="edge"/>
          <c:yMode val="edge"/>
          <c:x val="0.16618263956114901"/>
          <c:y val="0.157839866555463"/>
          <c:w val="0.81429493384962903"/>
          <c:h val="0.492910758965805"/>
        </c:manualLayout>
      </c:layout>
      <c:barChart>
        <c:barDir val="col"/>
        <c:grouping val="clustered"/>
        <c:varyColors val="0"/>
        <c:ser>
          <c:idx val="0"/>
          <c:order val="0"/>
          <c:tx>
            <c:strRef>
              <c:f>Sex!$A$21</c:f>
              <c:strCache>
                <c:ptCount val="1"/>
                <c:pt idx="0">
                  <c:v>0 to 4</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Sex!$J$38:$L$38</c:f>
              <c:numCache>
                <c:formatCode>#,##0.0%</c:formatCode>
                <c:ptCount val="3"/>
                <c:pt idx="0">
                  <c:v>5.7942E-2</c:v>
                </c:pt>
                <c:pt idx="1">
                  <c:v>-2.61E-4</c:v>
                </c:pt>
                <c:pt idx="2">
                  <c:v>2.4844999999999999E-2</c:v>
                </c:pt>
              </c:numCache>
            </c:numRef>
          </c:val>
          <c:extLst>
            <c:ext xmlns:c16="http://schemas.microsoft.com/office/drawing/2014/chart" uri="{C3380CC4-5D6E-409C-BE32-E72D297353CC}">
              <c16:uniqueId val="{00000000-506C-4FAE-8340-A6CF849E27AF}"/>
            </c:ext>
          </c:extLst>
        </c:ser>
        <c:ser>
          <c:idx val="1"/>
          <c:order val="1"/>
          <c:tx>
            <c:strRef>
              <c:f>Sex!$A$22</c:f>
              <c:strCache>
                <c:ptCount val="1"/>
                <c:pt idx="0">
                  <c:v>5 to 14</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Sex!$J$39:$L$39</c:f>
              <c:numCache>
                <c:formatCode>#,##0.0%</c:formatCode>
                <c:ptCount val="3"/>
                <c:pt idx="0">
                  <c:v>-6.293E-3</c:v>
                </c:pt>
                <c:pt idx="1">
                  <c:v>1.1730000000000001E-2</c:v>
                </c:pt>
                <c:pt idx="2">
                  <c:v>7.6689999999999996E-3</c:v>
                </c:pt>
              </c:numCache>
            </c:numRef>
          </c:val>
          <c:extLst>
            <c:ext xmlns:c16="http://schemas.microsoft.com/office/drawing/2014/chart" uri="{C3380CC4-5D6E-409C-BE32-E72D297353CC}">
              <c16:uniqueId val="{00000001-506C-4FAE-8340-A6CF849E27AF}"/>
            </c:ext>
          </c:extLst>
        </c:ser>
        <c:ser>
          <c:idx val="2"/>
          <c:order val="2"/>
          <c:tx>
            <c:strRef>
              <c:f>Sex!$A$23</c:f>
              <c:strCache>
                <c:ptCount val="1"/>
                <c:pt idx="0">
                  <c:v>15 to 24</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Sex!$J$40:$L$40</c:f>
              <c:numCache>
                <c:formatCode>#,##0.0%</c:formatCode>
                <c:ptCount val="3"/>
                <c:pt idx="0">
                  <c:v>0.119904</c:v>
                </c:pt>
                <c:pt idx="1">
                  <c:v>5.2030000000000002E-3</c:v>
                </c:pt>
                <c:pt idx="2">
                  <c:v>4.3100000000000001E-4</c:v>
                </c:pt>
              </c:numCache>
            </c:numRef>
          </c:val>
          <c:extLst>
            <c:ext xmlns:c16="http://schemas.microsoft.com/office/drawing/2014/chart" uri="{C3380CC4-5D6E-409C-BE32-E72D297353CC}">
              <c16:uniqueId val="{00000002-506C-4FAE-8340-A6CF849E27AF}"/>
            </c:ext>
          </c:extLst>
        </c:ser>
        <c:ser>
          <c:idx val="3"/>
          <c:order val="3"/>
          <c:tx>
            <c:strRef>
              <c:f>Sex!$A$24</c:f>
              <c:strCache>
                <c:ptCount val="1"/>
                <c:pt idx="0">
                  <c:v>25 to 34</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Sex!$J$41:$L$41</c:f>
              <c:numCache>
                <c:formatCode>#,##0.0%</c:formatCode>
                <c:ptCount val="3"/>
                <c:pt idx="0">
                  <c:v>3.6645999999999998E-2</c:v>
                </c:pt>
                <c:pt idx="1">
                  <c:v>0.12500700000000001</c:v>
                </c:pt>
                <c:pt idx="2">
                  <c:v>2.9968000000000002E-2</c:v>
                </c:pt>
              </c:numCache>
            </c:numRef>
          </c:val>
          <c:extLst>
            <c:ext xmlns:c16="http://schemas.microsoft.com/office/drawing/2014/chart" uri="{C3380CC4-5D6E-409C-BE32-E72D297353CC}">
              <c16:uniqueId val="{00000003-506C-4FAE-8340-A6CF849E27AF}"/>
            </c:ext>
          </c:extLst>
        </c:ser>
        <c:ser>
          <c:idx val="4"/>
          <c:order val="4"/>
          <c:tx>
            <c:strRef>
              <c:f>Sex!$A$25</c:f>
              <c:strCache>
                <c:ptCount val="1"/>
                <c:pt idx="0">
                  <c:v>35 to 44</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Sex!$J$42:$L$42</c:f>
              <c:numCache>
                <c:formatCode>#,##0.0%</c:formatCode>
                <c:ptCount val="3"/>
                <c:pt idx="0">
                  <c:v>-0.103506</c:v>
                </c:pt>
                <c:pt idx="1">
                  <c:v>8.0759999999999998E-3</c:v>
                </c:pt>
                <c:pt idx="2">
                  <c:v>7.1429000000000006E-2</c:v>
                </c:pt>
              </c:numCache>
            </c:numRef>
          </c:val>
          <c:extLst>
            <c:ext xmlns:c16="http://schemas.microsoft.com/office/drawing/2014/chart" uri="{C3380CC4-5D6E-409C-BE32-E72D297353CC}">
              <c16:uniqueId val="{00000004-506C-4FAE-8340-A6CF849E27AF}"/>
            </c:ext>
          </c:extLst>
        </c:ser>
        <c:ser>
          <c:idx val="5"/>
          <c:order val="5"/>
          <c:tx>
            <c:strRef>
              <c:f>Sex!$A$26</c:f>
              <c:strCache>
                <c:ptCount val="1"/>
                <c:pt idx="0">
                  <c:v>45 to 54</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Sex!$J$43:$L$43</c:f>
              <c:numCache>
                <c:formatCode>#,##0.0%</c:formatCode>
                <c:ptCount val="3"/>
                <c:pt idx="0">
                  <c:v>0.20125399999999999</c:v>
                </c:pt>
                <c:pt idx="1">
                  <c:v>-4.4705000000000002E-2</c:v>
                </c:pt>
                <c:pt idx="2">
                  <c:v>-3.7692999999999997E-2</c:v>
                </c:pt>
              </c:numCache>
            </c:numRef>
          </c:val>
          <c:extLst>
            <c:ext xmlns:c16="http://schemas.microsoft.com/office/drawing/2014/chart" uri="{C3380CC4-5D6E-409C-BE32-E72D297353CC}">
              <c16:uniqueId val="{00000005-506C-4FAE-8340-A6CF849E27AF}"/>
            </c:ext>
          </c:extLst>
        </c:ser>
        <c:ser>
          <c:idx val="6"/>
          <c:order val="6"/>
          <c:tx>
            <c:strRef>
              <c:f>Sex!$A$27</c:f>
              <c:strCache>
                <c:ptCount val="1"/>
                <c:pt idx="0">
                  <c:v>55 to 64</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Sex!$J$44:$L$44</c:f>
              <c:numCache>
                <c:formatCode>#,##0.0%</c:formatCode>
                <c:ptCount val="3"/>
                <c:pt idx="0">
                  <c:v>0.51965399999999995</c:v>
                </c:pt>
                <c:pt idx="1">
                  <c:v>0.16228500000000001</c:v>
                </c:pt>
                <c:pt idx="2">
                  <c:v>-3.6310000000000001E-3</c:v>
                </c:pt>
              </c:numCache>
            </c:numRef>
          </c:val>
          <c:extLst>
            <c:ext xmlns:c16="http://schemas.microsoft.com/office/drawing/2014/chart" uri="{C3380CC4-5D6E-409C-BE32-E72D297353CC}">
              <c16:uniqueId val="{00000006-506C-4FAE-8340-A6CF849E27AF}"/>
            </c:ext>
          </c:extLst>
        </c:ser>
        <c:ser>
          <c:idx val="7"/>
          <c:order val="7"/>
          <c:tx>
            <c:strRef>
              <c:f>Sex!$A$28</c:f>
              <c:strCache>
                <c:ptCount val="1"/>
                <c:pt idx="0">
                  <c:v>65 to 74</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Sex!$J$45:$L$45</c:f>
              <c:numCache>
                <c:formatCode>#,##0.0%</c:formatCode>
                <c:ptCount val="3"/>
                <c:pt idx="0">
                  <c:v>0.20635600000000001</c:v>
                </c:pt>
                <c:pt idx="1">
                  <c:v>0.388513</c:v>
                </c:pt>
                <c:pt idx="2">
                  <c:v>0.155246</c:v>
                </c:pt>
              </c:numCache>
            </c:numRef>
          </c:val>
          <c:extLst>
            <c:ext xmlns:c16="http://schemas.microsoft.com/office/drawing/2014/chart" uri="{C3380CC4-5D6E-409C-BE32-E72D297353CC}">
              <c16:uniqueId val="{00000007-506C-4FAE-8340-A6CF849E27AF}"/>
            </c:ext>
          </c:extLst>
        </c:ser>
        <c:ser>
          <c:idx val="8"/>
          <c:order val="8"/>
          <c:tx>
            <c:strRef>
              <c:f>Sex!$A$29</c:f>
              <c:strCache>
                <c:ptCount val="1"/>
                <c:pt idx="0">
                  <c:v>75 to 84</c:v>
                </c:pt>
              </c:strCache>
            </c:strRef>
          </c:tx>
          <c:spPr>
            <a:solidFill>
              <a:srgbClr val="636363"/>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Sex!$J$46:$L$46</c:f>
              <c:numCache>
                <c:formatCode>#,##0.0%</c:formatCode>
                <c:ptCount val="3"/>
                <c:pt idx="0">
                  <c:v>0.132992</c:v>
                </c:pt>
                <c:pt idx="1">
                  <c:v>0.18435299999999999</c:v>
                </c:pt>
                <c:pt idx="2">
                  <c:v>0.28073700000000001</c:v>
                </c:pt>
              </c:numCache>
            </c:numRef>
          </c:val>
          <c:extLst>
            <c:ext xmlns:c16="http://schemas.microsoft.com/office/drawing/2014/chart" uri="{C3380CC4-5D6E-409C-BE32-E72D297353CC}">
              <c16:uniqueId val="{00000008-506C-4FAE-8340-A6CF849E27AF}"/>
            </c:ext>
          </c:extLst>
        </c:ser>
        <c:ser>
          <c:idx val="9"/>
          <c:order val="9"/>
          <c:tx>
            <c:strRef>
              <c:f>Sex!$A$30</c:f>
              <c:strCache>
                <c:ptCount val="1"/>
                <c:pt idx="0">
                  <c:v>85+</c:v>
                </c:pt>
              </c:strCache>
            </c:strRef>
          </c:tx>
          <c:spPr>
            <a:solidFill>
              <a:srgbClr val="9973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Sex!$J$47:$L$47</c:f>
              <c:numCache>
                <c:formatCode>#,##0.0%</c:formatCode>
                <c:ptCount val="3"/>
                <c:pt idx="0">
                  <c:v>0.48399799999999998</c:v>
                </c:pt>
                <c:pt idx="1">
                  <c:v>0.284858</c:v>
                </c:pt>
                <c:pt idx="2">
                  <c:v>0.113549</c:v>
                </c:pt>
              </c:numCache>
            </c:numRef>
          </c:val>
          <c:extLst>
            <c:ext xmlns:c16="http://schemas.microsoft.com/office/drawing/2014/chart" uri="{C3380CC4-5D6E-409C-BE32-E72D297353CC}">
              <c16:uniqueId val="{00000009-506C-4FAE-8340-A6CF849E27AF}"/>
            </c:ext>
          </c:extLst>
        </c:ser>
        <c:dLbls>
          <c:showLegendKey val="0"/>
          <c:showVal val="0"/>
          <c:showCatName val="0"/>
          <c:showSerName val="0"/>
          <c:showPercent val="0"/>
          <c:showBubbleSize val="0"/>
        </c:dLbls>
        <c:gapWidth val="219"/>
        <c:overlap val="-27"/>
        <c:axId val="74869249"/>
        <c:axId val="6117729"/>
      </c:barChart>
      <c:catAx>
        <c:axId val="74869249"/>
        <c:scaling>
          <c:orientation val="minMax"/>
        </c:scaling>
        <c:delete val="0"/>
        <c:axPos val="b"/>
        <c:numFmt formatCode="General" sourceLinked="0"/>
        <c:majorTickMark val="none"/>
        <c:minorTickMark val="none"/>
        <c:tickLblPos val="low"/>
        <c:spPr>
          <a:ln w="9360">
            <a:solidFill>
              <a:srgbClr val="D9D9D9"/>
            </a:solidFill>
            <a:round/>
          </a:ln>
        </c:spPr>
        <c:txPr>
          <a:bodyPr/>
          <a:lstStyle/>
          <a:p>
            <a:pPr>
              <a:defRPr sz="900" b="0" strike="noStrike" spc="-1">
                <a:solidFill>
                  <a:srgbClr val="595959"/>
                </a:solidFill>
                <a:latin typeface="Calibri"/>
              </a:defRPr>
            </a:pPr>
            <a:endParaRPr lang="en-US"/>
          </a:p>
        </c:txPr>
        <c:crossAx val="6117729"/>
        <c:crosses val="autoZero"/>
        <c:auto val="1"/>
        <c:lblAlgn val="ctr"/>
        <c:lblOffset val="100"/>
        <c:noMultiLvlLbl val="0"/>
      </c:catAx>
      <c:valAx>
        <c:axId val="6117729"/>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74869249"/>
        <c:crossesAt val="1"/>
        <c:crossBetween val="between"/>
      </c:valAx>
      <c:dTable>
        <c:showHorzBorder val="1"/>
        <c:showVertBorder val="1"/>
        <c:showOutline val="1"/>
        <c:showKeys val="1"/>
      </c:dTable>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Female Population by Age</a:t>
            </a:r>
          </a:p>
        </c:rich>
      </c:tx>
      <c:overlay val="0"/>
      <c:spPr>
        <a:noFill/>
        <a:ln w="0">
          <a:noFill/>
        </a:ln>
      </c:spPr>
    </c:title>
    <c:autoTitleDeleted val="0"/>
    <c:plotArea>
      <c:layout>
        <c:manualLayout>
          <c:layoutTarget val="inner"/>
          <c:xMode val="edge"/>
          <c:yMode val="edge"/>
          <c:x val="0.166133936228268"/>
          <c:y val="0.15786548082267901"/>
          <c:w val="0.81429796522959397"/>
          <c:h val="0.492912729294052"/>
        </c:manualLayout>
      </c:layout>
      <c:barChart>
        <c:barDir val="col"/>
        <c:grouping val="clustered"/>
        <c:varyColors val="0"/>
        <c:ser>
          <c:idx val="0"/>
          <c:order val="0"/>
          <c:tx>
            <c:strRef>
              <c:f>Sex!$A$21</c:f>
              <c:strCache>
                <c:ptCount val="1"/>
                <c:pt idx="0">
                  <c:v>0 to 4</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(Sex!$B$21,Sex!$D$21,Sex!$F$21)</c:f>
              <c:numCache>
                <c:formatCode>#,##0</c:formatCode>
                <c:ptCount val="3"/>
                <c:pt idx="0">
                  <c:v>9279875</c:v>
                </c:pt>
                <c:pt idx="1">
                  <c:v>9881935</c:v>
                </c:pt>
                <c:pt idx="2">
                  <c:v>9859888</c:v>
                </c:pt>
              </c:numCache>
            </c:numRef>
          </c:val>
          <c:extLst>
            <c:ext xmlns:c16="http://schemas.microsoft.com/office/drawing/2014/chart" uri="{C3380CC4-5D6E-409C-BE32-E72D297353CC}">
              <c16:uniqueId val="{00000000-7E7F-4DC3-869A-F813E90435BC}"/>
            </c:ext>
          </c:extLst>
        </c:ser>
        <c:ser>
          <c:idx val="1"/>
          <c:order val="1"/>
          <c:tx>
            <c:strRef>
              <c:f>Sex!$A$22</c:f>
              <c:strCache>
                <c:ptCount val="1"/>
                <c:pt idx="0">
                  <c:v>5 to 14</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(Sex!$B$22,Sex!$D$22,Sex!$F$22)</c:f>
              <c:numCache>
                <c:formatCode>#,##0</c:formatCode>
                <c:ptCount val="3"/>
                <c:pt idx="0">
                  <c:v>20061431</c:v>
                </c:pt>
                <c:pt idx="1">
                  <c:v>20056351</c:v>
                </c:pt>
                <c:pt idx="2">
                  <c:v>20344216</c:v>
                </c:pt>
              </c:numCache>
            </c:numRef>
          </c:val>
          <c:extLst>
            <c:ext xmlns:c16="http://schemas.microsoft.com/office/drawing/2014/chart" uri="{C3380CC4-5D6E-409C-BE32-E72D297353CC}">
              <c16:uniqueId val="{00000001-7E7F-4DC3-869A-F813E90435BC}"/>
            </c:ext>
          </c:extLst>
        </c:ser>
        <c:ser>
          <c:idx val="2"/>
          <c:order val="2"/>
          <c:tx>
            <c:strRef>
              <c:f>Sex!$A$23</c:f>
              <c:strCache>
                <c:ptCount val="1"/>
                <c:pt idx="0">
                  <c:v>15 to 24</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(Sex!$B$23,Sex!$D$23,Sex!$F$23)</c:f>
              <c:numCache>
                <c:formatCode>#,##0</c:formatCode>
                <c:ptCount val="3"/>
                <c:pt idx="0">
                  <c:v>18970430</c:v>
                </c:pt>
                <c:pt idx="1">
                  <c:v>21308500</c:v>
                </c:pt>
                <c:pt idx="2">
                  <c:v>21366648</c:v>
                </c:pt>
              </c:numCache>
            </c:numRef>
          </c:val>
          <c:extLst>
            <c:ext xmlns:c16="http://schemas.microsoft.com/office/drawing/2014/chart" uri="{C3380CC4-5D6E-409C-BE32-E72D297353CC}">
              <c16:uniqueId val="{00000002-7E7F-4DC3-869A-F813E90435BC}"/>
            </c:ext>
          </c:extLst>
        </c:ser>
        <c:ser>
          <c:idx val="3"/>
          <c:order val="3"/>
          <c:tx>
            <c:strRef>
              <c:f>Sex!$A$24</c:f>
              <c:strCache>
                <c:ptCount val="1"/>
                <c:pt idx="0">
                  <c:v>25 to 34</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(Sex!$B$24,Sex!$D$24,Sex!$F$24)</c:f>
              <c:numCache>
                <c:formatCode>#,##0</c:formatCode>
                <c:ptCount val="3"/>
                <c:pt idx="0">
                  <c:v>19673599</c:v>
                </c:pt>
                <c:pt idx="1">
                  <c:v>20431857</c:v>
                </c:pt>
                <c:pt idx="2">
                  <c:v>22570190</c:v>
                </c:pt>
              </c:numCache>
            </c:numRef>
          </c:val>
          <c:extLst>
            <c:ext xmlns:c16="http://schemas.microsoft.com/office/drawing/2014/chart" uri="{C3380CC4-5D6E-409C-BE32-E72D297353CC}">
              <c16:uniqueId val="{00000003-7E7F-4DC3-869A-F813E90435BC}"/>
            </c:ext>
          </c:extLst>
        </c:ser>
        <c:ser>
          <c:idx val="4"/>
          <c:order val="4"/>
          <c:tx>
            <c:strRef>
              <c:f>Sex!$A$25</c:f>
              <c:strCache>
                <c:ptCount val="1"/>
                <c:pt idx="0">
                  <c:v>35 to 44</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(Sex!$B$25,Sex!$D$25,Sex!$F$25)</c:f>
              <c:numCache>
                <c:formatCode>#,##0</c:formatCode>
                <c:ptCount val="3"/>
                <c:pt idx="0">
                  <c:v>23103574</c:v>
                </c:pt>
                <c:pt idx="1">
                  <c:v>20634607</c:v>
                </c:pt>
                <c:pt idx="2">
                  <c:v>20734252</c:v>
                </c:pt>
              </c:numCache>
            </c:numRef>
          </c:val>
          <c:extLst>
            <c:ext xmlns:c16="http://schemas.microsoft.com/office/drawing/2014/chart" uri="{C3380CC4-5D6E-409C-BE32-E72D297353CC}">
              <c16:uniqueId val="{00000004-7E7F-4DC3-869A-F813E90435BC}"/>
            </c:ext>
          </c:extLst>
        </c:ser>
        <c:ser>
          <c:idx val="5"/>
          <c:order val="5"/>
          <c:tx>
            <c:strRef>
              <c:f>Sex!$A$26</c:f>
              <c:strCache>
                <c:ptCount val="1"/>
                <c:pt idx="0">
                  <c:v>45 to 54</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(Sex!$B$26,Sex!$D$26,Sex!$F$26)</c:f>
              <c:numCache>
                <c:formatCode>#,##0</c:formatCode>
                <c:ptCount val="3"/>
                <c:pt idx="0">
                  <c:v>19164180</c:v>
                </c:pt>
                <c:pt idx="1">
                  <c:v>22864357</c:v>
                </c:pt>
                <c:pt idx="2">
                  <c:v>21717473</c:v>
                </c:pt>
              </c:numCache>
            </c:numRef>
          </c:val>
          <c:extLst>
            <c:ext xmlns:c16="http://schemas.microsoft.com/office/drawing/2014/chart" uri="{C3380CC4-5D6E-409C-BE32-E72D297353CC}">
              <c16:uniqueId val="{00000005-7E7F-4DC3-869A-F813E90435BC}"/>
            </c:ext>
          </c:extLst>
        </c:ser>
        <c:ser>
          <c:idx val="6"/>
          <c:order val="6"/>
          <c:tx>
            <c:strRef>
              <c:f>Sex!$A$27</c:f>
              <c:strCache>
                <c:ptCount val="1"/>
                <c:pt idx="0">
                  <c:v>55 to 64</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(Sex!$B$27,Sex!$D$27,Sex!$F$27)</c:f>
              <c:numCache>
                <c:formatCode>#,##0</c:formatCode>
                <c:ptCount val="3"/>
                <c:pt idx="0">
                  <c:v>12618859</c:v>
                </c:pt>
                <c:pt idx="1">
                  <c:v>18881581</c:v>
                </c:pt>
                <c:pt idx="2">
                  <c:v>21947520</c:v>
                </c:pt>
              </c:numCache>
            </c:numRef>
          </c:val>
          <c:extLst>
            <c:ext xmlns:c16="http://schemas.microsoft.com/office/drawing/2014/chart" uri="{C3380CC4-5D6E-409C-BE32-E72D297353CC}">
              <c16:uniqueId val="{00000006-7E7F-4DC3-869A-F813E90435BC}"/>
            </c:ext>
          </c:extLst>
        </c:ser>
        <c:ser>
          <c:idx val="7"/>
          <c:order val="7"/>
          <c:tx>
            <c:strRef>
              <c:f>Sex!$A$28</c:f>
              <c:strCache>
                <c:ptCount val="1"/>
                <c:pt idx="0">
                  <c:v>65 to 74</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(Sex!$B$28,Sex!$D$28,Sex!$F$28)</c:f>
              <c:numCache>
                <c:formatCode>#,##0</c:formatCode>
                <c:ptCount val="3"/>
                <c:pt idx="0">
                  <c:v>10165199</c:v>
                </c:pt>
                <c:pt idx="1">
                  <c:v>11616910</c:v>
                </c:pt>
                <c:pt idx="2">
                  <c:v>15963133</c:v>
                </c:pt>
              </c:numCache>
            </c:numRef>
          </c:val>
          <c:extLst>
            <c:ext xmlns:c16="http://schemas.microsoft.com/office/drawing/2014/chart" uri="{C3380CC4-5D6E-409C-BE32-E72D297353CC}">
              <c16:uniqueId val="{00000007-7E7F-4DC3-869A-F813E90435BC}"/>
            </c:ext>
          </c:extLst>
        </c:ser>
        <c:ser>
          <c:idx val="8"/>
          <c:order val="8"/>
          <c:tx>
            <c:strRef>
              <c:f>Sex!$A$29</c:f>
              <c:strCache>
                <c:ptCount val="1"/>
                <c:pt idx="0">
                  <c:v>75 to 84</c:v>
                </c:pt>
              </c:strCache>
            </c:strRef>
          </c:tx>
          <c:spPr>
            <a:solidFill>
              <a:srgbClr val="636363"/>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(Sex!$B$29,Sex!$D$29,Sex!$F$29)</c:f>
              <c:numCache>
                <c:formatCode>#,##0</c:formatCode>
                <c:ptCount val="3"/>
                <c:pt idx="0">
                  <c:v>7512462</c:v>
                </c:pt>
                <c:pt idx="1">
                  <c:v>7584360</c:v>
                </c:pt>
                <c:pt idx="2">
                  <c:v>8401039</c:v>
                </c:pt>
              </c:numCache>
            </c:numRef>
          </c:val>
          <c:extLst>
            <c:ext xmlns:c16="http://schemas.microsoft.com/office/drawing/2014/chart" uri="{C3380CC4-5D6E-409C-BE32-E72D297353CC}">
              <c16:uniqueId val="{00000008-7E7F-4DC3-869A-F813E90435BC}"/>
            </c:ext>
          </c:extLst>
        </c:ser>
        <c:ser>
          <c:idx val="9"/>
          <c:order val="9"/>
          <c:tx>
            <c:strRef>
              <c:f>Sex!$A$30</c:f>
              <c:strCache>
                <c:ptCount val="1"/>
                <c:pt idx="0">
                  <c:v>85+</c:v>
                </c:pt>
              </c:strCache>
            </c:strRef>
          </c:tx>
          <c:spPr>
            <a:solidFill>
              <a:srgbClr val="9973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(Sex!$B$30,Sex!$D$30,Sex!$F$30)</c:f>
              <c:numCache>
                <c:formatCode>#,##0</c:formatCode>
                <c:ptCount val="3"/>
                <c:pt idx="0">
                  <c:v>2964959</c:v>
                </c:pt>
                <c:pt idx="1">
                  <c:v>3703754</c:v>
                </c:pt>
                <c:pt idx="2">
                  <c:v>4231897</c:v>
                </c:pt>
              </c:numCache>
            </c:numRef>
          </c:val>
          <c:extLst>
            <c:ext xmlns:c16="http://schemas.microsoft.com/office/drawing/2014/chart" uri="{C3380CC4-5D6E-409C-BE32-E72D297353CC}">
              <c16:uniqueId val="{00000009-7E7F-4DC3-869A-F813E90435BC}"/>
            </c:ext>
          </c:extLst>
        </c:ser>
        <c:dLbls>
          <c:showLegendKey val="0"/>
          <c:showVal val="0"/>
          <c:showCatName val="0"/>
          <c:showSerName val="0"/>
          <c:showPercent val="0"/>
          <c:showBubbleSize val="0"/>
        </c:dLbls>
        <c:gapWidth val="219"/>
        <c:overlap val="-27"/>
        <c:axId val="14998787"/>
        <c:axId val="99135171"/>
      </c:barChart>
      <c:catAx>
        <c:axId val="14998787"/>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99135171"/>
        <c:crosses val="autoZero"/>
        <c:auto val="1"/>
        <c:lblAlgn val="ctr"/>
        <c:lblOffset val="100"/>
        <c:noMultiLvlLbl val="0"/>
      </c:catAx>
      <c:valAx>
        <c:axId val="99135171"/>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4998787"/>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Female Population by Age</a:t>
            </a:r>
          </a:p>
        </c:rich>
      </c:tx>
      <c:layout>
        <c:manualLayout>
          <c:xMode val="edge"/>
          <c:yMode val="edge"/>
          <c:x val="0.55251699640974705"/>
          <c:y val="3.39310641039407E-2"/>
        </c:manualLayout>
      </c:layout>
      <c:overlay val="0"/>
      <c:spPr>
        <a:noFill/>
        <a:ln w="0">
          <a:noFill/>
        </a:ln>
      </c:spPr>
    </c:title>
    <c:autoTitleDeleted val="0"/>
    <c:plotArea>
      <c:layout>
        <c:manualLayout>
          <c:layoutTarget val="inner"/>
          <c:xMode val="edge"/>
          <c:yMode val="edge"/>
          <c:x val="0.16614467955083601"/>
          <c:y val="0.15784387415440801"/>
          <c:w val="0.81429990069513403"/>
          <c:h val="0.49285944378825303"/>
        </c:manualLayout>
      </c:layout>
      <c:barChart>
        <c:barDir val="col"/>
        <c:grouping val="clustered"/>
        <c:varyColors val="0"/>
        <c:ser>
          <c:idx val="0"/>
          <c:order val="0"/>
          <c:tx>
            <c:strRef>
              <c:f>Sex!$A$21</c:f>
              <c:strCache>
                <c:ptCount val="1"/>
                <c:pt idx="0">
                  <c:v>0 to 4</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Sex!$J$21:$L$21</c:f>
              <c:numCache>
                <c:formatCode>#,##0.0%</c:formatCode>
                <c:ptCount val="3"/>
                <c:pt idx="0">
                  <c:v>6.4878000000000005E-2</c:v>
                </c:pt>
                <c:pt idx="1">
                  <c:v>-2.2309999999999999E-3</c:v>
                </c:pt>
                <c:pt idx="2">
                  <c:v>2.6214999999999999E-2</c:v>
                </c:pt>
              </c:numCache>
            </c:numRef>
          </c:val>
          <c:extLst>
            <c:ext xmlns:c16="http://schemas.microsoft.com/office/drawing/2014/chart" uri="{C3380CC4-5D6E-409C-BE32-E72D297353CC}">
              <c16:uniqueId val="{00000000-A594-4D3A-8699-008EFB9480C4}"/>
            </c:ext>
          </c:extLst>
        </c:ser>
        <c:ser>
          <c:idx val="1"/>
          <c:order val="1"/>
          <c:tx>
            <c:strRef>
              <c:f>Sex!$A$22</c:f>
              <c:strCache>
                <c:ptCount val="1"/>
                <c:pt idx="0">
                  <c:v>5 to 14</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Sex!$J$22:$L$22</c:f>
              <c:numCache>
                <c:formatCode>#,##0.0%</c:formatCode>
                <c:ptCount val="3"/>
                <c:pt idx="0">
                  <c:v>-2.5300000000000002E-4</c:v>
                </c:pt>
                <c:pt idx="1">
                  <c:v>1.4352999999999999E-2</c:v>
                </c:pt>
                <c:pt idx="2">
                  <c:v>5.8890000000000001E-3</c:v>
                </c:pt>
              </c:numCache>
            </c:numRef>
          </c:val>
          <c:extLst>
            <c:ext xmlns:c16="http://schemas.microsoft.com/office/drawing/2014/chart" uri="{C3380CC4-5D6E-409C-BE32-E72D297353CC}">
              <c16:uniqueId val="{00000001-A594-4D3A-8699-008EFB9480C4}"/>
            </c:ext>
          </c:extLst>
        </c:ser>
        <c:ser>
          <c:idx val="2"/>
          <c:order val="2"/>
          <c:tx>
            <c:strRef>
              <c:f>Sex!$A$23</c:f>
              <c:strCache>
                <c:ptCount val="1"/>
                <c:pt idx="0">
                  <c:v>15 to 24</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Sex!$J$23:$L$23</c:f>
              <c:numCache>
                <c:formatCode>#,##0.0%</c:formatCode>
                <c:ptCount val="3"/>
                <c:pt idx="0">
                  <c:v>0.123248</c:v>
                </c:pt>
                <c:pt idx="1">
                  <c:v>2.7290000000000001E-3</c:v>
                </c:pt>
                <c:pt idx="2">
                  <c:v>5.9890000000000004E-3</c:v>
                </c:pt>
              </c:numCache>
            </c:numRef>
          </c:val>
          <c:extLst>
            <c:ext xmlns:c16="http://schemas.microsoft.com/office/drawing/2014/chart" uri="{C3380CC4-5D6E-409C-BE32-E72D297353CC}">
              <c16:uniqueId val="{00000002-A594-4D3A-8699-008EFB9480C4}"/>
            </c:ext>
          </c:extLst>
        </c:ser>
        <c:ser>
          <c:idx val="3"/>
          <c:order val="3"/>
          <c:tx>
            <c:strRef>
              <c:f>Sex!$A$24</c:f>
              <c:strCache>
                <c:ptCount val="1"/>
                <c:pt idx="0">
                  <c:v>25 to 34</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Sex!$J$24:$L$24</c:f>
              <c:numCache>
                <c:formatCode>#,##0.0%</c:formatCode>
                <c:ptCount val="3"/>
                <c:pt idx="0">
                  <c:v>3.8542E-2</c:v>
                </c:pt>
                <c:pt idx="1">
                  <c:v>0.104657</c:v>
                </c:pt>
                <c:pt idx="2">
                  <c:v>1.8994E-2</c:v>
                </c:pt>
              </c:numCache>
            </c:numRef>
          </c:val>
          <c:extLst>
            <c:ext xmlns:c16="http://schemas.microsoft.com/office/drawing/2014/chart" uri="{C3380CC4-5D6E-409C-BE32-E72D297353CC}">
              <c16:uniqueId val="{00000003-A594-4D3A-8699-008EFB9480C4}"/>
            </c:ext>
          </c:extLst>
        </c:ser>
        <c:ser>
          <c:idx val="4"/>
          <c:order val="4"/>
          <c:tx>
            <c:strRef>
              <c:f>Sex!$A$25</c:f>
              <c:strCache>
                <c:ptCount val="1"/>
                <c:pt idx="0">
                  <c:v>35 to 44</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Sex!$J$25:$L$25</c:f>
              <c:numCache>
                <c:formatCode>#,##0.0%</c:formatCode>
                <c:ptCount val="3"/>
                <c:pt idx="0">
                  <c:v>-0.106865</c:v>
                </c:pt>
                <c:pt idx="1">
                  <c:v>4.829E-3</c:v>
                </c:pt>
                <c:pt idx="2">
                  <c:v>5.8987999999999999E-2</c:v>
                </c:pt>
              </c:numCache>
            </c:numRef>
          </c:val>
          <c:extLst>
            <c:ext xmlns:c16="http://schemas.microsoft.com/office/drawing/2014/chart" uri="{C3380CC4-5D6E-409C-BE32-E72D297353CC}">
              <c16:uniqueId val="{00000004-A594-4D3A-8699-008EFB9480C4}"/>
            </c:ext>
          </c:extLst>
        </c:ser>
        <c:ser>
          <c:idx val="5"/>
          <c:order val="5"/>
          <c:tx>
            <c:strRef>
              <c:f>Sex!$A$26</c:f>
              <c:strCache>
                <c:ptCount val="1"/>
                <c:pt idx="0">
                  <c:v>45 to 54</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Sex!$J$26:$L$26</c:f>
              <c:numCache>
                <c:formatCode>#,##0.0%</c:formatCode>
                <c:ptCount val="3"/>
                <c:pt idx="0">
                  <c:v>0.193078</c:v>
                </c:pt>
                <c:pt idx="1">
                  <c:v>-5.0160000000000003E-2</c:v>
                </c:pt>
                <c:pt idx="2">
                  <c:v>-4.1270000000000001E-2</c:v>
                </c:pt>
              </c:numCache>
            </c:numRef>
          </c:val>
          <c:extLst>
            <c:ext xmlns:c16="http://schemas.microsoft.com/office/drawing/2014/chart" uri="{C3380CC4-5D6E-409C-BE32-E72D297353CC}">
              <c16:uniqueId val="{00000005-A594-4D3A-8699-008EFB9480C4}"/>
            </c:ext>
          </c:extLst>
        </c:ser>
        <c:ser>
          <c:idx val="6"/>
          <c:order val="6"/>
          <c:tx>
            <c:strRef>
              <c:f>Sex!$A$27</c:f>
              <c:strCache>
                <c:ptCount val="1"/>
                <c:pt idx="0">
                  <c:v>55 to 64</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Sex!$J$27:$L$27</c:f>
              <c:numCache>
                <c:formatCode>#,##0.0%</c:formatCode>
                <c:ptCount val="3"/>
                <c:pt idx="0">
                  <c:v>0.49629899999999999</c:v>
                </c:pt>
                <c:pt idx="1">
                  <c:v>0.16237699999999999</c:v>
                </c:pt>
                <c:pt idx="2">
                  <c:v>-1.0165E-2</c:v>
                </c:pt>
              </c:numCache>
            </c:numRef>
          </c:val>
          <c:extLst>
            <c:ext xmlns:c16="http://schemas.microsoft.com/office/drawing/2014/chart" uri="{C3380CC4-5D6E-409C-BE32-E72D297353CC}">
              <c16:uniqueId val="{00000006-A594-4D3A-8699-008EFB9480C4}"/>
            </c:ext>
          </c:extLst>
        </c:ser>
        <c:ser>
          <c:idx val="7"/>
          <c:order val="7"/>
          <c:tx>
            <c:strRef>
              <c:f>Sex!$A$28</c:f>
              <c:strCache>
                <c:ptCount val="1"/>
                <c:pt idx="0">
                  <c:v>65 to 74</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Sex!$J$28:$L$28</c:f>
              <c:numCache>
                <c:formatCode>#,##0.0%</c:formatCode>
                <c:ptCount val="3"/>
                <c:pt idx="0">
                  <c:v>0.14281199999999999</c:v>
                </c:pt>
                <c:pt idx="1">
                  <c:v>0.37412899999999999</c:v>
                </c:pt>
                <c:pt idx="2">
                  <c:v>0.15223400000000001</c:v>
                </c:pt>
              </c:numCache>
            </c:numRef>
          </c:val>
          <c:extLst>
            <c:ext xmlns:c16="http://schemas.microsoft.com/office/drawing/2014/chart" uri="{C3380CC4-5D6E-409C-BE32-E72D297353CC}">
              <c16:uniqueId val="{00000007-A594-4D3A-8699-008EFB9480C4}"/>
            </c:ext>
          </c:extLst>
        </c:ser>
        <c:ser>
          <c:idx val="8"/>
          <c:order val="8"/>
          <c:tx>
            <c:strRef>
              <c:f>Sex!$A$29</c:f>
              <c:strCache>
                <c:ptCount val="1"/>
                <c:pt idx="0">
                  <c:v>75 to 84</c:v>
                </c:pt>
              </c:strCache>
            </c:strRef>
          </c:tx>
          <c:spPr>
            <a:solidFill>
              <a:srgbClr val="636363"/>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Sex!$J$29:$L$29</c:f>
              <c:numCache>
                <c:formatCode>#,##0.0%</c:formatCode>
                <c:ptCount val="3"/>
                <c:pt idx="0">
                  <c:v>9.5700000000000004E-3</c:v>
                </c:pt>
                <c:pt idx="1">
                  <c:v>0.107679</c:v>
                </c:pt>
                <c:pt idx="2">
                  <c:v>0.24846699999999999</c:v>
                </c:pt>
              </c:numCache>
            </c:numRef>
          </c:val>
          <c:extLst>
            <c:ext xmlns:c16="http://schemas.microsoft.com/office/drawing/2014/chart" uri="{C3380CC4-5D6E-409C-BE32-E72D297353CC}">
              <c16:uniqueId val="{00000008-A594-4D3A-8699-008EFB9480C4}"/>
            </c:ext>
          </c:extLst>
        </c:ser>
        <c:ser>
          <c:idx val="9"/>
          <c:order val="9"/>
          <c:tx>
            <c:strRef>
              <c:f>Sex!$A$30</c:f>
              <c:strCache>
                <c:ptCount val="1"/>
                <c:pt idx="0">
                  <c:v>85+</c:v>
                </c:pt>
              </c:strCache>
            </c:strRef>
          </c:tx>
          <c:spPr>
            <a:solidFill>
              <a:srgbClr val="9973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Sex!$J$30:$L$30</c:f>
              <c:numCache>
                <c:formatCode>#,##0.0%</c:formatCode>
                <c:ptCount val="3"/>
                <c:pt idx="0">
                  <c:v>0.24917500000000001</c:v>
                </c:pt>
                <c:pt idx="1">
                  <c:v>0.142597</c:v>
                </c:pt>
                <c:pt idx="2">
                  <c:v>4.8235E-2</c:v>
                </c:pt>
              </c:numCache>
            </c:numRef>
          </c:val>
          <c:extLst>
            <c:ext xmlns:c16="http://schemas.microsoft.com/office/drawing/2014/chart" uri="{C3380CC4-5D6E-409C-BE32-E72D297353CC}">
              <c16:uniqueId val="{00000009-A594-4D3A-8699-008EFB9480C4}"/>
            </c:ext>
          </c:extLst>
        </c:ser>
        <c:dLbls>
          <c:showLegendKey val="0"/>
          <c:showVal val="0"/>
          <c:showCatName val="0"/>
          <c:showSerName val="0"/>
          <c:showPercent val="0"/>
          <c:showBubbleSize val="0"/>
        </c:dLbls>
        <c:gapWidth val="219"/>
        <c:overlap val="-27"/>
        <c:axId val="39819028"/>
        <c:axId val="51406969"/>
      </c:barChart>
      <c:catAx>
        <c:axId val="39819028"/>
        <c:scaling>
          <c:orientation val="minMax"/>
        </c:scaling>
        <c:delete val="0"/>
        <c:axPos val="b"/>
        <c:numFmt formatCode="General" sourceLinked="0"/>
        <c:majorTickMark val="none"/>
        <c:minorTickMark val="none"/>
        <c:tickLblPos val="low"/>
        <c:spPr>
          <a:ln w="9360">
            <a:solidFill>
              <a:srgbClr val="D9D9D9"/>
            </a:solidFill>
            <a:round/>
          </a:ln>
        </c:spPr>
        <c:txPr>
          <a:bodyPr/>
          <a:lstStyle/>
          <a:p>
            <a:pPr>
              <a:defRPr sz="900" b="0" strike="noStrike" spc="-1">
                <a:solidFill>
                  <a:srgbClr val="595959"/>
                </a:solidFill>
                <a:latin typeface="Calibri"/>
              </a:defRPr>
            </a:pPr>
            <a:endParaRPr lang="en-US"/>
          </a:p>
        </c:txPr>
        <c:crossAx val="51406969"/>
        <c:crosses val="autoZero"/>
        <c:auto val="1"/>
        <c:lblAlgn val="ctr"/>
        <c:lblOffset val="100"/>
        <c:noMultiLvlLbl val="0"/>
      </c:catAx>
      <c:valAx>
        <c:axId val="51406969"/>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39819028"/>
        <c:crossesAt val="1"/>
        <c:crossBetween val="between"/>
      </c:valAx>
      <c:dTable>
        <c:showHorzBorder val="1"/>
        <c:showVertBorder val="1"/>
        <c:showOutline val="1"/>
        <c:showKeys val="1"/>
      </c:dTable>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Male Population by Age</a:t>
            </a:r>
          </a:p>
        </c:rich>
      </c:tx>
      <c:overlay val="0"/>
      <c:spPr>
        <a:noFill/>
        <a:ln w="0">
          <a:noFill/>
        </a:ln>
      </c:spPr>
    </c:title>
    <c:autoTitleDeleted val="0"/>
    <c:plotArea>
      <c:layout>
        <c:manualLayout>
          <c:layoutTarget val="inner"/>
          <c:xMode val="edge"/>
          <c:yMode val="edge"/>
          <c:x val="0.166133936228268"/>
          <c:y val="0.157806036463919"/>
          <c:w val="0.81429796522959397"/>
          <c:h val="0.49287574689750302"/>
        </c:manualLayout>
      </c:layout>
      <c:barChart>
        <c:barDir val="col"/>
        <c:grouping val="clustered"/>
        <c:varyColors val="0"/>
        <c:ser>
          <c:idx val="0"/>
          <c:order val="0"/>
          <c:tx>
            <c:strRef>
              <c:f>Sex!$A$38</c:f>
              <c:strCache>
                <c:ptCount val="1"/>
                <c:pt idx="0">
                  <c:v>0 to 4</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(Sex!$B$38,Sex!$D$38,Sex!$F$38)</c:f>
              <c:numCache>
                <c:formatCode>#,##0</c:formatCode>
                <c:ptCount val="3"/>
                <c:pt idx="0">
                  <c:v>9754250</c:v>
                </c:pt>
                <c:pt idx="1">
                  <c:v>10319427</c:v>
                </c:pt>
                <c:pt idx="2">
                  <c:v>10316733</c:v>
                </c:pt>
              </c:numCache>
            </c:numRef>
          </c:val>
          <c:extLst>
            <c:ext xmlns:c16="http://schemas.microsoft.com/office/drawing/2014/chart" uri="{C3380CC4-5D6E-409C-BE32-E72D297353CC}">
              <c16:uniqueId val="{00000000-E622-4274-8A91-1C0ADD922F16}"/>
            </c:ext>
          </c:extLst>
        </c:ser>
        <c:ser>
          <c:idx val="1"/>
          <c:order val="1"/>
          <c:tx>
            <c:strRef>
              <c:f>Sex!$A$39</c:f>
              <c:strCache>
                <c:ptCount val="1"/>
                <c:pt idx="0">
                  <c:v>5 to 14</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(Sex!$B$39,Sex!$D$39,Sex!$F$39)</c:f>
              <c:numCache>
                <c:formatCode>#,##0</c:formatCode>
                <c:ptCount val="3"/>
                <c:pt idx="0">
                  <c:v>21102297</c:v>
                </c:pt>
                <c:pt idx="1">
                  <c:v>20969500</c:v>
                </c:pt>
                <c:pt idx="2">
                  <c:v>21215466</c:v>
                </c:pt>
              </c:numCache>
            </c:numRef>
          </c:val>
          <c:extLst>
            <c:ext xmlns:c16="http://schemas.microsoft.com/office/drawing/2014/chart" uri="{C3380CC4-5D6E-409C-BE32-E72D297353CC}">
              <c16:uniqueId val="{00000001-E622-4274-8A91-1C0ADD922F16}"/>
            </c:ext>
          </c:extLst>
        </c:ser>
        <c:ser>
          <c:idx val="2"/>
          <c:order val="2"/>
          <c:tx>
            <c:strRef>
              <c:f>Sex!$A$40</c:f>
              <c:strCache>
                <c:ptCount val="1"/>
                <c:pt idx="0">
                  <c:v>15 to 24</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(Sex!$B$40,Sex!$D$40,Sex!$F$40)</c:f>
              <c:numCache>
                <c:formatCode>#,##0</c:formatCode>
                <c:ptCount val="3"/>
                <c:pt idx="0">
                  <c:v>19928346</c:v>
                </c:pt>
                <c:pt idx="1">
                  <c:v>22317842</c:v>
                </c:pt>
                <c:pt idx="2">
                  <c:v>22433960</c:v>
                </c:pt>
              </c:numCache>
            </c:numRef>
          </c:val>
          <c:extLst>
            <c:ext xmlns:c16="http://schemas.microsoft.com/office/drawing/2014/chart" uri="{C3380CC4-5D6E-409C-BE32-E72D297353CC}">
              <c16:uniqueId val="{00000002-E622-4274-8A91-1C0ADD922F16}"/>
            </c:ext>
          </c:extLst>
        </c:ser>
        <c:ser>
          <c:idx val="3"/>
          <c:order val="3"/>
          <c:tx>
            <c:strRef>
              <c:f>Sex!$A$41</c:f>
              <c:strCache>
                <c:ptCount val="1"/>
                <c:pt idx="0">
                  <c:v>25 to 34</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(Sex!$B$41,Sex!$D$41,Sex!$F$41)</c:f>
              <c:numCache>
                <c:formatCode>#,##0</c:formatCode>
                <c:ptCount val="3"/>
                <c:pt idx="0">
                  <c:v>19902729</c:v>
                </c:pt>
                <c:pt idx="1">
                  <c:v>20632091</c:v>
                </c:pt>
                <c:pt idx="2">
                  <c:v>23211247</c:v>
                </c:pt>
              </c:numCache>
            </c:numRef>
          </c:val>
          <c:extLst>
            <c:ext xmlns:c16="http://schemas.microsoft.com/office/drawing/2014/chart" uri="{C3380CC4-5D6E-409C-BE32-E72D297353CC}">
              <c16:uniqueId val="{00000003-E622-4274-8A91-1C0ADD922F16}"/>
            </c:ext>
          </c:extLst>
        </c:ser>
        <c:ser>
          <c:idx val="4"/>
          <c:order val="4"/>
          <c:tx>
            <c:strRef>
              <c:f>Sex!$A$42</c:f>
              <c:strCache>
                <c:ptCount val="1"/>
                <c:pt idx="0">
                  <c:v>35 to 44</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(Sex!$B$42,Sex!$D$42,Sex!$F$42)</c:f>
              <c:numCache>
                <c:formatCode>#,##0</c:formatCode>
                <c:ptCount val="3"/>
                <c:pt idx="0">
                  <c:v>22795479</c:v>
                </c:pt>
                <c:pt idx="1">
                  <c:v>20435999</c:v>
                </c:pt>
                <c:pt idx="2">
                  <c:v>20601050</c:v>
                </c:pt>
              </c:numCache>
            </c:numRef>
          </c:val>
          <c:extLst>
            <c:ext xmlns:c16="http://schemas.microsoft.com/office/drawing/2014/chart" uri="{C3380CC4-5D6E-409C-BE32-E72D297353CC}">
              <c16:uniqueId val="{00000004-E622-4274-8A91-1C0ADD922F16}"/>
            </c:ext>
          </c:extLst>
        </c:ser>
        <c:ser>
          <c:idx val="5"/>
          <c:order val="5"/>
          <c:tx>
            <c:strRef>
              <c:f>Sex!$A$43</c:f>
              <c:strCache>
                <c:ptCount val="1"/>
                <c:pt idx="0">
                  <c:v>45 to 54</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(Sex!$B$43,Sex!$D$43,Sex!$F$43)</c:f>
              <c:numCache>
                <c:formatCode>#,##0</c:formatCode>
                <c:ptCount val="3"/>
                <c:pt idx="0">
                  <c:v>18432700</c:v>
                </c:pt>
                <c:pt idx="1">
                  <c:v>22142359</c:v>
                </c:pt>
                <c:pt idx="2">
                  <c:v>21152484</c:v>
                </c:pt>
              </c:numCache>
            </c:numRef>
          </c:val>
          <c:extLst>
            <c:ext xmlns:c16="http://schemas.microsoft.com/office/drawing/2014/chart" uri="{C3380CC4-5D6E-409C-BE32-E72D297353CC}">
              <c16:uniqueId val="{00000005-E622-4274-8A91-1C0ADD922F16}"/>
            </c:ext>
          </c:extLst>
        </c:ser>
        <c:ser>
          <c:idx val="6"/>
          <c:order val="6"/>
          <c:tx>
            <c:strRef>
              <c:f>Sex!$A$44</c:f>
              <c:strCache>
                <c:ptCount val="1"/>
                <c:pt idx="0">
                  <c:v>55 to 64</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(Sex!$B$44,Sex!$D$44,Sex!$F$44)</c:f>
              <c:numCache>
                <c:formatCode>#,##0</c:formatCode>
                <c:ptCount val="3"/>
                <c:pt idx="0">
                  <c:v>11582342</c:v>
                </c:pt>
                <c:pt idx="1">
                  <c:v>17601148</c:v>
                </c:pt>
                <c:pt idx="2">
                  <c:v>20457556</c:v>
                </c:pt>
              </c:numCache>
            </c:numRef>
          </c:val>
          <c:extLst>
            <c:ext xmlns:c16="http://schemas.microsoft.com/office/drawing/2014/chart" uri="{C3380CC4-5D6E-409C-BE32-E72D297353CC}">
              <c16:uniqueId val="{00000006-E622-4274-8A91-1C0ADD922F16}"/>
            </c:ext>
          </c:extLst>
        </c:ser>
        <c:ser>
          <c:idx val="7"/>
          <c:order val="7"/>
          <c:tx>
            <c:strRef>
              <c:f>Sex!$A$45</c:f>
              <c:strCache>
                <c:ptCount val="1"/>
                <c:pt idx="0">
                  <c:v>65 to 74</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(Sex!$B$45,Sex!$D$45,Sex!$F$45)</c:f>
              <c:numCache>
                <c:formatCode>#,##0</c:formatCode>
                <c:ptCount val="3"/>
                <c:pt idx="0">
                  <c:v>8369438</c:v>
                </c:pt>
                <c:pt idx="1">
                  <c:v>10096519</c:v>
                </c:pt>
                <c:pt idx="2">
                  <c:v>14019144</c:v>
                </c:pt>
              </c:numCache>
            </c:numRef>
          </c:val>
          <c:extLst>
            <c:ext xmlns:c16="http://schemas.microsoft.com/office/drawing/2014/chart" uri="{C3380CC4-5D6E-409C-BE32-E72D297353CC}">
              <c16:uniqueId val="{00000007-E622-4274-8A91-1C0ADD922F16}"/>
            </c:ext>
          </c:extLst>
        </c:ser>
        <c:ser>
          <c:idx val="8"/>
          <c:order val="8"/>
          <c:tx>
            <c:strRef>
              <c:f>Sex!$A$46</c:f>
              <c:strCache>
                <c:ptCount val="1"/>
                <c:pt idx="0">
                  <c:v>75 to 84</c:v>
                </c:pt>
              </c:strCache>
            </c:strRef>
          </c:tx>
          <c:spPr>
            <a:solidFill>
              <a:srgbClr val="636363"/>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(Sex!$B$46,Sex!$D$46,Sex!$F$46)</c:f>
              <c:numCache>
                <c:formatCode>#,##0</c:formatCode>
                <c:ptCount val="3"/>
                <c:pt idx="0">
                  <c:v>4833891</c:v>
                </c:pt>
                <c:pt idx="1">
                  <c:v>5476762</c:v>
                </c:pt>
                <c:pt idx="2">
                  <c:v>6486420</c:v>
                </c:pt>
              </c:numCache>
            </c:numRef>
          </c:val>
          <c:extLst>
            <c:ext xmlns:c16="http://schemas.microsoft.com/office/drawing/2014/chart" uri="{C3380CC4-5D6E-409C-BE32-E72D297353CC}">
              <c16:uniqueId val="{00000008-E622-4274-8A91-1C0ADD922F16}"/>
            </c:ext>
          </c:extLst>
        </c:ser>
        <c:ser>
          <c:idx val="9"/>
          <c:order val="9"/>
          <c:tx>
            <c:strRef>
              <c:f>Sex!$A$47</c:f>
              <c:strCache>
                <c:ptCount val="1"/>
                <c:pt idx="0">
                  <c:v>85+</c:v>
                </c:pt>
              </c:strCache>
            </c:strRef>
          </c:tx>
          <c:spPr>
            <a:solidFill>
              <a:srgbClr val="9973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(Sex!$B$19:$B$20,Sex!$D$19:$D$20,Sex!$F$19:$F$20)</c:f>
              <c:multiLvlStrCache>
                <c:ptCount val="3"/>
                <c:lvl>
                  <c:pt idx="0">
                    <c:v>Census</c:v>
                  </c:pt>
                  <c:pt idx="1">
                    <c:v>Census</c:v>
                  </c:pt>
                  <c:pt idx="2">
                    <c:v>Estimate</c:v>
                  </c:pt>
                </c:lvl>
                <c:lvl>
                  <c:pt idx="0">
                    <c:v>2000</c:v>
                  </c:pt>
                  <c:pt idx="1">
                    <c:v>2010</c:v>
                  </c:pt>
                  <c:pt idx="2">
                    <c:v>2019</c:v>
                  </c:pt>
                </c:lvl>
              </c:multiLvlStrCache>
            </c:multiLvlStrRef>
          </c:cat>
          <c:val>
            <c:numRef>
              <c:f>(Sex!$B$47,Sex!$D$47,Sex!$F$47)</c:f>
              <c:numCache>
                <c:formatCode>#,##0</c:formatCode>
                <c:ptCount val="3"/>
                <c:pt idx="0">
                  <c:v>1205985</c:v>
                </c:pt>
                <c:pt idx="1">
                  <c:v>1789679</c:v>
                </c:pt>
                <c:pt idx="2">
                  <c:v>2299483</c:v>
                </c:pt>
              </c:numCache>
            </c:numRef>
          </c:val>
          <c:extLst>
            <c:ext xmlns:c16="http://schemas.microsoft.com/office/drawing/2014/chart" uri="{C3380CC4-5D6E-409C-BE32-E72D297353CC}">
              <c16:uniqueId val="{00000009-E622-4274-8A91-1C0ADD922F16}"/>
            </c:ext>
          </c:extLst>
        </c:ser>
        <c:dLbls>
          <c:showLegendKey val="0"/>
          <c:showVal val="0"/>
          <c:showCatName val="0"/>
          <c:showSerName val="0"/>
          <c:showPercent val="0"/>
          <c:showBubbleSize val="0"/>
        </c:dLbls>
        <c:gapWidth val="219"/>
        <c:overlap val="-27"/>
        <c:axId val="17418213"/>
        <c:axId val="6039908"/>
      </c:barChart>
      <c:catAx>
        <c:axId val="1741821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6039908"/>
        <c:crosses val="autoZero"/>
        <c:auto val="1"/>
        <c:lblAlgn val="ctr"/>
        <c:lblOffset val="100"/>
        <c:noMultiLvlLbl val="0"/>
      </c:catAx>
      <c:valAx>
        <c:axId val="6039908"/>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7418213"/>
        <c:crosses val="autoZero"/>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595959"/>
                </a:solidFill>
                <a:latin typeface="Calibri"/>
              </a:defRPr>
            </a:pPr>
            <a:r>
              <a:rPr lang="en-US" sz="1400" b="0" strike="noStrike" spc="-1">
                <a:solidFill>
                  <a:srgbClr val="595959"/>
                </a:solidFill>
                <a:latin typeface="Calibri"/>
              </a:rPr>
              <a:t>Male Population by Age</a:t>
            </a:r>
          </a:p>
        </c:rich>
      </c:tx>
      <c:layout>
        <c:manualLayout>
          <c:xMode val="edge"/>
          <c:yMode val="edge"/>
          <c:x val="0.55250478011472304"/>
          <c:y val="3.4013605442176902E-2"/>
        </c:manualLayout>
      </c:layout>
      <c:overlay val="0"/>
      <c:spPr>
        <a:noFill/>
        <a:ln w="0">
          <a:noFill/>
        </a:ln>
      </c:spPr>
    </c:title>
    <c:autoTitleDeleted val="0"/>
    <c:plotArea>
      <c:layout>
        <c:manualLayout>
          <c:layoutTarget val="inner"/>
          <c:xMode val="edge"/>
          <c:yMode val="edge"/>
          <c:x val="0.166118546845124"/>
          <c:y val="0.157775390858098"/>
          <c:w val="0.81430210325047803"/>
          <c:h val="0.492898913951546"/>
        </c:manualLayout>
      </c:layout>
      <c:barChart>
        <c:barDir val="col"/>
        <c:grouping val="clustered"/>
        <c:varyColors val="0"/>
        <c:ser>
          <c:idx val="0"/>
          <c:order val="0"/>
          <c:tx>
            <c:strRef>
              <c:f>Sex!$A$21</c:f>
              <c:strCache>
                <c:ptCount val="1"/>
                <c:pt idx="0">
                  <c:v>0 to 4</c:v>
                </c:pt>
              </c:strCache>
            </c:strRef>
          </c:tx>
          <c:spPr>
            <a:solidFill>
              <a:srgbClr val="4472C4"/>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Sex!$J$38:$L$38</c:f>
              <c:numCache>
                <c:formatCode>#,##0.0%</c:formatCode>
                <c:ptCount val="3"/>
                <c:pt idx="0">
                  <c:v>5.7942E-2</c:v>
                </c:pt>
                <c:pt idx="1">
                  <c:v>-2.61E-4</c:v>
                </c:pt>
                <c:pt idx="2">
                  <c:v>2.4844999999999999E-2</c:v>
                </c:pt>
              </c:numCache>
            </c:numRef>
          </c:val>
          <c:extLst>
            <c:ext xmlns:c16="http://schemas.microsoft.com/office/drawing/2014/chart" uri="{C3380CC4-5D6E-409C-BE32-E72D297353CC}">
              <c16:uniqueId val="{00000000-6663-4A20-AD17-F04FF7A47EAD}"/>
            </c:ext>
          </c:extLst>
        </c:ser>
        <c:ser>
          <c:idx val="1"/>
          <c:order val="1"/>
          <c:tx>
            <c:strRef>
              <c:f>Sex!$A$22</c:f>
              <c:strCache>
                <c:ptCount val="1"/>
                <c:pt idx="0">
                  <c:v>5 to 14</c:v>
                </c:pt>
              </c:strCache>
            </c:strRef>
          </c:tx>
          <c:spPr>
            <a:solidFill>
              <a:srgbClr val="ED7D31"/>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Sex!$J$39:$L$39</c:f>
              <c:numCache>
                <c:formatCode>#,##0.0%</c:formatCode>
                <c:ptCount val="3"/>
                <c:pt idx="0">
                  <c:v>-6.293E-3</c:v>
                </c:pt>
                <c:pt idx="1">
                  <c:v>1.1730000000000001E-2</c:v>
                </c:pt>
                <c:pt idx="2">
                  <c:v>7.6689999999999996E-3</c:v>
                </c:pt>
              </c:numCache>
            </c:numRef>
          </c:val>
          <c:extLst>
            <c:ext xmlns:c16="http://schemas.microsoft.com/office/drawing/2014/chart" uri="{C3380CC4-5D6E-409C-BE32-E72D297353CC}">
              <c16:uniqueId val="{00000001-6663-4A20-AD17-F04FF7A47EAD}"/>
            </c:ext>
          </c:extLst>
        </c:ser>
        <c:ser>
          <c:idx val="2"/>
          <c:order val="2"/>
          <c:tx>
            <c:strRef>
              <c:f>Sex!$A$23</c:f>
              <c:strCache>
                <c:ptCount val="1"/>
                <c:pt idx="0">
                  <c:v>15 to 24</c:v>
                </c:pt>
              </c:strCache>
            </c:strRef>
          </c:tx>
          <c:spPr>
            <a:solidFill>
              <a:srgbClr val="A5A5A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Sex!$J$40:$L$40</c:f>
              <c:numCache>
                <c:formatCode>#,##0.0%</c:formatCode>
                <c:ptCount val="3"/>
                <c:pt idx="0">
                  <c:v>0.119904</c:v>
                </c:pt>
                <c:pt idx="1">
                  <c:v>5.2030000000000002E-3</c:v>
                </c:pt>
                <c:pt idx="2">
                  <c:v>4.3100000000000001E-4</c:v>
                </c:pt>
              </c:numCache>
            </c:numRef>
          </c:val>
          <c:extLst>
            <c:ext xmlns:c16="http://schemas.microsoft.com/office/drawing/2014/chart" uri="{C3380CC4-5D6E-409C-BE32-E72D297353CC}">
              <c16:uniqueId val="{00000002-6663-4A20-AD17-F04FF7A47EAD}"/>
            </c:ext>
          </c:extLst>
        </c:ser>
        <c:ser>
          <c:idx val="3"/>
          <c:order val="3"/>
          <c:tx>
            <c:strRef>
              <c:f>Sex!$A$24</c:f>
              <c:strCache>
                <c:ptCount val="1"/>
                <c:pt idx="0">
                  <c:v>25 to 34</c:v>
                </c:pt>
              </c:strCache>
            </c:strRef>
          </c:tx>
          <c:spPr>
            <a:solidFill>
              <a:srgbClr val="FFC0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Sex!$J$41:$L$41</c:f>
              <c:numCache>
                <c:formatCode>#,##0.0%</c:formatCode>
                <c:ptCount val="3"/>
                <c:pt idx="0">
                  <c:v>3.6645999999999998E-2</c:v>
                </c:pt>
                <c:pt idx="1">
                  <c:v>0.12500700000000001</c:v>
                </c:pt>
                <c:pt idx="2">
                  <c:v>2.9968000000000002E-2</c:v>
                </c:pt>
              </c:numCache>
            </c:numRef>
          </c:val>
          <c:extLst>
            <c:ext xmlns:c16="http://schemas.microsoft.com/office/drawing/2014/chart" uri="{C3380CC4-5D6E-409C-BE32-E72D297353CC}">
              <c16:uniqueId val="{00000003-6663-4A20-AD17-F04FF7A47EAD}"/>
            </c:ext>
          </c:extLst>
        </c:ser>
        <c:ser>
          <c:idx val="4"/>
          <c:order val="4"/>
          <c:tx>
            <c:strRef>
              <c:f>Sex!$A$25</c:f>
              <c:strCache>
                <c:ptCount val="1"/>
                <c:pt idx="0">
                  <c:v>35 to 44</c:v>
                </c:pt>
              </c:strCache>
            </c:strRef>
          </c:tx>
          <c:spPr>
            <a:solidFill>
              <a:srgbClr val="5B9BD5"/>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Sex!$J$42:$L$42</c:f>
              <c:numCache>
                <c:formatCode>#,##0.0%</c:formatCode>
                <c:ptCount val="3"/>
                <c:pt idx="0">
                  <c:v>-0.103506</c:v>
                </c:pt>
                <c:pt idx="1">
                  <c:v>8.0759999999999998E-3</c:v>
                </c:pt>
                <c:pt idx="2">
                  <c:v>7.1429000000000006E-2</c:v>
                </c:pt>
              </c:numCache>
            </c:numRef>
          </c:val>
          <c:extLst>
            <c:ext xmlns:c16="http://schemas.microsoft.com/office/drawing/2014/chart" uri="{C3380CC4-5D6E-409C-BE32-E72D297353CC}">
              <c16:uniqueId val="{00000004-6663-4A20-AD17-F04FF7A47EAD}"/>
            </c:ext>
          </c:extLst>
        </c:ser>
        <c:ser>
          <c:idx val="5"/>
          <c:order val="5"/>
          <c:tx>
            <c:strRef>
              <c:f>Sex!$A$26</c:f>
              <c:strCache>
                <c:ptCount val="1"/>
                <c:pt idx="0">
                  <c:v>45 to 54</c:v>
                </c:pt>
              </c:strCache>
            </c:strRef>
          </c:tx>
          <c:spPr>
            <a:solidFill>
              <a:srgbClr val="70AD47"/>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Sex!$J$43:$L$43</c:f>
              <c:numCache>
                <c:formatCode>#,##0.0%</c:formatCode>
                <c:ptCount val="3"/>
                <c:pt idx="0">
                  <c:v>0.20125399999999999</c:v>
                </c:pt>
                <c:pt idx="1">
                  <c:v>-4.4705000000000002E-2</c:v>
                </c:pt>
                <c:pt idx="2">
                  <c:v>-3.7692999999999997E-2</c:v>
                </c:pt>
              </c:numCache>
            </c:numRef>
          </c:val>
          <c:extLst>
            <c:ext xmlns:c16="http://schemas.microsoft.com/office/drawing/2014/chart" uri="{C3380CC4-5D6E-409C-BE32-E72D297353CC}">
              <c16:uniqueId val="{00000005-6663-4A20-AD17-F04FF7A47EAD}"/>
            </c:ext>
          </c:extLst>
        </c:ser>
        <c:ser>
          <c:idx val="6"/>
          <c:order val="6"/>
          <c:tx>
            <c:strRef>
              <c:f>Sex!$A$27</c:f>
              <c:strCache>
                <c:ptCount val="1"/>
                <c:pt idx="0">
                  <c:v>55 to 64</c:v>
                </c:pt>
              </c:strCache>
            </c:strRef>
          </c:tx>
          <c:spPr>
            <a:solidFill>
              <a:srgbClr val="264478"/>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Sex!$J$44:$L$44</c:f>
              <c:numCache>
                <c:formatCode>#,##0.0%</c:formatCode>
                <c:ptCount val="3"/>
                <c:pt idx="0">
                  <c:v>0.51965399999999995</c:v>
                </c:pt>
                <c:pt idx="1">
                  <c:v>0.16228500000000001</c:v>
                </c:pt>
                <c:pt idx="2">
                  <c:v>-3.6310000000000001E-3</c:v>
                </c:pt>
              </c:numCache>
            </c:numRef>
          </c:val>
          <c:extLst>
            <c:ext xmlns:c16="http://schemas.microsoft.com/office/drawing/2014/chart" uri="{C3380CC4-5D6E-409C-BE32-E72D297353CC}">
              <c16:uniqueId val="{00000006-6663-4A20-AD17-F04FF7A47EAD}"/>
            </c:ext>
          </c:extLst>
        </c:ser>
        <c:ser>
          <c:idx val="7"/>
          <c:order val="7"/>
          <c:tx>
            <c:strRef>
              <c:f>Sex!$A$28</c:f>
              <c:strCache>
                <c:ptCount val="1"/>
                <c:pt idx="0">
                  <c:v>65 to 74</c:v>
                </c:pt>
              </c:strCache>
            </c:strRef>
          </c:tx>
          <c:spPr>
            <a:solidFill>
              <a:srgbClr val="9E480E"/>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Sex!$J$45:$L$45</c:f>
              <c:numCache>
                <c:formatCode>#,##0.0%</c:formatCode>
                <c:ptCount val="3"/>
                <c:pt idx="0">
                  <c:v>0.20635600000000001</c:v>
                </c:pt>
                <c:pt idx="1">
                  <c:v>0.388513</c:v>
                </c:pt>
                <c:pt idx="2">
                  <c:v>0.155246</c:v>
                </c:pt>
              </c:numCache>
            </c:numRef>
          </c:val>
          <c:extLst>
            <c:ext xmlns:c16="http://schemas.microsoft.com/office/drawing/2014/chart" uri="{C3380CC4-5D6E-409C-BE32-E72D297353CC}">
              <c16:uniqueId val="{00000007-6663-4A20-AD17-F04FF7A47EAD}"/>
            </c:ext>
          </c:extLst>
        </c:ser>
        <c:ser>
          <c:idx val="8"/>
          <c:order val="8"/>
          <c:tx>
            <c:strRef>
              <c:f>Sex!$A$29</c:f>
              <c:strCache>
                <c:ptCount val="1"/>
                <c:pt idx="0">
                  <c:v>75 to 84</c:v>
                </c:pt>
              </c:strCache>
            </c:strRef>
          </c:tx>
          <c:spPr>
            <a:solidFill>
              <a:srgbClr val="636363"/>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Sex!$J$46:$L$46</c:f>
              <c:numCache>
                <c:formatCode>#,##0.0%</c:formatCode>
                <c:ptCount val="3"/>
                <c:pt idx="0">
                  <c:v>0.132992</c:v>
                </c:pt>
                <c:pt idx="1">
                  <c:v>0.18435299999999999</c:v>
                </c:pt>
                <c:pt idx="2">
                  <c:v>0.28073700000000001</c:v>
                </c:pt>
              </c:numCache>
            </c:numRef>
          </c:val>
          <c:extLst>
            <c:ext xmlns:c16="http://schemas.microsoft.com/office/drawing/2014/chart" uri="{C3380CC4-5D6E-409C-BE32-E72D297353CC}">
              <c16:uniqueId val="{00000008-6663-4A20-AD17-F04FF7A47EAD}"/>
            </c:ext>
          </c:extLst>
        </c:ser>
        <c:ser>
          <c:idx val="9"/>
          <c:order val="9"/>
          <c:tx>
            <c:strRef>
              <c:f>Sex!$A$30</c:f>
              <c:strCache>
                <c:ptCount val="1"/>
                <c:pt idx="0">
                  <c:v>85+</c:v>
                </c:pt>
              </c:strCache>
            </c:strRef>
          </c:tx>
          <c:spPr>
            <a:solidFill>
              <a:srgbClr val="997300"/>
            </a:solidFill>
            <a:ln w="0">
              <a:noFill/>
            </a:ln>
          </c:spPr>
          <c:invertIfNegative val="0"/>
          <c:dLbls>
            <c:spPr>
              <a:noFill/>
              <a:ln>
                <a:noFill/>
              </a:ln>
              <a:effectLst/>
            </c:spPr>
            <c:txPr>
              <a:bodyPr wrap="square"/>
              <a:lstStyle/>
              <a:p>
                <a:pPr>
                  <a:defRPr sz="1000" b="0" strike="noStrike" spc="-1">
                    <a:solidFill>
                      <a:srgbClr val="000000"/>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multiLvlStrRef>
              <c:f>Sex!$J$19:$L$20</c:f>
              <c:multiLvlStrCache>
                <c:ptCount val="3"/>
                <c:lvl>
                  <c:pt idx="0">
                    <c:v>2000 to 2010</c:v>
                  </c:pt>
                  <c:pt idx="1">
                    <c:v>2010 to 2019</c:v>
                  </c:pt>
                  <c:pt idx="2">
                    <c:v>2019 to 2024</c:v>
                  </c:pt>
                </c:lvl>
                <c:lvl>
                  <c:pt idx="0">
                    <c:v>Percent Change</c:v>
                  </c:pt>
                </c:lvl>
              </c:multiLvlStrCache>
            </c:multiLvlStrRef>
          </c:cat>
          <c:val>
            <c:numRef>
              <c:f>Sex!$J$47:$L$47</c:f>
              <c:numCache>
                <c:formatCode>#,##0.0%</c:formatCode>
                <c:ptCount val="3"/>
                <c:pt idx="0">
                  <c:v>0.48399799999999998</c:v>
                </c:pt>
                <c:pt idx="1">
                  <c:v>0.284858</c:v>
                </c:pt>
                <c:pt idx="2">
                  <c:v>0.113549</c:v>
                </c:pt>
              </c:numCache>
            </c:numRef>
          </c:val>
          <c:extLst>
            <c:ext xmlns:c16="http://schemas.microsoft.com/office/drawing/2014/chart" uri="{C3380CC4-5D6E-409C-BE32-E72D297353CC}">
              <c16:uniqueId val="{00000009-6663-4A20-AD17-F04FF7A47EAD}"/>
            </c:ext>
          </c:extLst>
        </c:ser>
        <c:dLbls>
          <c:showLegendKey val="0"/>
          <c:showVal val="0"/>
          <c:showCatName val="0"/>
          <c:showSerName val="0"/>
          <c:showPercent val="0"/>
          <c:showBubbleSize val="0"/>
        </c:dLbls>
        <c:gapWidth val="219"/>
        <c:overlap val="-27"/>
        <c:axId val="68621246"/>
        <c:axId val="5784155"/>
      </c:barChart>
      <c:catAx>
        <c:axId val="68621246"/>
        <c:scaling>
          <c:orientation val="minMax"/>
        </c:scaling>
        <c:delete val="0"/>
        <c:axPos val="b"/>
        <c:numFmt formatCode="General" sourceLinked="0"/>
        <c:majorTickMark val="none"/>
        <c:minorTickMark val="none"/>
        <c:tickLblPos val="low"/>
        <c:spPr>
          <a:ln w="9360">
            <a:solidFill>
              <a:srgbClr val="D9D9D9"/>
            </a:solidFill>
            <a:round/>
          </a:ln>
        </c:spPr>
        <c:txPr>
          <a:bodyPr/>
          <a:lstStyle/>
          <a:p>
            <a:pPr>
              <a:defRPr sz="900" b="0" strike="noStrike" spc="-1">
                <a:solidFill>
                  <a:srgbClr val="595959"/>
                </a:solidFill>
                <a:latin typeface="Calibri"/>
              </a:defRPr>
            </a:pPr>
            <a:endParaRPr lang="en-US"/>
          </a:p>
        </c:txPr>
        <c:crossAx val="5784155"/>
        <c:crosses val="autoZero"/>
        <c:auto val="1"/>
        <c:lblAlgn val="ctr"/>
        <c:lblOffset val="100"/>
        <c:noMultiLvlLbl val="0"/>
      </c:catAx>
      <c:valAx>
        <c:axId val="5784155"/>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68621246"/>
        <c:crossesAt val="1"/>
        <c:crossBetween val="between"/>
      </c:valAx>
      <c:dTable>
        <c:showHorzBorder val="1"/>
        <c:showVertBorder val="1"/>
        <c:showOutline val="1"/>
        <c:showKeys val="1"/>
      </c:dTable>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Chart Title</a:t>
            </a:r>
          </a:p>
        </c:rich>
      </c:tx>
      <c:overlay val="0"/>
      <c:spPr>
        <a:noFill/>
        <a:ln w="0">
          <a:noFill/>
        </a:ln>
      </c:spPr>
    </c:title>
    <c:autoTitleDeleted val="0"/>
    <c:plotArea>
      <c:layout/>
      <c:lineChart>
        <c:grouping val="standard"/>
        <c:varyColors val="0"/>
        <c:ser>
          <c:idx val="0"/>
          <c:order val="0"/>
          <c:spPr>
            <a:ln w="28440" cap="rnd">
              <a:solidFill>
                <a:srgbClr val="4472C4"/>
              </a:solidFill>
              <a:round/>
            </a:ln>
          </c:spPr>
          <c:marker>
            <c:symbol val="none"/>
          </c:marker>
          <c:dLbls>
            <c:spPr>
              <a:noFill/>
              <a:ln>
                <a:noFill/>
              </a:ln>
              <a:effectLst/>
            </c:spPr>
            <c:txPr>
              <a:bodyPr wrap="squar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definitions!$A$6:$A$15</c:f>
              <c:numCache>
                <c:formatCode>General</c:formatCode>
                <c:ptCount val="10"/>
                <c:pt idx="0">
                  <c:v>10</c:v>
                </c:pt>
                <c:pt idx="1">
                  <c:v>5</c:v>
                </c:pt>
                <c:pt idx="2">
                  <c:v>18</c:v>
                </c:pt>
                <c:pt idx="3">
                  <c:v>15</c:v>
                </c:pt>
                <c:pt idx="4">
                  <c:v>15</c:v>
                </c:pt>
                <c:pt idx="5">
                  <c:v>20</c:v>
                </c:pt>
                <c:pt idx="6">
                  <c:v>25</c:v>
                </c:pt>
                <c:pt idx="7">
                  <c:v>20</c:v>
                </c:pt>
                <c:pt idx="8">
                  <c:v>30</c:v>
                </c:pt>
                <c:pt idx="9">
                  <c:v>90</c:v>
                </c:pt>
              </c:numCache>
            </c:numRef>
          </c:val>
          <c:smooth val="0"/>
          <c:extLst>
            <c:ext xmlns:c16="http://schemas.microsoft.com/office/drawing/2014/chart" uri="{C3380CC4-5D6E-409C-BE32-E72D297353CC}">
              <c16:uniqueId val="{00000000-C837-44D0-95B3-A185CB21A353}"/>
            </c:ext>
          </c:extLst>
        </c:ser>
        <c:dLbls>
          <c:showLegendKey val="0"/>
          <c:showVal val="0"/>
          <c:showCatName val="0"/>
          <c:showSerName val="0"/>
          <c:showPercent val="0"/>
          <c:showBubbleSize val="0"/>
        </c:dLbls>
        <c:hiLowLines>
          <c:spPr>
            <a:ln w="0">
              <a:noFill/>
            </a:ln>
          </c:spPr>
        </c:hiLowLines>
        <c:smooth val="0"/>
        <c:axId val="80117628"/>
        <c:axId val="15744848"/>
      </c:lineChart>
      <c:catAx>
        <c:axId val="8011762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5744848"/>
        <c:crosses val="autoZero"/>
        <c:auto val="1"/>
        <c:lblAlgn val="ctr"/>
        <c:lblOffset val="100"/>
        <c:noMultiLvlLbl val="0"/>
      </c:catAx>
      <c:valAx>
        <c:axId val="1574484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80117628"/>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image" Target="../media/image1.png"/><Relationship Id="rId5" Type="http://schemas.openxmlformats.org/officeDocument/2006/relationships/chart" Target="../charts/chart38.xml"/><Relationship Id="rId4"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image" Target="../media/image2.png"/><Relationship Id="rId2"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image" Target="../media/image1.png"/><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editAs="oneCell">
    <xdr:from>
      <xdr:col>9</xdr:col>
      <xdr:colOff>495360</xdr:colOff>
      <xdr:row>0</xdr:row>
      <xdr:rowOff>15120</xdr:rowOff>
    </xdr:from>
    <xdr:to>
      <xdr:col>11</xdr:col>
      <xdr:colOff>558360</xdr:colOff>
      <xdr:row>0</xdr:row>
      <xdr:rowOff>471960</xdr:rowOff>
    </xdr:to>
    <xdr:pic>
      <xdr:nvPicPr>
        <xdr:cNvPr id="2" name="AlteryxSmall.png" descr="AlteryxSmall">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319440" y="15120"/>
          <a:ext cx="1280880" cy="456840"/>
        </a:xfrm>
        <a:prstGeom prst="rect">
          <a:avLst/>
        </a:prstGeom>
        <a:ln w="0">
          <a:noFill/>
        </a:ln>
      </xdr:spPr>
    </xdr:pic>
    <xdr:clientData/>
  </xdr:twoCellAnchor>
  <xdr:twoCellAnchor editAs="oneCell">
    <xdr:from>
      <xdr:col>0</xdr:col>
      <xdr:colOff>0</xdr:colOff>
      <xdr:row>3</xdr:row>
      <xdr:rowOff>91080</xdr:rowOff>
    </xdr:from>
    <xdr:to>
      <xdr:col>11</xdr:col>
      <xdr:colOff>558720</xdr:colOff>
      <xdr:row>3</xdr:row>
      <xdr:rowOff>91440</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0" y="956880"/>
          <a:ext cx="760068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49</xdr:row>
      <xdr:rowOff>91080</xdr:rowOff>
    </xdr:from>
    <xdr:to>
      <xdr:col>11</xdr:col>
      <xdr:colOff>558720</xdr:colOff>
      <xdr:row>49</xdr:row>
      <xdr:rowOff>91440</xdr:rowOff>
    </xdr:to>
    <xdr:sp macro="" textlink="">
      <xdr:nvSpPr>
        <xdr:cNvPr id="4" name="Line 2">
          <a:extLst>
            <a:ext uri="{FF2B5EF4-FFF2-40B4-BE49-F238E27FC236}">
              <a16:creationId xmlns:a16="http://schemas.microsoft.com/office/drawing/2014/main" id="{00000000-0008-0000-0000-000004000000}"/>
            </a:ext>
          </a:extLst>
        </xdr:cNvPr>
        <xdr:cNvSpPr/>
      </xdr:nvSpPr>
      <xdr:spPr>
        <a:xfrm>
          <a:off x="0" y="9491400"/>
          <a:ext cx="760068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twoCellAnchor editAs="oneCell">
    <xdr:from>
      <xdr:col>13</xdr:col>
      <xdr:colOff>378000</xdr:colOff>
      <xdr:row>14</xdr:row>
      <xdr:rowOff>263520</xdr:rowOff>
    </xdr:from>
    <xdr:to>
      <xdr:col>21</xdr:col>
      <xdr:colOff>72720</xdr:colOff>
      <xdr:row>30</xdr:row>
      <xdr:rowOff>47160</xdr:rowOff>
    </xdr:to>
    <xdr:graphicFrame macro="">
      <xdr:nvGraphicFramePr>
        <xdr:cNvPr id="5" name="Chart 2">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558720</xdr:colOff>
      <xdr:row>12</xdr:row>
      <xdr:rowOff>76320</xdr:rowOff>
    </xdr:from>
    <xdr:to>
      <xdr:col>29</xdr:col>
      <xdr:colOff>348840</xdr:colOff>
      <xdr:row>30</xdr:row>
      <xdr:rowOff>304560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355680</xdr:colOff>
      <xdr:row>35</xdr:row>
      <xdr:rowOff>139680</xdr:rowOff>
    </xdr:from>
    <xdr:to>
      <xdr:col>21</xdr:col>
      <xdr:colOff>50400</xdr:colOff>
      <xdr:row>48</xdr:row>
      <xdr:rowOff>158400</xdr:rowOff>
    </xdr:to>
    <xdr:graphicFrame macro="">
      <xdr:nvGraphicFramePr>
        <xdr:cNvPr id="7" name="Chart 7">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0</xdr:colOff>
      <xdr:row>36</xdr:row>
      <xdr:rowOff>0</xdr:rowOff>
    </xdr:from>
    <xdr:to>
      <xdr:col>29</xdr:col>
      <xdr:colOff>399600</xdr:colOff>
      <xdr:row>50</xdr:row>
      <xdr:rowOff>488520</xdr:rowOff>
    </xdr:to>
    <xdr:graphicFrame macro="">
      <xdr:nvGraphicFramePr>
        <xdr:cNvPr id="8" name="Chart 8">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108000</xdr:colOff>
      <xdr:row>0</xdr:row>
      <xdr:rowOff>56160</xdr:rowOff>
    </xdr:from>
    <xdr:to>
      <xdr:col>7</xdr:col>
      <xdr:colOff>469440</xdr:colOff>
      <xdr:row>3</xdr:row>
      <xdr:rowOff>154440</xdr:rowOff>
    </xdr:to>
    <xdr:pic>
      <xdr:nvPicPr>
        <xdr:cNvPr id="43" name="AlteryxSmall.png" descr="AlteryxSmall">
          <a:extLst>
            <a:ext uri="{FF2B5EF4-FFF2-40B4-BE49-F238E27FC236}">
              <a16:creationId xmlns:a16="http://schemas.microsoft.com/office/drawing/2014/main" id="{00000000-0008-0000-0700-00002B000000}"/>
            </a:ext>
          </a:extLst>
        </xdr:cNvPr>
        <xdr:cNvPicPr/>
      </xdr:nvPicPr>
      <xdr:blipFill>
        <a:blip xmlns:r="http://schemas.openxmlformats.org/officeDocument/2006/relationships" r:embed="rId1"/>
        <a:stretch/>
      </xdr:blipFill>
      <xdr:spPr>
        <a:xfrm>
          <a:off x="9013680" y="56160"/>
          <a:ext cx="1522080" cy="574200"/>
        </a:xfrm>
        <a:prstGeom prst="rect">
          <a:avLst/>
        </a:prstGeom>
        <a:ln w="0">
          <a:noFill/>
        </a:ln>
      </xdr:spPr>
    </xdr:pic>
    <xdr:clientData/>
  </xdr:twoCellAnchor>
  <xdr:twoCellAnchor editAs="oneCell">
    <xdr:from>
      <xdr:col>1</xdr:col>
      <xdr:colOff>0</xdr:colOff>
      <xdr:row>4</xdr:row>
      <xdr:rowOff>91080</xdr:rowOff>
    </xdr:from>
    <xdr:to>
      <xdr:col>4</xdr:col>
      <xdr:colOff>768240</xdr:colOff>
      <xdr:row>4</xdr:row>
      <xdr:rowOff>91440</xdr:rowOff>
    </xdr:to>
    <xdr:sp macro="" textlink="">
      <xdr:nvSpPr>
        <xdr:cNvPr id="44" name="Line 1">
          <a:extLst>
            <a:ext uri="{FF2B5EF4-FFF2-40B4-BE49-F238E27FC236}">
              <a16:creationId xmlns:a16="http://schemas.microsoft.com/office/drawing/2014/main" id="{00000000-0008-0000-0700-00002C000000}"/>
            </a:ext>
          </a:extLst>
        </xdr:cNvPr>
        <xdr:cNvSpPr/>
      </xdr:nvSpPr>
      <xdr:spPr>
        <a:xfrm>
          <a:off x="580320" y="725760"/>
          <a:ext cx="759960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118</xdr:row>
      <xdr:rowOff>91080</xdr:rowOff>
    </xdr:from>
    <xdr:to>
      <xdr:col>4</xdr:col>
      <xdr:colOff>768240</xdr:colOff>
      <xdr:row>118</xdr:row>
      <xdr:rowOff>91440</xdr:rowOff>
    </xdr:to>
    <xdr:sp macro="" textlink="">
      <xdr:nvSpPr>
        <xdr:cNvPr id="45" name="Line 2">
          <a:extLst>
            <a:ext uri="{FF2B5EF4-FFF2-40B4-BE49-F238E27FC236}">
              <a16:creationId xmlns:a16="http://schemas.microsoft.com/office/drawing/2014/main" id="{00000000-0008-0000-0700-00002D000000}"/>
            </a:ext>
          </a:extLst>
        </xdr:cNvPr>
        <xdr:cNvSpPr/>
      </xdr:nvSpPr>
      <xdr:spPr>
        <a:xfrm>
          <a:off x="580320" y="19287000"/>
          <a:ext cx="759960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twoCellAnchor editAs="oneCell">
    <xdr:from>
      <xdr:col>9</xdr:col>
      <xdr:colOff>237960</xdr:colOff>
      <xdr:row>11</xdr:row>
      <xdr:rowOff>92160</xdr:rowOff>
    </xdr:from>
    <xdr:to>
      <xdr:col>16</xdr:col>
      <xdr:colOff>542520</xdr:colOff>
      <xdr:row>28</xdr:row>
      <xdr:rowOff>136080</xdr:rowOff>
    </xdr:to>
    <xdr:graphicFrame macro="">
      <xdr:nvGraphicFramePr>
        <xdr:cNvPr id="46" name="Chart 4">
          <a:extLst>
            <a:ext uri="{FF2B5EF4-FFF2-40B4-BE49-F238E27FC236}">
              <a16:creationId xmlns:a16="http://schemas.microsoft.com/office/drawing/2014/main" id="{00000000-0008-0000-07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181080</xdr:colOff>
      <xdr:row>138</xdr:row>
      <xdr:rowOff>104760</xdr:rowOff>
    </xdr:from>
    <xdr:to>
      <xdr:col>2</xdr:col>
      <xdr:colOff>196560</xdr:colOff>
      <xdr:row>157</xdr:row>
      <xdr:rowOff>139320</xdr:rowOff>
    </xdr:to>
    <xdr:graphicFrame macro="">
      <xdr:nvGraphicFramePr>
        <xdr:cNvPr id="47" name="Chart 5">
          <a:extLst>
            <a:ext uri="{FF2B5EF4-FFF2-40B4-BE49-F238E27FC236}">
              <a16:creationId xmlns:a16="http://schemas.microsoft.com/office/drawing/2014/main" id="{00000000-0008-0000-07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235080</xdr:colOff>
      <xdr:row>138</xdr:row>
      <xdr:rowOff>38160</xdr:rowOff>
    </xdr:from>
    <xdr:to>
      <xdr:col>7</xdr:col>
      <xdr:colOff>774360</xdr:colOff>
      <xdr:row>157</xdr:row>
      <xdr:rowOff>72720</xdr:rowOff>
    </xdr:to>
    <xdr:graphicFrame macro="">
      <xdr:nvGraphicFramePr>
        <xdr:cNvPr id="48" name="Chart 6">
          <a:extLst>
            <a:ext uri="{FF2B5EF4-FFF2-40B4-BE49-F238E27FC236}">
              <a16:creationId xmlns:a16="http://schemas.microsoft.com/office/drawing/2014/main" id="{00000000-0008-0000-07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4346640</xdr:colOff>
      <xdr:row>168</xdr:row>
      <xdr:rowOff>79200</xdr:rowOff>
    </xdr:from>
    <xdr:to>
      <xdr:col>6</xdr:col>
      <xdr:colOff>66240</xdr:colOff>
      <xdr:row>185</xdr:row>
      <xdr:rowOff>123120</xdr:rowOff>
    </xdr:to>
    <xdr:graphicFrame macro="">
      <xdr:nvGraphicFramePr>
        <xdr:cNvPr id="49" name="Chart 7">
          <a:extLst>
            <a:ext uri="{FF2B5EF4-FFF2-40B4-BE49-F238E27FC236}">
              <a16:creationId xmlns:a16="http://schemas.microsoft.com/office/drawing/2014/main" id="{00000000-0008-0000-07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495360</xdr:colOff>
      <xdr:row>0</xdr:row>
      <xdr:rowOff>15120</xdr:rowOff>
    </xdr:from>
    <xdr:to>
      <xdr:col>9</xdr:col>
      <xdr:colOff>545760</xdr:colOff>
      <xdr:row>2</xdr:row>
      <xdr:rowOff>154440</xdr:rowOff>
    </xdr:to>
    <xdr:pic>
      <xdr:nvPicPr>
        <xdr:cNvPr id="7" name="AlteryxSmall.png" descr="AlteryxSmall">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1"/>
        <a:stretch/>
      </xdr:blipFill>
      <xdr:spPr>
        <a:xfrm>
          <a:off x="5023440" y="15120"/>
          <a:ext cx="1268280" cy="456480"/>
        </a:xfrm>
        <a:prstGeom prst="rect">
          <a:avLst/>
        </a:prstGeom>
        <a:ln w="0">
          <a:noFill/>
        </a:ln>
      </xdr:spPr>
    </xdr:pic>
    <xdr:clientData/>
  </xdr:twoCellAnchor>
  <xdr:twoCellAnchor editAs="oneCell">
    <xdr:from>
      <xdr:col>0</xdr:col>
      <xdr:colOff>0</xdr:colOff>
      <xdr:row>3</xdr:row>
      <xdr:rowOff>91080</xdr:rowOff>
    </xdr:from>
    <xdr:to>
      <xdr:col>12</xdr:col>
      <xdr:colOff>272880</xdr:colOff>
      <xdr:row>3</xdr:row>
      <xdr:rowOff>91440</xdr:rowOff>
    </xdr:to>
    <xdr:sp macro="" textlink="">
      <xdr:nvSpPr>
        <xdr:cNvPr id="8" name="Line 1">
          <a:extLst>
            <a:ext uri="{FF2B5EF4-FFF2-40B4-BE49-F238E27FC236}">
              <a16:creationId xmlns:a16="http://schemas.microsoft.com/office/drawing/2014/main" id="{00000000-0008-0000-0100-000008000000}"/>
            </a:ext>
          </a:extLst>
        </xdr:cNvPr>
        <xdr:cNvSpPr/>
      </xdr:nvSpPr>
      <xdr:spPr>
        <a:xfrm>
          <a:off x="0" y="567000"/>
          <a:ext cx="786492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49</xdr:row>
      <xdr:rowOff>91080</xdr:rowOff>
    </xdr:from>
    <xdr:to>
      <xdr:col>12</xdr:col>
      <xdr:colOff>272880</xdr:colOff>
      <xdr:row>49</xdr:row>
      <xdr:rowOff>91440</xdr:rowOff>
    </xdr:to>
    <xdr:sp macro="" textlink="">
      <xdr:nvSpPr>
        <xdr:cNvPr id="9" name="Line 2">
          <a:extLst>
            <a:ext uri="{FF2B5EF4-FFF2-40B4-BE49-F238E27FC236}">
              <a16:creationId xmlns:a16="http://schemas.microsoft.com/office/drawing/2014/main" id="{00000000-0008-0000-0100-000009000000}"/>
            </a:ext>
          </a:extLst>
        </xdr:cNvPr>
        <xdr:cNvSpPr/>
      </xdr:nvSpPr>
      <xdr:spPr>
        <a:xfrm>
          <a:off x="0" y="8841240"/>
          <a:ext cx="786492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twoCellAnchor editAs="oneCell">
    <xdr:from>
      <xdr:col>10</xdr:col>
      <xdr:colOff>378000</xdr:colOff>
      <xdr:row>14</xdr:row>
      <xdr:rowOff>263520</xdr:rowOff>
    </xdr:from>
    <xdr:to>
      <xdr:col>18</xdr:col>
      <xdr:colOff>72720</xdr:colOff>
      <xdr:row>30</xdr:row>
      <xdr:rowOff>47160</xdr:rowOff>
    </xdr:to>
    <xdr:graphicFrame macro="">
      <xdr:nvGraphicFramePr>
        <xdr:cNvPr id="10" name="Chart 4">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558720</xdr:colOff>
      <xdr:row>12</xdr:row>
      <xdr:rowOff>76320</xdr:rowOff>
    </xdr:from>
    <xdr:to>
      <xdr:col>26</xdr:col>
      <xdr:colOff>348840</xdr:colOff>
      <xdr:row>31</xdr:row>
      <xdr:rowOff>12240</xdr:rowOff>
    </xdr:to>
    <xdr:graphicFrame macro="">
      <xdr:nvGraphicFramePr>
        <xdr:cNvPr id="11" name="Chart 5">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355680</xdr:colOff>
      <xdr:row>35</xdr:row>
      <xdr:rowOff>139680</xdr:rowOff>
    </xdr:from>
    <xdr:to>
      <xdr:col>18</xdr:col>
      <xdr:colOff>50400</xdr:colOff>
      <xdr:row>48</xdr:row>
      <xdr:rowOff>158400</xdr:rowOff>
    </xdr:to>
    <xdr:graphicFrame macro="">
      <xdr:nvGraphicFramePr>
        <xdr:cNvPr id="12" name="Chart 6">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0</xdr:colOff>
      <xdr:row>36</xdr:row>
      <xdr:rowOff>0</xdr:rowOff>
    </xdr:from>
    <xdr:to>
      <xdr:col>26</xdr:col>
      <xdr:colOff>399600</xdr:colOff>
      <xdr:row>50</xdr:row>
      <xdr:rowOff>488520</xdr:rowOff>
    </xdr:to>
    <xdr:graphicFrame macro="">
      <xdr:nvGraphicFramePr>
        <xdr:cNvPr id="13" name="Chart 7">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155520</xdr:colOff>
      <xdr:row>3</xdr:row>
      <xdr:rowOff>60480</xdr:rowOff>
    </xdr:from>
    <xdr:to>
      <xdr:col>9</xdr:col>
      <xdr:colOff>460080</xdr:colOff>
      <xdr:row>20</xdr:row>
      <xdr:rowOff>104400</xdr:rowOff>
    </xdr:to>
    <xdr:graphicFrame macro="">
      <xdr:nvGraphicFramePr>
        <xdr:cNvPr id="37" name="Chart 1">
          <a:extLst>
            <a:ext uri="{FF2B5EF4-FFF2-40B4-BE49-F238E27FC236}">
              <a16:creationId xmlns:a16="http://schemas.microsoft.com/office/drawing/2014/main" id="{00000000-0008-0000-05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194400</xdr:colOff>
      <xdr:row>1</xdr:row>
      <xdr:rowOff>15120</xdr:rowOff>
    </xdr:from>
    <xdr:to>
      <xdr:col>5</xdr:col>
      <xdr:colOff>214560</xdr:colOff>
      <xdr:row>3</xdr:row>
      <xdr:rowOff>154440</xdr:rowOff>
    </xdr:to>
    <xdr:pic>
      <xdr:nvPicPr>
        <xdr:cNvPr id="14" name="AlteryxSmall.png" descr="AlteryxSmall">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
        <a:stretch/>
      </xdr:blipFill>
      <xdr:spPr>
        <a:xfrm>
          <a:off x="8750880" y="173520"/>
          <a:ext cx="1180800" cy="456840"/>
        </a:xfrm>
        <a:prstGeom prst="rect">
          <a:avLst/>
        </a:prstGeom>
        <a:ln w="0">
          <a:noFill/>
        </a:ln>
      </xdr:spPr>
    </xdr:pic>
    <xdr:clientData/>
  </xdr:twoCellAnchor>
  <xdr:twoCellAnchor editAs="oneCell">
    <xdr:from>
      <xdr:col>1</xdr:col>
      <xdr:colOff>0</xdr:colOff>
      <xdr:row>23</xdr:row>
      <xdr:rowOff>91080</xdr:rowOff>
    </xdr:from>
    <xdr:to>
      <xdr:col>2</xdr:col>
      <xdr:colOff>139680</xdr:colOff>
      <xdr:row>23</xdr:row>
      <xdr:rowOff>91440</xdr:rowOff>
    </xdr:to>
    <xdr:sp macro="" textlink="">
      <xdr:nvSpPr>
        <xdr:cNvPr id="15" name="Line 1">
          <a:extLst>
            <a:ext uri="{FF2B5EF4-FFF2-40B4-BE49-F238E27FC236}">
              <a16:creationId xmlns:a16="http://schemas.microsoft.com/office/drawing/2014/main" id="{00000000-0008-0000-0200-00000F000000}"/>
            </a:ext>
          </a:extLst>
        </xdr:cNvPr>
        <xdr:cNvSpPr/>
      </xdr:nvSpPr>
      <xdr:spPr>
        <a:xfrm>
          <a:off x="580320" y="10657440"/>
          <a:ext cx="753552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228660</xdr:colOff>
      <xdr:row>0</xdr:row>
      <xdr:rowOff>0</xdr:rowOff>
    </xdr:from>
    <xdr:to>
      <xdr:col>5</xdr:col>
      <xdr:colOff>822055</xdr:colOff>
      <xdr:row>2</xdr:row>
      <xdr:rowOff>139320</xdr:rowOff>
    </xdr:to>
    <xdr:pic>
      <xdr:nvPicPr>
        <xdr:cNvPr id="16" name="AlteryxSmall.png" descr="AlteryxSmall">
          <a:extLst>
            <a:ext uri="{FF2B5EF4-FFF2-40B4-BE49-F238E27FC236}">
              <a16:creationId xmlns:a16="http://schemas.microsoft.com/office/drawing/2014/main" id="{00000000-0008-0000-0300-000010000000}"/>
            </a:ext>
          </a:extLst>
        </xdr:cNvPr>
        <xdr:cNvPicPr/>
      </xdr:nvPicPr>
      <xdr:blipFill>
        <a:blip xmlns:r="http://schemas.openxmlformats.org/officeDocument/2006/relationships" r:embed="rId1"/>
        <a:stretch/>
      </xdr:blipFill>
      <xdr:spPr>
        <a:xfrm>
          <a:off x="4772085" y="0"/>
          <a:ext cx="1168070" cy="456820"/>
        </a:xfrm>
        <a:prstGeom prst="rect">
          <a:avLst/>
        </a:prstGeom>
        <a:ln w="0">
          <a:noFill/>
        </a:ln>
      </xdr:spPr>
    </xdr:pic>
    <xdr:clientData/>
  </xdr:twoCellAnchor>
  <xdr:twoCellAnchor editAs="oneCell">
    <xdr:from>
      <xdr:col>0</xdr:col>
      <xdr:colOff>0</xdr:colOff>
      <xdr:row>3</xdr:row>
      <xdr:rowOff>91080</xdr:rowOff>
    </xdr:from>
    <xdr:to>
      <xdr:col>7</xdr:col>
      <xdr:colOff>472755</xdr:colOff>
      <xdr:row>3</xdr:row>
      <xdr:rowOff>91440</xdr:rowOff>
    </xdr:to>
    <xdr:sp macro="" textlink="">
      <xdr:nvSpPr>
        <xdr:cNvPr id="17" name="Line 1">
          <a:extLst>
            <a:ext uri="{FF2B5EF4-FFF2-40B4-BE49-F238E27FC236}">
              <a16:creationId xmlns:a16="http://schemas.microsoft.com/office/drawing/2014/main" id="{00000000-0008-0000-0300-000011000000}"/>
            </a:ext>
          </a:extLst>
        </xdr:cNvPr>
        <xdr:cNvSpPr/>
      </xdr:nvSpPr>
      <xdr:spPr>
        <a:xfrm>
          <a:off x="0" y="567000"/>
          <a:ext cx="748728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134</xdr:row>
      <xdr:rowOff>91080</xdr:rowOff>
    </xdr:from>
    <xdr:to>
      <xdr:col>7</xdr:col>
      <xdr:colOff>472755</xdr:colOff>
      <xdr:row>134</xdr:row>
      <xdr:rowOff>91440</xdr:rowOff>
    </xdr:to>
    <xdr:sp macro="" textlink="">
      <xdr:nvSpPr>
        <xdr:cNvPr id="18" name="Line 2">
          <a:extLst>
            <a:ext uri="{FF2B5EF4-FFF2-40B4-BE49-F238E27FC236}">
              <a16:creationId xmlns:a16="http://schemas.microsoft.com/office/drawing/2014/main" id="{00000000-0008-0000-0300-000012000000}"/>
            </a:ext>
          </a:extLst>
        </xdr:cNvPr>
        <xdr:cNvSpPr/>
      </xdr:nvSpPr>
      <xdr:spPr>
        <a:xfrm>
          <a:off x="0" y="23401800"/>
          <a:ext cx="748728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twoCellAnchor editAs="oneCell">
    <xdr:from>
      <xdr:col>11</xdr:col>
      <xdr:colOff>298440</xdr:colOff>
      <xdr:row>3</xdr:row>
      <xdr:rowOff>165240</xdr:rowOff>
    </xdr:from>
    <xdr:to>
      <xdr:col>20</xdr:col>
      <xdr:colOff>37800</xdr:colOff>
      <xdr:row>28</xdr:row>
      <xdr:rowOff>142480</xdr:rowOff>
    </xdr:to>
    <xdr:graphicFrame macro="">
      <xdr:nvGraphicFramePr>
        <xdr:cNvPr id="19" name="Chart 4">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403200</xdr:colOff>
      <xdr:row>28</xdr:row>
      <xdr:rowOff>212760</xdr:rowOff>
    </xdr:from>
    <xdr:to>
      <xdr:col>19</xdr:col>
      <xdr:colOff>97920</xdr:colOff>
      <xdr:row>44</xdr:row>
      <xdr:rowOff>126815</xdr:rowOff>
    </xdr:to>
    <xdr:graphicFrame macro="">
      <xdr:nvGraphicFramePr>
        <xdr:cNvPr id="20" name="Chart 5">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19080</xdr:colOff>
      <xdr:row>4</xdr:row>
      <xdr:rowOff>0</xdr:rowOff>
    </xdr:from>
    <xdr:to>
      <xdr:col>29</xdr:col>
      <xdr:colOff>367920</xdr:colOff>
      <xdr:row>28</xdr:row>
      <xdr:rowOff>174160</xdr:rowOff>
    </xdr:to>
    <xdr:graphicFrame macro="">
      <xdr:nvGraphicFramePr>
        <xdr:cNvPr id="21" name="Chart 6">
          <a:extLst>
            <a:ext uri="{FF2B5EF4-FFF2-40B4-BE49-F238E27FC236}">
              <a16:creationId xmlns:a16="http://schemas.microsoft.com/office/drawing/2014/main" id="{00000000-0008-0000-03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345960</xdr:colOff>
      <xdr:row>50</xdr:row>
      <xdr:rowOff>111240</xdr:rowOff>
    </xdr:from>
    <xdr:to>
      <xdr:col>19</xdr:col>
      <xdr:colOff>40680</xdr:colOff>
      <xdr:row>67</xdr:row>
      <xdr:rowOff>21960</xdr:rowOff>
    </xdr:to>
    <xdr:graphicFrame macro="">
      <xdr:nvGraphicFramePr>
        <xdr:cNvPr id="22" name="Chart 7">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317520</xdr:colOff>
      <xdr:row>67</xdr:row>
      <xdr:rowOff>241200</xdr:rowOff>
    </xdr:from>
    <xdr:to>
      <xdr:col>19</xdr:col>
      <xdr:colOff>12240</xdr:colOff>
      <xdr:row>84</xdr:row>
      <xdr:rowOff>18720</xdr:rowOff>
    </xdr:to>
    <xdr:graphicFrame macro="">
      <xdr:nvGraphicFramePr>
        <xdr:cNvPr id="23" name="Chart 8">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304801</xdr:colOff>
      <xdr:row>0</xdr:row>
      <xdr:rowOff>0</xdr:rowOff>
    </xdr:from>
    <xdr:to>
      <xdr:col>7</xdr:col>
      <xdr:colOff>288926</xdr:colOff>
      <xdr:row>3</xdr:row>
      <xdr:rowOff>82550</xdr:rowOff>
    </xdr:to>
    <xdr:pic>
      <xdr:nvPicPr>
        <xdr:cNvPr id="3" name="Picture 2">
          <a:extLst>
            <a:ext uri="{FF2B5EF4-FFF2-40B4-BE49-F238E27FC236}">
              <a16:creationId xmlns:a16="http://schemas.microsoft.com/office/drawing/2014/main" id="{2C644A49-75C5-4A39-A6E7-237EB722E0D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515101" y="0"/>
          <a:ext cx="558800" cy="558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533400</xdr:colOff>
      <xdr:row>17</xdr:row>
      <xdr:rowOff>158749</xdr:rowOff>
    </xdr:from>
    <xdr:to>
      <xdr:col>8</xdr:col>
      <xdr:colOff>758824</xdr:colOff>
      <xdr:row>35</xdr:row>
      <xdr:rowOff>168274</xdr:rowOff>
    </xdr:to>
    <xdr:graphicFrame macro="">
      <xdr:nvGraphicFramePr>
        <xdr:cNvPr id="2" name="Chart 1">
          <a:extLst>
            <a:ext uri="{FF2B5EF4-FFF2-40B4-BE49-F238E27FC236}">
              <a16:creationId xmlns:a16="http://schemas.microsoft.com/office/drawing/2014/main" id="{1B7ACE3E-77F2-42F7-B9B7-986E7BB89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803275</xdr:colOff>
      <xdr:row>18</xdr:row>
      <xdr:rowOff>0</xdr:rowOff>
    </xdr:from>
    <xdr:to>
      <xdr:col>19</xdr:col>
      <xdr:colOff>438149</xdr:colOff>
      <xdr:row>36</xdr:row>
      <xdr:rowOff>9525</xdr:rowOff>
    </xdr:to>
    <xdr:graphicFrame macro="">
      <xdr:nvGraphicFramePr>
        <xdr:cNvPr id="3" name="Chart 2">
          <a:extLst>
            <a:ext uri="{FF2B5EF4-FFF2-40B4-BE49-F238E27FC236}">
              <a16:creationId xmlns:a16="http://schemas.microsoft.com/office/drawing/2014/main" id="{4AFF1706-E0CB-482F-B274-667DE02B2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18</xdr:row>
      <xdr:rowOff>0</xdr:rowOff>
    </xdr:from>
    <xdr:to>
      <xdr:col>30</xdr:col>
      <xdr:colOff>450849</xdr:colOff>
      <xdr:row>36</xdr:row>
      <xdr:rowOff>9525</xdr:rowOff>
    </xdr:to>
    <xdr:graphicFrame macro="">
      <xdr:nvGraphicFramePr>
        <xdr:cNvPr id="4" name="Chart 3">
          <a:extLst>
            <a:ext uri="{FF2B5EF4-FFF2-40B4-BE49-F238E27FC236}">
              <a16:creationId xmlns:a16="http://schemas.microsoft.com/office/drawing/2014/main" id="{485050F1-F464-4B64-B251-8168502A2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2052637</xdr:colOff>
      <xdr:row>8</xdr:row>
      <xdr:rowOff>358781</xdr:rowOff>
    </xdr:from>
    <xdr:to>
      <xdr:col>5</xdr:col>
      <xdr:colOff>633412</xdr:colOff>
      <xdr:row>23</xdr:row>
      <xdr:rowOff>98431</xdr:rowOff>
    </xdr:to>
    <xdr:graphicFrame macro="">
      <xdr:nvGraphicFramePr>
        <xdr:cNvPr id="2" name="Chart 1">
          <a:extLst>
            <a:ext uri="{FF2B5EF4-FFF2-40B4-BE49-F238E27FC236}">
              <a16:creationId xmlns:a16="http://schemas.microsoft.com/office/drawing/2014/main" id="{00625923-4E82-4216-8A20-79841B095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9</xdr:row>
      <xdr:rowOff>0</xdr:rowOff>
    </xdr:from>
    <xdr:to>
      <xdr:col>12</xdr:col>
      <xdr:colOff>60325</xdr:colOff>
      <xdr:row>23</xdr:row>
      <xdr:rowOff>120650</xdr:rowOff>
    </xdr:to>
    <xdr:graphicFrame macro="">
      <xdr:nvGraphicFramePr>
        <xdr:cNvPr id="3" name="Chart 2">
          <a:extLst>
            <a:ext uri="{FF2B5EF4-FFF2-40B4-BE49-F238E27FC236}">
              <a16:creationId xmlns:a16="http://schemas.microsoft.com/office/drawing/2014/main" id="{27F2927C-0C10-48B2-BF97-5C27FF86C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266760</xdr:colOff>
      <xdr:row>0</xdr:row>
      <xdr:rowOff>15120</xdr:rowOff>
    </xdr:from>
    <xdr:to>
      <xdr:col>10</xdr:col>
      <xdr:colOff>285480</xdr:colOff>
      <xdr:row>2</xdr:row>
      <xdr:rowOff>154440</xdr:rowOff>
    </xdr:to>
    <xdr:pic>
      <xdr:nvPicPr>
        <xdr:cNvPr id="24" name="AlteryxSmall.png" descr="AlteryxSmall">
          <a:extLst>
            <a:ext uri="{FF2B5EF4-FFF2-40B4-BE49-F238E27FC236}">
              <a16:creationId xmlns:a16="http://schemas.microsoft.com/office/drawing/2014/main" id="{00000000-0008-0000-0400-000018000000}"/>
            </a:ext>
          </a:extLst>
        </xdr:cNvPr>
        <xdr:cNvPicPr/>
      </xdr:nvPicPr>
      <xdr:blipFill>
        <a:blip xmlns:r="http://schemas.openxmlformats.org/officeDocument/2006/relationships" r:embed="rId1"/>
        <a:stretch/>
      </xdr:blipFill>
      <xdr:spPr>
        <a:xfrm>
          <a:off x="8475120" y="15120"/>
          <a:ext cx="1249560" cy="456480"/>
        </a:xfrm>
        <a:prstGeom prst="rect">
          <a:avLst/>
        </a:prstGeom>
        <a:ln w="0">
          <a:noFill/>
        </a:ln>
      </xdr:spPr>
    </xdr:pic>
    <xdr:clientData/>
  </xdr:twoCellAnchor>
  <xdr:twoCellAnchor editAs="oneCell">
    <xdr:from>
      <xdr:col>0</xdr:col>
      <xdr:colOff>0</xdr:colOff>
      <xdr:row>3</xdr:row>
      <xdr:rowOff>91080</xdr:rowOff>
    </xdr:from>
    <xdr:to>
      <xdr:col>11</xdr:col>
      <xdr:colOff>209520</xdr:colOff>
      <xdr:row>3</xdr:row>
      <xdr:rowOff>91440</xdr:rowOff>
    </xdr:to>
    <xdr:sp macro="" textlink="">
      <xdr:nvSpPr>
        <xdr:cNvPr id="25" name="Line 1">
          <a:extLst>
            <a:ext uri="{FF2B5EF4-FFF2-40B4-BE49-F238E27FC236}">
              <a16:creationId xmlns:a16="http://schemas.microsoft.com/office/drawing/2014/main" id="{00000000-0008-0000-0400-000019000000}"/>
            </a:ext>
          </a:extLst>
        </xdr:cNvPr>
        <xdr:cNvSpPr/>
      </xdr:nvSpPr>
      <xdr:spPr>
        <a:xfrm>
          <a:off x="0" y="567000"/>
          <a:ext cx="1072620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134</xdr:row>
      <xdr:rowOff>91080</xdr:rowOff>
    </xdr:from>
    <xdr:to>
      <xdr:col>11</xdr:col>
      <xdr:colOff>209520</xdr:colOff>
      <xdr:row>134</xdr:row>
      <xdr:rowOff>91440</xdr:rowOff>
    </xdr:to>
    <xdr:sp macro="" textlink="">
      <xdr:nvSpPr>
        <xdr:cNvPr id="26" name="Line 2">
          <a:extLst>
            <a:ext uri="{FF2B5EF4-FFF2-40B4-BE49-F238E27FC236}">
              <a16:creationId xmlns:a16="http://schemas.microsoft.com/office/drawing/2014/main" id="{00000000-0008-0000-0400-00001A000000}"/>
            </a:ext>
          </a:extLst>
        </xdr:cNvPr>
        <xdr:cNvSpPr/>
      </xdr:nvSpPr>
      <xdr:spPr>
        <a:xfrm>
          <a:off x="0" y="23268240"/>
          <a:ext cx="10726200" cy="360"/>
        </a:xfrm>
        <a:prstGeom prst="line">
          <a:avLst/>
        </a:prstGeom>
        <a:ln w="25400">
          <a:solidFill>
            <a:srgbClr val="D4D1D1"/>
          </a:solidFill>
          <a:round/>
        </a:ln>
      </xdr:spPr>
      <xdr:style>
        <a:lnRef idx="0">
          <a:scrgbClr r="0" g="0" b="0"/>
        </a:lnRef>
        <a:fillRef idx="0">
          <a:scrgbClr r="0" g="0" b="0"/>
        </a:fillRef>
        <a:effectRef idx="0">
          <a:scrgbClr r="0" g="0" b="0"/>
        </a:effectRef>
        <a:fontRef idx="minor"/>
      </xdr:style>
    </xdr:sp>
    <xdr:clientData/>
  </xdr:twoCellAnchor>
  <xdr:twoCellAnchor editAs="oneCell">
    <xdr:from>
      <xdr:col>14</xdr:col>
      <xdr:colOff>0</xdr:colOff>
      <xdr:row>5</xdr:row>
      <xdr:rowOff>0</xdr:rowOff>
    </xdr:from>
    <xdr:to>
      <xdr:col>22</xdr:col>
      <xdr:colOff>348840</xdr:colOff>
      <xdr:row>29</xdr:row>
      <xdr:rowOff>47160</xdr:rowOff>
    </xdr:to>
    <xdr:graphicFrame macro="">
      <xdr:nvGraphicFramePr>
        <xdr:cNvPr id="27" name="Chart 4">
          <a:extLst>
            <a:ext uri="{FF2B5EF4-FFF2-40B4-BE49-F238E27FC236}">
              <a16:creationId xmlns:a16="http://schemas.microsoft.com/office/drawing/2014/main" id="{00000000-0008-0000-04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31</xdr:col>
      <xdr:colOff>444600</xdr:colOff>
      <xdr:row>30</xdr:row>
      <xdr:rowOff>139680</xdr:rowOff>
    </xdr:from>
    <xdr:to>
      <xdr:col>39</xdr:col>
      <xdr:colOff>139320</xdr:colOff>
      <xdr:row>47</xdr:row>
      <xdr:rowOff>50400</xdr:rowOff>
    </xdr:to>
    <xdr:graphicFrame macro="">
      <xdr:nvGraphicFramePr>
        <xdr:cNvPr id="28" name="Chart 5">
          <a:extLst>
            <a:ext uri="{FF2B5EF4-FFF2-40B4-BE49-F238E27FC236}">
              <a16:creationId xmlns:a16="http://schemas.microsoft.com/office/drawing/2014/main" id="{00000000-0008-0000-0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0</xdr:colOff>
      <xdr:row>5</xdr:row>
      <xdr:rowOff>0</xdr:rowOff>
    </xdr:from>
    <xdr:to>
      <xdr:col>32</xdr:col>
      <xdr:colOff>393480</xdr:colOff>
      <xdr:row>29</xdr:row>
      <xdr:rowOff>47160</xdr:rowOff>
    </xdr:to>
    <xdr:graphicFrame macro="">
      <xdr:nvGraphicFramePr>
        <xdr:cNvPr id="29" name="Chart 6">
          <a:extLst>
            <a:ext uri="{FF2B5EF4-FFF2-40B4-BE49-F238E27FC236}">
              <a16:creationId xmlns:a16="http://schemas.microsoft.com/office/drawing/2014/main" id="{00000000-0008-0000-04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285840</xdr:colOff>
      <xdr:row>51</xdr:row>
      <xdr:rowOff>57240</xdr:rowOff>
    </xdr:from>
    <xdr:to>
      <xdr:col>21</xdr:col>
      <xdr:colOff>10080</xdr:colOff>
      <xdr:row>67</xdr:row>
      <xdr:rowOff>126720</xdr:rowOff>
    </xdr:to>
    <xdr:graphicFrame macro="">
      <xdr:nvGraphicFramePr>
        <xdr:cNvPr id="30" name="Chart 7">
          <a:extLst>
            <a:ext uri="{FF2B5EF4-FFF2-40B4-BE49-F238E27FC236}">
              <a16:creationId xmlns:a16="http://schemas.microsoft.com/office/drawing/2014/main" id="{00000000-0008-0000-04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0</xdr:colOff>
      <xdr:row>51</xdr:row>
      <xdr:rowOff>0</xdr:rowOff>
    </xdr:from>
    <xdr:to>
      <xdr:col>29</xdr:col>
      <xdr:colOff>304560</xdr:colOff>
      <xdr:row>67</xdr:row>
      <xdr:rowOff>69480</xdr:rowOff>
    </xdr:to>
    <xdr:graphicFrame macro="">
      <xdr:nvGraphicFramePr>
        <xdr:cNvPr id="31" name="Chart 8">
          <a:extLst>
            <a:ext uri="{FF2B5EF4-FFF2-40B4-BE49-F238E27FC236}">
              <a16:creationId xmlns:a16="http://schemas.microsoft.com/office/drawing/2014/main" id="{00000000-0008-0000-04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30</xdr:col>
      <xdr:colOff>0</xdr:colOff>
      <xdr:row>51</xdr:row>
      <xdr:rowOff>0</xdr:rowOff>
    </xdr:from>
    <xdr:to>
      <xdr:col>37</xdr:col>
      <xdr:colOff>304560</xdr:colOff>
      <xdr:row>67</xdr:row>
      <xdr:rowOff>69480</xdr:rowOff>
    </xdr:to>
    <xdr:graphicFrame macro="">
      <xdr:nvGraphicFramePr>
        <xdr:cNvPr id="32" name="Chart 9">
          <a:extLst>
            <a:ext uri="{FF2B5EF4-FFF2-40B4-BE49-F238E27FC236}">
              <a16:creationId xmlns:a16="http://schemas.microsoft.com/office/drawing/2014/main" id="{00000000-0008-0000-04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136440</xdr:colOff>
      <xdr:row>67</xdr:row>
      <xdr:rowOff>270000</xdr:rowOff>
    </xdr:from>
    <xdr:to>
      <xdr:col>20</xdr:col>
      <xdr:colOff>441000</xdr:colOff>
      <xdr:row>84</xdr:row>
      <xdr:rowOff>47520</xdr:rowOff>
    </xdr:to>
    <xdr:graphicFrame macro="">
      <xdr:nvGraphicFramePr>
        <xdr:cNvPr id="33" name="Chart 10">
          <a:extLst>
            <a:ext uri="{FF2B5EF4-FFF2-40B4-BE49-F238E27FC236}">
              <a16:creationId xmlns:a16="http://schemas.microsoft.com/office/drawing/2014/main" id="{00000000-0008-0000-04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22320</xdr:colOff>
      <xdr:row>31</xdr:row>
      <xdr:rowOff>15840</xdr:rowOff>
    </xdr:from>
    <xdr:to>
      <xdr:col>21</xdr:col>
      <xdr:colOff>326880</xdr:colOff>
      <xdr:row>47</xdr:row>
      <xdr:rowOff>85320</xdr:rowOff>
    </xdr:to>
    <xdr:graphicFrame macro="">
      <xdr:nvGraphicFramePr>
        <xdr:cNvPr id="34" name="Chart 11">
          <a:extLst>
            <a:ext uri="{FF2B5EF4-FFF2-40B4-BE49-F238E27FC236}">
              <a16:creationId xmlns:a16="http://schemas.microsoft.com/office/drawing/2014/main" id="{00000000-0008-0000-04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23</xdr:col>
      <xdr:colOff>0</xdr:colOff>
      <xdr:row>31</xdr:row>
      <xdr:rowOff>0</xdr:rowOff>
    </xdr:from>
    <xdr:to>
      <xdr:col>30</xdr:col>
      <xdr:colOff>304560</xdr:colOff>
      <xdr:row>47</xdr:row>
      <xdr:rowOff>69480</xdr:rowOff>
    </xdr:to>
    <xdr:graphicFrame macro="">
      <xdr:nvGraphicFramePr>
        <xdr:cNvPr id="35" name="Chart 12">
          <a:extLst>
            <a:ext uri="{FF2B5EF4-FFF2-40B4-BE49-F238E27FC236}">
              <a16:creationId xmlns:a16="http://schemas.microsoft.com/office/drawing/2014/main" id="{00000000-0008-0000-04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39</xdr:col>
      <xdr:colOff>447840</xdr:colOff>
      <xdr:row>30</xdr:row>
      <xdr:rowOff>111240</xdr:rowOff>
    </xdr:from>
    <xdr:to>
      <xdr:col>47</xdr:col>
      <xdr:colOff>142560</xdr:colOff>
      <xdr:row>47</xdr:row>
      <xdr:rowOff>21960</xdr:rowOff>
    </xdr:to>
    <xdr:graphicFrame macro="">
      <xdr:nvGraphicFramePr>
        <xdr:cNvPr id="36" name="Chart 13">
          <a:extLst>
            <a:ext uri="{FF2B5EF4-FFF2-40B4-BE49-F238E27FC236}">
              <a16:creationId xmlns:a16="http://schemas.microsoft.com/office/drawing/2014/main" id="{00000000-0008-0000-04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34920</xdr:colOff>
      <xdr:row>1</xdr:row>
      <xdr:rowOff>117360</xdr:rowOff>
    </xdr:from>
    <xdr:to>
      <xdr:col>16</xdr:col>
      <xdr:colOff>256680</xdr:colOff>
      <xdr:row>19</xdr:row>
      <xdr:rowOff>2880</xdr:rowOff>
    </xdr:to>
    <xdr:graphicFrame macro="">
      <xdr:nvGraphicFramePr>
        <xdr:cNvPr id="38" name="Chart 2">
          <a:extLst>
            <a:ext uri="{FF2B5EF4-FFF2-40B4-BE49-F238E27FC236}">
              <a16:creationId xmlns:a16="http://schemas.microsoft.com/office/drawing/2014/main" id="{00000000-0008-0000-06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2</xdr:row>
      <xdr:rowOff>0</xdr:rowOff>
    </xdr:from>
    <xdr:to>
      <xdr:col>24</xdr:col>
      <xdr:colOff>304560</xdr:colOff>
      <xdr:row>19</xdr:row>
      <xdr:rowOff>43920</xdr:rowOff>
    </xdr:to>
    <xdr:graphicFrame macro="">
      <xdr:nvGraphicFramePr>
        <xdr:cNvPr id="39" name="Chart 3">
          <a:extLst>
            <a:ext uri="{FF2B5EF4-FFF2-40B4-BE49-F238E27FC236}">
              <a16:creationId xmlns:a16="http://schemas.microsoft.com/office/drawing/2014/main" id="{00000000-0008-0000-06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0</xdr:colOff>
      <xdr:row>2</xdr:row>
      <xdr:rowOff>0</xdr:rowOff>
    </xdr:from>
    <xdr:to>
      <xdr:col>32</xdr:col>
      <xdr:colOff>304560</xdr:colOff>
      <xdr:row>19</xdr:row>
      <xdr:rowOff>43920</xdr:rowOff>
    </xdr:to>
    <xdr:graphicFrame macro="">
      <xdr:nvGraphicFramePr>
        <xdr:cNvPr id="40" name="Chart 4">
          <a:extLst>
            <a:ext uri="{FF2B5EF4-FFF2-40B4-BE49-F238E27FC236}">
              <a16:creationId xmlns:a16="http://schemas.microsoft.com/office/drawing/2014/main" id="{00000000-0008-0000-06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235080</xdr:colOff>
      <xdr:row>20</xdr:row>
      <xdr:rowOff>44280</xdr:rowOff>
    </xdr:from>
    <xdr:to>
      <xdr:col>23</xdr:col>
      <xdr:colOff>69480</xdr:colOff>
      <xdr:row>43</xdr:row>
      <xdr:rowOff>5760</xdr:rowOff>
    </xdr:to>
    <xdr:graphicFrame macro="">
      <xdr:nvGraphicFramePr>
        <xdr:cNvPr id="41" name="Chart 5">
          <a:extLst>
            <a:ext uri="{FF2B5EF4-FFF2-40B4-BE49-F238E27FC236}">
              <a16:creationId xmlns:a16="http://schemas.microsoft.com/office/drawing/2014/main" id="{00000000-0008-0000-06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228600</xdr:colOff>
      <xdr:row>43</xdr:row>
      <xdr:rowOff>152280</xdr:rowOff>
    </xdr:from>
    <xdr:to>
      <xdr:col>12</xdr:col>
      <xdr:colOff>399600</xdr:colOff>
      <xdr:row>64</xdr:row>
      <xdr:rowOff>88560</xdr:rowOff>
    </xdr:to>
    <xdr:graphicFrame macro="">
      <xdr:nvGraphicFramePr>
        <xdr:cNvPr id="42" name="Chart 6">
          <a:extLst>
            <a:ext uri="{FF2B5EF4-FFF2-40B4-BE49-F238E27FC236}">
              <a16:creationId xmlns:a16="http://schemas.microsoft.com/office/drawing/2014/main" id="{00000000-0008-0000-06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2"/>
  <sheetViews>
    <sheetView zoomScaleNormal="100" workbookViewId="0">
      <selection activeCell="N5" sqref="N5"/>
    </sheetView>
  </sheetViews>
  <sheetFormatPr defaultColWidth="8.2265625" defaultRowHeight="13"/>
  <cols>
    <col min="1" max="1" width="11.81640625" customWidth="1"/>
    <col min="2" max="2" width="11.26953125" customWidth="1"/>
    <col min="3" max="3" width="6" customWidth="1"/>
    <col min="4" max="4" width="11.26953125" customWidth="1"/>
    <col min="5" max="5" width="6" customWidth="1"/>
    <col min="6" max="6" width="11.81640625" customWidth="1"/>
    <col min="7" max="7" width="6" customWidth="1"/>
    <col min="8" max="8" width="12.36328125" customWidth="1"/>
    <col min="9" max="9" width="6" customWidth="1"/>
    <col min="10" max="12" width="8.6328125" customWidth="1"/>
  </cols>
  <sheetData>
    <row r="1" spans="1:12" ht="38.4" customHeight="1">
      <c r="A1" s="81" t="s">
        <v>0</v>
      </c>
      <c r="B1" s="81"/>
      <c r="C1" s="81"/>
      <c r="D1" s="81"/>
      <c r="E1" s="81"/>
      <c r="F1" s="81"/>
      <c r="G1" s="82"/>
      <c r="H1" s="82"/>
      <c r="I1" s="82"/>
      <c r="J1" s="82"/>
      <c r="K1" s="82"/>
      <c r="L1" s="82"/>
    </row>
    <row r="2" spans="1:12" ht="14.9" customHeight="1">
      <c r="A2" s="83" t="s">
        <v>1</v>
      </c>
      <c r="B2" s="83"/>
      <c r="C2" s="83"/>
      <c r="D2" s="83"/>
      <c r="E2" s="83"/>
      <c r="F2" s="83"/>
      <c r="G2" s="81"/>
      <c r="H2" s="81"/>
      <c r="I2" s="81"/>
      <c r="J2" s="81"/>
      <c r="K2" s="81"/>
      <c r="L2" s="81"/>
    </row>
    <row r="3" spans="1:12" ht="14.9" customHeight="1">
      <c r="A3" s="83" t="s">
        <v>2</v>
      </c>
      <c r="B3" s="83"/>
      <c r="C3" s="83"/>
      <c r="D3" s="83"/>
      <c r="E3" s="83"/>
      <c r="F3" s="83"/>
      <c r="G3" s="84" t="s">
        <v>3</v>
      </c>
      <c r="H3" s="84"/>
      <c r="I3" s="84"/>
      <c r="J3" s="84"/>
      <c r="K3" s="84"/>
      <c r="L3" s="84"/>
    </row>
    <row r="4" spans="1:12" ht="14.4" customHeight="1">
      <c r="A4" s="85"/>
      <c r="B4" s="85"/>
      <c r="C4" s="85"/>
      <c r="D4" s="85"/>
      <c r="E4" s="85"/>
      <c r="F4" s="85"/>
      <c r="G4" s="85"/>
      <c r="H4" s="85"/>
      <c r="I4" s="85"/>
      <c r="J4" s="85"/>
      <c r="K4" s="85"/>
      <c r="L4" s="85"/>
    </row>
    <row r="5" spans="1:12" ht="14.9" customHeight="1">
      <c r="A5" s="86" t="s">
        <v>4</v>
      </c>
      <c r="B5" s="86"/>
      <c r="C5" s="86"/>
      <c r="D5" s="86"/>
      <c r="E5" s="86"/>
      <c r="F5" s="86"/>
      <c r="G5" s="86"/>
      <c r="H5" s="86"/>
      <c r="I5" s="86"/>
      <c r="J5" s="86"/>
      <c r="K5" s="86"/>
      <c r="L5" s="86"/>
    </row>
    <row r="6" spans="1:12" ht="14.9" customHeight="1">
      <c r="A6" s="1"/>
      <c r="B6" s="2"/>
      <c r="C6" s="2"/>
      <c r="D6" s="2"/>
      <c r="E6" s="2"/>
      <c r="F6" s="2"/>
      <c r="G6" s="2"/>
      <c r="H6" s="2"/>
      <c r="I6" s="2"/>
      <c r="J6" s="87" t="s">
        <v>5</v>
      </c>
      <c r="K6" s="87"/>
      <c r="L6" s="87"/>
    </row>
    <row r="7" spans="1:12" ht="27.5" customHeight="1">
      <c r="A7" s="1"/>
      <c r="B7" s="3" t="s">
        <v>6</v>
      </c>
      <c r="C7" s="2"/>
      <c r="D7" s="3" t="s">
        <v>7</v>
      </c>
      <c r="E7" s="2"/>
      <c r="F7" s="3" t="s">
        <v>8</v>
      </c>
      <c r="G7" s="2"/>
      <c r="H7" s="3" t="s">
        <v>9</v>
      </c>
      <c r="I7" s="2"/>
      <c r="J7" s="4" t="s">
        <v>10</v>
      </c>
      <c r="K7" s="4" t="s">
        <v>11</v>
      </c>
      <c r="L7" s="4" t="s">
        <v>12</v>
      </c>
    </row>
    <row r="8" spans="1:12" ht="27.5" customHeight="1">
      <c r="A8" s="5" t="s">
        <v>13</v>
      </c>
      <c r="B8" s="6">
        <v>281422025</v>
      </c>
      <c r="C8" s="4"/>
      <c r="D8" s="6">
        <v>308745538</v>
      </c>
      <c r="E8" s="4"/>
      <c r="F8" s="6">
        <v>329329799</v>
      </c>
      <c r="G8" s="4"/>
      <c r="H8" s="6">
        <v>341072786</v>
      </c>
      <c r="I8" s="4"/>
      <c r="J8" s="7">
        <v>9.7090999999999997E-2</v>
      </c>
      <c r="K8" s="7">
        <v>6.6670999999999994E-2</v>
      </c>
      <c r="L8" s="7">
        <v>3.5657000000000001E-2</v>
      </c>
    </row>
    <row r="9" spans="1:12" ht="2.25" customHeight="1">
      <c r="A9" s="1"/>
      <c r="B9" s="2"/>
      <c r="C9" s="4"/>
      <c r="D9" s="2"/>
      <c r="E9" s="4"/>
      <c r="F9" s="2"/>
      <c r="G9" s="4"/>
      <c r="H9" s="2"/>
      <c r="I9" s="4"/>
      <c r="J9" s="4"/>
      <c r="K9" s="4"/>
      <c r="L9" s="4"/>
    </row>
    <row r="10" spans="1:12" ht="2.25" customHeight="1">
      <c r="A10" s="1"/>
      <c r="B10" s="2"/>
      <c r="C10" s="4"/>
      <c r="D10" s="2"/>
      <c r="E10" s="4"/>
      <c r="F10" s="2"/>
      <c r="G10" s="4"/>
      <c r="H10" s="2"/>
      <c r="I10" s="4"/>
      <c r="J10" s="4"/>
      <c r="K10" s="4"/>
      <c r="L10" s="4"/>
    </row>
    <row r="11" spans="1:12" ht="14.9" customHeight="1">
      <c r="A11" s="8" t="s">
        <v>14</v>
      </c>
      <c r="B11" s="2"/>
      <c r="C11" s="4"/>
      <c r="D11" s="2"/>
      <c r="E11" s="4"/>
      <c r="F11" s="2"/>
      <c r="G11" s="4"/>
      <c r="H11" s="2"/>
      <c r="I11" s="4"/>
      <c r="J11" s="4"/>
      <c r="K11" s="4"/>
      <c r="L11" s="4"/>
    </row>
    <row r="12" spans="1:12" ht="14.9" customHeight="1">
      <c r="A12" s="5" t="s">
        <v>15</v>
      </c>
      <c r="B12" s="6">
        <v>137907457</v>
      </c>
      <c r="C12" s="7">
        <v>0.49003799999999997</v>
      </c>
      <c r="D12" s="6">
        <v>151781326</v>
      </c>
      <c r="E12" s="7">
        <v>0.49160700000000002</v>
      </c>
      <c r="F12" s="6">
        <v>162193543</v>
      </c>
      <c r="G12" s="7">
        <v>0.49249599999999999</v>
      </c>
      <c r="H12" s="6">
        <v>168176266</v>
      </c>
      <c r="I12" s="7">
        <v>0.49308000000000002</v>
      </c>
      <c r="J12" s="7">
        <v>0.100603</v>
      </c>
      <c r="K12" s="7">
        <v>6.8599999999999994E-2</v>
      </c>
      <c r="L12" s="7">
        <v>3.6886000000000002E-2</v>
      </c>
    </row>
    <row r="13" spans="1:12" ht="14.9" customHeight="1">
      <c r="A13" s="5" t="s">
        <v>16</v>
      </c>
      <c r="B13" s="6">
        <v>143514568</v>
      </c>
      <c r="C13" s="7">
        <v>0.50996200000000003</v>
      </c>
      <c r="D13" s="6">
        <v>156964212</v>
      </c>
      <c r="E13" s="7">
        <v>0.50839299999999998</v>
      </c>
      <c r="F13" s="6">
        <v>167136256</v>
      </c>
      <c r="G13" s="7">
        <v>0.50750399999999996</v>
      </c>
      <c r="H13" s="6">
        <v>172896520</v>
      </c>
      <c r="I13" s="7">
        <v>0.50692000000000004</v>
      </c>
      <c r="J13" s="7">
        <v>9.3715999999999994E-2</v>
      </c>
      <c r="K13" s="7">
        <v>6.4805000000000001E-2</v>
      </c>
      <c r="L13" s="7">
        <v>3.4464000000000002E-2</v>
      </c>
    </row>
    <row r="14" spans="1:12" ht="2.25" customHeight="1">
      <c r="A14" s="1"/>
      <c r="B14" s="2"/>
      <c r="C14" s="4"/>
      <c r="D14" s="2"/>
      <c r="E14" s="4"/>
      <c r="F14" s="2"/>
      <c r="G14" s="4"/>
      <c r="H14" s="2"/>
      <c r="I14" s="4"/>
      <c r="J14" s="4"/>
      <c r="K14" s="88"/>
      <c r="L14" s="88"/>
    </row>
    <row r="15" spans="1:12" ht="27.5" customHeight="1">
      <c r="A15" s="5" t="s">
        <v>17</v>
      </c>
      <c r="B15" s="9">
        <v>35.5</v>
      </c>
      <c r="C15" s="4"/>
      <c r="D15" s="9">
        <v>37.11</v>
      </c>
      <c r="E15" s="4"/>
      <c r="F15" s="9">
        <v>38.08</v>
      </c>
      <c r="G15" s="4"/>
      <c r="H15" s="9">
        <v>38.83</v>
      </c>
      <c r="I15" s="4"/>
      <c r="J15" s="4"/>
      <c r="K15" s="4"/>
      <c r="L15" s="4"/>
    </row>
    <row r="16" spans="1:12" ht="2.25" customHeight="1">
      <c r="A16" s="1"/>
      <c r="B16" s="2"/>
      <c r="C16" s="4"/>
      <c r="D16" s="2"/>
      <c r="E16" s="4"/>
      <c r="F16" s="2"/>
      <c r="G16" s="4"/>
      <c r="H16" s="2"/>
      <c r="I16" s="4"/>
      <c r="J16" s="4"/>
      <c r="K16" s="88"/>
      <c r="L16" s="88"/>
    </row>
    <row r="17" spans="1:12" ht="14.9" customHeight="1">
      <c r="A17" s="86" t="s">
        <v>18</v>
      </c>
      <c r="B17" s="86"/>
      <c r="C17" s="86"/>
      <c r="D17" s="86"/>
      <c r="E17" s="86"/>
      <c r="F17" s="86"/>
      <c r="G17" s="86"/>
      <c r="H17" s="86"/>
      <c r="I17" s="86"/>
      <c r="J17" s="86"/>
      <c r="K17" s="86"/>
      <c r="L17" s="86"/>
    </row>
    <row r="18" spans="1:12" ht="2.25" customHeight="1">
      <c r="A18" s="1"/>
      <c r="B18" s="2"/>
      <c r="C18" s="2"/>
      <c r="D18" s="2"/>
      <c r="E18" s="2"/>
      <c r="F18" s="2"/>
      <c r="G18" s="2"/>
      <c r="H18" s="2"/>
      <c r="I18" s="2"/>
      <c r="J18" s="4"/>
      <c r="K18" s="88"/>
      <c r="L18" s="88"/>
    </row>
    <row r="19" spans="1:12" ht="14.9" customHeight="1">
      <c r="A19" s="1"/>
      <c r="B19" s="87" t="s">
        <v>19</v>
      </c>
      <c r="C19" s="87"/>
      <c r="D19" s="87" t="s">
        <v>20</v>
      </c>
      <c r="E19" s="87"/>
      <c r="F19" s="87" t="s">
        <v>21</v>
      </c>
      <c r="G19" s="87"/>
      <c r="H19" s="87" t="s">
        <v>22</v>
      </c>
      <c r="I19" s="87"/>
      <c r="J19" s="87" t="s">
        <v>5</v>
      </c>
      <c r="K19" s="87"/>
      <c r="L19" s="87"/>
    </row>
    <row r="20" spans="1:12" ht="27.5" customHeight="1">
      <c r="A20" s="1"/>
      <c r="B20" s="3" t="s">
        <v>23</v>
      </c>
      <c r="C20" s="4" t="s">
        <v>24</v>
      </c>
      <c r="D20" s="3" t="s">
        <v>23</v>
      </c>
      <c r="E20" s="4" t="s">
        <v>24</v>
      </c>
      <c r="F20" s="3" t="s">
        <v>25</v>
      </c>
      <c r="G20" s="4" t="s">
        <v>24</v>
      </c>
      <c r="H20" s="3" t="s">
        <v>26</v>
      </c>
      <c r="I20" s="4" t="s">
        <v>24</v>
      </c>
      <c r="J20" s="4" t="s">
        <v>10</v>
      </c>
      <c r="K20" s="4" t="s">
        <v>11</v>
      </c>
      <c r="L20" s="4" t="s">
        <v>12</v>
      </c>
    </row>
    <row r="21" spans="1:12" ht="14.9" customHeight="1">
      <c r="A21" s="10" t="s">
        <v>27</v>
      </c>
      <c r="B21" s="11">
        <v>9279875</v>
      </c>
      <c r="C21" s="12">
        <v>6.4699999999999994E-2</v>
      </c>
      <c r="D21" s="11">
        <v>9881935</v>
      </c>
      <c r="E21" s="12">
        <v>6.3E-2</v>
      </c>
      <c r="F21" s="11">
        <v>9859888</v>
      </c>
      <c r="G21" s="12">
        <v>5.8999999999999997E-2</v>
      </c>
      <c r="H21" s="11">
        <v>10118368</v>
      </c>
      <c r="I21" s="12">
        <v>5.8500000000000003E-2</v>
      </c>
      <c r="J21" s="12">
        <v>6.4878000000000005E-2</v>
      </c>
      <c r="K21" s="12">
        <v>-2.2309999999999999E-3</v>
      </c>
      <c r="L21" s="12">
        <v>2.6214999999999999E-2</v>
      </c>
    </row>
    <row r="22" spans="1:12" ht="14.9" customHeight="1">
      <c r="A22" s="10" t="s">
        <v>28</v>
      </c>
      <c r="B22" s="11">
        <v>20061431</v>
      </c>
      <c r="C22" s="12">
        <v>0.13978699999999999</v>
      </c>
      <c r="D22" s="11">
        <v>20056351</v>
      </c>
      <c r="E22" s="12">
        <v>0.127777</v>
      </c>
      <c r="F22" s="11">
        <v>20344216</v>
      </c>
      <c r="G22" s="12">
        <v>0.121722</v>
      </c>
      <c r="H22" s="11">
        <v>20464028</v>
      </c>
      <c r="I22" s="12">
        <v>0.11836000000000001</v>
      </c>
      <c r="J22" s="12">
        <v>-2.5300000000000002E-4</v>
      </c>
      <c r="K22" s="12">
        <v>1.4352999999999999E-2</v>
      </c>
      <c r="L22" s="12">
        <v>5.8890000000000001E-3</v>
      </c>
    </row>
    <row r="23" spans="1:12" ht="14.9" customHeight="1">
      <c r="A23" s="10" t="s">
        <v>29</v>
      </c>
      <c r="B23" s="11">
        <v>18970430</v>
      </c>
      <c r="C23" s="12">
        <v>0.132185</v>
      </c>
      <c r="D23" s="11">
        <v>21308500</v>
      </c>
      <c r="E23" s="12">
        <v>0.13575400000000001</v>
      </c>
      <c r="F23" s="11">
        <v>21366648</v>
      </c>
      <c r="G23" s="12">
        <v>0.12784000000000001</v>
      </c>
      <c r="H23" s="11">
        <v>21494609</v>
      </c>
      <c r="I23" s="12">
        <v>0.124321</v>
      </c>
      <c r="J23" s="12">
        <v>0.123248</v>
      </c>
      <c r="K23" s="12">
        <v>2.7290000000000001E-3</v>
      </c>
      <c r="L23" s="12">
        <v>5.9890000000000004E-3</v>
      </c>
    </row>
    <row r="24" spans="1:12" ht="14.9" customHeight="1">
      <c r="A24" s="10" t="s">
        <v>30</v>
      </c>
      <c r="B24" s="11">
        <v>19673599</v>
      </c>
      <c r="C24" s="12">
        <v>0.13708400000000001</v>
      </c>
      <c r="D24" s="11">
        <v>20431857</v>
      </c>
      <c r="E24" s="12">
        <v>0.13016900000000001</v>
      </c>
      <c r="F24" s="11">
        <v>22570190</v>
      </c>
      <c r="G24" s="12">
        <v>0.13504099999999999</v>
      </c>
      <c r="H24" s="11">
        <v>22998877</v>
      </c>
      <c r="I24" s="12">
        <v>0.133021</v>
      </c>
      <c r="J24" s="12">
        <v>3.8542E-2</v>
      </c>
      <c r="K24" s="12">
        <v>0.104657</v>
      </c>
      <c r="L24" s="12">
        <v>1.8994E-2</v>
      </c>
    </row>
    <row r="25" spans="1:12" ht="14.9" customHeight="1">
      <c r="A25" s="10" t="s">
        <v>31</v>
      </c>
      <c r="B25" s="11">
        <v>23103574</v>
      </c>
      <c r="C25" s="12">
        <v>0.16098399999999999</v>
      </c>
      <c r="D25" s="11">
        <v>20634607</v>
      </c>
      <c r="E25" s="12">
        <v>0.13146099999999999</v>
      </c>
      <c r="F25" s="11">
        <v>20734252</v>
      </c>
      <c r="G25" s="12">
        <v>0.124056</v>
      </c>
      <c r="H25" s="11">
        <v>21957320</v>
      </c>
      <c r="I25" s="12">
        <v>0.126997</v>
      </c>
      <c r="J25" s="12">
        <v>-0.106865</v>
      </c>
      <c r="K25" s="12">
        <v>4.829E-3</v>
      </c>
      <c r="L25" s="12">
        <v>5.8987999999999999E-2</v>
      </c>
    </row>
    <row r="26" spans="1:12" ht="14.9" customHeight="1">
      <c r="A26" s="10" t="s">
        <v>32</v>
      </c>
      <c r="B26" s="11">
        <v>19164180</v>
      </c>
      <c r="C26" s="12">
        <v>0.13353499999999999</v>
      </c>
      <c r="D26" s="11">
        <v>22864357</v>
      </c>
      <c r="E26" s="12">
        <v>0.14566599999999999</v>
      </c>
      <c r="F26" s="11">
        <v>21717473</v>
      </c>
      <c r="G26" s="12">
        <v>0.129939</v>
      </c>
      <c r="H26" s="11">
        <v>20821183</v>
      </c>
      <c r="I26" s="12">
        <v>0.12042600000000001</v>
      </c>
      <c r="J26" s="12">
        <v>0.193078</v>
      </c>
      <c r="K26" s="12">
        <v>-5.0160000000000003E-2</v>
      </c>
      <c r="L26" s="12">
        <v>-4.1270000000000001E-2</v>
      </c>
    </row>
    <row r="27" spans="1:12" ht="14.9" customHeight="1">
      <c r="A27" s="10" t="s">
        <v>33</v>
      </c>
      <c r="B27" s="11">
        <v>12618859</v>
      </c>
      <c r="C27" s="12">
        <v>8.7927000000000005E-2</v>
      </c>
      <c r="D27" s="11">
        <v>18881581</v>
      </c>
      <c r="E27" s="12">
        <v>0.120292</v>
      </c>
      <c r="F27" s="11">
        <v>21947520</v>
      </c>
      <c r="G27" s="12">
        <v>0.13131499999999999</v>
      </c>
      <c r="H27" s="11">
        <v>21724431</v>
      </c>
      <c r="I27" s="12">
        <v>0.12565000000000001</v>
      </c>
      <c r="J27" s="12">
        <v>0.49629899999999999</v>
      </c>
      <c r="K27" s="12">
        <v>0.16237699999999999</v>
      </c>
      <c r="L27" s="12">
        <v>-1.0165E-2</v>
      </c>
    </row>
    <row r="28" spans="1:12" ht="14.9" customHeight="1">
      <c r="A28" s="10" t="s">
        <v>34</v>
      </c>
      <c r="B28" s="11">
        <v>10165199</v>
      </c>
      <c r="C28" s="12">
        <v>7.0830000000000004E-2</v>
      </c>
      <c r="D28" s="11">
        <v>11616910</v>
      </c>
      <c r="E28" s="12">
        <v>7.4010000000000006E-2</v>
      </c>
      <c r="F28" s="11">
        <v>15963133</v>
      </c>
      <c r="G28" s="12">
        <v>9.5509999999999998E-2</v>
      </c>
      <c r="H28" s="11">
        <v>18393264</v>
      </c>
      <c r="I28" s="12">
        <v>0.10638300000000001</v>
      </c>
      <c r="J28" s="12">
        <v>0.14281199999999999</v>
      </c>
      <c r="K28" s="12">
        <v>0.37412899999999999</v>
      </c>
      <c r="L28" s="12">
        <v>0.15223400000000001</v>
      </c>
    </row>
    <row r="29" spans="1:12" ht="14.9" customHeight="1">
      <c r="A29" s="10" t="s">
        <v>35</v>
      </c>
      <c r="B29" s="11">
        <v>7512462</v>
      </c>
      <c r="C29" s="12">
        <v>5.2345999999999997E-2</v>
      </c>
      <c r="D29" s="11">
        <v>7584360</v>
      </c>
      <c r="E29" s="12">
        <v>4.8319000000000001E-2</v>
      </c>
      <c r="F29" s="11">
        <v>8401039</v>
      </c>
      <c r="G29" s="12">
        <v>5.0264999999999997E-2</v>
      </c>
      <c r="H29" s="11">
        <v>10488418</v>
      </c>
      <c r="I29" s="12">
        <v>6.0663000000000002E-2</v>
      </c>
      <c r="J29" s="12">
        <v>9.5700000000000004E-3</v>
      </c>
      <c r="K29" s="12">
        <v>0.107679</v>
      </c>
      <c r="L29" s="12">
        <v>0.24846699999999999</v>
      </c>
    </row>
    <row r="30" spans="1:12" ht="14.9" customHeight="1">
      <c r="A30" s="10" t="s">
        <v>36</v>
      </c>
      <c r="B30" s="11">
        <v>2964959</v>
      </c>
      <c r="C30" s="12">
        <v>2.07E-2</v>
      </c>
      <c r="D30" s="11">
        <v>3703754</v>
      </c>
      <c r="E30" s="12">
        <v>2.3599999999999999E-2</v>
      </c>
      <c r="F30" s="11">
        <v>4231897</v>
      </c>
      <c r="G30" s="12">
        <v>2.53E-2</v>
      </c>
      <c r="H30" s="11">
        <v>4436022</v>
      </c>
      <c r="I30" s="12">
        <v>2.5700000000000001E-2</v>
      </c>
      <c r="J30" s="12">
        <v>0.24917500000000001</v>
      </c>
      <c r="K30" s="12">
        <v>0.142597</v>
      </c>
      <c r="L30" s="12">
        <v>4.8235E-2</v>
      </c>
    </row>
    <row r="31" spans="1:12" ht="27.5" customHeight="1">
      <c r="A31" s="10" t="s">
        <v>37</v>
      </c>
      <c r="B31" s="13">
        <v>36.700000000000003</v>
      </c>
      <c r="C31" s="14"/>
      <c r="D31" s="13">
        <v>38.369999999999997</v>
      </c>
      <c r="E31" s="14"/>
      <c r="F31" s="13">
        <v>39.39</v>
      </c>
      <c r="G31" s="14"/>
      <c r="H31" s="13">
        <v>40.130000000000003</v>
      </c>
      <c r="I31" s="14"/>
      <c r="J31" s="14"/>
      <c r="K31" s="14"/>
      <c r="L31" s="14"/>
    </row>
    <row r="32" spans="1:12" ht="2.25" customHeight="1">
      <c r="A32" s="1"/>
      <c r="B32" s="2"/>
      <c r="C32" s="4"/>
      <c r="D32" s="2"/>
      <c r="E32" s="4"/>
      <c r="F32" s="2"/>
      <c r="G32" s="4"/>
      <c r="H32" s="2"/>
      <c r="I32" s="4"/>
      <c r="J32" s="4"/>
      <c r="K32" s="4"/>
      <c r="L32" s="4"/>
    </row>
    <row r="33" spans="1:12" ht="2.25" customHeight="1">
      <c r="A33" s="1"/>
      <c r="B33" s="2"/>
      <c r="C33" s="4"/>
      <c r="D33" s="2"/>
      <c r="E33" s="4"/>
      <c r="F33" s="2"/>
      <c r="G33" s="4"/>
      <c r="H33" s="2"/>
      <c r="I33" s="4"/>
      <c r="J33" s="4"/>
      <c r="K33" s="4"/>
      <c r="L33" s="4"/>
    </row>
    <row r="34" spans="1:12" ht="14.9" customHeight="1">
      <c r="A34" s="86" t="s">
        <v>38</v>
      </c>
      <c r="B34" s="86"/>
      <c r="C34" s="86"/>
      <c r="D34" s="86"/>
      <c r="E34" s="86"/>
      <c r="F34" s="86"/>
      <c r="G34" s="86"/>
      <c r="H34" s="86"/>
      <c r="I34" s="86"/>
      <c r="J34" s="86"/>
      <c r="K34" s="86"/>
      <c r="L34" s="86"/>
    </row>
    <row r="35" spans="1:12" ht="2.25" customHeight="1">
      <c r="A35" s="1"/>
      <c r="B35" s="2"/>
      <c r="C35" s="4"/>
      <c r="D35" s="2"/>
      <c r="E35" s="4"/>
      <c r="F35" s="2"/>
      <c r="G35" s="4"/>
      <c r="H35" s="2"/>
      <c r="I35" s="4"/>
      <c r="J35" s="4"/>
      <c r="K35" s="4"/>
      <c r="L35" s="4"/>
    </row>
    <row r="36" spans="1:12" ht="14.9" customHeight="1">
      <c r="A36" s="1"/>
      <c r="B36" s="87" t="s">
        <v>19</v>
      </c>
      <c r="C36" s="87"/>
      <c r="D36" s="87" t="s">
        <v>20</v>
      </c>
      <c r="E36" s="87"/>
      <c r="F36" s="87" t="s">
        <v>21</v>
      </c>
      <c r="G36" s="87"/>
      <c r="H36" s="87" t="s">
        <v>22</v>
      </c>
      <c r="I36" s="87"/>
      <c r="J36" s="87" t="s">
        <v>5</v>
      </c>
      <c r="K36" s="87"/>
      <c r="L36" s="87"/>
    </row>
    <row r="37" spans="1:12" ht="27.5" customHeight="1">
      <c r="A37" s="1"/>
      <c r="B37" s="3" t="s">
        <v>23</v>
      </c>
      <c r="C37" s="4" t="s">
        <v>24</v>
      </c>
      <c r="D37" s="3" t="s">
        <v>23</v>
      </c>
      <c r="E37" s="4" t="s">
        <v>24</v>
      </c>
      <c r="F37" s="3" t="s">
        <v>25</v>
      </c>
      <c r="G37" s="4" t="s">
        <v>24</v>
      </c>
      <c r="H37" s="3" t="s">
        <v>26</v>
      </c>
      <c r="I37" s="4" t="s">
        <v>24</v>
      </c>
      <c r="J37" s="4" t="s">
        <v>10</v>
      </c>
      <c r="K37" s="4" t="s">
        <v>11</v>
      </c>
      <c r="L37" s="4" t="s">
        <v>12</v>
      </c>
    </row>
    <row r="38" spans="1:12" ht="14.9" customHeight="1">
      <c r="A38" s="10" t="s">
        <v>27</v>
      </c>
      <c r="B38" s="11">
        <v>9754250</v>
      </c>
      <c r="C38" s="12">
        <v>7.0699999999999999E-2</v>
      </c>
      <c r="D38" s="11">
        <v>10319427</v>
      </c>
      <c r="E38" s="12">
        <v>6.8000000000000005E-2</v>
      </c>
      <c r="F38" s="11">
        <v>10316733</v>
      </c>
      <c r="G38" s="12">
        <v>6.3600000000000004E-2</v>
      </c>
      <c r="H38" s="11">
        <v>10573051</v>
      </c>
      <c r="I38" s="12">
        <v>6.2899999999999998E-2</v>
      </c>
      <c r="J38" s="12">
        <v>5.7942E-2</v>
      </c>
      <c r="K38" s="12">
        <v>-2.61E-4</v>
      </c>
      <c r="L38" s="12">
        <v>2.4844999999999999E-2</v>
      </c>
    </row>
    <row r="39" spans="1:12" ht="14.9" customHeight="1">
      <c r="A39" s="10" t="s">
        <v>28</v>
      </c>
      <c r="B39" s="11">
        <v>21102297</v>
      </c>
      <c r="C39" s="12">
        <v>0.15301799999999999</v>
      </c>
      <c r="D39" s="11">
        <v>20969500</v>
      </c>
      <c r="E39" s="12">
        <v>0.138156</v>
      </c>
      <c r="F39" s="11">
        <v>21215466</v>
      </c>
      <c r="G39" s="12">
        <v>0.130803</v>
      </c>
      <c r="H39" s="11">
        <v>21378157</v>
      </c>
      <c r="I39" s="12">
        <v>0.12711800000000001</v>
      </c>
      <c r="J39" s="12">
        <v>-6.293E-3</v>
      </c>
      <c r="K39" s="12">
        <v>1.1730000000000001E-2</v>
      </c>
      <c r="L39" s="12">
        <v>7.6689999999999996E-3</v>
      </c>
    </row>
    <row r="40" spans="1:12" ht="14.9" customHeight="1">
      <c r="A40" s="10" t="s">
        <v>29</v>
      </c>
      <c r="B40" s="11">
        <v>19928346</v>
      </c>
      <c r="C40" s="12">
        <v>0.14450499999999999</v>
      </c>
      <c r="D40" s="11">
        <v>22317842</v>
      </c>
      <c r="E40" s="12">
        <v>0.147039</v>
      </c>
      <c r="F40" s="11">
        <v>22433960</v>
      </c>
      <c r="G40" s="12">
        <v>0.13831599999999999</v>
      </c>
      <c r="H40" s="11">
        <v>22443635</v>
      </c>
      <c r="I40" s="12">
        <v>0.13345299999999999</v>
      </c>
      <c r="J40" s="12">
        <v>0.119904</v>
      </c>
      <c r="K40" s="12">
        <v>5.2030000000000002E-3</v>
      </c>
      <c r="L40" s="12">
        <v>4.3100000000000001E-4</v>
      </c>
    </row>
    <row r="41" spans="1:12" ht="14.9" customHeight="1">
      <c r="A41" s="10" t="s">
        <v>30</v>
      </c>
      <c r="B41" s="11">
        <v>19902729</v>
      </c>
      <c r="C41" s="12">
        <v>0.144319</v>
      </c>
      <c r="D41" s="11">
        <v>20632091</v>
      </c>
      <c r="E41" s="12">
        <v>0.135933</v>
      </c>
      <c r="F41" s="11">
        <v>23211247</v>
      </c>
      <c r="G41" s="12">
        <v>0.14310800000000001</v>
      </c>
      <c r="H41" s="11">
        <v>23906852</v>
      </c>
      <c r="I41" s="12">
        <v>0.142154</v>
      </c>
      <c r="J41" s="12">
        <v>3.6645999999999998E-2</v>
      </c>
      <c r="K41" s="12">
        <v>0.12500700000000001</v>
      </c>
      <c r="L41" s="12">
        <v>2.9968000000000002E-2</v>
      </c>
    </row>
    <row r="42" spans="1:12" ht="14.9" customHeight="1">
      <c r="A42" s="10" t="s">
        <v>31</v>
      </c>
      <c r="B42" s="11">
        <v>22795479</v>
      </c>
      <c r="C42" s="12">
        <v>0.165295</v>
      </c>
      <c r="D42" s="11">
        <v>20435999</v>
      </c>
      <c r="E42" s="12">
        <v>0.13464100000000001</v>
      </c>
      <c r="F42" s="11">
        <v>20601050</v>
      </c>
      <c r="G42" s="12">
        <v>0.12701499999999999</v>
      </c>
      <c r="H42" s="11">
        <v>22072562</v>
      </c>
      <c r="I42" s="12">
        <v>0.131247</v>
      </c>
      <c r="J42" s="12">
        <v>-0.103506</v>
      </c>
      <c r="K42" s="12">
        <v>8.0759999999999998E-3</v>
      </c>
      <c r="L42" s="12">
        <v>7.1429000000000006E-2</v>
      </c>
    </row>
    <row r="43" spans="1:12" ht="14.9" customHeight="1">
      <c r="A43" s="10" t="s">
        <v>32</v>
      </c>
      <c r="B43" s="11">
        <v>18432700</v>
      </c>
      <c r="C43" s="12">
        <v>0.13366</v>
      </c>
      <c r="D43" s="11">
        <v>22142359</v>
      </c>
      <c r="E43" s="12">
        <v>0.14588300000000001</v>
      </c>
      <c r="F43" s="11">
        <v>21152484</v>
      </c>
      <c r="G43" s="12">
        <v>0.130415</v>
      </c>
      <c r="H43" s="11">
        <v>20355184</v>
      </c>
      <c r="I43" s="12">
        <v>0.121035</v>
      </c>
      <c r="J43" s="12">
        <v>0.20125399999999999</v>
      </c>
      <c r="K43" s="12">
        <v>-4.4705000000000002E-2</v>
      </c>
      <c r="L43" s="12">
        <v>-3.7692999999999997E-2</v>
      </c>
    </row>
    <row r="44" spans="1:12" ht="14.9" customHeight="1">
      <c r="A44" s="10" t="s">
        <v>33</v>
      </c>
      <c r="B44" s="11">
        <v>11582342</v>
      </c>
      <c r="C44" s="12">
        <v>8.3986000000000005E-2</v>
      </c>
      <c r="D44" s="11">
        <v>17601148</v>
      </c>
      <c r="E44" s="12">
        <v>0.115964</v>
      </c>
      <c r="F44" s="11">
        <v>20457556</v>
      </c>
      <c r="G44" s="12">
        <v>0.12613099999999999</v>
      </c>
      <c r="H44" s="11">
        <v>20383278</v>
      </c>
      <c r="I44" s="12">
        <v>0.121202</v>
      </c>
      <c r="J44" s="12">
        <v>0.51965399999999995</v>
      </c>
      <c r="K44" s="12">
        <v>0.16228500000000001</v>
      </c>
      <c r="L44" s="12">
        <v>-3.6310000000000001E-3</v>
      </c>
    </row>
    <row r="45" spans="1:12" ht="14.9" customHeight="1">
      <c r="A45" s="10" t="s">
        <v>34</v>
      </c>
      <c r="B45" s="11">
        <v>8369438</v>
      </c>
      <c r="C45" s="12">
        <v>6.0689E-2</v>
      </c>
      <c r="D45" s="11">
        <v>10096519</v>
      </c>
      <c r="E45" s="12">
        <v>6.6519999999999996E-2</v>
      </c>
      <c r="F45" s="11">
        <v>14019144</v>
      </c>
      <c r="G45" s="12">
        <v>8.6434999999999998E-2</v>
      </c>
      <c r="H45" s="11">
        <v>16195564</v>
      </c>
      <c r="I45" s="12">
        <v>9.6300999999999998E-2</v>
      </c>
      <c r="J45" s="12">
        <v>0.20635600000000001</v>
      </c>
      <c r="K45" s="12">
        <v>0.388513</v>
      </c>
      <c r="L45" s="12">
        <v>0.155246</v>
      </c>
    </row>
    <row r="46" spans="1:12" ht="14.9" customHeight="1">
      <c r="A46" s="10" t="s">
        <v>35</v>
      </c>
      <c r="B46" s="11">
        <v>4833891</v>
      </c>
      <c r="C46" s="12">
        <v>3.5052E-2</v>
      </c>
      <c r="D46" s="11">
        <v>5476762</v>
      </c>
      <c r="E46" s="12">
        <v>3.6082999999999997E-2</v>
      </c>
      <c r="F46" s="11">
        <v>6486420</v>
      </c>
      <c r="G46" s="12">
        <v>3.9992E-2</v>
      </c>
      <c r="H46" s="11">
        <v>8307396</v>
      </c>
      <c r="I46" s="12">
        <v>4.9397000000000003E-2</v>
      </c>
      <c r="J46" s="12">
        <v>0.132992</v>
      </c>
      <c r="K46" s="12">
        <v>0.18435299999999999</v>
      </c>
      <c r="L46" s="12">
        <v>0.28073700000000001</v>
      </c>
    </row>
    <row r="47" spans="1:12" ht="14.9" customHeight="1">
      <c r="A47" s="10" t="s">
        <v>36</v>
      </c>
      <c r="B47" s="11">
        <v>1205985</v>
      </c>
      <c r="C47" s="12">
        <v>8.6999999999999994E-3</v>
      </c>
      <c r="D47" s="11">
        <v>1789679</v>
      </c>
      <c r="E47" s="12">
        <v>1.18E-2</v>
      </c>
      <c r="F47" s="11">
        <v>2299483</v>
      </c>
      <c r="G47" s="12">
        <v>1.4200000000000001E-2</v>
      </c>
      <c r="H47" s="11">
        <v>2560587</v>
      </c>
      <c r="I47" s="12">
        <v>1.52E-2</v>
      </c>
      <c r="J47" s="12">
        <v>0.48399799999999998</v>
      </c>
      <c r="K47" s="12">
        <v>0.284858</v>
      </c>
      <c r="L47" s="12">
        <v>0.113549</v>
      </c>
    </row>
    <row r="48" spans="1:12" ht="27.5" customHeight="1">
      <c r="A48" s="10" t="s">
        <v>39</v>
      </c>
      <c r="B48" s="13">
        <v>34.200000000000003</v>
      </c>
      <c r="C48" s="14"/>
      <c r="D48" s="13">
        <v>35.83</v>
      </c>
      <c r="E48" s="14"/>
      <c r="F48" s="13">
        <v>36.799999999999997</v>
      </c>
      <c r="G48" s="14"/>
      <c r="H48" s="13">
        <v>37.54</v>
      </c>
      <c r="I48" s="14"/>
      <c r="J48" s="14"/>
      <c r="K48" s="14"/>
      <c r="L48" s="14"/>
    </row>
    <row r="49" spans="1:12" ht="15" customHeight="1">
      <c r="A49" s="83" t="s">
        <v>40</v>
      </c>
      <c r="B49" s="83"/>
      <c r="C49" s="83"/>
      <c r="D49" s="83"/>
      <c r="E49" s="83"/>
      <c r="F49" s="83"/>
      <c r="G49" s="83"/>
      <c r="H49" s="83"/>
      <c r="I49" s="83"/>
      <c r="J49" s="83"/>
      <c r="K49" s="83"/>
      <c r="L49" s="83"/>
    </row>
    <row r="50" spans="1:12" ht="14.4" customHeight="1">
      <c r="A50" s="83"/>
      <c r="B50" s="83"/>
      <c r="C50" s="83"/>
      <c r="D50" s="83"/>
      <c r="E50" s="83"/>
      <c r="F50" s="83"/>
      <c r="G50" s="83"/>
      <c r="H50" s="83"/>
      <c r="I50" s="83"/>
      <c r="J50" s="83"/>
      <c r="K50" s="83"/>
      <c r="L50" s="83"/>
    </row>
    <row r="51" spans="1:12" ht="58.4" customHeight="1">
      <c r="A51" s="83" t="s">
        <v>41</v>
      </c>
      <c r="B51" s="83"/>
      <c r="C51" s="83"/>
      <c r="D51" s="83"/>
      <c r="E51" s="83"/>
      <c r="F51" s="83"/>
      <c r="G51" s="83"/>
      <c r="H51" s="83"/>
      <c r="I51" s="83"/>
      <c r="J51" s="83"/>
      <c r="K51" s="83"/>
      <c r="L51" s="83"/>
    </row>
    <row r="52" spans="1:12" hidden="1"/>
  </sheetData>
  <mergeCells count="27">
    <mergeCell ref="A49:L49"/>
    <mergeCell ref="A50:L50"/>
    <mergeCell ref="A51:L51"/>
    <mergeCell ref="A34:L34"/>
    <mergeCell ref="B36:C36"/>
    <mergeCell ref="D36:E36"/>
    <mergeCell ref="F36:G36"/>
    <mergeCell ref="H36:I36"/>
    <mergeCell ref="J36:L36"/>
    <mergeCell ref="A17:L17"/>
    <mergeCell ref="K18:L18"/>
    <mergeCell ref="B19:C19"/>
    <mergeCell ref="D19:E19"/>
    <mergeCell ref="F19:G19"/>
    <mergeCell ref="H19:I19"/>
    <mergeCell ref="J19:L19"/>
    <mergeCell ref="A4:L4"/>
    <mergeCell ref="A5:L5"/>
    <mergeCell ref="J6:L6"/>
    <mergeCell ref="K14:L14"/>
    <mergeCell ref="K16:L16"/>
    <mergeCell ref="A1:F1"/>
    <mergeCell ref="G1:L1"/>
    <mergeCell ref="A2:F2"/>
    <mergeCell ref="G2:L2"/>
    <mergeCell ref="A3:F3"/>
    <mergeCell ref="G3:L3"/>
  </mergeCells>
  <printOptions horizontalCentered="1"/>
  <pageMargins left="0.5" right="0.5" top="0.5" bottom="0.5" header="0.51180555555555496" footer="0.51180555555555496"/>
  <pageSetup fitToHeight="3"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8814-73C3-46B6-A9E5-1F198E116CC3}">
  <dimension ref="A1:F19"/>
  <sheetViews>
    <sheetView workbookViewId="0">
      <pane ySplit="4" topLeftCell="A8" activePane="bottomLeft" state="frozen"/>
      <selection pane="bottomLeft" activeCell="A5" sqref="A5"/>
    </sheetView>
  </sheetViews>
  <sheetFormatPr defaultRowHeight="14.75"/>
  <cols>
    <col min="1" max="1" width="49.36328125" style="105" customWidth="1"/>
    <col min="2" max="2" width="12.36328125" style="105" customWidth="1"/>
    <col min="3" max="3" width="14.36328125" style="105" customWidth="1"/>
    <col min="4" max="10" width="12.36328125" style="105" customWidth="1"/>
    <col min="11" max="16384" width="8.7265625" style="105"/>
  </cols>
  <sheetData>
    <row r="1" spans="1:5">
      <c r="A1" s="140" t="s">
        <v>421</v>
      </c>
      <c r="B1" s="139"/>
      <c r="C1" s="139"/>
      <c r="D1" s="139"/>
      <c r="E1" s="139"/>
    </row>
    <row r="2" spans="1:5">
      <c r="A2" s="139"/>
      <c r="B2" s="139"/>
      <c r="C2" s="139"/>
      <c r="D2" s="139"/>
      <c r="E2" s="139"/>
    </row>
    <row r="3" spans="1:5" ht="29.25" customHeight="1">
      <c r="A3" s="237" t="s">
        <v>420</v>
      </c>
      <c r="B3" s="236" t="s">
        <v>419</v>
      </c>
      <c r="C3" s="235"/>
      <c r="D3" s="236" t="s">
        <v>418</v>
      </c>
      <c r="E3" s="235"/>
    </row>
    <row r="4" spans="1:5">
      <c r="A4" s="234"/>
      <c r="B4" s="233">
        <v>2010</v>
      </c>
      <c r="C4" s="232">
        <v>2020</v>
      </c>
      <c r="D4" s="233">
        <v>2010</v>
      </c>
      <c r="E4" s="232">
        <v>2020</v>
      </c>
    </row>
    <row r="5" spans="1:5">
      <c r="A5" s="231" t="s">
        <v>417</v>
      </c>
      <c r="B5" s="230"/>
      <c r="C5" s="228"/>
      <c r="D5" s="229"/>
      <c r="E5" s="228"/>
    </row>
    <row r="6" spans="1:5">
      <c r="A6" s="225" t="s">
        <v>399</v>
      </c>
      <c r="B6" s="224">
        <v>23.093222192545749</v>
      </c>
      <c r="C6" s="168">
        <v>25.65760949853637</v>
      </c>
      <c r="D6" s="137">
        <v>14.216458154838216</v>
      </c>
      <c r="E6" s="168">
        <v>16.769467288758324</v>
      </c>
    </row>
    <row r="7" spans="1:5">
      <c r="A7" s="225" t="s">
        <v>76</v>
      </c>
      <c r="B7" s="224">
        <v>76.906777807454247</v>
      </c>
      <c r="C7" s="168">
        <v>74.342390501463626</v>
      </c>
      <c r="D7" s="137">
        <v>85.783541845161778</v>
      </c>
      <c r="E7" s="168">
        <v>83.230532711241679</v>
      </c>
    </row>
    <row r="8" spans="1:5">
      <c r="A8" s="225"/>
      <c r="B8" s="224"/>
      <c r="C8" s="168"/>
      <c r="D8" s="137"/>
      <c r="E8" s="168"/>
    </row>
    <row r="9" spans="1:5">
      <c r="A9" s="227" t="s">
        <v>381</v>
      </c>
      <c r="B9" s="206"/>
      <c r="C9" s="226"/>
      <c r="E9" s="226"/>
    </row>
    <row r="10" spans="1:5">
      <c r="A10" s="225" t="s">
        <v>412</v>
      </c>
      <c r="B10" s="137">
        <v>65.270142204116837</v>
      </c>
      <c r="C10" s="168">
        <v>52.977406779197331</v>
      </c>
      <c r="D10" s="224">
        <v>74.663999159530306</v>
      </c>
      <c r="E10" s="168">
        <v>64.080478253274194</v>
      </c>
    </row>
    <row r="11" spans="1:5">
      <c r="A11" s="225" t="s">
        <v>411</v>
      </c>
      <c r="B11" s="137">
        <v>14.614588304111054</v>
      </c>
      <c r="C11" s="168">
        <v>13.899632041145734</v>
      </c>
      <c r="D11" s="224">
        <v>11.974554704927501</v>
      </c>
      <c r="E11" s="168">
        <v>11.977371689415101</v>
      </c>
    </row>
    <row r="12" spans="1:5">
      <c r="A12" s="225" t="s">
        <v>410</v>
      </c>
      <c r="B12" s="137">
        <v>1.1975659634771041</v>
      </c>
      <c r="C12" s="168">
        <v>1.3798662216507538</v>
      </c>
      <c r="D12" s="224">
        <v>0.87135083872244001</v>
      </c>
      <c r="E12" s="168">
        <v>1.05223173967509</v>
      </c>
    </row>
    <row r="13" spans="1:5">
      <c r="A13" s="225" t="s">
        <v>409</v>
      </c>
      <c r="B13" s="137">
        <v>4.3833535942339887</v>
      </c>
      <c r="C13" s="168">
        <v>5.4803107816047927</v>
      </c>
      <c r="D13" s="224">
        <v>4.8697210750575701</v>
      </c>
      <c r="E13" s="168">
        <v>6.1467102757745096</v>
      </c>
    </row>
    <row r="14" spans="1:5">
      <c r="A14" s="225" t="s">
        <v>408</v>
      </c>
      <c r="B14" s="137">
        <v>0.21245737833682907</v>
      </c>
      <c r="C14" s="168">
        <v>0.26690285339096653</v>
      </c>
      <c r="D14" s="224">
        <v>0.16302965683095</v>
      </c>
      <c r="E14" s="168">
        <v>0.19154514028177999</v>
      </c>
    </row>
    <row r="15" spans="1:5">
      <c r="A15" s="225" t="s">
        <v>407</v>
      </c>
      <c r="B15" s="137">
        <v>8.7027046795933529</v>
      </c>
      <c r="C15" s="168">
        <v>10.932398161573605</v>
      </c>
      <c r="D15" s="224">
        <v>5.39365383030038</v>
      </c>
      <c r="E15" s="168">
        <v>7.7120163229637102</v>
      </c>
    </row>
    <row r="16" spans="1:5">
      <c r="A16" s="223" t="s">
        <v>73</v>
      </c>
      <c r="B16" s="166">
        <v>5.61918787613084</v>
      </c>
      <c r="C16" s="163">
        <v>15.063483161436816</v>
      </c>
      <c r="D16" s="222">
        <v>2.0636907346308799</v>
      </c>
      <c r="E16" s="163">
        <v>8.8396465786156906</v>
      </c>
    </row>
    <row r="17" spans="1:6" ht="30" customHeight="1">
      <c r="A17" s="221" t="s">
        <v>392</v>
      </c>
      <c r="B17" s="221"/>
      <c r="C17" s="221"/>
      <c r="D17" s="221"/>
      <c r="E17" s="221"/>
      <c r="F17" s="221"/>
    </row>
    <row r="18" spans="1:6" ht="30" customHeight="1">
      <c r="A18" s="160" t="s">
        <v>393</v>
      </c>
      <c r="B18" s="160"/>
      <c r="C18" s="160"/>
      <c r="D18" s="160"/>
      <c r="E18" s="160"/>
      <c r="F18" s="160"/>
    </row>
    <row r="19" spans="1:6" ht="30" customHeight="1">
      <c r="A19" s="160" t="s">
        <v>394</v>
      </c>
      <c r="B19" s="160"/>
      <c r="C19" s="160"/>
      <c r="D19" s="160"/>
      <c r="E19" s="160"/>
      <c r="F19" s="160"/>
    </row>
  </sheetData>
  <mergeCells count="6">
    <mergeCell ref="A19:F19"/>
    <mergeCell ref="A3:A4"/>
    <mergeCell ref="B3:C3"/>
    <mergeCell ref="D3:E3"/>
    <mergeCell ref="A17:F17"/>
    <mergeCell ref="A18:F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36"/>
  <sheetViews>
    <sheetView zoomScaleNormal="100" workbookViewId="0">
      <selection activeCell="B19" sqref="B19"/>
    </sheetView>
  </sheetViews>
  <sheetFormatPr defaultColWidth="8.2265625" defaultRowHeight="13"/>
  <cols>
    <col min="1" max="1" width="26.7265625" customWidth="1"/>
    <col min="2" max="2" width="15.453125" customWidth="1"/>
    <col min="3" max="3" width="8.7265625" customWidth="1"/>
    <col min="4" max="4" width="16.81640625" customWidth="1"/>
    <col min="5" max="5" width="8.7265625" customWidth="1"/>
    <col min="6" max="6" width="15.6328125" customWidth="1"/>
    <col min="7" max="7" width="8.7265625" customWidth="1"/>
    <col min="8" max="8" width="15.54296875" customWidth="1"/>
    <col min="9" max="10" width="8.7265625" customWidth="1"/>
    <col min="11" max="11" width="15.26953125" customWidth="1"/>
    <col min="12" max="12" width="11.7265625" customWidth="1"/>
    <col min="13" max="13" width="12.1796875" customWidth="1"/>
  </cols>
  <sheetData>
    <row r="1" spans="1:13" ht="12.5" customHeight="1">
      <c r="A1" s="81" t="s">
        <v>143</v>
      </c>
      <c r="B1" s="81"/>
      <c r="C1" s="81"/>
      <c r="D1" s="81"/>
      <c r="E1" s="81"/>
      <c r="F1" s="81"/>
      <c r="G1" s="82"/>
      <c r="H1" s="82"/>
      <c r="I1" s="82"/>
      <c r="J1" s="82"/>
      <c r="K1" s="82"/>
    </row>
    <row r="2" spans="1:13" ht="12.5" customHeight="1">
      <c r="A2" s="83" t="s">
        <v>1</v>
      </c>
      <c r="B2" s="83"/>
      <c r="C2" s="83"/>
      <c r="D2" s="83"/>
      <c r="E2" s="83"/>
      <c r="F2" s="83"/>
      <c r="G2" s="89"/>
      <c r="H2" s="89"/>
      <c r="I2" s="89"/>
      <c r="J2" s="89"/>
      <c r="K2" s="89"/>
    </row>
    <row r="3" spans="1:13" ht="12.5" customHeight="1">
      <c r="A3" s="83" t="s">
        <v>2</v>
      </c>
      <c r="B3" s="83"/>
      <c r="C3" s="83"/>
      <c r="D3" s="83"/>
      <c r="E3" s="83"/>
      <c r="F3" s="83"/>
      <c r="G3" s="89"/>
      <c r="H3" s="89"/>
      <c r="I3" s="89"/>
      <c r="J3" s="89"/>
      <c r="K3" s="89"/>
    </row>
    <row r="4" spans="1:13">
      <c r="A4" s="83"/>
      <c r="B4" s="83"/>
      <c r="C4" s="83"/>
      <c r="D4" s="83"/>
      <c r="E4" s="83"/>
      <c r="F4" s="83"/>
      <c r="G4" s="83"/>
      <c r="H4" s="83"/>
      <c r="I4" s="83"/>
      <c r="J4" s="83"/>
      <c r="K4" s="83"/>
    </row>
    <row r="5" spans="1:13" ht="12.5" customHeight="1">
      <c r="A5" s="86" t="s">
        <v>4</v>
      </c>
      <c r="B5" s="86"/>
      <c r="C5" s="86"/>
      <c r="D5" s="86"/>
      <c r="E5" s="86"/>
      <c r="F5" s="86"/>
      <c r="G5" s="86"/>
      <c r="H5" s="86"/>
      <c r="I5" s="86"/>
      <c r="J5" s="86"/>
      <c r="K5" s="86"/>
    </row>
    <row r="6" spans="1:13" ht="12.5" customHeight="1">
      <c r="A6" s="15"/>
      <c r="B6" s="2"/>
      <c r="C6" s="2"/>
      <c r="D6" s="2"/>
      <c r="E6" s="2"/>
      <c r="F6" s="2"/>
      <c r="G6" s="2"/>
      <c r="H6" s="2"/>
      <c r="I6" s="2"/>
      <c r="J6" s="87" t="s">
        <v>5</v>
      </c>
      <c r="K6" s="87"/>
      <c r="L6" s="92" t="s">
        <v>5</v>
      </c>
      <c r="M6" s="92"/>
    </row>
    <row r="7" spans="1:13" ht="23">
      <c r="A7" s="15"/>
      <c r="B7" s="3" t="s">
        <v>6</v>
      </c>
      <c r="C7" s="2"/>
      <c r="D7" s="3" t="s">
        <v>7</v>
      </c>
      <c r="E7" s="2"/>
      <c r="F7" s="3" t="s">
        <v>62</v>
      </c>
      <c r="G7" s="2"/>
      <c r="H7" s="3" t="s">
        <v>63</v>
      </c>
      <c r="I7" s="2"/>
      <c r="J7" s="4" t="s">
        <v>10</v>
      </c>
      <c r="K7" s="4" t="s">
        <v>12</v>
      </c>
      <c r="L7" s="19" t="s">
        <v>10</v>
      </c>
      <c r="M7" s="19" t="s">
        <v>12</v>
      </c>
    </row>
    <row r="8" spans="1:13">
      <c r="A8" s="5" t="s">
        <v>13</v>
      </c>
      <c r="B8" s="6">
        <v>281422025</v>
      </c>
      <c r="C8" s="4"/>
      <c r="D8" s="6">
        <v>308745538</v>
      </c>
      <c r="E8" s="4"/>
      <c r="F8" s="6">
        <v>329329799</v>
      </c>
      <c r="G8" s="4"/>
      <c r="H8" s="6">
        <f>+F8*((1+(K8)))</f>
        <v>339726740.75443006</v>
      </c>
      <c r="I8" s="4"/>
      <c r="J8" s="7">
        <v>9.7090999999999997E-2</v>
      </c>
      <c r="K8" s="7">
        <v>3.1570000000000001E-2</v>
      </c>
      <c r="L8" s="22">
        <v>9.7090999999999997E-2</v>
      </c>
      <c r="M8" s="22">
        <v>3.5657000000000001E-2</v>
      </c>
    </row>
    <row r="9" spans="1:13">
      <c r="A9" s="5" t="s">
        <v>64</v>
      </c>
      <c r="B9" s="39">
        <v>78.22</v>
      </c>
      <c r="C9" s="4"/>
      <c r="D9" s="39">
        <v>87.933599999999998</v>
      </c>
      <c r="E9" s="4"/>
      <c r="F9" s="39">
        <v>91.54</v>
      </c>
      <c r="G9" s="4"/>
      <c r="H9" s="39">
        <v>94.8</v>
      </c>
      <c r="I9" s="4"/>
      <c r="J9" s="7">
        <v>0.124163</v>
      </c>
      <c r="K9" s="7">
        <v>3.5657000000000001E-2</v>
      </c>
      <c r="L9" s="22">
        <v>0.124163</v>
      </c>
      <c r="M9" s="22">
        <v>3.5657000000000001E-2</v>
      </c>
    </row>
    <row r="10" spans="1:13">
      <c r="A10" s="5" t="s">
        <v>65</v>
      </c>
      <c r="B10" s="6">
        <v>105480443</v>
      </c>
      <c r="C10" s="4"/>
      <c r="D10" s="6">
        <v>116716292</v>
      </c>
      <c r="E10" s="4"/>
      <c r="F10" s="6">
        <v>125121015</v>
      </c>
      <c r="G10" s="4"/>
      <c r="H10" s="6">
        <f>+F10*((1+(K10)))</f>
        <v>130166519.92987499</v>
      </c>
      <c r="I10" s="4"/>
      <c r="J10" s="7">
        <v>0.106521</v>
      </c>
      <c r="K10" s="7">
        <v>4.0325E-2</v>
      </c>
      <c r="L10" s="22">
        <v>0.106521</v>
      </c>
      <c r="M10" s="22">
        <v>4.1325000000000001E-2</v>
      </c>
    </row>
    <row r="11" spans="1:13">
      <c r="A11" s="5"/>
      <c r="B11" s="6"/>
      <c r="C11" s="4"/>
      <c r="D11" s="6"/>
      <c r="E11" s="4"/>
      <c r="F11" s="6"/>
      <c r="G11" s="4"/>
      <c r="H11" s="6"/>
      <c r="I11" s="4"/>
      <c r="J11" s="7"/>
      <c r="K11" s="7"/>
      <c r="L11" s="22"/>
      <c r="M11" s="22"/>
    </row>
    <row r="12" spans="1:13" ht="12.5" customHeight="1">
      <c r="A12" s="8" t="s">
        <v>66</v>
      </c>
      <c r="B12" s="2"/>
      <c r="C12" s="4"/>
      <c r="D12" s="2"/>
      <c r="E12" s="4"/>
      <c r="F12" s="2"/>
      <c r="G12" s="4"/>
      <c r="H12" s="2"/>
      <c r="I12" s="4"/>
      <c r="J12" s="87" t="s">
        <v>5</v>
      </c>
      <c r="K12" s="87"/>
      <c r="L12" s="92" t="s">
        <v>5</v>
      </c>
      <c r="M12" s="92"/>
    </row>
    <row r="13" spans="1:13" ht="23">
      <c r="B13" s="3" t="s">
        <v>6</v>
      </c>
      <c r="C13" s="2"/>
      <c r="D13" s="3" t="s">
        <v>7</v>
      </c>
      <c r="E13" s="2"/>
      <c r="F13" s="3" t="s">
        <v>62</v>
      </c>
      <c r="G13" s="2"/>
      <c r="H13" s="3" t="s">
        <v>63</v>
      </c>
      <c r="I13" s="4"/>
      <c r="J13" s="4" t="s">
        <v>10</v>
      </c>
      <c r="K13" s="4" t="s">
        <v>12</v>
      </c>
      <c r="L13" s="19" t="s">
        <v>10</v>
      </c>
      <c r="M13" s="19" t="s">
        <v>12</v>
      </c>
    </row>
    <row r="14" spans="1:13">
      <c r="A14" s="5" t="s">
        <v>15</v>
      </c>
      <c r="B14" s="6">
        <v>137907457</v>
      </c>
      <c r="C14" s="7">
        <v>0.49</v>
      </c>
      <c r="D14" s="6">
        <v>151781326</v>
      </c>
      <c r="E14" s="7">
        <v>0.49159999999999998</v>
      </c>
      <c r="F14" s="6">
        <v>162193543</v>
      </c>
      <c r="G14" s="7">
        <v>0.49249999999999999</v>
      </c>
      <c r="H14" s="6">
        <f>+H8*I14</f>
        <v>167519255.86600944</v>
      </c>
      <c r="I14" s="7">
        <v>0.49309999999999998</v>
      </c>
      <c r="J14" s="7">
        <v>0.100603</v>
      </c>
      <c r="K14" s="7">
        <v>3.4886E-2</v>
      </c>
      <c r="L14" s="22">
        <v>0.100603</v>
      </c>
      <c r="M14" s="22">
        <v>3.6886000000000002E-2</v>
      </c>
    </row>
    <row r="15" spans="1:13">
      <c r="A15" s="5" t="s">
        <v>16</v>
      </c>
      <c r="B15" s="6">
        <v>143514568</v>
      </c>
      <c r="C15" s="7">
        <v>0.51</v>
      </c>
      <c r="D15" s="6">
        <v>156964212</v>
      </c>
      <c r="E15" s="7">
        <v>0.50839999999999996</v>
      </c>
      <c r="F15" s="6">
        <v>167136256</v>
      </c>
      <c r="G15" s="7">
        <v>0.50749999999999995</v>
      </c>
      <c r="H15" s="6">
        <f>+H8-H14</f>
        <v>172207484.88842061</v>
      </c>
      <c r="I15" s="7">
        <f>+H15/H8</f>
        <v>0.50690000000000002</v>
      </c>
      <c r="J15" s="7">
        <v>9.3715999999999994E-2</v>
      </c>
      <c r="K15" s="7">
        <v>3.2464E-2</v>
      </c>
      <c r="L15" s="22">
        <v>9.3715999999999994E-2</v>
      </c>
      <c r="M15" s="22">
        <v>3.4464000000000002E-2</v>
      </c>
    </row>
    <row r="16" spans="1:13">
      <c r="A16" s="15"/>
      <c r="B16" s="2"/>
      <c r="C16" s="4"/>
      <c r="D16" s="2"/>
      <c r="E16" s="4"/>
      <c r="F16" s="2"/>
      <c r="G16" s="4"/>
      <c r="J16" s="4"/>
      <c r="K16" s="4"/>
      <c r="L16" s="17">
        <f>SUM(H14:H15)</f>
        <v>339726740.75443006</v>
      </c>
      <c r="M16" s="40">
        <f>SUM(I14:I15)</f>
        <v>1</v>
      </c>
    </row>
    <row r="17" spans="1:13" ht="12.5" customHeight="1">
      <c r="A17" s="86" t="s">
        <v>67</v>
      </c>
      <c r="B17" s="86"/>
      <c r="C17" s="86"/>
      <c r="D17" s="86"/>
      <c r="E17" s="86"/>
      <c r="F17" s="86"/>
      <c r="G17" s="86"/>
      <c r="H17" s="86"/>
      <c r="I17" s="86"/>
      <c r="J17" s="86"/>
      <c r="K17" s="86"/>
    </row>
    <row r="18" spans="1:13" ht="12.5" customHeight="1">
      <c r="A18" s="15"/>
      <c r="B18" s="2"/>
      <c r="C18" s="2"/>
      <c r="D18" s="2"/>
      <c r="E18" s="2"/>
      <c r="F18" s="2"/>
      <c r="G18" s="2"/>
      <c r="H18" s="2"/>
      <c r="I18" s="2"/>
      <c r="J18" s="87" t="s">
        <v>5</v>
      </c>
      <c r="K18" s="87"/>
      <c r="L18" s="92" t="s">
        <v>5</v>
      </c>
      <c r="M18" s="92"/>
    </row>
    <row r="19" spans="1:13" ht="23">
      <c r="A19" s="1" t="s">
        <v>67</v>
      </c>
      <c r="B19" s="3" t="s">
        <v>6</v>
      </c>
      <c r="C19" s="2"/>
      <c r="D19" s="3" t="s">
        <v>7</v>
      </c>
      <c r="E19" s="2"/>
      <c r="F19" s="3" t="s">
        <v>62</v>
      </c>
      <c r="G19" s="2"/>
      <c r="H19" s="3" t="s">
        <v>63</v>
      </c>
      <c r="I19" s="2"/>
      <c r="J19" s="4" t="s">
        <v>10</v>
      </c>
      <c r="K19" s="4" t="s">
        <v>12</v>
      </c>
      <c r="L19" s="19" t="s">
        <v>10</v>
      </c>
      <c r="M19" s="19" t="s">
        <v>12</v>
      </c>
    </row>
    <row r="20" spans="1:13">
      <c r="A20" s="10" t="s">
        <v>68</v>
      </c>
      <c r="B20" s="11">
        <v>211405503</v>
      </c>
      <c r="C20" s="12">
        <v>0.75119999999999998</v>
      </c>
      <c r="D20" s="11">
        <v>223553265</v>
      </c>
      <c r="E20" s="12">
        <v>0.72406999999999999</v>
      </c>
      <c r="F20" s="11">
        <v>230748569</v>
      </c>
      <c r="G20" s="12">
        <v>0.70069999999999999</v>
      </c>
      <c r="H20" s="6">
        <f>+F20*((1+(K20)))</f>
        <v>234252716.76883399</v>
      </c>
      <c r="I20" s="12">
        <f t="shared" ref="I20:I25" si="0">+H20/$M$26</f>
        <v>0.68953275873612352</v>
      </c>
      <c r="J20" s="12">
        <v>5.7461999999999999E-2</v>
      </c>
      <c r="K20" s="12">
        <v>1.5186E-2</v>
      </c>
      <c r="L20" s="28">
        <v>5.7461999999999999E-2</v>
      </c>
      <c r="M20" s="28">
        <v>1.8186000000000001E-2</v>
      </c>
    </row>
    <row r="21" spans="1:13">
      <c r="A21" s="10" t="s">
        <v>69</v>
      </c>
      <c r="B21" s="11">
        <v>34331917</v>
      </c>
      <c r="C21" s="12">
        <v>0.122</v>
      </c>
      <c r="D21" s="11">
        <v>38929319</v>
      </c>
      <c r="E21" s="12">
        <v>0.12608900000000001</v>
      </c>
      <c r="F21" s="11">
        <v>42369857</v>
      </c>
      <c r="G21" s="12">
        <v>0.12870000000000001</v>
      </c>
      <c r="H21" s="6">
        <f>+F21*((1+(K21)))</f>
        <v>43604355.746016257</v>
      </c>
      <c r="I21" s="12">
        <f t="shared" si="0"/>
        <v>0.12835126151442836</v>
      </c>
      <c r="J21" s="12">
        <v>0.13391</v>
      </c>
      <c r="K21" s="12">
        <v>2.9136249999999999E-2</v>
      </c>
      <c r="L21" s="28">
        <v>0.13391</v>
      </c>
      <c r="M21" s="28">
        <v>3.6624999999999998E-2</v>
      </c>
    </row>
    <row r="22" spans="1:13" ht="12.5" customHeight="1">
      <c r="A22" s="10" t="s">
        <v>70</v>
      </c>
      <c r="B22" s="11">
        <v>2447669</v>
      </c>
      <c r="C22" s="12">
        <v>8.6999999999999994E-3</v>
      </c>
      <c r="D22" s="11">
        <v>2932248</v>
      </c>
      <c r="E22" s="12">
        <v>9.4970000000000002E-3</v>
      </c>
      <c r="F22" s="11">
        <v>3232737</v>
      </c>
      <c r="G22" s="12">
        <v>9.7999999999999997E-3</v>
      </c>
      <c r="H22" s="6">
        <f>+F22*((1+(K22)))</f>
        <v>3337714.3151484001</v>
      </c>
      <c r="I22" s="12">
        <f t="shared" si="0"/>
        <v>9.8247029590203851E-3</v>
      </c>
      <c r="J22" s="12">
        <v>0.19797600000000001</v>
      </c>
      <c r="K22" s="12">
        <v>3.2473200000000001E-2</v>
      </c>
      <c r="L22" s="28">
        <v>0.19797600000000001</v>
      </c>
      <c r="M22" s="28">
        <v>3.6932E-2</v>
      </c>
    </row>
    <row r="23" spans="1:13" ht="23">
      <c r="A23" s="10" t="s">
        <v>71</v>
      </c>
      <c r="B23" s="11">
        <v>10545471</v>
      </c>
      <c r="C23" s="12">
        <v>3.7471999999999998E-2</v>
      </c>
      <c r="D23" s="11">
        <v>15214265</v>
      </c>
      <c r="E23" s="12">
        <v>4.9278000000000002E-2</v>
      </c>
      <c r="F23" s="11">
        <v>19279970</v>
      </c>
      <c r="G23" s="12">
        <v>5.8542999999999998E-2</v>
      </c>
      <c r="H23" s="11">
        <v>21303045</v>
      </c>
      <c r="I23" s="12">
        <f t="shared" si="0"/>
        <v>6.2706412078991483E-2</v>
      </c>
      <c r="J23" s="12">
        <v>0.44273000000000001</v>
      </c>
      <c r="K23" s="12">
        <v>0.104931</v>
      </c>
      <c r="L23" s="28">
        <v>0.44273000000000001</v>
      </c>
      <c r="M23" s="28">
        <v>0.104931</v>
      </c>
    </row>
    <row r="24" spans="1:13">
      <c r="A24" s="10" t="s">
        <v>72</v>
      </c>
      <c r="B24" s="11">
        <v>15423972</v>
      </c>
      <c r="C24" s="12">
        <v>5.4800000000000001E-2</v>
      </c>
      <c r="D24" s="11">
        <v>19107368</v>
      </c>
      <c r="E24" s="12">
        <v>6.1886999999999998E-2</v>
      </c>
      <c r="F24" s="11">
        <v>22427331</v>
      </c>
      <c r="G24" s="12">
        <v>6.8099999999999994E-2</v>
      </c>
      <c r="H24" s="6">
        <f>+F24*((1+(K24)))</f>
        <v>24483061.65002235</v>
      </c>
      <c r="I24" s="12">
        <f t="shared" si="0"/>
        <v>7.2066925304887383E-2</v>
      </c>
      <c r="J24" s="12">
        <v>0.23880999999999999</v>
      </c>
      <c r="K24" s="12">
        <v>9.1661850000000003E-2</v>
      </c>
      <c r="L24" s="28">
        <v>0.23880999999999999</v>
      </c>
      <c r="M24" s="28">
        <v>8.6314000000000002E-2</v>
      </c>
    </row>
    <row r="25" spans="1:13">
      <c r="A25" s="10" t="s">
        <v>73</v>
      </c>
      <c r="B25" s="11">
        <v>7267493</v>
      </c>
      <c r="C25" s="12">
        <v>2.58E-2</v>
      </c>
      <c r="D25" s="11">
        <v>9009073</v>
      </c>
      <c r="E25" s="12">
        <v>2.9180000000000001E-2</v>
      </c>
      <c r="F25" s="11">
        <v>11271335</v>
      </c>
      <c r="G25" s="12">
        <v>3.4200000000000001E-2</v>
      </c>
      <c r="H25" s="6">
        <f>+H8-(SUM(H20:H24))</f>
        <v>12745847.274409056</v>
      </c>
      <c r="I25" s="12">
        <f t="shared" si="0"/>
        <v>3.7517939406548906E-2</v>
      </c>
      <c r="J25" s="12">
        <v>0.23963999999999999</v>
      </c>
      <c r="K25" s="12">
        <f>+(H25-F25)/F25</f>
        <v>0.1308196654973928</v>
      </c>
      <c r="L25" s="28">
        <v>0.23963999999999999</v>
      </c>
      <c r="M25" s="28">
        <v>0.17003799999999999</v>
      </c>
    </row>
    <row r="26" spans="1:13">
      <c r="A26" s="15"/>
      <c r="B26" s="2"/>
      <c r="C26" s="4"/>
      <c r="D26" s="2"/>
      <c r="E26" s="4"/>
      <c r="G26" s="4"/>
      <c r="I26" s="4"/>
      <c r="J26" s="4"/>
      <c r="K26" s="4"/>
      <c r="L26" s="17">
        <f>+M26-L16</f>
        <v>0</v>
      </c>
      <c r="M26" s="17">
        <f>SUM(H20:H25)</f>
        <v>339726740.75443006</v>
      </c>
    </row>
    <row r="27" spans="1:13" ht="12.5" customHeight="1">
      <c r="A27" s="86" t="s">
        <v>74</v>
      </c>
      <c r="B27" s="86"/>
      <c r="C27" s="86"/>
      <c r="D27" s="86"/>
      <c r="E27" s="86"/>
      <c r="F27" s="86"/>
      <c r="G27" s="86"/>
      <c r="H27" s="86"/>
      <c r="I27" s="86"/>
      <c r="J27" s="86"/>
      <c r="K27" s="86"/>
    </row>
    <row r="28" spans="1:13" ht="12.5" customHeight="1">
      <c r="A28" s="15"/>
      <c r="B28" s="2"/>
      <c r="C28" s="2"/>
      <c r="D28" s="2"/>
      <c r="E28" s="2"/>
      <c r="F28" s="2"/>
      <c r="G28" s="2"/>
      <c r="H28" s="2"/>
      <c r="I28" s="2"/>
      <c r="J28" s="87" t="s">
        <v>5</v>
      </c>
      <c r="K28" s="87"/>
      <c r="L28" s="92" t="s">
        <v>5</v>
      </c>
      <c r="M28" s="92"/>
    </row>
    <row r="29" spans="1:13" ht="23">
      <c r="A29" s="1" t="s">
        <v>74</v>
      </c>
      <c r="B29" s="3" t="s">
        <v>6</v>
      </c>
      <c r="C29" s="2"/>
      <c r="D29" s="3" t="s">
        <v>7</v>
      </c>
      <c r="E29" s="2"/>
      <c r="F29" s="3" t="s">
        <v>62</v>
      </c>
      <c r="G29" s="2"/>
      <c r="H29" s="3" t="s">
        <v>63</v>
      </c>
      <c r="I29" s="2"/>
      <c r="J29" s="4" t="s">
        <v>10</v>
      </c>
      <c r="K29" s="4" t="s">
        <v>12</v>
      </c>
      <c r="L29" s="19" t="s">
        <v>10</v>
      </c>
      <c r="M29" s="19" t="s">
        <v>12</v>
      </c>
    </row>
    <row r="30" spans="1:13">
      <c r="A30" s="10" t="s">
        <v>75</v>
      </c>
      <c r="B30" s="11">
        <v>35238546</v>
      </c>
      <c r="C30" s="41">
        <v>0.12520000000000001</v>
      </c>
      <c r="D30" s="11">
        <v>50477594</v>
      </c>
      <c r="E30" s="41">
        <v>0.163493</v>
      </c>
      <c r="F30" s="11">
        <v>59855508</v>
      </c>
      <c r="G30" s="41">
        <v>0.1817</v>
      </c>
      <c r="H30" s="6">
        <f>+F30*((1+(K30)))</f>
        <v>60753340.619999997</v>
      </c>
      <c r="I30" s="41">
        <v>0.19109999999999999</v>
      </c>
      <c r="J30" s="12">
        <v>0.43245400000000001</v>
      </c>
      <c r="K30" s="12">
        <v>1.4999999999999999E-2</v>
      </c>
      <c r="L30" s="28">
        <v>0.43245400000000001</v>
      </c>
      <c r="M30" s="28">
        <v>8.8868000000000003E-2</v>
      </c>
    </row>
    <row r="31" spans="1:13">
      <c r="A31" s="10" t="s">
        <v>76</v>
      </c>
      <c r="B31" s="11">
        <v>246183479</v>
      </c>
      <c r="C31" s="41">
        <v>0.87480000000000002</v>
      </c>
      <c r="D31" s="11">
        <v>258267944</v>
      </c>
      <c r="E31" s="41">
        <v>0.836507</v>
      </c>
      <c r="F31" s="11">
        <v>269474291</v>
      </c>
      <c r="G31" s="41">
        <v>0.81830000000000003</v>
      </c>
      <c r="H31" s="6">
        <f>+L16-H30</f>
        <v>278973400.13443005</v>
      </c>
      <c r="I31" s="41">
        <v>0.80889999999999995</v>
      </c>
      <c r="J31" s="12">
        <v>4.9086999999999999E-2</v>
      </c>
      <c r="K31" s="12">
        <f>+(H31-F31)/F31</f>
        <v>3.5250520927913122E-2</v>
      </c>
      <c r="L31" s="28">
        <v>4.9086999999999999E-2</v>
      </c>
      <c r="M31" s="28">
        <v>2.3838000000000002E-2</v>
      </c>
    </row>
    <row r="32" spans="1:13">
      <c r="A32" s="15"/>
      <c r="B32" s="2"/>
      <c r="C32" s="4"/>
      <c r="D32" s="2"/>
      <c r="E32" s="4"/>
      <c r="G32" s="4"/>
      <c r="I32" s="4"/>
      <c r="J32" s="4"/>
      <c r="K32" s="4"/>
      <c r="L32" s="17">
        <f>+L16-M32</f>
        <v>0</v>
      </c>
      <c r="M32" s="17">
        <f>SUM(H30:H31)</f>
        <v>339726740.75443006</v>
      </c>
    </row>
    <row r="33" spans="1:12" ht="12.5" customHeight="1">
      <c r="A33" s="86" t="s">
        <v>77</v>
      </c>
      <c r="B33" s="86"/>
      <c r="C33" s="86"/>
      <c r="D33" s="86"/>
      <c r="E33" s="86"/>
      <c r="F33" s="86"/>
      <c r="G33" s="86"/>
      <c r="H33" s="86"/>
      <c r="I33" s="86"/>
      <c r="J33" s="86"/>
      <c r="K33" s="86"/>
    </row>
    <row r="34" spans="1:12" ht="12.5" customHeight="1">
      <c r="A34" s="15"/>
      <c r="B34" s="2"/>
      <c r="C34" s="2"/>
      <c r="D34" s="2"/>
      <c r="E34" s="2"/>
      <c r="F34" s="2"/>
      <c r="G34" s="2"/>
      <c r="H34" s="2"/>
      <c r="I34" s="2"/>
      <c r="J34" s="87" t="s">
        <v>5</v>
      </c>
      <c r="K34" s="87"/>
    </row>
    <row r="35" spans="1:12" ht="23">
      <c r="A35" s="15"/>
      <c r="B35" s="3" t="s">
        <v>6</v>
      </c>
      <c r="C35" s="2"/>
      <c r="D35" s="3" t="s">
        <v>7</v>
      </c>
      <c r="E35" s="2"/>
      <c r="F35" s="3" t="s">
        <v>62</v>
      </c>
      <c r="G35" s="2"/>
      <c r="H35" s="3" t="s">
        <v>63</v>
      </c>
      <c r="I35" s="2" t="s">
        <v>144</v>
      </c>
      <c r="J35" s="4" t="s">
        <v>10</v>
      </c>
      <c r="K35" s="4" t="s">
        <v>12</v>
      </c>
      <c r="L35" s="42" t="s">
        <v>145</v>
      </c>
    </row>
    <row r="36" spans="1:12">
      <c r="A36" s="10" t="s">
        <v>27</v>
      </c>
      <c r="B36" s="11">
        <v>19034125</v>
      </c>
      <c r="C36" s="12">
        <v>6.7599999999999993E-2</v>
      </c>
      <c r="D36" s="11">
        <v>20201362</v>
      </c>
      <c r="E36" s="12">
        <v>6.54E-2</v>
      </c>
      <c r="F36" s="11">
        <v>20176621</v>
      </c>
      <c r="G36" s="12">
        <v>6.13E-2</v>
      </c>
      <c r="H36" s="6">
        <f t="shared" ref="H36:H46" si="1">+$H$8*I36</f>
        <v>27415947.978882503</v>
      </c>
      <c r="I36" s="12">
        <v>8.0699999999999994E-2</v>
      </c>
      <c r="J36" s="12">
        <v>6.1323000000000003E-2</v>
      </c>
      <c r="K36" s="12">
        <v>2.5514999999999999E-2</v>
      </c>
      <c r="L36" s="28">
        <v>6.0699999999999997E-2</v>
      </c>
    </row>
    <row r="37" spans="1:12">
      <c r="A37" s="10" t="s">
        <v>28</v>
      </c>
      <c r="B37" s="11">
        <v>41163728</v>
      </c>
      <c r="C37" s="12">
        <v>0.14627000000000001</v>
      </c>
      <c r="D37" s="11">
        <v>41025851</v>
      </c>
      <c r="E37" s="12">
        <v>0.132879</v>
      </c>
      <c r="F37" s="11">
        <v>41559682</v>
      </c>
      <c r="G37" s="12">
        <v>0.126195</v>
      </c>
      <c r="H37" s="6">
        <f t="shared" si="1"/>
        <v>42689382.78972017</v>
      </c>
      <c r="I37" s="12">
        <f>12.2678%+0.00298</f>
        <v>0.12565799999999999</v>
      </c>
      <c r="J37" s="12">
        <v>-3.349E-3</v>
      </c>
      <c r="K37" s="12">
        <v>6.7980000000000002E-3</v>
      </c>
      <c r="L37" s="28">
        <v>0.122678</v>
      </c>
    </row>
    <row r="38" spans="1:12">
      <c r="A38" s="10" t="s">
        <v>78</v>
      </c>
      <c r="B38" s="11">
        <v>19887530</v>
      </c>
      <c r="C38" s="12">
        <v>7.0699999999999999E-2</v>
      </c>
      <c r="D38" s="11">
        <v>22040343</v>
      </c>
      <c r="E38" s="12">
        <v>7.1387000000000006E-2</v>
      </c>
      <c r="F38" s="11">
        <v>21385386</v>
      </c>
      <c r="G38" s="12">
        <v>6.4935999999999994E-2</v>
      </c>
      <c r="H38" s="6">
        <f t="shared" si="1"/>
        <v>28251336.034397647</v>
      </c>
      <c r="I38" s="12">
        <v>8.3158999999999997E-2</v>
      </c>
      <c r="J38" s="12">
        <v>0.108249</v>
      </c>
      <c r="K38" s="12">
        <v>7.3130000000000001E-3</v>
      </c>
      <c r="L38" s="28">
        <v>6.3159000000000007E-2</v>
      </c>
    </row>
    <row r="39" spans="1:12">
      <c r="A39" s="10" t="s">
        <v>79</v>
      </c>
      <c r="B39" s="11">
        <v>19011246</v>
      </c>
      <c r="C39" s="12">
        <v>6.7554000000000003E-2</v>
      </c>
      <c r="D39" s="11">
        <v>21585999</v>
      </c>
      <c r="E39" s="12">
        <v>6.9915000000000005E-2</v>
      </c>
      <c r="F39" s="11">
        <v>22415222</v>
      </c>
      <c r="G39" s="12">
        <v>6.8062999999999999E-2</v>
      </c>
      <c r="H39" s="6">
        <f t="shared" si="1"/>
        <v>29102691.246728253</v>
      </c>
      <c r="I39" s="12">
        <v>8.5665000000000005E-2</v>
      </c>
      <c r="J39" s="12">
        <v>0.135433</v>
      </c>
      <c r="K39" s="12">
        <v>-8.3600000000000005E-4</v>
      </c>
      <c r="L39" s="28">
        <v>6.5665000000000001E-2</v>
      </c>
    </row>
    <row r="40" spans="1:12">
      <c r="A40" s="10" t="s">
        <v>30</v>
      </c>
      <c r="B40" s="11">
        <v>39576328</v>
      </c>
      <c r="C40" s="12">
        <v>0.14063000000000001</v>
      </c>
      <c r="D40" s="11">
        <v>41063948</v>
      </c>
      <c r="E40" s="12">
        <v>0.13300300000000001</v>
      </c>
      <c r="F40" s="11">
        <v>45781437</v>
      </c>
      <c r="G40" s="12">
        <v>0.139014</v>
      </c>
      <c r="H40" s="6">
        <f t="shared" si="1"/>
        <v>46720580.295512244</v>
      </c>
      <c r="I40" s="12">
        <v>0.13752400000000001</v>
      </c>
      <c r="J40" s="12">
        <v>3.7588999999999997E-2</v>
      </c>
      <c r="K40" s="12">
        <v>2.4558E-2</v>
      </c>
      <c r="L40" s="28">
        <v>0.13752400000000001</v>
      </c>
    </row>
    <row r="41" spans="1:12">
      <c r="A41" s="10" t="s">
        <v>31</v>
      </c>
      <c r="B41" s="11">
        <v>45899053</v>
      </c>
      <c r="C41" s="12">
        <v>0.16309699999999999</v>
      </c>
      <c r="D41" s="11">
        <v>41070606</v>
      </c>
      <c r="E41" s="12">
        <v>0.133024</v>
      </c>
      <c r="F41" s="11">
        <v>41335302</v>
      </c>
      <c r="G41" s="12">
        <v>0.12551300000000001</v>
      </c>
      <c r="H41" s="6">
        <f t="shared" si="1"/>
        <v>43856004.417470887</v>
      </c>
      <c r="I41" s="12">
        <v>0.12909200000000001</v>
      </c>
      <c r="J41" s="12">
        <v>-0.105197</v>
      </c>
      <c r="K41" s="12">
        <v>6.5187999999999996E-2</v>
      </c>
      <c r="L41" s="28">
        <v>0.12909200000000001</v>
      </c>
    </row>
    <row r="42" spans="1:12">
      <c r="A42" s="10" t="s">
        <v>32</v>
      </c>
      <c r="B42" s="11">
        <v>37596880</v>
      </c>
      <c r="C42" s="12">
        <v>0.13359599999999999</v>
      </c>
      <c r="D42" s="11">
        <v>45006716</v>
      </c>
      <c r="E42" s="12">
        <v>0.14577300000000001</v>
      </c>
      <c r="F42" s="11">
        <v>42869957</v>
      </c>
      <c r="G42" s="12">
        <v>0.13017300000000001</v>
      </c>
      <c r="H42" s="6">
        <f t="shared" si="1"/>
        <v>37616583.096775025</v>
      </c>
      <c r="I42" s="12">
        <v>0.110726</v>
      </c>
      <c r="J42" s="12">
        <v>0.19708600000000001</v>
      </c>
      <c r="K42" s="12">
        <v>-3.9504999999999998E-2</v>
      </c>
      <c r="L42" s="28">
        <v>0.120726</v>
      </c>
    </row>
    <row r="43" spans="1:12">
      <c r="A43" s="10" t="s">
        <v>33</v>
      </c>
      <c r="B43" s="11">
        <v>24201201</v>
      </c>
      <c r="C43" s="12">
        <v>8.5996000000000003E-2</v>
      </c>
      <c r="D43" s="11">
        <v>36482729</v>
      </c>
      <c r="E43" s="12">
        <v>0.11816400000000001</v>
      </c>
      <c r="F43" s="11">
        <v>42405076</v>
      </c>
      <c r="G43" s="12">
        <v>0.12876199999999999</v>
      </c>
      <c r="H43" s="6">
        <f t="shared" si="1"/>
        <v>35147109.41823107</v>
      </c>
      <c r="I43" s="12">
        <v>0.10345699999999999</v>
      </c>
      <c r="J43" s="12">
        <v>0.50747600000000004</v>
      </c>
      <c r="K43" s="12">
        <v>-7.0130000000000001E-3</v>
      </c>
      <c r="L43" s="28">
        <v>0.123457</v>
      </c>
    </row>
    <row r="44" spans="1:12">
      <c r="A44" s="10" t="s">
        <v>34</v>
      </c>
      <c r="B44" s="11">
        <v>18534637</v>
      </c>
      <c r="C44" s="12">
        <v>6.5861000000000003E-2</v>
      </c>
      <c r="D44" s="11">
        <v>21713429</v>
      </c>
      <c r="E44" s="12">
        <v>7.0328000000000002E-2</v>
      </c>
      <c r="F44" s="11">
        <v>29982277</v>
      </c>
      <c r="G44" s="12">
        <v>9.1039999999999996E-2</v>
      </c>
      <c r="H44" s="6">
        <f t="shared" si="1"/>
        <v>27657833.41829966</v>
      </c>
      <c r="I44" s="12">
        <v>8.1411999999999998E-2</v>
      </c>
      <c r="J44" s="12">
        <v>0.17150499999999999</v>
      </c>
      <c r="K44" s="12">
        <v>0.151642</v>
      </c>
      <c r="L44" s="28">
        <v>0.101412</v>
      </c>
    </row>
    <row r="45" spans="1:12">
      <c r="A45" s="10" t="s">
        <v>35</v>
      </c>
      <c r="B45" s="11">
        <v>12346353</v>
      </c>
      <c r="C45" s="12">
        <v>4.3871E-2</v>
      </c>
      <c r="D45" s="11">
        <v>13061122</v>
      </c>
      <c r="E45" s="12">
        <v>4.2304000000000001E-2</v>
      </c>
      <c r="F45" s="11">
        <v>14887459</v>
      </c>
      <c r="G45" s="12">
        <v>4.5205000000000002E-2</v>
      </c>
      <c r="H45" s="6">
        <f t="shared" si="1"/>
        <v>15324393.821950832</v>
      </c>
      <c r="I45" s="12">
        <v>4.5108000000000002E-2</v>
      </c>
      <c r="J45" s="12">
        <v>5.7893E-2</v>
      </c>
      <c r="K45" s="12">
        <v>0.26052700000000001</v>
      </c>
      <c r="L45" s="28">
        <v>5.5107999999999997E-2</v>
      </c>
    </row>
    <row r="46" spans="1:12">
      <c r="A46" s="10" t="s">
        <v>36</v>
      </c>
      <c r="B46" s="11">
        <v>4170944</v>
      </c>
      <c r="C46" s="12">
        <v>1.4800000000000001E-2</v>
      </c>
      <c r="D46" s="11">
        <v>5493433</v>
      </c>
      <c r="E46" s="12">
        <v>1.78E-2</v>
      </c>
      <c r="F46" s="11">
        <v>6531380</v>
      </c>
      <c r="G46" s="12">
        <v>1.9800000000000002E-2</v>
      </c>
      <c r="H46" s="6">
        <f t="shared" si="1"/>
        <v>5945217.9632025268</v>
      </c>
      <c r="I46" s="12">
        <v>1.7500000000000002E-2</v>
      </c>
      <c r="J46" s="12">
        <v>0.31707200000000002</v>
      </c>
      <c r="K46" s="12">
        <v>7.0230000000000001E-2</v>
      </c>
      <c r="L46" s="28">
        <v>2.0500000000000001E-2</v>
      </c>
    </row>
    <row r="47" spans="1:12" ht="12.5" customHeight="1">
      <c r="A47" s="97" t="s">
        <v>80</v>
      </c>
      <c r="B47" s="97"/>
      <c r="C47" s="97"/>
      <c r="D47" s="97"/>
      <c r="E47" s="97"/>
      <c r="F47" s="97"/>
      <c r="G47" s="14"/>
      <c r="I47" s="43"/>
      <c r="J47" s="98"/>
      <c r="K47" s="98"/>
      <c r="L47" s="44">
        <f>SUM(H36:H46)</f>
        <v>339727080.48117089</v>
      </c>
    </row>
    <row r="48" spans="1:12">
      <c r="A48" s="10" t="s">
        <v>13</v>
      </c>
      <c r="B48" s="13">
        <v>35.5</v>
      </c>
      <c r="C48" s="14"/>
      <c r="D48" s="13">
        <v>37.11</v>
      </c>
      <c r="E48" s="14"/>
      <c r="F48" s="13">
        <v>38.08</v>
      </c>
      <c r="G48" s="14"/>
      <c r="H48" s="13">
        <v>38.83</v>
      </c>
      <c r="I48" s="43"/>
      <c r="J48" s="14"/>
      <c r="K48" s="14"/>
    </row>
    <row r="49" spans="1:12">
      <c r="A49" s="15"/>
      <c r="B49" s="2"/>
      <c r="C49" s="42"/>
      <c r="D49" s="2"/>
      <c r="E49" s="42"/>
      <c r="F49" s="2"/>
      <c r="G49" s="42"/>
      <c r="H49" s="2"/>
      <c r="I49" s="42"/>
      <c r="J49" s="42"/>
      <c r="K49" s="42"/>
    </row>
    <row r="50" spans="1:12">
      <c r="A50" s="15"/>
      <c r="B50" s="2"/>
      <c r="C50" s="42"/>
      <c r="D50" s="2"/>
      <c r="E50" s="42"/>
      <c r="F50" s="2"/>
      <c r="G50" s="42"/>
      <c r="I50" s="42"/>
      <c r="J50" s="42"/>
      <c r="K50" s="42"/>
      <c r="L50" s="2">
        <f>+L47-M32</f>
        <v>339.72674083709717</v>
      </c>
    </row>
    <row r="51" spans="1:12" ht="12.5" customHeight="1">
      <c r="A51" s="86" t="s">
        <v>81</v>
      </c>
      <c r="B51" s="86"/>
      <c r="C51" s="86"/>
      <c r="D51" s="86"/>
      <c r="E51" s="86"/>
      <c r="F51" s="86"/>
      <c r="G51" s="86"/>
      <c r="H51" s="86"/>
      <c r="I51" s="86"/>
      <c r="J51" s="86"/>
      <c r="K51" s="86"/>
    </row>
    <row r="52" spans="1:12" ht="12.5" customHeight="1">
      <c r="A52" s="45"/>
      <c r="B52" s="46"/>
      <c r="C52" s="46"/>
      <c r="D52" s="46"/>
      <c r="E52" s="46"/>
      <c r="F52" s="46"/>
      <c r="G52" s="46"/>
      <c r="H52" s="46"/>
      <c r="I52" s="46"/>
      <c r="J52" s="87" t="s">
        <v>5</v>
      </c>
      <c r="K52" s="87"/>
    </row>
    <row r="53" spans="1:12" ht="23">
      <c r="A53" s="45" t="s">
        <v>81</v>
      </c>
      <c r="B53" s="3" t="s">
        <v>6</v>
      </c>
      <c r="C53" s="46"/>
      <c r="D53" s="3" t="s">
        <v>7</v>
      </c>
      <c r="E53" s="3"/>
      <c r="F53" s="3" t="s">
        <v>62</v>
      </c>
      <c r="G53" s="3"/>
      <c r="H53" s="3" t="s">
        <v>63</v>
      </c>
      <c r="I53" s="3"/>
      <c r="J53" s="4" t="s">
        <v>10</v>
      </c>
      <c r="K53" s="4" t="s">
        <v>12</v>
      </c>
    </row>
    <row r="54" spans="1:12">
      <c r="A54" s="10" t="s">
        <v>146</v>
      </c>
      <c r="B54" s="11">
        <v>16724835</v>
      </c>
      <c r="C54" s="12">
        <v>0.15855900000000001</v>
      </c>
      <c r="D54" s="11">
        <v>14955183</v>
      </c>
      <c r="E54" s="12">
        <v>0.128133</v>
      </c>
      <c r="F54" s="11">
        <v>13750623</v>
      </c>
      <c r="G54" s="12">
        <v>0.109899</v>
      </c>
      <c r="H54" s="11">
        <f t="shared" ref="H54:H61" si="2">+$H$10*I54</f>
        <v>15852720.129219614</v>
      </c>
      <c r="I54" s="12">
        <v>0.12178799999999999</v>
      </c>
      <c r="J54" s="12">
        <v>-0.10581</v>
      </c>
      <c r="K54" s="12">
        <f t="shared" ref="K54:K61" si="3">(H54-F54)/F54</f>
        <v>0.15287286468544836</v>
      </c>
      <c r="L54" s="28">
        <v>9.1787999999999995E-2</v>
      </c>
    </row>
    <row r="55" spans="1:12">
      <c r="A55" s="10" t="s">
        <v>147</v>
      </c>
      <c r="B55" s="11">
        <v>13537543</v>
      </c>
      <c r="C55" s="12">
        <v>0.12834200000000001</v>
      </c>
      <c r="D55" s="11">
        <v>12861474</v>
      </c>
      <c r="E55" s="12">
        <v>0.110194</v>
      </c>
      <c r="F55" s="11">
        <v>11683962</v>
      </c>
      <c r="G55" s="12">
        <v>9.3381000000000006E-2</v>
      </c>
      <c r="H55" s="11">
        <f t="shared" si="2"/>
        <v>15750148.911514873</v>
      </c>
      <c r="I55" s="12">
        <v>0.121</v>
      </c>
      <c r="J55" s="12">
        <v>-4.9939999999999998E-2</v>
      </c>
      <c r="K55" s="12">
        <f t="shared" si="3"/>
        <v>0.3480143902825833</v>
      </c>
      <c r="L55" s="28">
        <v>8.2616999999999996E-2</v>
      </c>
    </row>
    <row r="56" spans="1:12">
      <c r="A56" s="10" t="s">
        <v>148</v>
      </c>
      <c r="B56" s="11">
        <v>13519732</v>
      </c>
      <c r="C56" s="12">
        <v>0.12817300000000001</v>
      </c>
      <c r="D56" s="11">
        <v>12510153</v>
      </c>
      <c r="E56" s="12">
        <v>0.107184</v>
      </c>
      <c r="F56" s="11">
        <v>11289280</v>
      </c>
      <c r="G56" s="12">
        <v>9.0227000000000002E-2</v>
      </c>
      <c r="H56" s="11">
        <f t="shared" si="2"/>
        <v>13016651.992987499</v>
      </c>
      <c r="I56" s="12">
        <v>0.1</v>
      </c>
      <c r="J56" s="12">
        <v>-7.4674000000000004E-2</v>
      </c>
      <c r="K56" s="12">
        <f t="shared" si="3"/>
        <v>0.15300993446769845</v>
      </c>
      <c r="L56" s="28">
        <v>8.0369999999999997E-2</v>
      </c>
    </row>
    <row r="57" spans="1:12">
      <c r="A57" s="10" t="s">
        <v>149</v>
      </c>
      <c r="B57" s="11">
        <v>17447020</v>
      </c>
      <c r="C57" s="12">
        <v>0.165405</v>
      </c>
      <c r="D57" s="11">
        <v>16665846</v>
      </c>
      <c r="E57" s="12">
        <v>0.142789</v>
      </c>
      <c r="F57" s="11">
        <v>15526614</v>
      </c>
      <c r="G57" s="12">
        <v>0.12409299999999999</v>
      </c>
      <c r="H57" s="11">
        <f t="shared" si="2"/>
        <v>16950544.55830818</v>
      </c>
      <c r="I57" s="12">
        <v>0.130222</v>
      </c>
      <c r="J57" s="12">
        <v>-4.4774000000000001E-2</v>
      </c>
      <c r="K57" s="12">
        <f t="shared" si="3"/>
        <v>9.1709020286598247E-2</v>
      </c>
      <c r="L57" s="28">
        <v>0.112022</v>
      </c>
    </row>
    <row r="58" spans="1:12">
      <c r="A58" s="10" t="s">
        <v>150</v>
      </c>
      <c r="B58" s="11">
        <v>20541166</v>
      </c>
      <c r="C58" s="12">
        <v>0.194739</v>
      </c>
      <c r="D58" s="11">
        <v>21632237</v>
      </c>
      <c r="E58" s="12">
        <v>0.18534</v>
      </c>
      <c r="F58" s="11">
        <v>22480183</v>
      </c>
      <c r="G58" s="12">
        <v>0.17966799999999999</v>
      </c>
      <c r="H58" s="11">
        <f t="shared" si="2"/>
        <v>18939228.64979681</v>
      </c>
      <c r="I58" s="12">
        <v>0.14549999999999999</v>
      </c>
      <c r="J58" s="12">
        <v>5.3115999999999997E-2</v>
      </c>
      <c r="K58" s="12">
        <f t="shared" si="3"/>
        <v>-0.1575144806518341</v>
      </c>
      <c r="L58" s="28">
        <v>0.16534099999999999</v>
      </c>
    </row>
    <row r="59" spans="1:12">
      <c r="A59" s="10" t="s">
        <v>151</v>
      </c>
      <c r="B59" s="11">
        <v>10799497</v>
      </c>
      <c r="C59" s="12">
        <v>0.1024</v>
      </c>
      <c r="D59" s="11">
        <v>14256473</v>
      </c>
      <c r="E59" s="12">
        <v>0.1221</v>
      </c>
      <c r="F59" s="11">
        <v>16315943</v>
      </c>
      <c r="G59" s="12">
        <v>0.13039999999999999</v>
      </c>
      <c r="H59" s="11">
        <f t="shared" si="2"/>
        <v>13784634.460573761</v>
      </c>
      <c r="I59" s="12">
        <v>0.10589999999999999</v>
      </c>
      <c r="J59" s="12">
        <v>0.32010499999999997</v>
      </c>
      <c r="K59" s="12">
        <f t="shared" si="3"/>
        <v>-0.15514325708457299</v>
      </c>
      <c r="L59" s="28">
        <v>0.1363</v>
      </c>
    </row>
    <row r="60" spans="1:12">
      <c r="A60" s="10" t="s">
        <v>152</v>
      </c>
      <c r="B60" s="11">
        <v>8147832</v>
      </c>
      <c r="C60" s="12">
        <v>7.7244999999999994E-2</v>
      </c>
      <c r="D60" s="11">
        <v>14655071</v>
      </c>
      <c r="E60" s="12">
        <v>0.12556100000000001</v>
      </c>
      <c r="F60" s="11">
        <v>18531572</v>
      </c>
      <c r="G60" s="12">
        <v>0.14810899999999999</v>
      </c>
      <c r="H60" s="11">
        <f t="shared" si="2"/>
        <v>21293940.995328248</v>
      </c>
      <c r="I60" s="12">
        <f>(16.8708%)-0.005118</f>
        <v>0.16358999999999999</v>
      </c>
      <c r="J60" s="12">
        <v>0.798647</v>
      </c>
      <c r="K60" s="12">
        <f t="shared" si="3"/>
        <v>0.14906285313130735</v>
      </c>
      <c r="L60" s="28">
        <v>0.17870800000000001</v>
      </c>
    </row>
    <row r="61" spans="1:12">
      <c r="A61" s="10" t="s">
        <v>153</v>
      </c>
      <c r="B61" s="11">
        <v>4824686</v>
      </c>
      <c r="C61" s="12">
        <v>4.5740000000000003E-2</v>
      </c>
      <c r="D61" s="11">
        <v>9179855</v>
      </c>
      <c r="E61" s="12">
        <v>7.8650999999999999E-2</v>
      </c>
      <c r="F61" s="11">
        <v>15542838</v>
      </c>
      <c r="G61" s="12">
        <v>0.124222</v>
      </c>
      <c r="H61" s="11">
        <f t="shared" si="2"/>
        <v>14578650.232145999</v>
      </c>
      <c r="I61" s="12">
        <v>0.112</v>
      </c>
      <c r="J61" s="12">
        <v>0.90268400000000004</v>
      </c>
      <c r="K61" s="12">
        <f t="shared" si="3"/>
        <v>-6.2034215878335817E-2</v>
      </c>
      <c r="L61" s="28">
        <v>0.15282999999999999</v>
      </c>
    </row>
    <row r="62" spans="1:12">
      <c r="A62" s="10" t="s">
        <v>90</v>
      </c>
      <c r="B62" s="47">
        <v>56675</v>
      </c>
      <c r="C62" s="14"/>
      <c r="D62" s="47">
        <v>73387</v>
      </c>
      <c r="E62" s="14"/>
      <c r="F62" s="47">
        <v>87636</v>
      </c>
      <c r="G62" s="14"/>
      <c r="H62" s="6">
        <f>+F62*((1+(K62)))</f>
        <v>89407.386467999997</v>
      </c>
      <c r="I62" s="48"/>
      <c r="J62" s="12">
        <v>0.29487000000000002</v>
      </c>
      <c r="K62" s="12">
        <v>2.0212999999999998E-2</v>
      </c>
      <c r="L62" s="28">
        <v>0.140213</v>
      </c>
    </row>
    <row r="63" spans="1:12">
      <c r="A63" s="10" t="s">
        <v>91</v>
      </c>
      <c r="B63" s="47">
        <v>42257</v>
      </c>
      <c r="C63" s="14"/>
      <c r="D63" s="47">
        <v>51362</v>
      </c>
      <c r="E63" s="14"/>
      <c r="F63" s="47">
        <v>60811</v>
      </c>
      <c r="G63" s="14"/>
      <c r="H63" s="6">
        <f>+F63*((1+(K63)))</f>
        <v>63916.009660000003</v>
      </c>
      <c r="I63" s="14"/>
      <c r="J63" s="12">
        <v>0.21546399999999999</v>
      </c>
      <c r="K63" s="12">
        <v>5.1060000000000001E-2</v>
      </c>
      <c r="L63" s="28">
        <v>0.15106</v>
      </c>
    </row>
    <row r="64" spans="1:12">
      <c r="A64" s="10" t="s">
        <v>92</v>
      </c>
      <c r="B64" s="47">
        <v>21242</v>
      </c>
      <c r="C64" s="14"/>
      <c r="D64" s="47">
        <v>28088</v>
      </c>
      <c r="E64" s="14"/>
      <c r="F64" s="47">
        <v>33623</v>
      </c>
      <c r="G64" s="14"/>
      <c r="H64" s="6">
        <f>+F64*((1+(K64)))</f>
        <v>35462.615199</v>
      </c>
      <c r="I64" s="14"/>
      <c r="J64" s="12">
        <v>0.32224700000000001</v>
      </c>
      <c r="K64" s="12">
        <v>5.4712999999999998E-2</v>
      </c>
      <c r="L64" s="28">
        <v>0.14471300000000001</v>
      </c>
    </row>
    <row r="65" spans="1:12">
      <c r="A65" s="15"/>
      <c r="B65" s="2"/>
      <c r="C65" s="42"/>
      <c r="D65" s="2"/>
      <c r="E65" s="42"/>
      <c r="F65" s="2"/>
      <c r="G65" s="42"/>
      <c r="H65" s="2">
        <f>SUM(H54:H61)</f>
        <v>130166519.92987499</v>
      </c>
      <c r="I65" s="42">
        <f>+H65-H10</f>
        <v>0</v>
      </c>
      <c r="J65" s="42"/>
      <c r="K65" s="42"/>
    </row>
    <row r="66" spans="1:12" ht="12.5" customHeight="1">
      <c r="A66" s="86" t="s">
        <v>56</v>
      </c>
      <c r="B66" s="86"/>
      <c r="C66" s="86"/>
      <c r="D66" s="86"/>
      <c r="E66" s="86"/>
      <c r="F66" s="86"/>
      <c r="G66" s="86"/>
      <c r="H66" s="86"/>
      <c r="I66" s="86"/>
      <c r="J66" s="86"/>
      <c r="K66" s="86"/>
    </row>
    <row r="67" spans="1:12" ht="12.5" customHeight="1">
      <c r="A67" s="15"/>
      <c r="B67" s="2"/>
      <c r="C67" s="2"/>
      <c r="D67" s="2"/>
      <c r="E67" s="2"/>
      <c r="F67" s="2"/>
      <c r="G67" s="2"/>
      <c r="H67" s="2"/>
      <c r="I67" s="2"/>
      <c r="J67" s="87" t="s">
        <v>5</v>
      </c>
      <c r="K67" s="87"/>
    </row>
    <row r="68" spans="1:12" ht="23">
      <c r="A68" s="15"/>
      <c r="B68" s="3" t="s">
        <v>6</v>
      </c>
      <c r="C68" s="4" t="s">
        <v>24</v>
      </c>
      <c r="D68" s="3" t="s">
        <v>7</v>
      </c>
      <c r="E68" s="4" t="s">
        <v>24</v>
      </c>
      <c r="F68" s="3" t="s">
        <v>62</v>
      </c>
      <c r="G68" s="4" t="s">
        <v>24</v>
      </c>
      <c r="H68" s="3" t="s">
        <v>63</v>
      </c>
      <c r="I68" s="4" t="s">
        <v>24</v>
      </c>
      <c r="J68" s="4" t="s">
        <v>10</v>
      </c>
      <c r="K68" s="4" t="s">
        <v>12</v>
      </c>
      <c r="L68" s="19" t="s">
        <v>12</v>
      </c>
    </row>
    <row r="69" spans="1:12">
      <c r="A69" s="5" t="s">
        <v>93</v>
      </c>
      <c r="B69" s="6">
        <v>217248837</v>
      </c>
      <c r="C69" s="42"/>
      <c r="D69" s="6">
        <v>243275505</v>
      </c>
      <c r="E69" s="42"/>
      <c r="F69" s="6">
        <v>263418644</v>
      </c>
      <c r="G69" s="42"/>
      <c r="H69" s="6">
        <f>+L78*F69</f>
        <v>274319204.00000024</v>
      </c>
      <c r="I69" s="49"/>
      <c r="J69" s="7">
        <v>0.119801</v>
      </c>
      <c r="K69" s="7">
        <v>0.127607</v>
      </c>
      <c r="L69" s="22">
        <v>0.127607</v>
      </c>
    </row>
    <row r="70" spans="1:12">
      <c r="A70" s="5" t="s">
        <v>94</v>
      </c>
      <c r="B70" s="6">
        <v>138842354</v>
      </c>
      <c r="C70" s="7">
        <v>0.63909400000000005</v>
      </c>
      <c r="D70" s="6">
        <v>156598729</v>
      </c>
      <c r="E70" s="7">
        <v>0.64370899999999998</v>
      </c>
      <c r="F70" s="6">
        <v>172706267</v>
      </c>
      <c r="G70" s="7">
        <v>0.65563400000000005</v>
      </c>
      <c r="H70" s="6">
        <f t="shared" ref="H70:H76" si="4">+F70*((1+(K70)))</f>
        <v>175258451.13121918</v>
      </c>
      <c r="I70" s="7">
        <f>+H70/$H$69</f>
        <v>0.63888509654329206</v>
      </c>
      <c r="J70" s="7">
        <v>0.127889</v>
      </c>
      <c r="K70" s="7">
        <v>1.47776E-2</v>
      </c>
      <c r="L70" s="22">
        <v>2.7775999999999999E-2</v>
      </c>
    </row>
    <row r="71" spans="1:12">
      <c r="A71" s="5" t="s">
        <v>95</v>
      </c>
      <c r="B71" s="6">
        <v>129745834</v>
      </c>
      <c r="C71" s="7">
        <v>0.93448299999999995</v>
      </c>
      <c r="D71" s="6">
        <v>140768943</v>
      </c>
      <c r="E71" s="7">
        <v>0.89890000000000003</v>
      </c>
      <c r="F71" s="6">
        <v>164410008</v>
      </c>
      <c r="G71" s="7">
        <v>0.95199999999999996</v>
      </c>
      <c r="H71" s="6">
        <f t="shared" si="4"/>
        <v>166091835.24453577</v>
      </c>
      <c r="I71" s="7">
        <f>+H71/$H$70</f>
        <v>0.94769658280375768</v>
      </c>
      <c r="J71" s="7">
        <v>8.4959000000000007E-2</v>
      </c>
      <c r="K71" s="7">
        <v>1.0229469999999999E-2</v>
      </c>
      <c r="L71" s="22">
        <v>2.6946999999999999E-2</v>
      </c>
    </row>
    <row r="72" spans="1:12">
      <c r="A72" s="5" t="s">
        <v>96</v>
      </c>
      <c r="B72" s="6">
        <v>7945445</v>
      </c>
      <c r="C72" s="7">
        <v>5.7200000000000001E-2</v>
      </c>
      <c r="D72" s="6">
        <v>14785144</v>
      </c>
      <c r="E72" s="7">
        <v>9.4399999999999998E-2</v>
      </c>
      <c r="F72" s="6">
        <v>7183750</v>
      </c>
      <c r="G72" s="7">
        <v>4.1599999999999998E-2</v>
      </c>
      <c r="H72" s="6">
        <f t="shared" si="4"/>
        <v>14374393.5265</v>
      </c>
      <c r="I72" s="7">
        <f>+H72/$H$70</f>
        <v>8.2018261794049696E-2</v>
      </c>
      <c r="J72" s="7">
        <v>0.86083299999999996</v>
      </c>
      <c r="K72" s="7">
        <v>1.0009596000000001</v>
      </c>
      <c r="L72" s="22">
        <v>4.9596000000000001E-2</v>
      </c>
    </row>
    <row r="73" spans="1:12">
      <c r="A73" s="5" t="s">
        <v>97</v>
      </c>
      <c r="B73" s="6">
        <v>1151075</v>
      </c>
      <c r="C73" s="7">
        <v>8.3000000000000001E-3</v>
      </c>
      <c r="D73" s="6">
        <v>1044642</v>
      </c>
      <c r="E73" s="7">
        <v>6.7000000000000002E-3</v>
      </c>
      <c r="F73" s="6">
        <v>1112509</v>
      </c>
      <c r="G73" s="7">
        <v>6.4000000000000003E-3</v>
      </c>
      <c r="H73" s="6">
        <f t="shared" si="4"/>
        <v>1122914.2966769999</v>
      </c>
      <c r="I73" s="7">
        <f>+H73/$H$70</f>
        <v>6.4071905772820825E-3</v>
      </c>
      <c r="J73" s="7">
        <v>-9.2464000000000005E-2</v>
      </c>
      <c r="K73" s="7">
        <v>9.3530000000000002E-3</v>
      </c>
      <c r="L73" s="22">
        <v>9.3530000000000002E-3</v>
      </c>
    </row>
    <row r="74" spans="1:12">
      <c r="A74" s="5" t="s">
        <v>98</v>
      </c>
      <c r="B74" s="6">
        <v>78406483</v>
      </c>
      <c r="C74" s="7">
        <v>0.3609</v>
      </c>
      <c r="D74" s="6">
        <v>86676776</v>
      </c>
      <c r="E74" s="7">
        <v>0.35630000000000001</v>
      </c>
      <c r="F74" s="6">
        <v>90712377</v>
      </c>
      <c r="G74" s="7">
        <v>0.34439999999999998</v>
      </c>
      <c r="H74" s="6">
        <f t="shared" si="4"/>
        <v>107701263.10169101</v>
      </c>
      <c r="I74" s="7">
        <f>+H74/H69</f>
        <v>0.39261291783892355</v>
      </c>
      <c r="J74" s="7">
        <v>0.10548</v>
      </c>
      <c r="K74" s="7">
        <v>0.18728300000000001</v>
      </c>
      <c r="L74" s="22">
        <v>6.7282999999999996E-2</v>
      </c>
    </row>
    <row r="75" spans="1:12">
      <c r="A75" s="5" t="s">
        <v>99</v>
      </c>
      <c r="B75" s="6">
        <v>49472888</v>
      </c>
      <c r="C75" s="7">
        <v>0.38140000000000002</v>
      </c>
      <c r="D75" s="6">
        <v>54939079</v>
      </c>
      <c r="E75" s="7">
        <v>0.39027800000000001</v>
      </c>
      <c r="F75" s="6">
        <v>64702048</v>
      </c>
      <c r="G75" s="7">
        <v>0.39354099999999997</v>
      </c>
      <c r="H75" s="6">
        <f t="shared" si="4"/>
        <v>66886777.352767996</v>
      </c>
      <c r="I75" s="7">
        <f>+H75/H71</f>
        <v>0.40270960492604041</v>
      </c>
      <c r="J75" s="7">
        <v>0.110489</v>
      </c>
      <c r="K75" s="7">
        <v>3.3765999999999997E-2</v>
      </c>
      <c r="L75" s="22">
        <v>2.3765999999999999E-2</v>
      </c>
    </row>
    <row r="76" spans="1:12">
      <c r="A76" s="5" t="s">
        <v>100</v>
      </c>
      <c r="B76" s="6">
        <v>80244317</v>
      </c>
      <c r="C76" s="7">
        <v>0.61860000000000004</v>
      </c>
      <c r="D76" s="6">
        <v>85829864</v>
      </c>
      <c r="E76" s="7">
        <v>0.60972199999999999</v>
      </c>
      <c r="F76" s="6">
        <v>99707960</v>
      </c>
      <c r="G76" s="7">
        <v>0.60645899999999997</v>
      </c>
      <c r="H76" s="6">
        <f t="shared" si="4"/>
        <v>101603607.73552001</v>
      </c>
      <c r="I76" s="7">
        <f>+H76/H71</f>
        <v>0.61173150134640741</v>
      </c>
      <c r="J76" s="7">
        <v>6.9607000000000002E-2</v>
      </c>
      <c r="K76" s="7">
        <v>1.9012000000000001E-2</v>
      </c>
      <c r="L76" s="22">
        <v>2.9012E-2</v>
      </c>
    </row>
    <row r="77" spans="1:12">
      <c r="A77" s="15"/>
      <c r="B77" s="2"/>
      <c r="C77" s="42"/>
      <c r="D77" s="2"/>
      <c r="E77" s="42"/>
      <c r="F77" s="2"/>
      <c r="G77" s="42"/>
      <c r="H77" s="2"/>
      <c r="I77" s="42"/>
      <c r="J77" s="42"/>
      <c r="K77" s="42"/>
      <c r="L77" s="50" t="s">
        <v>154</v>
      </c>
    </row>
    <row r="78" spans="1:12">
      <c r="A78" s="15"/>
      <c r="B78" s="2"/>
      <c r="C78" s="42"/>
      <c r="D78" s="2"/>
      <c r="E78" s="42"/>
      <c r="F78" s="2"/>
      <c r="G78" s="42"/>
      <c r="H78" s="51"/>
      <c r="J78" s="42"/>
      <c r="K78" s="42"/>
      <c r="L78" s="51">
        <v>1.04138112562754</v>
      </c>
    </row>
    <row r="79" spans="1:12">
      <c r="A79" s="15"/>
      <c r="B79" s="2"/>
      <c r="C79" s="42"/>
      <c r="D79" s="2"/>
      <c r="E79" s="42"/>
      <c r="F79" s="2"/>
      <c r="G79" s="42"/>
      <c r="H79" s="2"/>
      <c r="I79" s="42"/>
      <c r="J79" s="42"/>
      <c r="K79" s="42"/>
    </row>
    <row r="80" spans="1:12" ht="12.5" customHeight="1">
      <c r="A80" s="86" t="s">
        <v>101</v>
      </c>
      <c r="B80" s="86"/>
      <c r="C80" s="86"/>
      <c r="D80" s="86"/>
      <c r="E80" s="86"/>
      <c r="F80" s="86"/>
      <c r="G80" s="86"/>
      <c r="H80" s="86"/>
      <c r="I80" s="86"/>
      <c r="J80" s="86"/>
      <c r="K80" s="86"/>
    </row>
    <row r="81" spans="1:11" ht="12.5" customHeight="1">
      <c r="A81" s="15"/>
      <c r="B81" s="2"/>
      <c r="C81" s="2"/>
      <c r="D81" s="2"/>
      <c r="E81" s="2"/>
      <c r="F81" s="2"/>
      <c r="G81" s="2"/>
      <c r="H81" s="2"/>
      <c r="I81" s="2"/>
      <c r="J81" s="87" t="s">
        <v>5</v>
      </c>
      <c r="K81" s="87"/>
    </row>
    <row r="82" spans="1:11" ht="23">
      <c r="A82" s="15"/>
      <c r="B82" s="3" t="s">
        <v>6</v>
      </c>
      <c r="C82" s="2"/>
      <c r="D82" s="3" t="s">
        <v>7</v>
      </c>
      <c r="E82" s="2"/>
      <c r="F82" s="3" t="s">
        <v>62</v>
      </c>
      <c r="G82" s="2"/>
      <c r="H82" s="3" t="s">
        <v>63</v>
      </c>
      <c r="I82" s="2"/>
      <c r="J82" s="4" t="s">
        <v>10</v>
      </c>
      <c r="K82" s="4" t="s">
        <v>12</v>
      </c>
    </row>
    <row r="83" spans="1:11">
      <c r="A83" s="10" t="s">
        <v>102</v>
      </c>
      <c r="B83" s="11">
        <v>115905192</v>
      </c>
      <c r="C83" s="14"/>
      <c r="D83" s="11">
        <v>131704730</v>
      </c>
      <c r="E83" s="14"/>
      <c r="F83" s="11">
        <v>138961878</v>
      </c>
      <c r="G83" s="14"/>
      <c r="H83" s="11">
        <v>144796493</v>
      </c>
      <c r="I83" s="14"/>
      <c r="J83" s="12">
        <v>0.13631399999999999</v>
      </c>
      <c r="K83" s="12">
        <v>4.1986999999999997E-2</v>
      </c>
    </row>
    <row r="84" spans="1:11">
      <c r="A84" s="10" t="s">
        <v>103</v>
      </c>
      <c r="B84" s="11" t="s">
        <v>104</v>
      </c>
      <c r="C84" s="52" t="s">
        <v>104</v>
      </c>
      <c r="D84" s="11">
        <v>116716292</v>
      </c>
      <c r="E84" s="12">
        <v>0.88619999999999999</v>
      </c>
      <c r="F84" s="11">
        <v>125121015</v>
      </c>
      <c r="G84" s="12">
        <v>0.90039999999999998</v>
      </c>
      <c r="H84" s="11">
        <v>130291609</v>
      </c>
      <c r="I84" s="12">
        <v>0.89980000000000004</v>
      </c>
      <c r="J84" s="52" t="s">
        <v>104</v>
      </c>
      <c r="K84" s="12">
        <v>4.1325000000000001E-2</v>
      </c>
    </row>
    <row r="85" spans="1:11" ht="23">
      <c r="A85" s="10" t="s">
        <v>105</v>
      </c>
      <c r="B85" s="11" t="s">
        <v>104</v>
      </c>
      <c r="C85" s="52" t="s">
        <v>104</v>
      </c>
      <c r="D85" s="11">
        <v>52979430</v>
      </c>
      <c r="E85" s="12">
        <v>0.45391599999999999</v>
      </c>
      <c r="F85" s="11">
        <v>51509620</v>
      </c>
      <c r="G85" s="12">
        <v>0.41167799999999999</v>
      </c>
      <c r="H85" s="11">
        <v>53370954</v>
      </c>
      <c r="I85" s="12">
        <v>0.40962700000000002</v>
      </c>
      <c r="J85" s="52" t="s">
        <v>104</v>
      </c>
      <c r="K85" s="12">
        <v>3.6136000000000001E-2</v>
      </c>
    </row>
    <row r="86" spans="1:11" ht="23">
      <c r="A86" s="10" t="s">
        <v>106</v>
      </c>
      <c r="B86" s="11" t="s">
        <v>104</v>
      </c>
      <c r="C86" s="52" t="s">
        <v>104</v>
      </c>
      <c r="D86" s="11">
        <v>23006644</v>
      </c>
      <c r="E86" s="12">
        <v>0.19711600000000001</v>
      </c>
      <c r="F86" s="11">
        <v>28104913</v>
      </c>
      <c r="G86" s="12">
        <v>0.22462199999999999</v>
      </c>
      <c r="H86" s="11">
        <v>29494258</v>
      </c>
      <c r="I86" s="12">
        <v>0.22637099999999999</v>
      </c>
      <c r="J86" s="52" t="s">
        <v>104</v>
      </c>
      <c r="K86" s="12">
        <v>4.9433999999999999E-2</v>
      </c>
    </row>
    <row r="87" spans="1:11">
      <c r="A87" s="10" t="s">
        <v>107</v>
      </c>
      <c r="B87" s="11" t="s">
        <v>104</v>
      </c>
      <c r="C87" s="52" t="s">
        <v>104</v>
      </c>
      <c r="D87" s="11">
        <v>40730218</v>
      </c>
      <c r="E87" s="12">
        <v>0.348968</v>
      </c>
      <c r="F87" s="11">
        <v>45506482</v>
      </c>
      <c r="G87" s="12">
        <v>0.36370000000000002</v>
      </c>
      <c r="H87" s="11">
        <v>47426397</v>
      </c>
      <c r="I87" s="12">
        <v>0.36400199999999999</v>
      </c>
      <c r="J87" s="52" t="s">
        <v>104</v>
      </c>
      <c r="K87" s="12">
        <v>4.2189999999999998E-2</v>
      </c>
    </row>
    <row r="88" spans="1:11">
      <c r="A88" s="10" t="s">
        <v>108</v>
      </c>
      <c r="B88" s="11">
        <v>10424749</v>
      </c>
      <c r="C88" s="12">
        <v>8.9899999999999994E-2</v>
      </c>
      <c r="D88" s="11">
        <v>14988438</v>
      </c>
      <c r="E88" s="12">
        <v>0.113803</v>
      </c>
      <c r="F88" s="11">
        <v>13840863</v>
      </c>
      <c r="G88" s="12">
        <v>9.9599999999999994E-2</v>
      </c>
      <c r="H88" s="11">
        <v>14504884</v>
      </c>
      <c r="I88" s="12">
        <v>0.1002</v>
      </c>
      <c r="J88" s="12">
        <v>0.437774</v>
      </c>
      <c r="K88" s="12">
        <v>4.7974999999999997E-2</v>
      </c>
    </row>
    <row r="89" spans="1:11">
      <c r="A89" s="15"/>
      <c r="B89" s="2"/>
      <c r="C89" s="42"/>
      <c r="D89" s="2"/>
      <c r="E89" s="42"/>
      <c r="F89" s="2"/>
      <c r="G89" s="42"/>
      <c r="H89" s="2"/>
      <c r="I89" s="42"/>
      <c r="J89" s="42"/>
      <c r="K89" s="42"/>
    </row>
    <row r="90" spans="1:11" ht="12.5" customHeight="1">
      <c r="A90" s="86" t="s">
        <v>109</v>
      </c>
      <c r="B90" s="86"/>
      <c r="C90" s="86"/>
      <c r="D90" s="86"/>
      <c r="E90" s="86"/>
      <c r="F90" s="86"/>
      <c r="G90" s="86"/>
      <c r="H90" s="86"/>
      <c r="I90" s="86"/>
      <c r="J90" s="86"/>
      <c r="K90" s="86"/>
    </row>
    <row r="91" spans="1:11" ht="12.5" customHeight="1">
      <c r="A91" s="15"/>
      <c r="B91" s="2"/>
      <c r="C91" s="2"/>
      <c r="D91" s="2"/>
      <c r="E91" s="2"/>
      <c r="F91" s="2"/>
      <c r="G91" s="2"/>
      <c r="H91" s="2"/>
      <c r="I91" s="2"/>
      <c r="J91" s="87" t="s">
        <v>5</v>
      </c>
      <c r="K91" s="87"/>
    </row>
    <row r="92" spans="1:11" ht="23">
      <c r="A92" s="15"/>
      <c r="B92" s="3" t="s">
        <v>6</v>
      </c>
      <c r="C92" s="2"/>
      <c r="D92" s="3" t="s">
        <v>7</v>
      </c>
      <c r="E92" s="2"/>
      <c r="F92" s="3" t="s">
        <v>62</v>
      </c>
      <c r="G92" s="2"/>
      <c r="H92" s="3" t="s">
        <v>63</v>
      </c>
      <c r="I92" s="2"/>
      <c r="J92" s="4" t="s">
        <v>10</v>
      </c>
      <c r="K92" s="4" t="s">
        <v>12</v>
      </c>
    </row>
    <row r="93" spans="1:11">
      <c r="A93" s="10" t="s">
        <v>110</v>
      </c>
      <c r="B93" s="11">
        <v>10846949</v>
      </c>
      <c r="C93" s="12">
        <v>0.1028</v>
      </c>
      <c r="D93" s="11">
        <v>10603657</v>
      </c>
      <c r="E93" s="12">
        <v>9.0800000000000006E-2</v>
      </c>
      <c r="F93" s="11">
        <v>11080228</v>
      </c>
      <c r="G93" s="12">
        <v>8.8599999999999998E-2</v>
      </c>
      <c r="H93" s="11">
        <v>11411499</v>
      </c>
      <c r="I93" s="12">
        <v>8.7599999999999997E-2</v>
      </c>
      <c r="J93" s="12">
        <v>-2.2429999999999999E-2</v>
      </c>
      <c r="K93" s="12">
        <v>2.9897E-2</v>
      </c>
    </row>
    <row r="94" spans="1:11">
      <c r="A94" s="10" t="s">
        <v>111</v>
      </c>
      <c r="B94" s="11">
        <v>36113702</v>
      </c>
      <c r="C94" s="12">
        <v>0.34239999999999998</v>
      </c>
      <c r="D94" s="11">
        <v>39518610</v>
      </c>
      <c r="E94" s="12">
        <v>0.33860000000000001</v>
      </c>
      <c r="F94" s="11">
        <v>41838194</v>
      </c>
      <c r="G94" s="12">
        <v>0.33439999999999998</v>
      </c>
      <c r="H94" s="11">
        <v>43363055</v>
      </c>
      <c r="I94" s="12">
        <v>0.33279999999999998</v>
      </c>
      <c r="J94" s="12">
        <v>9.4283000000000006E-2</v>
      </c>
      <c r="K94" s="12">
        <v>3.6447E-2</v>
      </c>
    </row>
    <row r="95" spans="1:11">
      <c r="A95" s="10" t="s">
        <v>112</v>
      </c>
      <c r="B95" s="11">
        <v>58519792</v>
      </c>
      <c r="C95" s="12">
        <v>0.55479299999999998</v>
      </c>
      <c r="D95" s="11">
        <v>66594025</v>
      </c>
      <c r="E95" s="12">
        <v>0.57056300000000004</v>
      </c>
      <c r="F95" s="11">
        <v>72202593</v>
      </c>
      <c r="G95" s="12">
        <v>0.57706199999999996</v>
      </c>
      <c r="H95" s="11">
        <v>75517055</v>
      </c>
      <c r="I95" s="12">
        <v>0.5796</v>
      </c>
      <c r="J95" s="12">
        <v>0.13797400000000001</v>
      </c>
      <c r="K95" s="12">
        <v>4.5905000000000001E-2</v>
      </c>
    </row>
    <row r="96" spans="1:11">
      <c r="A96" s="10" t="s">
        <v>113</v>
      </c>
      <c r="B96" s="53">
        <v>1.5</v>
      </c>
      <c r="C96" s="14"/>
      <c r="D96" s="53">
        <v>1.9124000000000001</v>
      </c>
      <c r="E96" s="14"/>
      <c r="F96" s="53">
        <v>1.9341999999999999</v>
      </c>
      <c r="G96" s="14"/>
      <c r="H96" s="53">
        <v>1.9389000000000001</v>
      </c>
      <c r="I96" s="14"/>
      <c r="J96" s="12">
        <v>0.248892</v>
      </c>
      <c r="K96" s="12">
        <v>2.4559999999999998E-3</v>
      </c>
    </row>
    <row r="97" spans="1:11">
      <c r="A97" s="15"/>
      <c r="B97" s="2"/>
      <c r="C97" s="42"/>
      <c r="D97" s="2"/>
      <c r="E97" s="42"/>
      <c r="F97" s="2"/>
      <c r="G97" s="42"/>
      <c r="H97" s="2"/>
      <c r="I97" s="42"/>
      <c r="J97" s="42"/>
      <c r="K97" s="42"/>
    </row>
    <row r="98" spans="1:11" ht="12.5" customHeight="1">
      <c r="A98" s="86" t="s">
        <v>114</v>
      </c>
      <c r="B98" s="86"/>
      <c r="C98" s="86"/>
      <c r="D98" s="86"/>
      <c r="E98" s="86"/>
      <c r="F98" s="86"/>
      <c r="G98" s="86"/>
      <c r="H98" s="86"/>
      <c r="I98" s="86"/>
      <c r="J98" s="86"/>
      <c r="K98" s="86"/>
    </row>
    <row r="99" spans="1:11" ht="12.5" customHeight="1">
      <c r="A99" s="15"/>
      <c r="B99" s="2"/>
      <c r="C99" s="2"/>
      <c r="D99" s="2"/>
      <c r="E99" s="2"/>
      <c r="F99" s="2"/>
      <c r="G99" s="2"/>
      <c r="H99" s="2"/>
      <c r="I99" s="2"/>
      <c r="J99" s="87" t="s">
        <v>5</v>
      </c>
      <c r="K99" s="87"/>
    </row>
    <row r="100" spans="1:11" ht="23">
      <c r="A100" s="15"/>
      <c r="B100" s="3" t="s">
        <v>6</v>
      </c>
      <c r="C100" s="2"/>
      <c r="D100" s="3" t="s">
        <v>7</v>
      </c>
      <c r="E100" s="2"/>
      <c r="F100" s="3" t="s">
        <v>62</v>
      </c>
      <c r="G100" s="2"/>
      <c r="H100" s="3" t="s">
        <v>63</v>
      </c>
      <c r="I100" s="2"/>
      <c r="J100" s="4" t="s">
        <v>10</v>
      </c>
      <c r="K100" s="4" t="s">
        <v>12</v>
      </c>
    </row>
    <row r="101" spans="1:11">
      <c r="A101" s="10" t="s">
        <v>115</v>
      </c>
      <c r="B101" s="11">
        <v>113058826</v>
      </c>
      <c r="C101" s="12">
        <v>0.5111</v>
      </c>
      <c r="D101" s="11">
        <v>114252176</v>
      </c>
      <c r="E101" s="12">
        <v>0.46160000000000001</v>
      </c>
      <c r="F101" s="11">
        <v>120507500</v>
      </c>
      <c r="G101" s="12">
        <v>0.45029999999999998</v>
      </c>
      <c r="H101" s="11">
        <v>124924494</v>
      </c>
      <c r="I101" s="12">
        <v>0.44850000000000001</v>
      </c>
      <c r="J101" s="12">
        <v>1.0555E-2</v>
      </c>
      <c r="K101" s="12">
        <v>3.6652999999999998E-2</v>
      </c>
    </row>
    <row r="102" spans="1:11">
      <c r="A102" s="10" t="s">
        <v>116</v>
      </c>
      <c r="B102" s="11">
        <v>11942621</v>
      </c>
      <c r="C102" s="12">
        <v>5.3999999999999999E-2</v>
      </c>
      <c r="D102" s="11">
        <v>11960881</v>
      </c>
      <c r="E102" s="12">
        <v>4.8300000000000003E-2</v>
      </c>
      <c r="F102" s="11">
        <v>12929979</v>
      </c>
      <c r="G102" s="12">
        <v>4.8300000000000003E-2</v>
      </c>
      <c r="H102" s="11">
        <v>13524683</v>
      </c>
      <c r="I102" s="12">
        <v>4.8599999999999997E-2</v>
      </c>
      <c r="J102" s="12">
        <v>1.529E-3</v>
      </c>
      <c r="K102" s="12">
        <v>4.5994E-2</v>
      </c>
    </row>
    <row r="103" spans="1:11">
      <c r="A103" s="10" t="s">
        <v>117</v>
      </c>
      <c r="B103" s="11">
        <v>21560970</v>
      </c>
      <c r="C103" s="12">
        <v>9.7500000000000003E-2</v>
      </c>
      <c r="D103" s="11">
        <v>26965336</v>
      </c>
      <c r="E103" s="12">
        <v>0.1089</v>
      </c>
      <c r="F103" s="11">
        <v>29592105</v>
      </c>
      <c r="G103" s="12">
        <v>0.1106</v>
      </c>
      <c r="H103" s="11">
        <v>30902115</v>
      </c>
      <c r="I103" s="12">
        <v>0.1109</v>
      </c>
      <c r="J103" s="12">
        <v>0.25065500000000002</v>
      </c>
      <c r="K103" s="12">
        <v>4.4269000000000003E-2</v>
      </c>
    </row>
    <row r="104" spans="1:11">
      <c r="A104" s="10" t="s">
        <v>118</v>
      </c>
      <c r="B104" s="11">
        <v>14674735</v>
      </c>
      <c r="C104" s="12">
        <v>6.6299999999999998E-2</v>
      </c>
      <c r="D104" s="11">
        <v>14918591</v>
      </c>
      <c r="E104" s="12">
        <v>6.0299999999999999E-2</v>
      </c>
      <c r="F104" s="11">
        <v>15711102</v>
      </c>
      <c r="G104" s="12">
        <v>5.8700000000000002E-2</v>
      </c>
      <c r="H104" s="11">
        <v>16235279</v>
      </c>
      <c r="I104" s="12">
        <v>5.8299999999999998E-2</v>
      </c>
      <c r="J104" s="12">
        <v>1.6617E-2</v>
      </c>
      <c r="K104" s="12">
        <v>3.3362999999999997E-2</v>
      </c>
    </row>
    <row r="105" spans="1:11">
      <c r="A105" s="10" t="s">
        <v>119</v>
      </c>
      <c r="B105" s="11">
        <v>59913979</v>
      </c>
      <c r="C105" s="12">
        <v>0.27079999999999999</v>
      </c>
      <c r="D105" s="11">
        <v>79421341</v>
      </c>
      <c r="E105" s="12">
        <v>0.32090000000000002</v>
      </c>
      <c r="F105" s="11">
        <v>88852810</v>
      </c>
      <c r="G105" s="12">
        <v>0.33200000000000002</v>
      </c>
      <c r="H105" s="11">
        <v>92952611</v>
      </c>
      <c r="I105" s="12">
        <v>0.3337</v>
      </c>
      <c r="J105" s="12">
        <v>0.32558900000000002</v>
      </c>
      <c r="K105" s="12">
        <v>4.6141000000000001E-2</v>
      </c>
    </row>
    <row r="106" spans="1:11">
      <c r="A106" s="10" t="s">
        <v>120</v>
      </c>
      <c r="B106" s="11">
        <v>221224172</v>
      </c>
      <c r="C106" s="14"/>
      <c r="D106" s="11">
        <v>247518325</v>
      </c>
      <c r="E106" s="14"/>
      <c r="F106" s="11">
        <v>267593496</v>
      </c>
      <c r="G106" s="14"/>
      <c r="H106" s="11">
        <v>278539182</v>
      </c>
      <c r="I106" s="14"/>
      <c r="J106" s="12">
        <v>0.11885800000000001</v>
      </c>
      <c r="K106" s="12">
        <v>4.0904000000000003E-2</v>
      </c>
    </row>
    <row r="107" spans="1:11">
      <c r="A107" s="15"/>
      <c r="B107" s="2"/>
      <c r="C107" s="42"/>
      <c r="D107" s="2"/>
      <c r="E107" s="42"/>
      <c r="F107" s="2"/>
      <c r="G107" s="42"/>
      <c r="H107" s="2"/>
      <c r="I107" s="42"/>
      <c r="J107" s="42"/>
      <c r="K107" s="42"/>
    </row>
    <row r="108" spans="1:11" ht="12.5" customHeight="1">
      <c r="A108" s="86" t="s">
        <v>121</v>
      </c>
      <c r="B108" s="86"/>
      <c r="C108" s="86"/>
      <c r="D108" s="86"/>
      <c r="E108" s="86"/>
      <c r="F108" s="86"/>
      <c r="G108" s="86"/>
      <c r="H108" s="86"/>
      <c r="I108" s="86"/>
      <c r="J108" s="86"/>
      <c r="K108" s="86"/>
    </row>
    <row r="109" spans="1:11" ht="12.5" customHeight="1">
      <c r="A109" s="15"/>
      <c r="B109" s="2"/>
      <c r="C109" s="2"/>
      <c r="D109" s="2"/>
      <c r="E109" s="2"/>
      <c r="F109" s="2"/>
      <c r="G109" s="2"/>
      <c r="H109" s="2"/>
      <c r="I109" s="2"/>
      <c r="J109" s="87" t="s">
        <v>5</v>
      </c>
      <c r="K109" s="87"/>
    </row>
    <row r="110" spans="1:11" ht="23">
      <c r="A110" s="15"/>
      <c r="B110" s="3" t="s">
        <v>6</v>
      </c>
      <c r="C110" s="2"/>
      <c r="D110" s="3" t="s">
        <v>7</v>
      </c>
      <c r="E110" s="2"/>
      <c r="F110" s="3" t="s">
        <v>62</v>
      </c>
      <c r="G110" s="2"/>
      <c r="H110" s="3" t="s">
        <v>63</v>
      </c>
      <c r="I110" s="2"/>
      <c r="J110" s="4" t="s">
        <v>10</v>
      </c>
      <c r="K110" s="4" t="s">
        <v>12</v>
      </c>
    </row>
    <row r="111" spans="1:11">
      <c r="A111" s="10" t="s">
        <v>122</v>
      </c>
      <c r="B111" s="11">
        <v>11137154</v>
      </c>
      <c r="C111" s="12">
        <v>6.1100000000000002E-2</v>
      </c>
      <c r="D111" s="11">
        <v>9724405</v>
      </c>
      <c r="E111" s="12">
        <v>4.7694E-2</v>
      </c>
      <c r="F111" s="11">
        <v>9258100</v>
      </c>
      <c r="G111" s="12">
        <v>4.1369000000000003E-2</v>
      </c>
      <c r="H111" s="11">
        <v>9571717</v>
      </c>
      <c r="I111" s="12">
        <v>4.0800000000000003E-2</v>
      </c>
      <c r="J111" s="12">
        <v>-0.12684999999999999</v>
      </c>
      <c r="K111" s="12">
        <v>3.3875000000000002E-2</v>
      </c>
    </row>
    <row r="112" spans="1:11">
      <c r="A112" s="10" t="s">
        <v>123</v>
      </c>
      <c r="B112" s="11">
        <v>21960288</v>
      </c>
      <c r="C112" s="12">
        <v>0.1205</v>
      </c>
      <c r="D112" s="11">
        <v>16976128</v>
      </c>
      <c r="E112" s="12">
        <v>8.3260000000000001E-2</v>
      </c>
      <c r="F112" s="11">
        <v>16723199</v>
      </c>
      <c r="G112" s="12">
        <v>7.4726000000000001E-2</v>
      </c>
      <c r="H112" s="11">
        <v>17277402</v>
      </c>
      <c r="I112" s="12">
        <v>7.3646000000000003E-2</v>
      </c>
      <c r="J112" s="12">
        <v>-0.226962</v>
      </c>
      <c r="K112" s="12">
        <v>3.3140000000000003E-2</v>
      </c>
    </row>
    <row r="113" spans="1:11">
      <c r="A113" s="10" t="s">
        <v>124</v>
      </c>
      <c r="B113" s="11">
        <v>52169186</v>
      </c>
      <c r="C113" s="12">
        <v>0.2863</v>
      </c>
      <c r="D113" s="11">
        <v>58125345</v>
      </c>
      <c r="E113" s="12">
        <v>0.28510000000000002</v>
      </c>
      <c r="F113" s="11">
        <v>61715002</v>
      </c>
      <c r="G113" s="12">
        <v>0.27579999999999999</v>
      </c>
      <c r="H113" s="11">
        <v>64070603</v>
      </c>
      <c r="I113" s="12">
        <v>0.27310000000000001</v>
      </c>
      <c r="J113" s="12">
        <v>0.11416999999999999</v>
      </c>
      <c r="K113" s="12">
        <v>3.8169000000000002E-2</v>
      </c>
    </row>
    <row r="114" spans="1:11">
      <c r="A114" s="10" t="s">
        <v>125</v>
      </c>
      <c r="B114" s="11">
        <v>38352795</v>
      </c>
      <c r="C114" s="12">
        <v>0.21049999999999999</v>
      </c>
      <c r="D114" s="11">
        <v>43382659</v>
      </c>
      <c r="E114" s="12">
        <v>0.21277299999999999</v>
      </c>
      <c r="F114" s="11">
        <v>46626620</v>
      </c>
      <c r="G114" s="12">
        <v>0.208347</v>
      </c>
      <c r="H114" s="11">
        <v>48781577</v>
      </c>
      <c r="I114" s="12">
        <v>0.20793400000000001</v>
      </c>
      <c r="J114" s="12">
        <v>0.13114700000000001</v>
      </c>
      <c r="K114" s="12">
        <v>4.6217000000000001E-2</v>
      </c>
    </row>
    <row r="115" spans="1:11">
      <c r="A115" s="10" t="s">
        <v>126</v>
      </c>
      <c r="B115" s="11">
        <v>11513519</v>
      </c>
      <c r="C115" s="12">
        <v>6.3200000000000006E-2</v>
      </c>
      <c r="D115" s="11">
        <v>15524420</v>
      </c>
      <c r="E115" s="12">
        <v>7.6100000000000001E-2</v>
      </c>
      <c r="F115" s="11">
        <v>18230987</v>
      </c>
      <c r="G115" s="12">
        <v>8.1500000000000003E-2</v>
      </c>
      <c r="H115" s="11">
        <v>19241036</v>
      </c>
      <c r="I115" s="12">
        <v>8.2000000000000003E-2</v>
      </c>
      <c r="J115" s="12">
        <v>0.34836400000000001</v>
      </c>
      <c r="K115" s="12">
        <v>5.5403000000000001E-2</v>
      </c>
    </row>
    <row r="116" spans="1:11">
      <c r="A116" s="10" t="s">
        <v>127</v>
      </c>
      <c r="B116" s="11">
        <v>28318234</v>
      </c>
      <c r="C116" s="12">
        <v>0.15540000000000001</v>
      </c>
      <c r="D116" s="11">
        <v>36178377</v>
      </c>
      <c r="E116" s="12">
        <v>0.1774</v>
      </c>
      <c r="F116" s="11">
        <v>42362190</v>
      </c>
      <c r="G116" s="12">
        <v>0.1893</v>
      </c>
      <c r="H116" s="11">
        <v>44965480</v>
      </c>
      <c r="I116" s="12">
        <v>0.19170000000000001</v>
      </c>
      <c r="J116" s="12">
        <v>0.27756500000000001</v>
      </c>
      <c r="K116" s="12">
        <v>6.1453000000000001E-2</v>
      </c>
    </row>
    <row r="117" spans="1:11">
      <c r="A117" s="10" t="s">
        <v>128</v>
      </c>
      <c r="B117" s="11">
        <v>16144800</v>
      </c>
      <c r="C117" s="12">
        <v>8.8604000000000002E-2</v>
      </c>
      <c r="D117" s="11">
        <v>21293519</v>
      </c>
      <c r="E117" s="12">
        <v>0.104435</v>
      </c>
      <c r="F117" s="11">
        <v>25751906</v>
      </c>
      <c r="G117" s="12">
        <v>0.11507000000000001</v>
      </c>
      <c r="H117" s="11">
        <v>27411520</v>
      </c>
      <c r="I117" s="12">
        <v>0.116843</v>
      </c>
      <c r="J117" s="12">
        <v>0.318909</v>
      </c>
      <c r="K117" s="12">
        <v>6.4446000000000003E-2</v>
      </c>
    </row>
    <row r="118" spans="1:11">
      <c r="A118" s="10" t="s">
        <v>129</v>
      </c>
      <c r="B118" s="11">
        <v>2617831</v>
      </c>
      <c r="C118" s="12">
        <v>1.44E-2</v>
      </c>
      <c r="D118" s="11">
        <v>2687130</v>
      </c>
      <c r="E118" s="12">
        <v>1.3179E-2</v>
      </c>
      <c r="F118" s="11">
        <v>3124884</v>
      </c>
      <c r="G118" s="12">
        <v>1.3963E-2</v>
      </c>
      <c r="H118" s="11">
        <v>3281603</v>
      </c>
      <c r="I118" s="12">
        <v>1.3988E-2</v>
      </c>
      <c r="J118" s="12">
        <v>2.6471999999999999E-2</v>
      </c>
      <c r="K118" s="12">
        <v>5.0152000000000002E-2</v>
      </c>
    </row>
    <row r="119" spans="1:11">
      <c r="A119" s="10" t="s">
        <v>130</v>
      </c>
      <c r="B119" s="11">
        <v>182213807</v>
      </c>
      <c r="C119" s="14"/>
      <c r="D119" s="11">
        <v>203891983</v>
      </c>
      <c r="E119" s="14"/>
      <c r="F119" s="11">
        <v>223792888</v>
      </c>
      <c r="G119" s="14"/>
      <c r="H119" s="11">
        <v>234600938</v>
      </c>
      <c r="I119" s="14"/>
      <c r="J119" s="12">
        <v>0.11897099999999999</v>
      </c>
      <c r="K119" s="12">
        <v>4.8294999999999998E-2</v>
      </c>
    </row>
    <row r="120" spans="1:11" ht="12.5" customHeight="1">
      <c r="A120" s="100" t="s">
        <v>40</v>
      </c>
      <c r="B120" s="100"/>
      <c r="C120" s="100"/>
      <c r="D120" s="100"/>
      <c r="E120" s="100"/>
      <c r="F120" s="100"/>
      <c r="G120" s="100"/>
      <c r="H120" s="100"/>
      <c r="I120" s="100"/>
      <c r="J120" s="100"/>
      <c r="K120" s="100"/>
    </row>
    <row r="121" spans="1:11">
      <c r="A121" s="15"/>
      <c r="B121" s="2"/>
      <c r="C121" s="42"/>
      <c r="D121" s="2"/>
      <c r="E121" s="42"/>
      <c r="F121" s="2"/>
      <c r="G121" s="42"/>
      <c r="H121" s="2"/>
      <c r="I121" s="42"/>
      <c r="J121" s="42"/>
      <c r="K121" s="42"/>
    </row>
    <row r="122" spans="1:11" ht="12.5" customHeight="1">
      <c r="A122" s="86" t="s">
        <v>131</v>
      </c>
      <c r="B122" s="86"/>
      <c r="C122" s="86"/>
      <c r="D122" s="86"/>
      <c r="E122" s="86"/>
      <c r="F122" s="86"/>
      <c r="G122" s="86"/>
      <c r="H122" s="86"/>
      <c r="I122" s="86"/>
      <c r="J122" s="86"/>
      <c r="K122" s="86"/>
    </row>
    <row r="123" spans="1:11">
      <c r="A123" s="15"/>
      <c r="B123" s="3" t="s">
        <v>21</v>
      </c>
      <c r="C123" s="42"/>
      <c r="D123" s="42"/>
      <c r="E123" s="42"/>
      <c r="F123" s="42"/>
      <c r="G123" s="42"/>
      <c r="H123" s="42"/>
      <c r="I123" s="42"/>
      <c r="J123" s="42"/>
      <c r="K123" s="42"/>
    </row>
    <row r="124" spans="1:11">
      <c r="A124" s="15"/>
      <c r="B124" s="3" t="s">
        <v>132</v>
      </c>
      <c r="C124" s="42"/>
      <c r="D124" s="2"/>
      <c r="E124" s="42"/>
      <c r="F124" s="2"/>
      <c r="G124" s="42"/>
      <c r="H124" s="2"/>
      <c r="I124" s="42"/>
      <c r="J124" s="42"/>
      <c r="K124" s="42"/>
    </row>
    <row r="125" spans="1:11">
      <c r="A125" s="10" t="s">
        <v>133</v>
      </c>
      <c r="B125" s="11">
        <v>10677238</v>
      </c>
      <c r="C125" s="14"/>
      <c r="D125" s="44"/>
      <c r="E125" s="14"/>
      <c r="F125" s="14"/>
      <c r="G125" s="14"/>
      <c r="H125" s="44"/>
      <c r="I125" s="14"/>
      <c r="J125" s="14"/>
      <c r="K125" s="14"/>
    </row>
    <row r="126" spans="1:11">
      <c r="A126" s="10" t="s">
        <v>134</v>
      </c>
      <c r="B126" s="11">
        <v>10578834</v>
      </c>
      <c r="C126" s="14"/>
      <c r="D126" s="44"/>
      <c r="E126" s="14"/>
      <c r="F126" s="14"/>
      <c r="G126" s="14"/>
      <c r="H126" s="44"/>
      <c r="I126" s="14"/>
      <c r="J126" s="14"/>
      <c r="K126" s="14"/>
    </row>
    <row r="127" spans="1:11">
      <c r="A127" s="10" t="s">
        <v>135</v>
      </c>
      <c r="B127" s="11">
        <v>11820012</v>
      </c>
      <c r="C127" s="14"/>
      <c r="D127" s="44"/>
      <c r="E127" s="14"/>
      <c r="F127" s="14"/>
      <c r="G127" s="14"/>
      <c r="H127" s="44"/>
      <c r="I127" s="14"/>
      <c r="J127" s="14"/>
      <c r="K127" s="14"/>
    </row>
    <row r="128" spans="1:11">
      <c r="A128" s="10" t="s">
        <v>136</v>
      </c>
      <c r="B128" s="11">
        <v>11546241</v>
      </c>
      <c r="C128" s="14"/>
      <c r="D128" s="44"/>
      <c r="E128" s="14"/>
      <c r="F128" s="14"/>
      <c r="G128" s="14"/>
      <c r="H128" s="44"/>
      <c r="I128" s="14"/>
      <c r="J128" s="14"/>
      <c r="K128" s="14"/>
    </row>
    <row r="129" spans="1:11">
      <c r="A129" s="10" t="s">
        <v>137</v>
      </c>
      <c r="B129" s="11">
        <v>10672009</v>
      </c>
      <c r="C129" s="14"/>
      <c r="D129" s="44"/>
      <c r="E129" s="14"/>
      <c r="F129" s="14"/>
      <c r="G129" s="14"/>
      <c r="H129" s="44"/>
      <c r="I129" s="14"/>
      <c r="J129" s="14"/>
      <c r="K129" s="14"/>
    </row>
    <row r="130" spans="1:11">
      <c r="A130" s="10" t="s">
        <v>138</v>
      </c>
      <c r="B130" s="11">
        <v>10777068</v>
      </c>
      <c r="C130" s="14"/>
      <c r="D130" s="44"/>
      <c r="E130" s="14"/>
      <c r="F130" s="14"/>
      <c r="G130" s="14"/>
      <c r="H130" s="44"/>
      <c r="I130" s="14"/>
      <c r="J130" s="14"/>
      <c r="K130" s="14"/>
    </row>
    <row r="131" spans="1:11">
      <c r="A131" s="10" t="s">
        <v>139</v>
      </c>
      <c r="B131" s="11">
        <v>12003365</v>
      </c>
      <c r="C131" s="14"/>
      <c r="D131" s="44"/>
      <c r="E131" s="14"/>
      <c r="F131" s="14"/>
      <c r="G131" s="14"/>
      <c r="H131" s="44"/>
      <c r="I131" s="14"/>
      <c r="J131" s="14"/>
      <c r="K131" s="14"/>
    </row>
    <row r="132" spans="1:11">
      <c r="A132" s="10" t="s">
        <v>140</v>
      </c>
      <c r="B132" s="11">
        <v>11689469</v>
      </c>
      <c r="C132" s="14"/>
      <c r="D132" s="44"/>
      <c r="E132" s="14"/>
      <c r="F132" s="14"/>
      <c r="G132" s="14"/>
      <c r="H132" s="44"/>
      <c r="I132" s="14"/>
      <c r="J132" s="14"/>
      <c r="K132" s="14"/>
    </row>
    <row r="133" spans="1:11">
      <c r="A133" s="10" t="s">
        <v>141</v>
      </c>
      <c r="B133" s="11">
        <v>10884730</v>
      </c>
      <c r="C133" s="14"/>
      <c r="D133" s="44"/>
      <c r="E133" s="14"/>
      <c r="F133" s="14"/>
      <c r="G133" s="14"/>
      <c r="H133" s="44"/>
      <c r="I133" s="14"/>
      <c r="J133" s="14"/>
      <c r="K133" s="14"/>
    </row>
    <row r="134" spans="1:11" ht="12.5" customHeight="1">
      <c r="A134" s="83" t="s">
        <v>40</v>
      </c>
      <c r="B134" s="83"/>
      <c r="C134" s="83"/>
      <c r="D134" s="83"/>
      <c r="E134" s="83"/>
      <c r="F134" s="83"/>
      <c r="G134" s="83"/>
      <c r="H134" s="83"/>
      <c r="I134" s="83"/>
      <c r="J134" s="83"/>
      <c r="K134" s="83"/>
    </row>
    <row r="135" spans="1:11">
      <c r="A135" s="83"/>
      <c r="B135" s="83"/>
      <c r="C135" s="83"/>
      <c r="D135" s="83"/>
      <c r="E135" s="83"/>
      <c r="F135" s="83"/>
      <c r="G135" s="83"/>
      <c r="H135" s="83"/>
      <c r="I135" s="83"/>
      <c r="J135" s="83"/>
      <c r="K135" s="83"/>
    </row>
    <row r="136" spans="1:11" ht="59" customHeight="1">
      <c r="A136" s="99" t="s">
        <v>142</v>
      </c>
      <c r="B136" s="99"/>
      <c r="C136" s="99"/>
      <c r="D136" s="99"/>
      <c r="E136" s="99"/>
      <c r="F136" s="99"/>
      <c r="G136" s="99"/>
      <c r="H136" s="99"/>
      <c r="I136" s="99"/>
      <c r="J136" s="99"/>
      <c r="K136" s="99"/>
    </row>
  </sheetData>
  <mergeCells count="39">
    <mergeCell ref="A136:K136"/>
    <mergeCell ref="J109:K109"/>
    <mergeCell ref="A120:K120"/>
    <mergeCell ref="A122:K122"/>
    <mergeCell ref="A134:K134"/>
    <mergeCell ref="A135:K135"/>
    <mergeCell ref="A90:K90"/>
    <mergeCell ref="J91:K91"/>
    <mergeCell ref="A98:K98"/>
    <mergeCell ref="J99:K99"/>
    <mergeCell ref="A108:K108"/>
    <mergeCell ref="J52:K52"/>
    <mergeCell ref="A66:K66"/>
    <mergeCell ref="J67:K67"/>
    <mergeCell ref="A80:K80"/>
    <mergeCell ref="J81:K81"/>
    <mergeCell ref="A33:K33"/>
    <mergeCell ref="J34:K34"/>
    <mergeCell ref="A47:F47"/>
    <mergeCell ref="J47:K47"/>
    <mergeCell ref="A51:K51"/>
    <mergeCell ref="A17:K17"/>
    <mergeCell ref="J18:K18"/>
    <mergeCell ref="L18:M18"/>
    <mergeCell ref="A27:K27"/>
    <mergeCell ref="J28:K28"/>
    <mergeCell ref="L28:M28"/>
    <mergeCell ref="A4:K4"/>
    <mergeCell ref="A5:K5"/>
    <mergeCell ref="J6:K6"/>
    <mergeCell ref="L6:M6"/>
    <mergeCell ref="J12:K12"/>
    <mergeCell ref="L12:M12"/>
    <mergeCell ref="A1:F1"/>
    <mergeCell ref="G1:K1"/>
    <mergeCell ref="A2:F2"/>
    <mergeCell ref="G2:K2"/>
    <mergeCell ref="A3:F3"/>
    <mergeCell ref="G3:K3"/>
  </mergeCells>
  <pageMargins left="0.7" right="0.7" top="0.75" bottom="0.75" header="0.51180555555555496" footer="0.51180555555555496"/>
  <pageSetup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39"/>
  <sheetViews>
    <sheetView zoomScaleNormal="100" workbookViewId="0">
      <selection activeCell="F23" sqref="F23"/>
    </sheetView>
  </sheetViews>
  <sheetFormatPr defaultColWidth="8.2265625" defaultRowHeight="13"/>
  <cols>
    <col min="2" max="2" width="24.54296875" customWidth="1"/>
    <col min="3" max="3" width="10.7265625" customWidth="1"/>
    <col min="4" max="4" width="13.36328125" customWidth="1"/>
    <col min="5" max="5" width="11" customWidth="1"/>
    <col min="6" max="6" width="11.26953125" customWidth="1"/>
    <col min="7" max="7" width="10.1796875" customWidth="1"/>
    <col min="11" max="11" width="9.90625" customWidth="1"/>
  </cols>
  <sheetData>
    <row r="1" spans="2:11">
      <c r="B1" s="54" t="s">
        <v>230</v>
      </c>
    </row>
    <row r="2" spans="2:11">
      <c r="B2" t="s">
        <v>231</v>
      </c>
    </row>
    <row r="3" spans="2:11">
      <c r="F3" s="54"/>
    </row>
    <row r="4" spans="2:11">
      <c r="B4" t="s">
        <v>232</v>
      </c>
      <c r="C4" s="57">
        <v>43862</v>
      </c>
      <c r="D4" s="57">
        <v>43922</v>
      </c>
      <c r="E4" s="54" t="s">
        <v>233</v>
      </c>
      <c r="F4" t="s">
        <v>24</v>
      </c>
      <c r="G4" s="54" t="s">
        <v>234</v>
      </c>
      <c r="H4" s="54" t="s">
        <v>24</v>
      </c>
    </row>
    <row r="5" spans="2:11">
      <c r="B5" t="s">
        <v>235</v>
      </c>
      <c r="C5" s="58">
        <v>15012692</v>
      </c>
      <c r="D5" s="58">
        <v>11710360</v>
      </c>
      <c r="E5" s="58">
        <v>-3302331</v>
      </c>
      <c r="F5" s="59">
        <v>-0.22</v>
      </c>
      <c r="G5" s="58">
        <v>-3302331</v>
      </c>
      <c r="H5" s="59">
        <v>-0.22</v>
      </c>
    </row>
    <row r="6" spans="2:11">
      <c r="B6" t="s">
        <v>16</v>
      </c>
      <c r="C6" s="58">
        <v>5389399</v>
      </c>
      <c r="D6" s="58">
        <v>4048205</v>
      </c>
      <c r="E6" s="58">
        <v>-1341194</v>
      </c>
      <c r="F6" s="59">
        <v>-0.25</v>
      </c>
      <c r="G6" s="58">
        <v>-1029305</v>
      </c>
      <c r="H6" s="59">
        <v>-0.19</v>
      </c>
      <c r="K6" s="58"/>
    </row>
    <row r="7" spans="2:11">
      <c r="B7" t="s">
        <v>15</v>
      </c>
      <c r="C7" s="58">
        <v>9623293</v>
      </c>
      <c r="D7" s="58">
        <v>7662156</v>
      </c>
      <c r="E7" s="58">
        <v>-1961137</v>
      </c>
      <c r="F7" s="59">
        <v>-0.2</v>
      </c>
      <c r="G7" s="58">
        <v>-2184231</v>
      </c>
      <c r="H7" s="59">
        <v>-0.23</v>
      </c>
      <c r="K7" s="58"/>
    </row>
    <row r="8" spans="2:11">
      <c r="B8" t="s">
        <v>69</v>
      </c>
      <c r="C8" s="58">
        <v>1079116</v>
      </c>
      <c r="D8" s="58">
        <v>637769</v>
      </c>
      <c r="E8" s="58">
        <v>-441347</v>
      </c>
      <c r="F8" s="59">
        <v>-0.41</v>
      </c>
      <c r="G8" s="58">
        <v>-379452</v>
      </c>
      <c r="H8" s="59">
        <v>-0.35</v>
      </c>
    </row>
    <row r="9" spans="2:11">
      <c r="B9" t="s">
        <v>236</v>
      </c>
      <c r="C9" s="58">
        <v>2070896</v>
      </c>
      <c r="D9" s="58">
        <v>1412925</v>
      </c>
      <c r="E9" s="58">
        <v>-657971</v>
      </c>
      <c r="F9" s="59">
        <v>-0.32</v>
      </c>
      <c r="G9" s="58">
        <v>-583009</v>
      </c>
      <c r="H9" s="59">
        <v>-0.28000000000000003</v>
      </c>
      <c r="K9" s="58"/>
    </row>
    <row r="10" spans="2:11">
      <c r="B10" t="s">
        <v>237</v>
      </c>
      <c r="C10" s="58">
        <v>888528</v>
      </c>
      <c r="D10" s="58">
        <v>657896</v>
      </c>
      <c r="E10" s="58">
        <v>-230632</v>
      </c>
      <c r="F10" s="59">
        <v>-0.26</v>
      </c>
      <c r="G10" s="58">
        <v>-195041</v>
      </c>
      <c r="H10" s="59">
        <v>-0.22</v>
      </c>
    </row>
    <row r="11" spans="2:11">
      <c r="B11" t="s">
        <v>68</v>
      </c>
      <c r="C11" s="58">
        <v>10553415</v>
      </c>
      <c r="D11" s="58">
        <v>8761531</v>
      </c>
      <c r="E11" s="58">
        <v>-1791884</v>
      </c>
      <c r="F11" s="59">
        <v>-0.17</v>
      </c>
      <c r="G11" s="58">
        <v>-1928907</v>
      </c>
      <c r="H11" s="59">
        <v>-0.18</v>
      </c>
    </row>
    <row r="12" spans="2:11">
      <c r="B12" t="s">
        <v>238</v>
      </c>
      <c r="C12" s="58">
        <v>3120275</v>
      </c>
      <c r="D12" s="58">
        <v>2009597</v>
      </c>
      <c r="E12" s="58">
        <v>-1110677</v>
      </c>
      <c r="F12" s="59">
        <v>-0.36</v>
      </c>
      <c r="G12" s="58">
        <v>-1095536</v>
      </c>
      <c r="H12" s="59">
        <v>-0.35</v>
      </c>
    </row>
    <row r="13" spans="2:11">
      <c r="B13" t="s">
        <v>239</v>
      </c>
      <c r="C13" s="58">
        <v>11892417</v>
      </c>
      <c r="D13" s="58">
        <v>9700763</v>
      </c>
      <c r="E13" s="58">
        <v>-2191654</v>
      </c>
      <c r="F13" s="59">
        <v>-0.18</v>
      </c>
      <c r="G13" s="58">
        <v>-2256417</v>
      </c>
      <c r="H13" s="59">
        <v>-0.19</v>
      </c>
    </row>
    <row r="15" spans="2:11">
      <c r="B15" t="s">
        <v>240</v>
      </c>
    </row>
    <row r="16" spans="2:11">
      <c r="B16" t="s">
        <v>241</v>
      </c>
    </row>
    <row r="17" spans="2:7">
      <c r="B17" t="s">
        <v>242</v>
      </c>
    </row>
    <row r="18" spans="2:7">
      <c r="B18" t="s">
        <v>243</v>
      </c>
    </row>
    <row r="19" spans="2:7">
      <c r="B19" t="s">
        <v>244</v>
      </c>
    </row>
    <row r="20" spans="2:7">
      <c r="B20" t="s">
        <v>245</v>
      </c>
    </row>
    <row r="23" spans="2:7">
      <c r="E23" s="60"/>
    </row>
    <row r="24" spans="2:7">
      <c r="E24" s="61"/>
    </row>
    <row r="25" spans="2:7">
      <c r="C25" s="57">
        <v>43922</v>
      </c>
      <c r="D25" s="54" t="s">
        <v>246</v>
      </c>
      <c r="E25" s="54" t="s">
        <v>24</v>
      </c>
      <c r="F25" s="57">
        <v>43862</v>
      </c>
      <c r="G25" s="54" t="s">
        <v>24</v>
      </c>
    </row>
    <row r="26" spans="2:7">
      <c r="B26" t="s">
        <v>247</v>
      </c>
      <c r="C26" s="62">
        <v>928156</v>
      </c>
      <c r="D26" s="62">
        <v>58494</v>
      </c>
      <c r="E26" s="59">
        <v>7.0000000000000007E-2</v>
      </c>
      <c r="F26" s="62">
        <v>869661</v>
      </c>
      <c r="G26" s="59">
        <v>0.06</v>
      </c>
    </row>
    <row r="27" spans="2:7">
      <c r="B27" t="s">
        <v>248</v>
      </c>
      <c r="C27" s="62">
        <v>1768875</v>
      </c>
      <c r="D27" s="62">
        <v>-667182</v>
      </c>
      <c r="E27" s="59">
        <v>-0.27</v>
      </c>
      <c r="F27" s="62">
        <v>2436057</v>
      </c>
      <c r="G27" s="59">
        <v>0.16</v>
      </c>
    </row>
    <row r="28" spans="2:7">
      <c r="B28" t="s">
        <v>249</v>
      </c>
      <c r="C28" s="62">
        <v>506019</v>
      </c>
      <c r="D28" s="62">
        <v>-60174</v>
      </c>
      <c r="E28" s="59">
        <v>-0.11</v>
      </c>
      <c r="F28" s="62">
        <v>566192</v>
      </c>
      <c r="G28" s="59">
        <v>0.04</v>
      </c>
    </row>
    <row r="29" spans="2:7">
      <c r="B29" s="54" t="s">
        <v>250</v>
      </c>
      <c r="C29" s="62">
        <v>960872</v>
      </c>
      <c r="D29" s="62">
        <v>-107612</v>
      </c>
      <c r="E29" s="59">
        <v>-0.1</v>
      </c>
      <c r="F29" s="62">
        <v>1068484</v>
      </c>
      <c r="G29" s="59">
        <v>7.0000000000000007E-2</v>
      </c>
    </row>
    <row r="30" spans="2:7">
      <c r="B30" t="s">
        <v>251</v>
      </c>
      <c r="C30" s="62">
        <v>624498</v>
      </c>
      <c r="D30" s="62">
        <v>-173827</v>
      </c>
      <c r="E30" s="59">
        <v>-0.22</v>
      </c>
      <c r="F30" s="62">
        <v>798325</v>
      </c>
      <c r="G30" s="59">
        <v>0.05</v>
      </c>
    </row>
    <row r="31" spans="2:7">
      <c r="B31" s="54" t="s">
        <v>252</v>
      </c>
      <c r="C31" s="62">
        <v>1149105</v>
      </c>
      <c r="D31" s="62">
        <v>-152665</v>
      </c>
      <c r="E31" s="59">
        <v>-0.12</v>
      </c>
      <c r="F31" s="62">
        <v>1301769</v>
      </c>
      <c r="G31" s="59">
        <v>0.09</v>
      </c>
    </row>
    <row r="32" spans="2:7">
      <c r="B32" s="54" t="s">
        <v>253</v>
      </c>
      <c r="C32" s="62">
        <v>2695136</v>
      </c>
      <c r="D32" s="62">
        <v>-600739</v>
      </c>
      <c r="E32" s="59">
        <v>-0.18</v>
      </c>
      <c r="F32" s="62">
        <v>3295875</v>
      </c>
      <c r="G32" s="59">
        <v>0.22</v>
      </c>
    </row>
    <row r="33" spans="2:7">
      <c r="B33" s="54" t="s">
        <v>254</v>
      </c>
      <c r="C33" s="62">
        <v>1034240</v>
      </c>
      <c r="D33" s="62">
        <v>-204094</v>
      </c>
      <c r="E33" s="59">
        <v>-0.16</v>
      </c>
      <c r="F33" s="62">
        <v>1238335</v>
      </c>
      <c r="G33" s="59">
        <v>0.08</v>
      </c>
    </row>
    <row r="34" spans="2:7">
      <c r="B34" s="54" t="s">
        <v>255</v>
      </c>
      <c r="C34" s="62">
        <v>442964</v>
      </c>
      <c r="D34" s="62">
        <v>-242045</v>
      </c>
      <c r="E34" s="59">
        <v>-0.35</v>
      </c>
      <c r="F34" s="62">
        <v>685009</v>
      </c>
      <c r="G34" s="59">
        <v>0.05</v>
      </c>
    </row>
    <row r="35" spans="2:7">
      <c r="B35" t="s">
        <v>256</v>
      </c>
      <c r="C35" s="62">
        <v>319194</v>
      </c>
      <c r="D35" s="62">
        <v>-90411</v>
      </c>
      <c r="E35" s="59">
        <v>-0.22</v>
      </c>
      <c r="F35" s="62">
        <v>409605</v>
      </c>
      <c r="G35" s="59">
        <v>0.03</v>
      </c>
    </row>
    <row r="36" spans="2:7">
      <c r="B36" s="54" t="s">
        <v>257</v>
      </c>
      <c r="C36" s="62">
        <v>385400</v>
      </c>
      <c r="D36" s="62">
        <v>-127003</v>
      </c>
      <c r="E36" s="59">
        <v>-0.25</v>
      </c>
      <c r="F36" s="62">
        <v>512403</v>
      </c>
      <c r="G36" s="59">
        <v>0.03</v>
      </c>
    </row>
    <row r="37" spans="2:7">
      <c r="B37" s="54" t="s">
        <v>258</v>
      </c>
      <c r="C37" s="62">
        <v>895901</v>
      </c>
      <c r="D37" s="62">
        <v>-935074</v>
      </c>
      <c r="E37" s="59">
        <v>-0.51</v>
      </c>
      <c r="F37" s="62">
        <v>1830976</v>
      </c>
      <c r="G37" s="59">
        <v>0.12</v>
      </c>
    </row>
    <row r="38" spans="2:7">
      <c r="B38" s="54" t="s">
        <v>259</v>
      </c>
      <c r="C38" s="62">
        <v>2292949</v>
      </c>
      <c r="D38" s="62">
        <v>-1382990</v>
      </c>
      <c r="E38" s="59">
        <v>-0.38</v>
      </c>
      <c r="F38" s="62">
        <v>3675939</v>
      </c>
      <c r="G38" s="59">
        <v>0.24</v>
      </c>
    </row>
    <row r="39" spans="2:7">
      <c r="B39" s="54" t="s">
        <v>260</v>
      </c>
      <c r="C39" s="62">
        <v>9417411</v>
      </c>
      <c r="D39" s="62">
        <v>-1919342</v>
      </c>
      <c r="E39" s="59">
        <v>-0.17</v>
      </c>
      <c r="F39" s="62">
        <v>11336752</v>
      </c>
      <c r="G39" s="59">
        <v>0.76</v>
      </c>
    </row>
  </sheetData>
  <pageMargins left="0.7" right="0.7" top="0.75" bottom="0.75" header="0.51180555555555496" footer="0.51180555555555496"/>
  <pageSetup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167"/>
  <sheetViews>
    <sheetView topLeftCell="B124" zoomScaleNormal="100" workbookViewId="0">
      <selection activeCell="I3" sqref="I3"/>
    </sheetView>
  </sheetViews>
  <sheetFormatPr defaultColWidth="8.2265625" defaultRowHeight="13"/>
  <cols>
    <col min="2" max="2" width="64.81640625" customWidth="1"/>
    <col min="3" max="3" width="20.6328125" customWidth="1"/>
    <col min="4" max="4" width="11.36328125" customWidth="1"/>
    <col min="5" max="5" width="21.1796875" customWidth="1"/>
    <col min="8" max="8" width="11.7265625" customWidth="1"/>
  </cols>
  <sheetData>
    <row r="2" spans="2:8" ht="12.5" customHeight="1">
      <c r="B2" s="81" t="s">
        <v>261</v>
      </c>
      <c r="C2" s="81"/>
      <c r="D2" s="81"/>
      <c r="E2" s="81"/>
      <c r="F2" s="82"/>
      <c r="G2" s="82"/>
      <c r="H2" s="82"/>
    </row>
    <row r="3" spans="2:8" ht="12.5" customHeight="1">
      <c r="B3" s="83" t="s">
        <v>1</v>
      </c>
      <c r="C3" s="83"/>
      <c r="D3" s="83"/>
      <c r="E3" s="83"/>
      <c r="F3" s="89"/>
      <c r="G3" s="89"/>
      <c r="H3" s="89"/>
    </row>
    <row r="4" spans="2:8" ht="12.5" customHeight="1">
      <c r="B4" s="83" t="s">
        <v>2</v>
      </c>
      <c r="C4" s="83"/>
      <c r="D4" s="83"/>
      <c r="E4" s="83"/>
      <c r="F4" s="89"/>
      <c r="G4" s="89"/>
      <c r="H4" s="89"/>
    </row>
    <row r="5" spans="2:8" ht="15.25">
      <c r="B5" s="85"/>
      <c r="C5" s="85"/>
      <c r="D5" s="85"/>
      <c r="E5" s="85"/>
      <c r="F5" s="85"/>
      <c r="G5" s="85"/>
      <c r="H5" s="85"/>
    </row>
    <row r="6" spans="2:8" ht="12.5" customHeight="1">
      <c r="B6" s="86" t="s">
        <v>262</v>
      </c>
      <c r="C6" s="86"/>
      <c r="D6" s="86"/>
      <c r="E6" s="86"/>
      <c r="F6" s="86"/>
      <c r="G6" s="86"/>
      <c r="H6" s="86"/>
    </row>
    <row r="7" spans="2:8" ht="23">
      <c r="B7" s="15"/>
      <c r="C7" s="3" t="s">
        <v>263</v>
      </c>
      <c r="D7" s="2"/>
      <c r="E7" s="3" t="s">
        <v>264</v>
      </c>
      <c r="F7" s="2"/>
      <c r="G7" s="82"/>
      <c r="H7" s="82"/>
    </row>
    <row r="8" spans="2:8">
      <c r="B8" s="15"/>
      <c r="C8" s="2"/>
      <c r="D8" s="2"/>
      <c r="E8" s="2"/>
      <c r="F8" s="2"/>
      <c r="G8" s="82"/>
      <c r="H8" s="82"/>
    </row>
    <row r="9" spans="2:8">
      <c r="B9" s="5" t="s">
        <v>265</v>
      </c>
      <c r="C9" s="6">
        <v>143055058</v>
      </c>
      <c r="D9" s="2"/>
      <c r="E9" s="6">
        <v>12162901</v>
      </c>
      <c r="F9" s="2"/>
      <c r="G9" s="82"/>
      <c r="H9" s="82"/>
    </row>
    <row r="10" spans="2:8">
      <c r="B10" s="15"/>
      <c r="C10" s="2"/>
      <c r="D10" s="2"/>
      <c r="E10" s="2"/>
      <c r="F10" s="2"/>
      <c r="G10" s="82"/>
      <c r="H10" s="82"/>
    </row>
    <row r="11" spans="2:8" ht="12.5" customHeight="1">
      <c r="B11" s="86" t="s">
        <v>266</v>
      </c>
      <c r="C11" s="86"/>
      <c r="D11" s="86"/>
      <c r="E11" s="86"/>
      <c r="F11" s="86"/>
      <c r="G11" s="86"/>
    </row>
    <row r="12" spans="2:8" ht="12.5" customHeight="1">
      <c r="B12" s="1" t="s">
        <v>266</v>
      </c>
      <c r="C12" s="3" t="s">
        <v>263</v>
      </c>
      <c r="D12" s="3" t="s">
        <v>267</v>
      </c>
      <c r="E12" s="3" t="s">
        <v>264</v>
      </c>
      <c r="F12" s="3" t="s">
        <v>24</v>
      </c>
      <c r="G12" s="101" t="s">
        <v>268</v>
      </c>
      <c r="H12" s="101"/>
    </row>
    <row r="13" spans="2:8">
      <c r="B13" s="15"/>
      <c r="C13" s="2"/>
      <c r="D13" s="2"/>
      <c r="E13" s="2"/>
      <c r="F13" s="2"/>
      <c r="G13" s="82"/>
      <c r="H13" s="82"/>
    </row>
    <row r="14" spans="2:8">
      <c r="B14" s="8" t="s">
        <v>269</v>
      </c>
      <c r="C14" s="3">
        <v>1920272</v>
      </c>
      <c r="D14" s="63">
        <v>1.3422999999999999E-2</v>
      </c>
      <c r="E14" s="3">
        <v>322329</v>
      </c>
      <c r="F14" s="63">
        <v>2.6501E-2</v>
      </c>
      <c r="G14" s="102">
        <v>5.9574999999999996</v>
      </c>
      <c r="H14" s="102"/>
    </row>
    <row r="15" spans="2:8">
      <c r="B15" s="5" t="s">
        <v>270</v>
      </c>
      <c r="C15" s="6">
        <v>458270</v>
      </c>
      <c r="D15" s="64">
        <v>3.2000000000000002E-3</v>
      </c>
      <c r="E15" s="6">
        <v>85835</v>
      </c>
      <c r="F15" s="64">
        <v>7.1000000000000004E-3</v>
      </c>
      <c r="G15" s="103">
        <v>5.3390000000000004</v>
      </c>
      <c r="H15" s="103"/>
    </row>
    <row r="16" spans="2:8">
      <c r="B16" s="5" t="s">
        <v>271</v>
      </c>
      <c r="C16" s="6">
        <v>236588</v>
      </c>
      <c r="D16" s="64">
        <v>1.6999999999999999E-3</v>
      </c>
      <c r="E16" s="6">
        <v>42755</v>
      </c>
      <c r="F16" s="64">
        <v>3.5000000000000001E-3</v>
      </c>
      <c r="G16" s="103">
        <v>5.5335999999999999</v>
      </c>
      <c r="H16" s="103"/>
    </row>
    <row r="17" spans="2:8">
      <c r="B17" s="5" t="s">
        <v>272</v>
      </c>
      <c r="C17" s="6">
        <v>1163101</v>
      </c>
      <c r="D17" s="64">
        <v>8.0999999999999996E-3</v>
      </c>
      <c r="E17" s="6">
        <v>185179</v>
      </c>
      <c r="F17" s="64">
        <v>1.52E-2</v>
      </c>
      <c r="G17" s="103">
        <v>6.2809999999999997</v>
      </c>
      <c r="H17" s="103"/>
    </row>
    <row r="18" spans="2:8">
      <c r="B18" s="5" t="s">
        <v>273</v>
      </c>
      <c r="C18" s="6">
        <v>46025</v>
      </c>
      <c r="D18" s="64">
        <v>2.9999999999999997E-4</v>
      </c>
      <c r="E18" s="6">
        <v>6039</v>
      </c>
      <c r="F18" s="64">
        <v>5.0000000000000001E-4</v>
      </c>
      <c r="G18" s="103">
        <v>7.6212999999999997</v>
      </c>
      <c r="H18" s="103"/>
    </row>
    <row r="19" spans="2:8">
      <c r="B19" s="5" t="s">
        <v>274</v>
      </c>
      <c r="C19" s="6">
        <v>16288</v>
      </c>
      <c r="D19" s="64">
        <v>1E-4</v>
      </c>
      <c r="E19" s="6">
        <v>2521</v>
      </c>
      <c r="F19" s="64">
        <v>2.0000000000000001E-4</v>
      </c>
      <c r="G19" s="103">
        <v>6.4608999999999996</v>
      </c>
      <c r="H19" s="103"/>
    </row>
    <row r="20" spans="2:8">
      <c r="B20" s="15"/>
      <c r="C20" s="2"/>
      <c r="D20" s="2"/>
      <c r="E20" s="2"/>
      <c r="F20" s="2"/>
      <c r="G20" s="82"/>
      <c r="H20" s="82"/>
    </row>
    <row r="21" spans="2:8">
      <c r="B21" s="8" t="s">
        <v>275</v>
      </c>
      <c r="C21" s="3">
        <v>623657</v>
      </c>
      <c r="D21" s="63">
        <v>4.3600000000000002E-3</v>
      </c>
      <c r="E21" s="3">
        <v>26712</v>
      </c>
      <c r="F21" s="63">
        <v>2.196E-3</v>
      </c>
      <c r="G21" s="102">
        <v>23.3474</v>
      </c>
      <c r="H21" s="102"/>
    </row>
    <row r="22" spans="2:8">
      <c r="B22" s="5" t="s">
        <v>276</v>
      </c>
      <c r="C22" s="6">
        <v>54455</v>
      </c>
      <c r="D22" s="64">
        <v>4.0000000000000002E-4</v>
      </c>
      <c r="E22" s="6">
        <v>1003</v>
      </c>
      <c r="F22" s="64">
        <v>1E-4</v>
      </c>
      <c r="G22" s="103">
        <v>54.292099999999998</v>
      </c>
      <c r="H22" s="103"/>
    </row>
    <row r="23" spans="2:8">
      <c r="B23" s="5" t="s">
        <v>277</v>
      </c>
      <c r="C23" s="6">
        <v>65338</v>
      </c>
      <c r="D23" s="64">
        <v>5.0000000000000001E-4</v>
      </c>
      <c r="E23" s="6">
        <v>1005</v>
      </c>
      <c r="F23" s="64">
        <v>1E-4</v>
      </c>
      <c r="G23" s="103">
        <v>65.012900000000002</v>
      </c>
      <c r="H23" s="103"/>
    </row>
    <row r="24" spans="2:8">
      <c r="B24" s="5" t="s">
        <v>278</v>
      </c>
      <c r="C24" s="6">
        <v>417822</v>
      </c>
      <c r="D24" s="64">
        <v>2.8999999999999998E-3</v>
      </c>
      <c r="E24" s="6">
        <v>19942</v>
      </c>
      <c r="F24" s="64">
        <v>1.6000000000000001E-3</v>
      </c>
      <c r="G24" s="103">
        <v>20.951899999999998</v>
      </c>
      <c r="H24" s="103"/>
    </row>
    <row r="25" spans="2:8">
      <c r="B25" s="5" t="s">
        <v>279</v>
      </c>
      <c r="C25" s="6">
        <v>86042</v>
      </c>
      <c r="D25" s="64">
        <v>5.9999999999999995E-4</v>
      </c>
      <c r="E25" s="6">
        <v>4762</v>
      </c>
      <c r="F25" s="64">
        <v>4.0000000000000002E-4</v>
      </c>
      <c r="G25" s="103">
        <v>18.0685</v>
      </c>
      <c r="H25" s="103"/>
    </row>
    <row r="26" spans="2:8">
      <c r="B26" s="15"/>
      <c r="C26" s="2"/>
      <c r="D26" s="2"/>
      <c r="E26" s="2"/>
      <c r="F26" s="2"/>
      <c r="G26" s="82"/>
      <c r="H26" s="82"/>
    </row>
    <row r="27" spans="2:8">
      <c r="B27" s="8" t="s">
        <v>280</v>
      </c>
      <c r="C27" s="3">
        <v>6301190</v>
      </c>
      <c r="D27" s="63">
        <v>4.4047000000000003E-2</v>
      </c>
      <c r="E27" s="3">
        <v>791737</v>
      </c>
      <c r="F27" s="63">
        <v>6.5093999999999999E-2</v>
      </c>
      <c r="G27" s="102">
        <v>7.9587000000000003</v>
      </c>
      <c r="H27" s="102"/>
    </row>
    <row r="28" spans="2:8">
      <c r="B28" s="5" t="s">
        <v>281</v>
      </c>
      <c r="C28" s="6">
        <v>1645253</v>
      </c>
      <c r="D28" s="64">
        <v>1.15E-2</v>
      </c>
      <c r="E28" s="6">
        <v>267612</v>
      </c>
      <c r="F28" s="64">
        <v>2.1999999999999999E-2</v>
      </c>
      <c r="G28" s="103">
        <v>6.1478999999999999</v>
      </c>
      <c r="H28" s="103"/>
    </row>
    <row r="29" spans="2:8">
      <c r="B29" s="5" t="s">
        <v>282</v>
      </c>
      <c r="C29" s="6">
        <v>825269</v>
      </c>
      <c r="D29" s="64">
        <v>5.7999999999999996E-3</v>
      </c>
      <c r="E29" s="6">
        <v>40533</v>
      </c>
      <c r="F29" s="64">
        <v>3.3E-3</v>
      </c>
      <c r="G29" s="103">
        <v>20.360399999999998</v>
      </c>
      <c r="H29" s="103"/>
    </row>
    <row r="30" spans="2:8">
      <c r="B30" s="5" t="s">
        <v>283</v>
      </c>
      <c r="C30" s="6">
        <v>3830668</v>
      </c>
      <c r="D30" s="64">
        <v>2.6800000000000001E-2</v>
      </c>
      <c r="E30" s="6">
        <v>483592</v>
      </c>
      <c r="F30" s="64">
        <v>3.9800000000000002E-2</v>
      </c>
      <c r="G30" s="103">
        <v>7.9212999999999996</v>
      </c>
      <c r="H30" s="103"/>
    </row>
    <row r="31" spans="2:8">
      <c r="B31" s="15"/>
      <c r="C31" s="2"/>
      <c r="D31" s="2"/>
      <c r="E31" s="2"/>
      <c r="F31" s="2"/>
      <c r="G31" s="82"/>
      <c r="H31" s="82"/>
    </row>
    <row r="32" spans="2:8">
      <c r="B32" s="8" t="s">
        <v>284</v>
      </c>
      <c r="C32" s="3">
        <v>14249118</v>
      </c>
      <c r="D32" s="63">
        <v>9.9606E-2</v>
      </c>
      <c r="E32" s="3">
        <v>499339</v>
      </c>
      <c r="F32" s="63">
        <v>4.1054E-2</v>
      </c>
      <c r="G32" s="102">
        <v>28.536000000000001</v>
      </c>
      <c r="H32" s="102"/>
    </row>
    <row r="33" spans="2:8">
      <c r="B33" s="5" t="s">
        <v>285</v>
      </c>
      <c r="C33" s="6">
        <v>1424637</v>
      </c>
      <c r="D33" s="64">
        <v>0.01</v>
      </c>
      <c r="E33" s="6">
        <v>39637</v>
      </c>
      <c r="F33" s="64">
        <v>3.3E-3</v>
      </c>
      <c r="G33" s="103">
        <v>35.942100000000003</v>
      </c>
      <c r="H33" s="103"/>
    </row>
    <row r="34" spans="2:8">
      <c r="B34" s="5" t="s">
        <v>286</v>
      </c>
      <c r="C34" s="6">
        <v>17402</v>
      </c>
      <c r="D34" s="64">
        <v>1E-4</v>
      </c>
      <c r="E34" s="6">
        <v>416</v>
      </c>
      <c r="F34" s="64">
        <v>0</v>
      </c>
      <c r="G34" s="103">
        <v>41.831699999999998</v>
      </c>
      <c r="H34" s="103"/>
    </row>
    <row r="35" spans="2:8">
      <c r="B35" s="5" t="s">
        <v>287</v>
      </c>
      <c r="C35" s="6">
        <v>228568</v>
      </c>
      <c r="D35" s="64">
        <v>1.6000000000000001E-3</v>
      </c>
      <c r="E35" s="6">
        <v>7953</v>
      </c>
      <c r="F35" s="64">
        <v>6.9999999999999999E-4</v>
      </c>
      <c r="G35" s="103">
        <v>28.739799999999999</v>
      </c>
      <c r="H35" s="103"/>
    </row>
    <row r="36" spans="2:8">
      <c r="B36" s="5" t="s">
        <v>288</v>
      </c>
      <c r="C36" s="6">
        <v>278880</v>
      </c>
      <c r="D36" s="64">
        <v>1.9E-3</v>
      </c>
      <c r="E36" s="6">
        <v>16808</v>
      </c>
      <c r="F36" s="64">
        <v>1.4E-3</v>
      </c>
      <c r="G36" s="103">
        <v>16.592099999999999</v>
      </c>
      <c r="H36" s="103"/>
    </row>
    <row r="37" spans="2:8">
      <c r="B37" s="5" t="s">
        <v>289</v>
      </c>
      <c r="C37" s="6">
        <v>529924</v>
      </c>
      <c r="D37" s="64">
        <v>3.7000000000000002E-3</v>
      </c>
      <c r="E37" s="6">
        <v>32721</v>
      </c>
      <c r="F37" s="64">
        <v>2.7000000000000001E-3</v>
      </c>
      <c r="G37" s="103">
        <v>16.1952</v>
      </c>
      <c r="H37" s="103"/>
    </row>
    <row r="38" spans="2:8">
      <c r="B38" s="5" t="s">
        <v>290</v>
      </c>
      <c r="C38" s="6">
        <v>293407</v>
      </c>
      <c r="D38" s="64">
        <v>2.0999999999999999E-3</v>
      </c>
      <c r="E38" s="6">
        <v>10068</v>
      </c>
      <c r="F38" s="64">
        <v>8.0000000000000004E-4</v>
      </c>
      <c r="G38" s="103">
        <v>29.142499999999998</v>
      </c>
      <c r="H38" s="103"/>
    </row>
    <row r="39" spans="2:8">
      <c r="B39" s="5" t="s">
        <v>291</v>
      </c>
      <c r="C39" s="6">
        <v>493796</v>
      </c>
      <c r="D39" s="64">
        <v>3.5000000000000001E-3</v>
      </c>
      <c r="E39" s="6">
        <v>8366</v>
      </c>
      <c r="F39" s="64">
        <v>6.9999999999999999E-4</v>
      </c>
      <c r="G39" s="103">
        <v>59.024099999999997</v>
      </c>
      <c r="H39" s="103"/>
    </row>
    <row r="40" spans="2:8">
      <c r="B40" s="5" t="s">
        <v>292</v>
      </c>
      <c r="C40" s="6">
        <v>1031143</v>
      </c>
      <c r="D40" s="64">
        <v>7.1999999999999998E-3</v>
      </c>
      <c r="E40" s="6">
        <v>68398</v>
      </c>
      <c r="F40" s="64">
        <v>5.5999999999999999E-3</v>
      </c>
      <c r="G40" s="103">
        <v>15.0756</v>
      </c>
      <c r="H40" s="103"/>
    </row>
    <row r="41" spans="2:8">
      <c r="B41" s="5" t="s">
        <v>293</v>
      </c>
      <c r="C41" s="6">
        <v>1153251</v>
      </c>
      <c r="D41" s="64">
        <v>8.0999999999999996E-3</v>
      </c>
      <c r="E41" s="6">
        <v>33442</v>
      </c>
      <c r="F41" s="64">
        <v>2.7000000000000001E-3</v>
      </c>
      <c r="G41" s="103">
        <v>34.485100000000003</v>
      </c>
      <c r="H41" s="103"/>
    </row>
    <row r="42" spans="2:8">
      <c r="B42" s="5" t="s">
        <v>294</v>
      </c>
      <c r="C42" s="6">
        <v>102616</v>
      </c>
      <c r="D42" s="64">
        <v>6.9999999999999999E-4</v>
      </c>
      <c r="E42" s="6">
        <v>3452</v>
      </c>
      <c r="F42" s="64">
        <v>2.9999999999999997E-4</v>
      </c>
      <c r="G42" s="103">
        <v>29.726500000000001</v>
      </c>
      <c r="H42" s="103"/>
    </row>
    <row r="43" spans="2:8">
      <c r="B43" s="5" t="s">
        <v>295</v>
      </c>
      <c r="C43" s="6">
        <v>718355</v>
      </c>
      <c r="D43" s="64">
        <v>5.0000000000000001E-3</v>
      </c>
      <c r="E43" s="6">
        <v>15521</v>
      </c>
      <c r="F43" s="64">
        <v>1.2999999999999999E-3</v>
      </c>
      <c r="G43" s="103">
        <v>46.282800000000002</v>
      </c>
      <c r="H43" s="103"/>
    </row>
    <row r="44" spans="2:8">
      <c r="B44" s="5" t="s">
        <v>296</v>
      </c>
      <c r="C44" s="6">
        <v>58401</v>
      </c>
      <c r="D44" s="64">
        <v>4.0000000000000002E-4</v>
      </c>
      <c r="E44" s="6">
        <v>3189</v>
      </c>
      <c r="F44" s="64">
        <v>2.9999999999999997E-4</v>
      </c>
      <c r="G44" s="103">
        <v>18.313300000000002</v>
      </c>
      <c r="H44" s="103"/>
    </row>
    <row r="45" spans="2:8">
      <c r="B45" s="5" t="s">
        <v>297</v>
      </c>
      <c r="C45" s="6">
        <v>478871</v>
      </c>
      <c r="D45" s="64">
        <v>3.3E-3</v>
      </c>
      <c r="E45" s="6">
        <v>18245</v>
      </c>
      <c r="F45" s="64">
        <v>1.5E-3</v>
      </c>
      <c r="G45" s="103">
        <v>26.246700000000001</v>
      </c>
      <c r="H45" s="103"/>
    </row>
    <row r="46" spans="2:8">
      <c r="B46" s="5" t="s">
        <v>298</v>
      </c>
      <c r="C46" s="6">
        <v>496501</v>
      </c>
      <c r="D46" s="64">
        <v>3.5000000000000001E-3</v>
      </c>
      <c r="E46" s="6">
        <v>9840</v>
      </c>
      <c r="F46" s="64">
        <v>8.0000000000000004E-4</v>
      </c>
      <c r="G46" s="103">
        <v>50.4574</v>
      </c>
      <c r="H46" s="103"/>
    </row>
    <row r="47" spans="2:8">
      <c r="B47" s="5" t="s">
        <v>299</v>
      </c>
      <c r="C47" s="6">
        <v>1217828</v>
      </c>
      <c r="D47" s="64">
        <v>8.5000000000000006E-3</v>
      </c>
      <c r="E47" s="6">
        <v>43659</v>
      </c>
      <c r="F47" s="64">
        <v>3.5999999999999999E-3</v>
      </c>
      <c r="G47" s="103">
        <v>27.894100000000002</v>
      </c>
      <c r="H47" s="103"/>
    </row>
    <row r="48" spans="2:8">
      <c r="B48" s="5" t="s">
        <v>300</v>
      </c>
      <c r="C48" s="6">
        <v>1705529</v>
      </c>
      <c r="D48" s="64">
        <v>1.1900000000000001E-2</v>
      </c>
      <c r="E48" s="6">
        <v>63910</v>
      </c>
      <c r="F48" s="64">
        <v>5.3E-3</v>
      </c>
      <c r="G48" s="103">
        <v>26.686399999999999</v>
      </c>
      <c r="H48" s="103"/>
    </row>
    <row r="49" spans="2:8">
      <c r="B49" s="5" t="s">
        <v>301</v>
      </c>
      <c r="C49" s="6">
        <v>1298001</v>
      </c>
      <c r="D49" s="64">
        <v>9.1000000000000004E-3</v>
      </c>
      <c r="E49" s="6">
        <v>30075</v>
      </c>
      <c r="F49" s="64">
        <v>2.5000000000000001E-3</v>
      </c>
      <c r="G49" s="103">
        <v>43.158799999999999</v>
      </c>
      <c r="H49" s="103"/>
    </row>
    <row r="50" spans="2:8">
      <c r="B50" s="5" t="s">
        <v>302</v>
      </c>
      <c r="C50" s="6">
        <v>1165239</v>
      </c>
      <c r="D50" s="64">
        <v>8.0999999999999996E-3</v>
      </c>
      <c r="E50" s="6">
        <v>18612</v>
      </c>
      <c r="F50" s="64">
        <v>1.5E-3</v>
      </c>
      <c r="G50" s="103">
        <v>62.606900000000003</v>
      </c>
      <c r="H50" s="103"/>
    </row>
    <row r="51" spans="2:8">
      <c r="B51" s="5" t="s">
        <v>303</v>
      </c>
      <c r="C51" s="6">
        <v>1132034</v>
      </c>
      <c r="D51" s="64">
        <v>7.9000000000000008E-3</v>
      </c>
      <c r="E51" s="6">
        <v>27685</v>
      </c>
      <c r="F51" s="64">
        <v>2.3E-3</v>
      </c>
      <c r="G51" s="103">
        <v>40.889800000000001</v>
      </c>
      <c r="H51" s="103"/>
    </row>
    <row r="52" spans="2:8">
      <c r="B52" s="5" t="s">
        <v>304</v>
      </c>
      <c r="C52" s="6">
        <v>424735</v>
      </c>
      <c r="D52" s="64">
        <v>3.0000000000000001E-3</v>
      </c>
      <c r="E52" s="6">
        <v>47342</v>
      </c>
      <c r="F52" s="64">
        <v>3.8999999999999998E-3</v>
      </c>
      <c r="G52" s="103">
        <v>8.9716000000000005</v>
      </c>
      <c r="H52" s="103"/>
    </row>
    <row r="53" spans="2:8">
      <c r="B53" s="15"/>
      <c r="C53" s="2"/>
      <c r="D53" s="2"/>
      <c r="E53" s="2"/>
      <c r="F53" s="2"/>
      <c r="G53" s="82"/>
      <c r="H53" s="82"/>
    </row>
    <row r="54" spans="2:8" ht="23">
      <c r="B54" s="8" t="s">
        <v>305</v>
      </c>
      <c r="C54" s="3">
        <v>7760127</v>
      </c>
      <c r="D54" s="63">
        <v>5.4246000000000003E-2</v>
      </c>
      <c r="E54" s="3">
        <v>600275</v>
      </c>
      <c r="F54" s="63">
        <v>4.9353000000000001E-2</v>
      </c>
      <c r="G54" s="102">
        <v>12.9276</v>
      </c>
      <c r="H54" s="102"/>
    </row>
    <row r="55" spans="2:8">
      <c r="B55" s="5" t="s">
        <v>306</v>
      </c>
      <c r="C55" s="6">
        <v>121620</v>
      </c>
      <c r="D55" s="64">
        <v>8.9999999999999998E-4</v>
      </c>
      <c r="E55" s="6">
        <v>2587</v>
      </c>
      <c r="F55" s="64">
        <v>2.0000000000000001E-4</v>
      </c>
      <c r="G55" s="103">
        <v>47.012</v>
      </c>
      <c r="H55" s="103"/>
    </row>
    <row r="56" spans="2:8">
      <c r="B56" s="5" t="s">
        <v>307</v>
      </c>
      <c r="C56" s="6">
        <v>801393</v>
      </c>
      <c r="D56" s="64">
        <v>5.5999999999999999E-3</v>
      </c>
      <c r="E56" s="6">
        <v>45032</v>
      </c>
      <c r="F56" s="64">
        <v>3.7000000000000002E-3</v>
      </c>
      <c r="G56" s="103">
        <v>17.796099999999999</v>
      </c>
      <c r="H56" s="103"/>
    </row>
    <row r="57" spans="2:8">
      <c r="B57" s="5" t="s">
        <v>308</v>
      </c>
      <c r="C57" s="6">
        <v>1855078</v>
      </c>
      <c r="D57" s="64">
        <v>1.2999999999999999E-2</v>
      </c>
      <c r="E57" s="6">
        <v>170612</v>
      </c>
      <c r="F57" s="64">
        <v>1.4E-2</v>
      </c>
      <c r="G57" s="103">
        <v>10.873100000000001</v>
      </c>
      <c r="H57" s="103"/>
    </row>
    <row r="58" spans="2:8">
      <c r="B58" s="5" t="s">
        <v>309</v>
      </c>
      <c r="C58" s="6">
        <v>508625</v>
      </c>
      <c r="D58" s="64">
        <v>3.5999999999999999E-3</v>
      </c>
      <c r="E58" s="6">
        <v>21624</v>
      </c>
      <c r="F58" s="64">
        <v>1.8E-3</v>
      </c>
      <c r="G58" s="103">
        <v>23.5213</v>
      </c>
      <c r="H58" s="103"/>
    </row>
    <row r="59" spans="2:8">
      <c r="B59" s="5" t="s">
        <v>310</v>
      </c>
      <c r="C59" s="6">
        <v>168890</v>
      </c>
      <c r="D59" s="64">
        <v>1.1999999999999999E-3</v>
      </c>
      <c r="E59" s="6">
        <v>14073</v>
      </c>
      <c r="F59" s="64">
        <v>1.1999999999999999E-3</v>
      </c>
      <c r="G59" s="103">
        <v>12.000999999999999</v>
      </c>
      <c r="H59" s="103"/>
    </row>
    <row r="60" spans="2:8">
      <c r="B60" s="5" t="s">
        <v>311</v>
      </c>
      <c r="C60" s="6">
        <v>408005</v>
      </c>
      <c r="D60" s="64">
        <v>2.8999999999999998E-3</v>
      </c>
      <c r="E60" s="6">
        <v>22353</v>
      </c>
      <c r="F60" s="64">
        <v>1.8E-3</v>
      </c>
      <c r="G60" s="103">
        <v>18.252800000000001</v>
      </c>
      <c r="H60" s="103"/>
    </row>
    <row r="61" spans="2:8">
      <c r="B61" s="5" t="s">
        <v>312</v>
      </c>
      <c r="C61" s="6">
        <v>23231</v>
      </c>
      <c r="D61" s="64">
        <v>2.0000000000000001E-4</v>
      </c>
      <c r="E61" s="6">
        <v>1106</v>
      </c>
      <c r="F61" s="64">
        <v>1E-4</v>
      </c>
      <c r="G61" s="103">
        <v>21.0045</v>
      </c>
      <c r="H61" s="103"/>
    </row>
    <row r="62" spans="2:8">
      <c r="B62" s="5" t="s">
        <v>313</v>
      </c>
      <c r="C62" s="6">
        <v>1021510</v>
      </c>
      <c r="D62" s="64">
        <v>7.1000000000000004E-3</v>
      </c>
      <c r="E62" s="6">
        <v>152702</v>
      </c>
      <c r="F62" s="64">
        <v>1.26E-2</v>
      </c>
      <c r="G62" s="103">
        <v>6.6896000000000004</v>
      </c>
      <c r="H62" s="103"/>
    </row>
    <row r="63" spans="2:8">
      <c r="B63" s="5" t="s">
        <v>314</v>
      </c>
      <c r="C63" s="6">
        <v>1535141</v>
      </c>
      <c r="D63" s="64">
        <v>1.0699999999999999E-2</v>
      </c>
      <c r="E63" s="6">
        <v>108544</v>
      </c>
      <c r="F63" s="64">
        <v>8.8999999999999999E-3</v>
      </c>
      <c r="G63" s="103">
        <v>14.143000000000001</v>
      </c>
      <c r="H63" s="103"/>
    </row>
    <row r="64" spans="2:8">
      <c r="B64" s="5" t="s">
        <v>315</v>
      </c>
      <c r="C64" s="6">
        <v>1316634</v>
      </c>
      <c r="D64" s="64">
        <v>9.1999999999999998E-3</v>
      </c>
      <c r="E64" s="6">
        <v>61642</v>
      </c>
      <c r="F64" s="64">
        <v>5.1000000000000004E-3</v>
      </c>
      <c r="G64" s="103">
        <v>21.359400000000001</v>
      </c>
      <c r="H64" s="103"/>
    </row>
    <row r="65" spans="2:8">
      <c r="B65" s="15"/>
      <c r="C65" s="2"/>
      <c r="D65" s="2"/>
      <c r="E65" s="2"/>
      <c r="F65" s="2"/>
      <c r="G65" s="82"/>
      <c r="H65" s="82"/>
    </row>
    <row r="66" spans="2:8">
      <c r="B66" s="8" t="s">
        <v>316</v>
      </c>
      <c r="C66" s="3">
        <v>5884151</v>
      </c>
      <c r="D66" s="63">
        <v>4.1132000000000002E-2</v>
      </c>
      <c r="E66" s="3">
        <v>535776</v>
      </c>
      <c r="F66" s="63">
        <v>4.4049999999999999E-2</v>
      </c>
      <c r="G66" s="102">
        <v>10.9825</v>
      </c>
      <c r="H66" s="102"/>
    </row>
    <row r="67" spans="2:8">
      <c r="B67" s="5" t="s">
        <v>317</v>
      </c>
      <c r="C67" s="6">
        <v>3594537</v>
      </c>
      <c r="D67" s="64">
        <v>2.5100000000000001E-2</v>
      </c>
      <c r="E67" s="6">
        <v>331562</v>
      </c>
      <c r="F67" s="64">
        <v>2.7300000000000001E-2</v>
      </c>
      <c r="G67" s="103">
        <v>10.841200000000001</v>
      </c>
      <c r="H67" s="103"/>
    </row>
    <row r="68" spans="2:8">
      <c r="B68" s="5" t="s">
        <v>318</v>
      </c>
      <c r="C68" s="6">
        <v>2289614</v>
      </c>
      <c r="D68" s="64">
        <v>1.6E-2</v>
      </c>
      <c r="E68" s="6">
        <v>204214</v>
      </c>
      <c r="F68" s="64">
        <v>1.6799999999999999E-2</v>
      </c>
      <c r="G68" s="103">
        <v>11.2118</v>
      </c>
      <c r="H68" s="103"/>
    </row>
    <row r="69" spans="2:8">
      <c r="B69" s="15"/>
      <c r="C69" s="2"/>
      <c r="D69" s="2"/>
      <c r="E69" s="2"/>
      <c r="F69" s="2"/>
      <c r="G69" s="82"/>
      <c r="H69" s="82"/>
    </row>
    <row r="70" spans="2:8">
      <c r="B70" s="8" t="s">
        <v>319</v>
      </c>
      <c r="C70" s="3">
        <v>25584507</v>
      </c>
      <c r="D70" s="63">
        <v>0.178844</v>
      </c>
      <c r="E70" s="3">
        <v>2164716</v>
      </c>
      <c r="F70" s="63">
        <v>0.177977</v>
      </c>
      <c r="G70" s="102">
        <v>11.818899999999999</v>
      </c>
      <c r="H70" s="102"/>
    </row>
    <row r="71" spans="2:8">
      <c r="B71" s="5" t="s">
        <v>320</v>
      </c>
      <c r="C71" s="6">
        <v>1293808</v>
      </c>
      <c r="D71" s="64">
        <v>8.9999999999999993E-3</v>
      </c>
      <c r="E71" s="6">
        <v>87321</v>
      </c>
      <c r="F71" s="64">
        <v>7.1999999999999998E-3</v>
      </c>
      <c r="G71" s="103">
        <v>14.816700000000001</v>
      </c>
      <c r="H71" s="103"/>
    </row>
    <row r="72" spans="2:8">
      <c r="B72" s="5" t="s">
        <v>321</v>
      </c>
      <c r="C72" s="6">
        <v>2703339</v>
      </c>
      <c r="D72" s="64">
        <v>1.89E-2</v>
      </c>
      <c r="E72" s="6">
        <v>59277</v>
      </c>
      <c r="F72" s="64">
        <v>4.8999999999999998E-3</v>
      </c>
      <c r="G72" s="103">
        <v>45.605200000000004</v>
      </c>
      <c r="H72" s="103"/>
    </row>
    <row r="73" spans="2:8">
      <c r="B73" s="5" t="s">
        <v>322</v>
      </c>
      <c r="C73" s="6">
        <v>3331855</v>
      </c>
      <c r="D73" s="64">
        <v>2.3300000000000001E-2</v>
      </c>
      <c r="E73" s="6">
        <v>241518</v>
      </c>
      <c r="F73" s="64">
        <v>1.9900000000000001E-2</v>
      </c>
      <c r="G73" s="103">
        <v>13.795500000000001</v>
      </c>
      <c r="H73" s="103"/>
    </row>
    <row r="74" spans="2:8">
      <c r="B74" s="5" t="s">
        <v>323</v>
      </c>
      <c r="C74" s="6">
        <v>2796239</v>
      </c>
      <c r="D74" s="64">
        <v>1.95E-2</v>
      </c>
      <c r="E74" s="6">
        <v>247624</v>
      </c>
      <c r="F74" s="64">
        <v>2.0400000000000001E-2</v>
      </c>
      <c r="G74" s="103">
        <v>11.292299999999999</v>
      </c>
      <c r="H74" s="103"/>
    </row>
    <row r="75" spans="2:8">
      <c r="B75" s="5" t="s">
        <v>324</v>
      </c>
      <c r="C75" s="6">
        <v>1159396</v>
      </c>
      <c r="D75" s="64">
        <v>8.0999999999999996E-3</v>
      </c>
      <c r="E75" s="6">
        <v>145129</v>
      </c>
      <c r="F75" s="64">
        <v>1.1900000000000001E-2</v>
      </c>
      <c r="G75" s="103">
        <v>7.9886999999999997</v>
      </c>
      <c r="H75" s="103"/>
    </row>
    <row r="76" spans="2:8">
      <c r="B76" s="5" t="s">
        <v>325</v>
      </c>
      <c r="C76" s="6">
        <v>934784</v>
      </c>
      <c r="D76" s="64">
        <v>6.4999999999999997E-3</v>
      </c>
      <c r="E76" s="6">
        <v>137409</v>
      </c>
      <c r="F76" s="64">
        <v>1.1299999999999999E-2</v>
      </c>
      <c r="G76" s="103">
        <v>6.8029000000000002</v>
      </c>
      <c r="H76" s="103"/>
    </row>
    <row r="77" spans="2:8">
      <c r="B77" s="5" t="s">
        <v>326</v>
      </c>
      <c r="C77" s="6">
        <v>9741289</v>
      </c>
      <c r="D77" s="64">
        <v>6.8099999999999994E-2</v>
      </c>
      <c r="E77" s="6">
        <v>711690</v>
      </c>
      <c r="F77" s="64">
        <v>5.8500000000000003E-2</v>
      </c>
      <c r="G77" s="103">
        <v>13.6875</v>
      </c>
      <c r="H77" s="103"/>
    </row>
    <row r="78" spans="2:8">
      <c r="B78" s="5" t="s">
        <v>327</v>
      </c>
      <c r="C78" s="6">
        <v>3623797</v>
      </c>
      <c r="D78" s="64">
        <v>2.53E-2</v>
      </c>
      <c r="E78" s="6">
        <v>534748</v>
      </c>
      <c r="F78" s="64">
        <v>4.3999999999999997E-2</v>
      </c>
      <c r="G78" s="103">
        <v>6.7766000000000002</v>
      </c>
      <c r="H78" s="103"/>
    </row>
    <row r="79" spans="2:8">
      <c r="B79" s="15"/>
      <c r="C79" s="2"/>
      <c r="D79" s="2"/>
      <c r="E79" s="2"/>
      <c r="F79" s="2"/>
      <c r="G79" s="82"/>
      <c r="H79" s="82"/>
    </row>
    <row r="80" spans="2:8">
      <c r="B80" s="8" t="s">
        <v>328</v>
      </c>
      <c r="C80" s="3">
        <v>9104835</v>
      </c>
      <c r="D80" s="63">
        <v>6.3645999999999994E-2</v>
      </c>
      <c r="E80" s="3">
        <v>1159468</v>
      </c>
      <c r="F80" s="63">
        <v>9.5327999999999996E-2</v>
      </c>
      <c r="G80" s="102">
        <v>7.8525999999999998</v>
      </c>
      <c r="H80" s="102"/>
    </row>
    <row r="81" spans="2:8">
      <c r="B81" s="5" t="s">
        <v>329</v>
      </c>
      <c r="C81" s="6">
        <v>1689200</v>
      </c>
      <c r="D81" s="64">
        <v>1.18E-2</v>
      </c>
      <c r="E81" s="6">
        <v>111963</v>
      </c>
      <c r="F81" s="64">
        <v>9.1999999999999998E-3</v>
      </c>
      <c r="G81" s="103">
        <v>15.0871</v>
      </c>
      <c r="H81" s="103"/>
    </row>
    <row r="82" spans="2:8">
      <c r="B82" s="5" t="s">
        <v>330</v>
      </c>
      <c r="C82" s="6">
        <v>559021</v>
      </c>
      <c r="D82" s="64">
        <v>3.8999999999999998E-3</v>
      </c>
      <c r="E82" s="6">
        <v>58639</v>
      </c>
      <c r="F82" s="64">
        <v>4.7999999999999996E-3</v>
      </c>
      <c r="G82" s="103">
        <v>9.5333000000000006</v>
      </c>
      <c r="H82" s="103"/>
    </row>
    <row r="83" spans="2:8">
      <c r="B83" s="5" t="s">
        <v>331</v>
      </c>
      <c r="C83" s="6">
        <v>725354</v>
      </c>
      <c r="D83" s="64">
        <v>5.1000000000000004E-3</v>
      </c>
      <c r="E83" s="6">
        <v>80718</v>
      </c>
      <c r="F83" s="64">
        <v>6.6E-3</v>
      </c>
      <c r="G83" s="103">
        <v>8.9863</v>
      </c>
      <c r="H83" s="103"/>
    </row>
    <row r="84" spans="2:8">
      <c r="B84" s="5" t="s">
        <v>332</v>
      </c>
      <c r="C84" s="6">
        <v>927916</v>
      </c>
      <c r="D84" s="64">
        <v>6.4999999999999997E-3</v>
      </c>
      <c r="E84" s="6">
        <v>30171</v>
      </c>
      <c r="F84" s="64">
        <v>2.5000000000000001E-3</v>
      </c>
      <c r="G84" s="103">
        <v>30.755199999999999</v>
      </c>
      <c r="H84" s="103"/>
    </row>
    <row r="85" spans="2:8">
      <c r="B85" s="5" t="s">
        <v>333</v>
      </c>
      <c r="C85" s="6">
        <v>1182038</v>
      </c>
      <c r="D85" s="64">
        <v>8.3000000000000001E-3</v>
      </c>
      <c r="E85" s="6">
        <v>182886</v>
      </c>
      <c r="F85" s="64">
        <v>1.4999999999999999E-2</v>
      </c>
      <c r="G85" s="103">
        <v>6.4633000000000003</v>
      </c>
      <c r="H85" s="103"/>
    </row>
    <row r="86" spans="2:8">
      <c r="B86" s="5" t="s">
        <v>334</v>
      </c>
      <c r="C86" s="6">
        <v>2950286</v>
      </c>
      <c r="D86" s="64">
        <v>2.06E-2</v>
      </c>
      <c r="E86" s="6">
        <v>532272</v>
      </c>
      <c r="F86" s="64">
        <v>4.3799999999999999E-2</v>
      </c>
      <c r="G86" s="103">
        <v>5.5427999999999997</v>
      </c>
      <c r="H86" s="103"/>
    </row>
    <row r="87" spans="2:8">
      <c r="B87" s="5" t="s">
        <v>335</v>
      </c>
      <c r="C87" s="6">
        <v>1071020</v>
      </c>
      <c r="D87" s="64">
        <v>7.4999999999999997E-3</v>
      </c>
      <c r="E87" s="6">
        <v>162819</v>
      </c>
      <c r="F87" s="64">
        <v>1.34E-2</v>
      </c>
      <c r="G87" s="103">
        <v>6.5780000000000003</v>
      </c>
      <c r="H87" s="103"/>
    </row>
    <row r="88" spans="2:8">
      <c r="B88" s="15"/>
      <c r="C88" s="2"/>
      <c r="D88" s="2"/>
      <c r="E88" s="2"/>
      <c r="F88" s="2"/>
      <c r="G88" s="82"/>
      <c r="H88" s="82"/>
    </row>
    <row r="89" spans="2:8">
      <c r="B89" s="8" t="s">
        <v>336</v>
      </c>
      <c r="C89" s="3">
        <v>60107552</v>
      </c>
      <c r="D89" s="63">
        <v>0.42017100000000002</v>
      </c>
      <c r="E89" s="3">
        <v>5823186</v>
      </c>
      <c r="F89" s="63">
        <v>0.47876600000000002</v>
      </c>
      <c r="G89" s="102">
        <v>10.322100000000001</v>
      </c>
      <c r="H89" s="102"/>
    </row>
    <row r="90" spans="2:8">
      <c r="B90" s="5" t="s">
        <v>337</v>
      </c>
      <c r="C90" s="6">
        <v>2257146</v>
      </c>
      <c r="D90" s="64">
        <v>1.5800000000000002E-2</v>
      </c>
      <c r="E90" s="6">
        <v>104323</v>
      </c>
      <c r="F90" s="64">
        <v>8.6E-3</v>
      </c>
      <c r="G90" s="103">
        <v>21.636099999999999</v>
      </c>
      <c r="H90" s="103"/>
    </row>
    <row r="91" spans="2:8">
      <c r="B91" s="5" t="s">
        <v>338</v>
      </c>
      <c r="C91" s="6">
        <v>1808864</v>
      </c>
      <c r="D91" s="64">
        <v>1.26E-2</v>
      </c>
      <c r="E91" s="6">
        <v>520360</v>
      </c>
      <c r="F91" s="64">
        <v>4.2799999999999998E-2</v>
      </c>
      <c r="G91" s="103">
        <v>3.4762</v>
      </c>
      <c r="H91" s="103"/>
    </row>
    <row r="92" spans="2:8">
      <c r="B92" s="5" t="s">
        <v>339</v>
      </c>
      <c r="C92" s="6">
        <v>8704120</v>
      </c>
      <c r="D92" s="64">
        <v>6.08E-2</v>
      </c>
      <c r="E92" s="6">
        <v>1011750</v>
      </c>
      <c r="F92" s="64">
        <v>8.3199999999999996E-2</v>
      </c>
      <c r="G92" s="103">
        <v>8.6029999999999998</v>
      </c>
      <c r="H92" s="103"/>
    </row>
    <row r="93" spans="2:8">
      <c r="B93" s="5" t="s">
        <v>340</v>
      </c>
      <c r="C93" s="6">
        <v>1406616</v>
      </c>
      <c r="D93" s="64">
        <v>9.7999999999999997E-3</v>
      </c>
      <c r="E93" s="6">
        <v>293240</v>
      </c>
      <c r="F93" s="64">
        <v>2.41E-2</v>
      </c>
      <c r="G93" s="103">
        <v>4.7968000000000002</v>
      </c>
      <c r="H93" s="103"/>
    </row>
    <row r="94" spans="2:8">
      <c r="B94" s="5" t="s">
        <v>341</v>
      </c>
      <c r="C94" s="6">
        <v>683196</v>
      </c>
      <c r="D94" s="64">
        <v>4.7999999999999996E-3</v>
      </c>
      <c r="E94" s="6">
        <v>168778</v>
      </c>
      <c r="F94" s="64">
        <v>1.3899999999999999E-2</v>
      </c>
      <c r="G94" s="103">
        <v>4.0479000000000003</v>
      </c>
      <c r="H94" s="103"/>
    </row>
    <row r="95" spans="2:8">
      <c r="B95" s="5" t="s">
        <v>342</v>
      </c>
      <c r="C95" s="6">
        <v>371937</v>
      </c>
      <c r="D95" s="64">
        <v>2.5999999999999999E-3</v>
      </c>
      <c r="E95" s="6">
        <v>52137</v>
      </c>
      <c r="F95" s="64">
        <v>4.3E-3</v>
      </c>
      <c r="G95" s="103">
        <v>7.1337999999999999</v>
      </c>
      <c r="H95" s="103"/>
    </row>
    <row r="96" spans="2:8">
      <c r="B96" s="5" t="s">
        <v>343</v>
      </c>
      <c r="C96" s="6">
        <v>2253409</v>
      </c>
      <c r="D96" s="64">
        <v>1.5800000000000002E-2</v>
      </c>
      <c r="E96" s="6">
        <v>273953</v>
      </c>
      <c r="F96" s="64">
        <v>2.2499999999999999E-2</v>
      </c>
      <c r="G96" s="103">
        <v>8.2255000000000003</v>
      </c>
      <c r="H96" s="103"/>
    </row>
    <row r="97" spans="2:8">
      <c r="B97" s="5" t="s">
        <v>344</v>
      </c>
      <c r="C97" s="6">
        <v>14668422</v>
      </c>
      <c r="D97" s="64">
        <v>0.10249999999999999</v>
      </c>
      <c r="E97" s="6">
        <v>1085570</v>
      </c>
      <c r="F97" s="64">
        <v>8.9300000000000004E-2</v>
      </c>
      <c r="G97" s="103">
        <v>13.5122</v>
      </c>
      <c r="H97" s="103"/>
    </row>
    <row r="98" spans="2:8">
      <c r="B98" s="5" t="s">
        <v>345</v>
      </c>
      <c r="C98" s="6">
        <v>1517667</v>
      </c>
      <c r="D98" s="64">
        <v>1.06E-2</v>
      </c>
      <c r="E98" s="6">
        <v>268054</v>
      </c>
      <c r="F98" s="64">
        <v>2.1999999999999999E-2</v>
      </c>
      <c r="G98" s="103">
        <v>5.6618000000000004</v>
      </c>
      <c r="H98" s="103"/>
    </row>
    <row r="99" spans="2:8">
      <c r="B99" s="5" t="s">
        <v>346</v>
      </c>
      <c r="C99" s="6">
        <v>12265770</v>
      </c>
      <c r="D99" s="64">
        <v>8.5699999999999998E-2</v>
      </c>
      <c r="E99" s="6">
        <v>312355</v>
      </c>
      <c r="F99" s="64">
        <v>2.5700000000000001E-2</v>
      </c>
      <c r="G99" s="103">
        <v>39.268700000000003</v>
      </c>
      <c r="H99" s="103"/>
    </row>
    <row r="100" spans="2:8">
      <c r="B100" s="5" t="s">
        <v>347</v>
      </c>
      <c r="C100" s="6">
        <v>3609579</v>
      </c>
      <c r="D100" s="64">
        <v>2.52E-2</v>
      </c>
      <c r="E100" s="6">
        <v>306698</v>
      </c>
      <c r="F100" s="64">
        <v>2.52E-2</v>
      </c>
      <c r="G100" s="103">
        <v>11.7692</v>
      </c>
      <c r="H100" s="103"/>
    </row>
    <row r="101" spans="2:8">
      <c r="B101" s="5" t="s">
        <v>348</v>
      </c>
      <c r="C101" s="6">
        <v>204087</v>
      </c>
      <c r="D101" s="64">
        <v>1.4E-3</v>
      </c>
      <c r="E101" s="6">
        <v>28091</v>
      </c>
      <c r="F101" s="64">
        <v>2.3E-3</v>
      </c>
      <c r="G101" s="103">
        <v>7.2652000000000001</v>
      </c>
      <c r="H101" s="103"/>
    </row>
    <row r="102" spans="2:8">
      <c r="B102" s="5" t="s">
        <v>349</v>
      </c>
      <c r="C102" s="6">
        <v>3649725</v>
      </c>
      <c r="D102" s="64">
        <v>2.5499999999999998E-2</v>
      </c>
      <c r="E102" s="6">
        <v>652484</v>
      </c>
      <c r="F102" s="64">
        <v>5.3600000000000002E-2</v>
      </c>
      <c r="G102" s="103">
        <v>5.5936000000000003</v>
      </c>
      <c r="H102" s="103"/>
    </row>
    <row r="103" spans="2:8">
      <c r="B103" s="5" t="s">
        <v>350</v>
      </c>
      <c r="C103" s="6">
        <v>6476389</v>
      </c>
      <c r="D103" s="64">
        <v>4.53E-2</v>
      </c>
      <c r="E103" s="6">
        <v>702405</v>
      </c>
      <c r="F103" s="64">
        <v>5.7700000000000001E-2</v>
      </c>
      <c r="G103" s="103">
        <v>9.2202999999999999</v>
      </c>
      <c r="H103" s="103"/>
    </row>
    <row r="104" spans="2:8">
      <c r="B104" s="5" t="s">
        <v>351</v>
      </c>
      <c r="C104" s="6">
        <v>230625</v>
      </c>
      <c r="D104" s="64">
        <v>1.6000000000000001E-3</v>
      </c>
      <c r="E104" s="6">
        <v>42988</v>
      </c>
      <c r="F104" s="64">
        <v>3.5000000000000001E-3</v>
      </c>
      <c r="G104" s="103">
        <v>5.3648999999999996</v>
      </c>
      <c r="H104" s="103"/>
    </row>
    <row r="105" spans="2:8">
      <c r="B105" s="15"/>
      <c r="C105" s="2"/>
      <c r="D105" s="2"/>
      <c r="E105" s="2"/>
      <c r="F105" s="2"/>
      <c r="G105" s="82"/>
      <c r="H105" s="82"/>
    </row>
    <row r="106" spans="2:8">
      <c r="B106" s="8" t="s">
        <v>352</v>
      </c>
      <c r="C106" s="3">
        <v>11519649</v>
      </c>
      <c r="D106" s="63">
        <v>8.0526E-2</v>
      </c>
      <c r="E106" s="3">
        <v>239363</v>
      </c>
      <c r="F106" s="63">
        <v>1.968E-2</v>
      </c>
      <c r="G106" s="102">
        <v>48.126300000000001</v>
      </c>
      <c r="H106" s="102"/>
    </row>
    <row r="107" spans="2:8">
      <c r="B107" s="5" t="s">
        <v>353</v>
      </c>
      <c r="C107" s="6">
        <v>2592698</v>
      </c>
      <c r="D107" s="64">
        <v>1.8100000000000002E-2</v>
      </c>
      <c r="E107" s="6">
        <v>65803</v>
      </c>
      <c r="F107" s="64">
        <v>5.4000000000000003E-3</v>
      </c>
      <c r="G107" s="103">
        <v>39.4009</v>
      </c>
      <c r="H107" s="103"/>
    </row>
    <row r="108" spans="2:8">
      <c r="B108" s="5" t="s">
        <v>354</v>
      </c>
      <c r="C108" s="6">
        <v>3332534</v>
      </c>
      <c r="D108" s="64">
        <v>2.3300000000000001E-2</v>
      </c>
      <c r="E108" s="6">
        <v>78597</v>
      </c>
      <c r="F108" s="64">
        <v>6.4999999999999997E-3</v>
      </c>
      <c r="G108" s="103">
        <v>42.400300000000001</v>
      </c>
      <c r="H108" s="103"/>
    </row>
    <row r="109" spans="2:8">
      <c r="B109" s="5" t="s">
        <v>355</v>
      </c>
      <c r="C109" s="6">
        <v>351489</v>
      </c>
      <c r="D109" s="64">
        <v>2.5000000000000001E-3</v>
      </c>
      <c r="E109" s="6">
        <v>6930</v>
      </c>
      <c r="F109" s="64">
        <v>5.9999999999999995E-4</v>
      </c>
      <c r="G109" s="103">
        <v>50.719900000000003</v>
      </c>
      <c r="H109" s="103"/>
    </row>
    <row r="110" spans="2:8">
      <c r="B110" s="5" t="s">
        <v>356</v>
      </c>
      <c r="C110" s="6">
        <v>1333791</v>
      </c>
      <c r="D110" s="64">
        <v>9.2999999999999992E-3</v>
      </c>
      <c r="E110" s="6">
        <v>19791</v>
      </c>
      <c r="F110" s="64">
        <v>1.6000000000000001E-3</v>
      </c>
      <c r="G110" s="103">
        <v>67.393799999999999</v>
      </c>
      <c r="H110" s="103"/>
    </row>
    <row r="111" spans="2:8">
      <c r="B111" s="5" t="s">
        <v>357</v>
      </c>
      <c r="C111" s="6">
        <v>899066</v>
      </c>
      <c r="D111" s="64">
        <v>6.3E-3</v>
      </c>
      <c r="E111" s="6">
        <v>27014</v>
      </c>
      <c r="F111" s="64">
        <v>2.2000000000000001E-3</v>
      </c>
      <c r="G111" s="103">
        <v>33.281500000000001</v>
      </c>
      <c r="H111" s="103"/>
    </row>
    <row r="112" spans="2:8">
      <c r="B112" s="5" t="s">
        <v>358</v>
      </c>
      <c r="C112" s="6">
        <v>1251662</v>
      </c>
      <c r="D112" s="64">
        <v>8.6999999999999994E-3</v>
      </c>
      <c r="E112" s="6">
        <v>24186</v>
      </c>
      <c r="F112" s="64">
        <v>2E-3</v>
      </c>
      <c r="G112" s="103">
        <v>51.7515</v>
      </c>
      <c r="H112" s="103"/>
    </row>
    <row r="113" spans="2:8">
      <c r="B113" s="5" t="s">
        <v>359</v>
      </c>
      <c r="C113" s="6">
        <v>1758409</v>
      </c>
      <c r="D113" s="64">
        <v>1.23E-2</v>
      </c>
      <c r="E113" s="6">
        <v>17042</v>
      </c>
      <c r="F113" s="64">
        <v>1.4E-3</v>
      </c>
      <c r="G113" s="103">
        <v>103.18089999999999</v>
      </c>
      <c r="H113" s="103"/>
    </row>
    <row r="114" spans="2:8" ht="12.5" customHeight="1">
      <c r="B114" s="83" t="s">
        <v>40</v>
      </c>
      <c r="C114" s="83"/>
      <c r="D114" s="83"/>
      <c r="E114" s="83"/>
      <c r="F114" s="83"/>
      <c r="G114" s="83"/>
    </row>
    <row r="115" spans="2:8" ht="46" customHeight="1">
      <c r="B115" s="91" t="s">
        <v>360</v>
      </c>
      <c r="C115" s="91"/>
      <c r="D115" s="91"/>
      <c r="E115" s="91"/>
      <c r="F115" s="91"/>
      <c r="G115" s="91"/>
    </row>
    <row r="116" spans="2:8" ht="12.5" customHeight="1">
      <c r="B116" s="83" t="s">
        <v>40</v>
      </c>
      <c r="C116" s="83"/>
      <c r="D116" s="83"/>
      <c r="E116" s="83"/>
      <c r="F116" s="83"/>
      <c r="G116" s="83"/>
    </row>
    <row r="117" spans="2:8" ht="12.5" customHeight="1">
      <c r="B117" s="83" t="s">
        <v>40</v>
      </c>
      <c r="C117" s="83"/>
      <c r="D117" s="83"/>
      <c r="E117" s="83"/>
      <c r="F117" s="83"/>
      <c r="G117" s="83"/>
    </row>
    <row r="118" spans="2:8" ht="12.5" customHeight="1">
      <c r="B118" s="83" t="s">
        <v>40</v>
      </c>
      <c r="C118" s="83"/>
      <c r="D118" s="83"/>
      <c r="E118" s="83"/>
      <c r="F118" s="83"/>
      <c r="G118" s="83"/>
      <c r="H118" s="83"/>
    </row>
    <row r="119" spans="2:8">
      <c r="B119" s="83"/>
      <c r="C119" s="83"/>
      <c r="D119" s="83"/>
      <c r="E119" s="83"/>
      <c r="F119" s="83"/>
      <c r="G119" s="83"/>
      <c r="H119" s="83"/>
    </row>
    <row r="120" spans="2:8" ht="52" customHeight="1">
      <c r="B120" s="83" t="s">
        <v>361</v>
      </c>
      <c r="C120" s="83"/>
      <c r="D120" s="83"/>
      <c r="E120" s="83"/>
      <c r="F120" s="83"/>
      <c r="G120" s="83"/>
      <c r="H120" s="83"/>
    </row>
    <row r="126" spans="2:8" ht="12.5" customHeight="1">
      <c r="B126" s="1" t="s">
        <v>266</v>
      </c>
      <c r="C126" s="3" t="s">
        <v>263</v>
      </c>
      <c r="D126" s="3" t="s">
        <v>267</v>
      </c>
      <c r="E126" s="3" t="s">
        <v>264</v>
      </c>
      <c r="F126" s="3" t="s">
        <v>24</v>
      </c>
      <c r="G126" s="101" t="s">
        <v>268</v>
      </c>
      <c r="H126" s="101"/>
    </row>
    <row r="127" spans="2:8">
      <c r="B127" s="8" t="s">
        <v>362</v>
      </c>
      <c r="C127" s="3">
        <v>1920272</v>
      </c>
      <c r="D127" s="63">
        <v>1.3422999999999999E-2</v>
      </c>
      <c r="E127" s="3">
        <v>322329</v>
      </c>
      <c r="F127" s="63">
        <v>2.6501E-2</v>
      </c>
      <c r="G127" s="102">
        <v>5.9574999999999996</v>
      </c>
      <c r="H127" s="102"/>
    </row>
    <row r="128" spans="2:8">
      <c r="B128" s="8" t="s">
        <v>363</v>
      </c>
      <c r="C128" s="3">
        <v>623657</v>
      </c>
      <c r="D128" s="63">
        <v>4.3600000000000002E-3</v>
      </c>
      <c r="E128" s="3">
        <v>26712</v>
      </c>
      <c r="F128" s="63">
        <v>2.196E-3</v>
      </c>
      <c r="G128" s="102">
        <v>23.3474</v>
      </c>
      <c r="H128" s="102"/>
    </row>
    <row r="129" spans="2:8">
      <c r="B129" s="8" t="s">
        <v>248</v>
      </c>
      <c r="C129" s="3">
        <v>6301190</v>
      </c>
      <c r="D129" s="63">
        <v>4.4047000000000003E-2</v>
      </c>
      <c r="E129" s="3">
        <v>791737</v>
      </c>
      <c r="F129" s="63">
        <v>6.5093999999999999E-2</v>
      </c>
      <c r="G129" s="102">
        <v>7.9587000000000003</v>
      </c>
      <c r="H129" s="102"/>
    </row>
    <row r="130" spans="2:8">
      <c r="B130" s="8" t="s">
        <v>249</v>
      </c>
      <c r="C130" s="3">
        <v>14249118</v>
      </c>
      <c r="D130" s="63">
        <v>9.9606E-2</v>
      </c>
      <c r="E130" s="3">
        <v>499339</v>
      </c>
      <c r="F130" s="63">
        <v>4.1054E-2</v>
      </c>
      <c r="G130" s="102">
        <v>28.536000000000001</v>
      </c>
      <c r="H130" s="102"/>
    </row>
    <row r="131" spans="2:8">
      <c r="B131" s="8" t="s">
        <v>364</v>
      </c>
      <c r="C131" s="3">
        <v>7760127</v>
      </c>
      <c r="D131" s="63">
        <v>5.4246000000000003E-2</v>
      </c>
      <c r="E131" s="3">
        <v>600275</v>
      </c>
      <c r="F131" s="63">
        <v>4.9353000000000001E-2</v>
      </c>
      <c r="G131" s="102">
        <v>12.9276</v>
      </c>
      <c r="H131" s="102"/>
    </row>
    <row r="132" spans="2:8">
      <c r="B132" s="8" t="s">
        <v>365</v>
      </c>
      <c r="C132" s="3">
        <v>5884151</v>
      </c>
      <c r="D132" s="63">
        <v>4.1132000000000002E-2</v>
      </c>
      <c r="E132" s="3">
        <v>535776</v>
      </c>
      <c r="F132" s="63">
        <v>4.4049999999999999E-2</v>
      </c>
      <c r="G132" s="102">
        <v>10.9825</v>
      </c>
      <c r="H132" s="102"/>
    </row>
    <row r="133" spans="2:8">
      <c r="B133" s="8" t="s">
        <v>250</v>
      </c>
      <c r="C133" s="3">
        <v>25584507</v>
      </c>
      <c r="D133" s="63">
        <v>0.178844</v>
      </c>
      <c r="E133" s="3">
        <v>2164716</v>
      </c>
      <c r="F133" s="63">
        <v>0.177977</v>
      </c>
      <c r="G133" s="102">
        <v>11.818899999999999</v>
      </c>
      <c r="H133" s="102"/>
    </row>
    <row r="134" spans="2:8">
      <c r="B134" s="8" t="s">
        <v>366</v>
      </c>
      <c r="C134" s="3">
        <v>9104835</v>
      </c>
      <c r="D134" s="63">
        <v>6.3645999999999994E-2</v>
      </c>
      <c r="E134" s="3">
        <v>1159468</v>
      </c>
      <c r="F134" s="63">
        <v>9.5327999999999996E-2</v>
      </c>
      <c r="G134" s="102">
        <v>7.8525999999999998</v>
      </c>
      <c r="H134" s="102"/>
    </row>
    <row r="135" spans="2:8">
      <c r="B135" s="8" t="s">
        <v>367</v>
      </c>
      <c r="C135" s="3">
        <v>60107552</v>
      </c>
      <c r="D135" s="63">
        <v>0.42017100000000002</v>
      </c>
      <c r="E135" s="3">
        <v>5823186</v>
      </c>
      <c r="F135" s="63">
        <v>0.47876600000000002</v>
      </c>
      <c r="G135" s="102">
        <v>10.322100000000001</v>
      </c>
      <c r="H135" s="102"/>
    </row>
    <row r="136" spans="2:8">
      <c r="B136" s="8" t="s">
        <v>368</v>
      </c>
      <c r="C136" s="3">
        <v>11519649</v>
      </c>
      <c r="D136" s="63">
        <v>8.0526E-2</v>
      </c>
      <c r="E136" s="3">
        <v>239363</v>
      </c>
      <c r="F136" s="63">
        <v>1.968E-2</v>
      </c>
      <c r="G136" s="102">
        <v>48.126300000000001</v>
      </c>
      <c r="H136" s="102"/>
    </row>
    <row r="137" spans="2:8">
      <c r="C137" s="58">
        <f>SUM(C127:C136)</f>
        <v>143055058</v>
      </c>
      <c r="D137" s="65">
        <f>SUM(D127:D136)</f>
        <v>1.0000010000000001</v>
      </c>
      <c r="E137" s="58">
        <f>SUM(E127:E136)</f>
        <v>12162901</v>
      </c>
      <c r="F137" s="66">
        <f>SUM(F127:F136)</f>
        <v>0.99999900000000008</v>
      </c>
      <c r="H137" s="67">
        <f>AVERAGE(G127:H136)</f>
        <v>16.782959999999999</v>
      </c>
    </row>
    <row r="164" spans="2:6">
      <c r="C164" t="s">
        <v>369</v>
      </c>
      <c r="D164" t="s">
        <v>370</v>
      </c>
      <c r="E164" t="s">
        <v>371</v>
      </c>
    </row>
    <row r="165" spans="2:6">
      <c r="B165" t="s">
        <v>372</v>
      </c>
      <c r="C165" s="58">
        <v>3421</v>
      </c>
      <c r="D165" s="58">
        <v>17318</v>
      </c>
      <c r="F165">
        <f>+C165/D165</f>
        <v>0.19754013165492551</v>
      </c>
    </row>
    <row r="166" spans="2:6">
      <c r="B166" t="s">
        <v>373</v>
      </c>
      <c r="C166" s="58">
        <v>3709</v>
      </c>
      <c r="D166" s="58">
        <v>27314</v>
      </c>
      <c r="F166">
        <f>+C166/D166</f>
        <v>0.13579116936369628</v>
      </c>
    </row>
    <row r="167" spans="2:6">
      <c r="B167" t="s">
        <v>374</v>
      </c>
      <c r="C167" s="58">
        <v>3871</v>
      </c>
      <c r="D167" s="58">
        <v>23300</v>
      </c>
      <c r="E167" s="62">
        <v>4000000</v>
      </c>
      <c r="F167">
        <f>+C167/D167</f>
        <v>0.166137339055794</v>
      </c>
    </row>
  </sheetData>
  <mergeCells count="133">
    <mergeCell ref="G130:H130"/>
    <mergeCell ref="G131:H131"/>
    <mergeCell ref="G132:H132"/>
    <mergeCell ref="G133:H133"/>
    <mergeCell ref="G134:H134"/>
    <mergeCell ref="G135:H135"/>
    <mergeCell ref="G136:H136"/>
    <mergeCell ref="B116:G116"/>
    <mergeCell ref="B117:G117"/>
    <mergeCell ref="B118:H118"/>
    <mergeCell ref="B119:H119"/>
    <mergeCell ref="B120:H120"/>
    <mergeCell ref="G126:H126"/>
    <mergeCell ref="G127:H127"/>
    <mergeCell ref="G128:H128"/>
    <mergeCell ref="G129:H129"/>
    <mergeCell ref="G107:H107"/>
    <mergeCell ref="G108:H108"/>
    <mergeCell ref="G109:H109"/>
    <mergeCell ref="G110:H110"/>
    <mergeCell ref="G111:H111"/>
    <mergeCell ref="G112:H112"/>
    <mergeCell ref="G113:H113"/>
    <mergeCell ref="B114:G114"/>
    <mergeCell ref="B115:G115"/>
    <mergeCell ref="G98:H98"/>
    <mergeCell ref="G99:H99"/>
    <mergeCell ref="G100:H100"/>
    <mergeCell ref="G101:H101"/>
    <mergeCell ref="G102:H102"/>
    <mergeCell ref="G103:H103"/>
    <mergeCell ref="G104:H104"/>
    <mergeCell ref="G105:H105"/>
    <mergeCell ref="G106:H106"/>
    <mergeCell ref="G89:H89"/>
    <mergeCell ref="G90:H90"/>
    <mergeCell ref="G91:H91"/>
    <mergeCell ref="G92:H92"/>
    <mergeCell ref="G93:H93"/>
    <mergeCell ref="G94:H94"/>
    <mergeCell ref="G95:H95"/>
    <mergeCell ref="G96:H96"/>
    <mergeCell ref="G97:H97"/>
    <mergeCell ref="G80:H80"/>
    <mergeCell ref="G81:H81"/>
    <mergeCell ref="G82:H82"/>
    <mergeCell ref="G83:H83"/>
    <mergeCell ref="G84:H84"/>
    <mergeCell ref="G85:H85"/>
    <mergeCell ref="G86:H86"/>
    <mergeCell ref="G87:H87"/>
    <mergeCell ref="G88:H88"/>
    <mergeCell ref="G71:H71"/>
    <mergeCell ref="G72:H72"/>
    <mergeCell ref="G73:H73"/>
    <mergeCell ref="G74:H74"/>
    <mergeCell ref="G75:H75"/>
    <mergeCell ref="G76:H76"/>
    <mergeCell ref="G77:H77"/>
    <mergeCell ref="G78:H78"/>
    <mergeCell ref="G79:H79"/>
    <mergeCell ref="G62:H62"/>
    <mergeCell ref="G63:H63"/>
    <mergeCell ref="G64:H64"/>
    <mergeCell ref="G65:H65"/>
    <mergeCell ref="G66:H66"/>
    <mergeCell ref="G67:H67"/>
    <mergeCell ref="G68:H68"/>
    <mergeCell ref="G69:H69"/>
    <mergeCell ref="G70:H70"/>
    <mergeCell ref="G53:H53"/>
    <mergeCell ref="G54:H54"/>
    <mergeCell ref="G55:H55"/>
    <mergeCell ref="G56:H56"/>
    <mergeCell ref="G57:H57"/>
    <mergeCell ref="G58:H58"/>
    <mergeCell ref="G59:H59"/>
    <mergeCell ref="G60:H60"/>
    <mergeCell ref="G61:H61"/>
    <mergeCell ref="G44:H44"/>
    <mergeCell ref="G45:H45"/>
    <mergeCell ref="G46:H46"/>
    <mergeCell ref="G47:H47"/>
    <mergeCell ref="G48:H48"/>
    <mergeCell ref="G49:H49"/>
    <mergeCell ref="G50:H50"/>
    <mergeCell ref="G51:H51"/>
    <mergeCell ref="G52:H52"/>
    <mergeCell ref="G35:H35"/>
    <mergeCell ref="G36:H36"/>
    <mergeCell ref="G37:H37"/>
    <mergeCell ref="G38:H38"/>
    <mergeCell ref="G39:H39"/>
    <mergeCell ref="G40:H40"/>
    <mergeCell ref="G41:H41"/>
    <mergeCell ref="G42:H42"/>
    <mergeCell ref="G43:H43"/>
    <mergeCell ref="G26:H26"/>
    <mergeCell ref="G27:H27"/>
    <mergeCell ref="G28:H28"/>
    <mergeCell ref="G29:H29"/>
    <mergeCell ref="G30:H30"/>
    <mergeCell ref="G31:H31"/>
    <mergeCell ref="G32:H32"/>
    <mergeCell ref="G33:H33"/>
    <mergeCell ref="G34:H34"/>
    <mergeCell ref="G17:H17"/>
    <mergeCell ref="G18:H18"/>
    <mergeCell ref="G19:H19"/>
    <mergeCell ref="G20:H20"/>
    <mergeCell ref="G21:H21"/>
    <mergeCell ref="G22:H22"/>
    <mergeCell ref="G23:H23"/>
    <mergeCell ref="G24:H24"/>
    <mergeCell ref="G25:H25"/>
    <mergeCell ref="G8:H8"/>
    <mergeCell ref="G9:H9"/>
    <mergeCell ref="G10:H10"/>
    <mergeCell ref="B11:G11"/>
    <mergeCell ref="G12:H12"/>
    <mergeCell ref="G13:H13"/>
    <mergeCell ref="G14:H14"/>
    <mergeCell ref="G15:H15"/>
    <mergeCell ref="G16:H16"/>
    <mergeCell ref="B2:E2"/>
    <mergeCell ref="F2:H2"/>
    <mergeCell ref="B3:E3"/>
    <mergeCell ref="F3:H3"/>
    <mergeCell ref="B4:E4"/>
    <mergeCell ref="F4:H4"/>
    <mergeCell ref="B5:H5"/>
    <mergeCell ref="B6:H6"/>
    <mergeCell ref="G7:H7"/>
  </mergeCells>
  <pageMargins left="0.7" right="0.7" top="0.75" bottom="0.75" header="0.51180555555555496" footer="0.51180555555555496"/>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1"/>
  <sheetViews>
    <sheetView zoomScaleNormal="100" workbookViewId="0">
      <selection activeCell="K7" sqref="K7"/>
    </sheetView>
  </sheetViews>
  <sheetFormatPr defaultColWidth="8.2265625" defaultRowHeight="13"/>
  <cols>
    <col min="1" max="1" width="11.81640625" customWidth="1"/>
    <col min="2" max="2" width="11.26953125" customWidth="1"/>
    <col min="3" max="3" width="6" customWidth="1"/>
    <col min="4" max="4" width="11.26953125" customWidth="1"/>
    <col min="5" max="5" width="6" customWidth="1"/>
    <col min="6" max="6" width="11.81640625" customWidth="1"/>
    <col min="7" max="7" width="6" customWidth="1"/>
    <col min="8" max="9" width="8.6328125" customWidth="1"/>
    <col min="10" max="32" width="8.7265625" customWidth="1"/>
  </cols>
  <sheetData>
    <row r="1" spans="1:9" ht="12.5" customHeight="1">
      <c r="A1" s="81" t="s">
        <v>0</v>
      </c>
      <c r="B1" s="81"/>
      <c r="C1" s="81"/>
      <c r="D1" s="81"/>
      <c r="E1" s="81"/>
      <c r="F1" s="81"/>
      <c r="G1" s="82"/>
      <c r="H1" s="82"/>
      <c r="I1" s="82"/>
    </row>
    <row r="2" spans="1:9" ht="12.5" customHeight="1">
      <c r="A2" s="83" t="s">
        <v>1</v>
      </c>
      <c r="B2" s="83"/>
      <c r="C2" s="83"/>
      <c r="D2" s="83"/>
      <c r="E2" s="83"/>
      <c r="F2" s="83"/>
      <c r="G2" s="89"/>
      <c r="H2" s="89"/>
      <c r="I2" s="89"/>
    </row>
    <row r="3" spans="1:9" ht="12.5" customHeight="1">
      <c r="A3" s="83" t="s">
        <v>2</v>
      </c>
      <c r="B3" s="83"/>
      <c r="C3" s="83"/>
      <c r="D3" s="83"/>
      <c r="E3" s="83"/>
      <c r="F3" s="83"/>
      <c r="G3" s="89"/>
      <c r="H3" s="89"/>
      <c r="I3" s="89"/>
    </row>
    <row r="4" spans="1:9" ht="15.25">
      <c r="A4" s="85"/>
      <c r="B4" s="85"/>
      <c r="C4" s="85"/>
      <c r="D4" s="85"/>
      <c r="E4" s="85"/>
      <c r="F4" s="85"/>
      <c r="G4" s="85"/>
      <c r="H4" s="85"/>
      <c r="I4" s="85"/>
    </row>
    <row r="5" spans="1:9" ht="12.5" customHeight="1">
      <c r="A5" s="86" t="s">
        <v>4</v>
      </c>
      <c r="B5" s="86"/>
      <c r="C5" s="86"/>
      <c r="D5" s="86"/>
      <c r="E5" s="86"/>
      <c r="F5" s="86"/>
      <c r="G5" s="86"/>
      <c r="H5" s="86"/>
      <c r="I5" s="86"/>
    </row>
    <row r="6" spans="1:9" ht="12.5" customHeight="1">
      <c r="A6" s="1"/>
      <c r="B6" s="2"/>
      <c r="C6" s="2"/>
      <c r="D6" s="2"/>
      <c r="E6" s="2"/>
      <c r="F6" s="2"/>
      <c r="G6" s="2"/>
      <c r="H6" s="87" t="s">
        <v>5</v>
      </c>
      <c r="I6" s="87"/>
    </row>
    <row r="7" spans="1:9" ht="23">
      <c r="A7" s="1"/>
      <c r="B7" s="3" t="s">
        <v>6</v>
      </c>
      <c r="C7" s="2"/>
      <c r="D7" s="3" t="s">
        <v>7</v>
      </c>
      <c r="E7" s="2"/>
      <c r="F7" s="3" t="s">
        <v>8</v>
      </c>
      <c r="G7" s="2"/>
      <c r="H7" s="4" t="s">
        <v>10</v>
      </c>
      <c r="I7" s="4" t="s">
        <v>11</v>
      </c>
    </row>
    <row r="8" spans="1:9" ht="23">
      <c r="A8" s="5" t="s">
        <v>13</v>
      </c>
      <c r="B8" s="6">
        <v>281422025</v>
      </c>
      <c r="C8" s="4"/>
      <c r="D8" s="6">
        <v>308745538</v>
      </c>
      <c r="E8" s="4"/>
      <c r="F8" s="6">
        <v>329329799</v>
      </c>
      <c r="G8" s="4"/>
      <c r="H8" s="7">
        <v>9.7090999999999997E-2</v>
      </c>
      <c r="I8" s="7">
        <v>6.6670999999999994E-2</v>
      </c>
    </row>
    <row r="9" spans="1:9">
      <c r="A9" s="1"/>
      <c r="B9" s="2"/>
      <c r="C9" s="4"/>
      <c r="D9" s="2"/>
      <c r="E9" s="4"/>
      <c r="F9" s="2"/>
      <c r="G9" s="4"/>
      <c r="H9" s="4"/>
      <c r="I9" s="4"/>
    </row>
    <row r="10" spans="1:9">
      <c r="A10" s="1"/>
      <c r="B10" s="2"/>
      <c r="C10" s="4"/>
      <c r="D10" s="2"/>
      <c r="E10" s="4"/>
      <c r="F10" s="2"/>
      <c r="G10" s="4"/>
      <c r="H10" s="4"/>
      <c r="I10" s="4"/>
    </row>
    <row r="11" spans="1:9">
      <c r="A11" s="8" t="s">
        <v>14</v>
      </c>
      <c r="B11" s="2"/>
      <c r="C11" s="4"/>
      <c r="D11" s="2"/>
      <c r="E11" s="4"/>
      <c r="F11" s="2"/>
      <c r="G11" s="4"/>
      <c r="H11" s="4"/>
      <c r="I11" s="4"/>
    </row>
    <row r="12" spans="1:9">
      <c r="A12" s="5" t="s">
        <v>15</v>
      </c>
      <c r="B12" s="6">
        <v>137907457</v>
      </c>
      <c r="C12" s="7">
        <v>0.49003799999999997</v>
      </c>
      <c r="D12" s="6">
        <v>151781326</v>
      </c>
      <c r="E12" s="7">
        <v>0.49160700000000002</v>
      </c>
      <c r="F12" s="6">
        <v>162193543</v>
      </c>
      <c r="G12" s="7">
        <v>0.49249599999999999</v>
      </c>
      <c r="H12" s="7">
        <v>0.100603</v>
      </c>
      <c r="I12" s="7">
        <v>6.8599999999999994E-2</v>
      </c>
    </row>
    <row r="13" spans="1:9">
      <c r="A13" s="5" t="s">
        <v>16</v>
      </c>
      <c r="B13" s="6">
        <v>143514568</v>
      </c>
      <c r="C13" s="7">
        <v>0.50996200000000003</v>
      </c>
      <c r="D13" s="6">
        <v>156964212</v>
      </c>
      <c r="E13" s="7">
        <v>0.50839299999999998</v>
      </c>
      <c r="F13" s="6">
        <v>167136256</v>
      </c>
      <c r="G13" s="7">
        <v>0.50750399999999996</v>
      </c>
      <c r="H13" s="7">
        <v>9.3715999999999994E-2</v>
      </c>
      <c r="I13" s="7">
        <v>6.4805000000000001E-2</v>
      </c>
    </row>
    <row r="14" spans="1:9">
      <c r="A14" s="1"/>
      <c r="B14" s="2"/>
      <c r="C14" s="4"/>
      <c r="D14" s="2"/>
      <c r="E14" s="4"/>
      <c r="F14" s="2"/>
      <c r="G14" s="4"/>
      <c r="H14" s="4"/>
      <c r="I14" s="4"/>
    </row>
    <row r="15" spans="1:9" ht="23">
      <c r="A15" s="5" t="s">
        <v>17</v>
      </c>
      <c r="B15" s="9">
        <v>35.5</v>
      </c>
      <c r="C15" s="4"/>
      <c r="D15" s="9">
        <v>37.11</v>
      </c>
      <c r="E15" s="4"/>
      <c r="F15" s="9">
        <v>38.08</v>
      </c>
      <c r="G15" s="4"/>
      <c r="H15" s="4"/>
      <c r="I15" s="4"/>
    </row>
    <row r="16" spans="1:9">
      <c r="A16" s="1"/>
      <c r="B16" s="2"/>
      <c r="C16" s="4"/>
      <c r="D16" s="2"/>
      <c r="E16" s="4"/>
      <c r="F16" s="2"/>
      <c r="G16" s="4"/>
      <c r="H16" s="4"/>
      <c r="I16" s="4"/>
    </row>
    <row r="17" spans="1:9" ht="12.5" customHeight="1">
      <c r="A17" s="86" t="s">
        <v>18</v>
      </c>
      <c r="B17" s="86"/>
      <c r="C17" s="86"/>
      <c r="D17" s="86"/>
      <c r="E17" s="86"/>
      <c r="F17" s="86"/>
      <c r="G17" s="86"/>
      <c r="H17" s="86"/>
      <c r="I17" s="86"/>
    </row>
    <row r="18" spans="1:9">
      <c r="A18" s="1"/>
      <c r="B18" s="2"/>
      <c r="C18" s="2"/>
      <c r="D18" s="2"/>
      <c r="E18" s="2"/>
      <c r="F18" s="2"/>
      <c r="G18" s="2"/>
      <c r="H18" s="4"/>
      <c r="I18" s="4"/>
    </row>
    <row r="19" spans="1:9" ht="12.5" customHeight="1">
      <c r="A19" s="1"/>
      <c r="B19" s="87" t="s">
        <v>19</v>
      </c>
      <c r="C19" s="87"/>
      <c r="D19" s="87" t="s">
        <v>20</v>
      </c>
      <c r="E19" s="87"/>
      <c r="F19" s="87" t="s">
        <v>21</v>
      </c>
      <c r="G19" s="87"/>
      <c r="H19" s="87" t="s">
        <v>5</v>
      </c>
      <c r="I19" s="87"/>
    </row>
    <row r="20" spans="1:9" ht="23">
      <c r="A20" s="1"/>
      <c r="B20" s="3" t="s">
        <v>23</v>
      </c>
      <c r="C20" s="4" t="s">
        <v>24</v>
      </c>
      <c r="D20" s="3" t="s">
        <v>23</v>
      </c>
      <c r="E20" s="4" t="s">
        <v>24</v>
      </c>
      <c r="F20" s="3" t="s">
        <v>25</v>
      </c>
      <c r="G20" s="4" t="s">
        <v>24</v>
      </c>
      <c r="H20" s="4" t="s">
        <v>10</v>
      </c>
      <c r="I20" s="4" t="s">
        <v>11</v>
      </c>
    </row>
    <row r="21" spans="1:9">
      <c r="A21" s="10" t="s">
        <v>27</v>
      </c>
      <c r="B21" s="11">
        <v>9279875</v>
      </c>
      <c r="C21" s="12">
        <v>6.4699999999999994E-2</v>
      </c>
      <c r="D21" s="11">
        <v>9881935</v>
      </c>
      <c r="E21" s="12">
        <v>6.3E-2</v>
      </c>
      <c r="F21" s="11">
        <v>9859888</v>
      </c>
      <c r="G21" s="12">
        <v>5.8999999999999997E-2</v>
      </c>
      <c r="H21" s="12">
        <v>6.4878000000000005E-2</v>
      </c>
      <c r="I21" s="12">
        <v>-2.2309999999999999E-3</v>
      </c>
    </row>
    <row r="22" spans="1:9">
      <c r="A22" s="10" t="s">
        <v>28</v>
      </c>
      <c r="B22" s="11">
        <v>20061431</v>
      </c>
      <c r="C22" s="12">
        <v>0.13978699999999999</v>
      </c>
      <c r="D22" s="11">
        <v>20056351</v>
      </c>
      <c r="E22" s="12">
        <v>0.127777</v>
      </c>
      <c r="F22" s="11">
        <v>20344216</v>
      </c>
      <c r="G22" s="12">
        <v>0.121722</v>
      </c>
      <c r="H22" s="12">
        <v>-2.5300000000000002E-4</v>
      </c>
      <c r="I22" s="12">
        <v>1.4352999999999999E-2</v>
      </c>
    </row>
    <row r="23" spans="1:9">
      <c r="A23" s="10" t="s">
        <v>29</v>
      </c>
      <c r="B23" s="11">
        <v>18970430</v>
      </c>
      <c r="C23" s="12">
        <v>0.132185</v>
      </c>
      <c r="D23" s="11">
        <v>21308500</v>
      </c>
      <c r="E23" s="12">
        <v>0.13575400000000001</v>
      </c>
      <c r="F23" s="11">
        <v>21366648</v>
      </c>
      <c r="G23" s="12">
        <v>0.12784000000000001</v>
      </c>
      <c r="H23" s="12">
        <v>0.123248</v>
      </c>
      <c r="I23" s="12">
        <v>2.7290000000000001E-3</v>
      </c>
    </row>
    <row r="24" spans="1:9">
      <c r="A24" s="10" t="s">
        <v>30</v>
      </c>
      <c r="B24" s="11">
        <v>19673599</v>
      </c>
      <c r="C24" s="12">
        <v>0.13708400000000001</v>
      </c>
      <c r="D24" s="11">
        <v>20431857</v>
      </c>
      <c r="E24" s="12">
        <v>0.13016900000000001</v>
      </c>
      <c r="F24" s="11">
        <v>22570190</v>
      </c>
      <c r="G24" s="12">
        <v>0.13504099999999999</v>
      </c>
      <c r="H24" s="12">
        <v>3.8542E-2</v>
      </c>
      <c r="I24" s="12">
        <v>0.104657</v>
      </c>
    </row>
    <row r="25" spans="1:9">
      <c r="A25" s="10" t="s">
        <v>31</v>
      </c>
      <c r="B25" s="11">
        <v>23103574</v>
      </c>
      <c r="C25" s="12">
        <v>0.16098399999999999</v>
      </c>
      <c r="D25" s="11">
        <v>20634607</v>
      </c>
      <c r="E25" s="12">
        <v>0.13146099999999999</v>
      </c>
      <c r="F25" s="11">
        <v>20734252</v>
      </c>
      <c r="G25" s="12">
        <v>0.124056</v>
      </c>
      <c r="H25" s="12">
        <v>-0.106865</v>
      </c>
      <c r="I25" s="12">
        <v>4.829E-3</v>
      </c>
    </row>
    <row r="26" spans="1:9">
      <c r="A26" s="10" t="s">
        <v>32</v>
      </c>
      <c r="B26" s="11">
        <v>19164180</v>
      </c>
      <c r="C26" s="12">
        <v>0.13353499999999999</v>
      </c>
      <c r="D26" s="11">
        <v>22864357</v>
      </c>
      <c r="E26" s="12">
        <v>0.14566599999999999</v>
      </c>
      <c r="F26" s="11">
        <v>21717473</v>
      </c>
      <c r="G26" s="12">
        <v>0.129939</v>
      </c>
      <c r="H26" s="12">
        <v>0.193078</v>
      </c>
      <c r="I26" s="12">
        <v>-5.0160000000000003E-2</v>
      </c>
    </row>
    <row r="27" spans="1:9">
      <c r="A27" s="10" t="s">
        <v>33</v>
      </c>
      <c r="B27" s="11">
        <v>12618859</v>
      </c>
      <c r="C27" s="12">
        <v>8.7927000000000005E-2</v>
      </c>
      <c r="D27" s="11">
        <v>18881581</v>
      </c>
      <c r="E27" s="12">
        <v>0.120292</v>
      </c>
      <c r="F27" s="11">
        <v>21947520</v>
      </c>
      <c r="G27" s="12">
        <v>0.13131499999999999</v>
      </c>
      <c r="H27" s="12">
        <v>0.49629899999999999</v>
      </c>
      <c r="I27" s="12">
        <v>0.16237699999999999</v>
      </c>
    </row>
    <row r="28" spans="1:9">
      <c r="A28" s="10" t="s">
        <v>34</v>
      </c>
      <c r="B28" s="11">
        <v>10165199</v>
      </c>
      <c r="C28" s="12">
        <v>7.0830000000000004E-2</v>
      </c>
      <c r="D28" s="11">
        <v>11616910</v>
      </c>
      <c r="E28" s="12">
        <v>7.4010000000000006E-2</v>
      </c>
      <c r="F28" s="11">
        <v>15963133</v>
      </c>
      <c r="G28" s="12">
        <v>9.5509999999999998E-2</v>
      </c>
      <c r="H28" s="12">
        <v>0.14281199999999999</v>
      </c>
      <c r="I28" s="12">
        <v>0.37412899999999999</v>
      </c>
    </row>
    <row r="29" spans="1:9">
      <c r="A29" s="10" t="s">
        <v>35</v>
      </c>
      <c r="B29" s="11">
        <v>7512462</v>
      </c>
      <c r="C29" s="12">
        <v>5.2345999999999997E-2</v>
      </c>
      <c r="D29" s="11">
        <v>7584360</v>
      </c>
      <c r="E29" s="12">
        <v>4.8319000000000001E-2</v>
      </c>
      <c r="F29" s="11">
        <v>8401039</v>
      </c>
      <c r="G29" s="12">
        <v>5.0264999999999997E-2</v>
      </c>
      <c r="H29" s="12">
        <v>9.5700000000000004E-3</v>
      </c>
      <c r="I29" s="12">
        <v>0.107679</v>
      </c>
    </row>
    <row r="30" spans="1:9">
      <c r="A30" s="10" t="s">
        <v>36</v>
      </c>
      <c r="B30" s="11">
        <v>2964959</v>
      </c>
      <c r="C30" s="12">
        <v>2.07E-2</v>
      </c>
      <c r="D30" s="11">
        <v>3703754</v>
      </c>
      <c r="E30" s="12">
        <v>2.3599999999999999E-2</v>
      </c>
      <c r="F30" s="11">
        <v>4231897</v>
      </c>
      <c r="G30" s="12">
        <v>2.53E-2</v>
      </c>
      <c r="H30" s="12">
        <v>0.24917500000000001</v>
      </c>
      <c r="I30" s="12">
        <v>0.142597</v>
      </c>
    </row>
    <row r="31" spans="1:9" ht="23">
      <c r="A31" s="10" t="s">
        <v>37</v>
      </c>
      <c r="B31" s="13">
        <v>36.700000000000003</v>
      </c>
      <c r="C31" s="14"/>
      <c r="D31" s="13">
        <v>38.369999999999997</v>
      </c>
      <c r="E31" s="14"/>
      <c r="F31" s="13">
        <v>39.39</v>
      </c>
      <c r="G31" s="14"/>
      <c r="H31" s="14"/>
      <c r="I31" s="14"/>
    </row>
    <row r="32" spans="1:9">
      <c r="A32" s="1"/>
      <c r="B32" s="2"/>
      <c r="C32" s="4"/>
      <c r="D32" s="2"/>
      <c r="E32" s="4"/>
      <c r="F32" s="2"/>
      <c r="G32" s="4"/>
      <c r="H32" s="4"/>
      <c r="I32" s="4"/>
    </row>
    <row r="33" spans="1:9">
      <c r="A33" s="1"/>
      <c r="B33" s="2"/>
      <c r="C33" s="4"/>
      <c r="D33" s="2"/>
      <c r="E33" s="4"/>
      <c r="F33" s="2"/>
      <c r="G33" s="4"/>
      <c r="H33" s="4"/>
      <c r="I33" s="4"/>
    </row>
    <row r="34" spans="1:9" ht="12.5" customHeight="1">
      <c r="A34" s="86" t="s">
        <v>38</v>
      </c>
      <c r="B34" s="86"/>
      <c r="C34" s="86"/>
      <c r="D34" s="86"/>
      <c r="E34" s="86"/>
      <c r="F34" s="86"/>
      <c r="G34" s="86"/>
      <c r="H34" s="86"/>
      <c r="I34" s="86"/>
    </row>
    <row r="35" spans="1:9">
      <c r="A35" s="1"/>
      <c r="B35" s="2"/>
      <c r="C35" s="4"/>
      <c r="D35" s="2"/>
      <c r="E35" s="4"/>
      <c r="F35" s="2"/>
      <c r="G35" s="4"/>
      <c r="H35" s="4"/>
      <c r="I35" s="4"/>
    </row>
    <row r="36" spans="1:9" ht="12.5" customHeight="1">
      <c r="A36" s="1"/>
      <c r="B36" s="87" t="s">
        <v>19</v>
      </c>
      <c r="C36" s="87"/>
      <c r="D36" s="87" t="s">
        <v>20</v>
      </c>
      <c r="E36" s="87"/>
      <c r="F36" s="87" t="s">
        <v>21</v>
      </c>
      <c r="G36" s="87"/>
      <c r="H36" s="87" t="s">
        <v>5</v>
      </c>
      <c r="I36" s="87"/>
    </row>
    <row r="37" spans="1:9" ht="23">
      <c r="A37" s="1"/>
      <c r="B37" s="3" t="s">
        <v>23</v>
      </c>
      <c r="C37" s="4" t="s">
        <v>24</v>
      </c>
      <c r="D37" s="3" t="s">
        <v>23</v>
      </c>
      <c r="E37" s="4" t="s">
        <v>24</v>
      </c>
      <c r="F37" s="3" t="s">
        <v>25</v>
      </c>
      <c r="G37" s="4" t="s">
        <v>24</v>
      </c>
      <c r="H37" s="4" t="s">
        <v>10</v>
      </c>
      <c r="I37" s="4" t="s">
        <v>11</v>
      </c>
    </row>
    <row r="38" spans="1:9">
      <c r="A38" s="10" t="s">
        <v>27</v>
      </c>
      <c r="B38" s="11">
        <v>9754250</v>
      </c>
      <c r="C38" s="12">
        <v>7.0699999999999999E-2</v>
      </c>
      <c r="D38" s="11">
        <v>10319427</v>
      </c>
      <c r="E38" s="12">
        <v>6.8000000000000005E-2</v>
      </c>
      <c r="F38" s="11">
        <v>10316733</v>
      </c>
      <c r="G38" s="12">
        <v>6.3600000000000004E-2</v>
      </c>
      <c r="H38" s="12">
        <v>5.7942E-2</v>
      </c>
      <c r="I38" s="12">
        <v>-2.61E-4</v>
      </c>
    </row>
    <row r="39" spans="1:9">
      <c r="A39" s="10" t="s">
        <v>28</v>
      </c>
      <c r="B39" s="11">
        <v>21102297</v>
      </c>
      <c r="C39" s="12">
        <v>0.15301799999999999</v>
      </c>
      <c r="D39" s="11">
        <v>20969500</v>
      </c>
      <c r="E39" s="12">
        <v>0.138156</v>
      </c>
      <c r="F39" s="11">
        <v>21215466</v>
      </c>
      <c r="G39" s="12">
        <v>0.130803</v>
      </c>
      <c r="H39" s="12">
        <v>-6.293E-3</v>
      </c>
      <c r="I39" s="12">
        <v>1.1730000000000001E-2</v>
      </c>
    </row>
    <row r="40" spans="1:9">
      <c r="A40" s="10" t="s">
        <v>29</v>
      </c>
      <c r="B40" s="11">
        <v>19928346</v>
      </c>
      <c r="C40" s="12">
        <v>0.14450499999999999</v>
      </c>
      <c r="D40" s="11">
        <v>22317842</v>
      </c>
      <c r="E40" s="12">
        <v>0.147039</v>
      </c>
      <c r="F40" s="11">
        <v>22433960</v>
      </c>
      <c r="G40" s="12">
        <v>0.13831599999999999</v>
      </c>
      <c r="H40" s="12">
        <v>0.119904</v>
      </c>
      <c r="I40" s="12">
        <v>5.2030000000000002E-3</v>
      </c>
    </row>
    <row r="41" spans="1:9">
      <c r="A41" s="10" t="s">
        <v>30</v>
      </c>
      <c r="B41" s="11">
        <v>19902729</v>
      </c>
      <c r="C41" s="12">
        <v>0.144319</v>
      </c>
      <c r="D41" s="11">
        <v>20632091</v>
      </c>
      <c r="E41" s="12">
        <v>0.135933</v>
      </c>
      <c r="F41" s="11">
        <v>23211247</v>
      </c>
      <c r="G41" s="12">
        <v>0.14310800000000001</v>
      </c>
      <c r="H41" s="12">
        <v>3.6645999999999998E-2</v>
      </c>
      <c r="I41" s="12">
        <v>0.12500700000000001</v>
      </c>
    </row>
    <row r="42" spans="1:9">
      <c r="A42" s="10" t="s">
        <v>31</v>
      </c>
      <c r="B42" s="11">
        <v>22795479</v>
      </c>
      <c r="C42" s="12">
        <v>0.165295</v>
      </c>
      <c r="D42" s="11">
        <v>20435999</v>
      </c>
      <c r="E42" s="12">
        <v>0.13464100000000001</v>
      </c>
      <c r="F42" s="11">
        <v>20601050</v>
      </c>
      <c r="G42" s="12">
        <v>0.12701499999999999</v>
      </c>
      <c r="H42" s="12">
        <v>-0.103506</v>
      </c>
      <c r="I42" s="12">
        <v>8.0759999999999998E-3</v>
      </c>
    </row>
    <row r="43" spans="1:9">
      <c r="A43" s="10" t="s">
        <v>32</v>
      </c>
      <c r="B43" s="11">
        <v>18432700</v>
      </c>
      <c r="C43" s="12">
        <v>0.13366</v>
      </c>
      <c r="D43" s="11">
        <v>22142359</v>
      </c>
      <c r="E43" s="12">
        <v>0.14588300000000001</v>
      </c>
      <c r="F43" s="11">
        <v>21152484</v>
      </c>
      <c r="G43" s="12">
        <v>0.130415</v>
      </c>
      <c r="H43" s="12">
        <v>0.20125399999999999</v>
      </c>
      <c r="I43" s="12">
        <v>-4.4705000000000002E-2</v>
      </c>
    </row>
    <row r="44" spans="1:9">
      <c r="A44" s="10" t="s">
        <v>33</v>
      </c>
      <c r="B44" s="11">
        <v>11582342</v>
      </c>
      <c r="C44" s="12">
        <v>8.3986000000000005E-2</v>
      </c>
      <c r="D44" s="11">
        <v>17601148</v>
      </c>
      <c r="E44" s="12">
        <v>0.115964</v>
      </c>
      <c r="F44" s="11">
        <v>20457556</v>
      </c>
      <c r="G44" s="12">
        <v>0.12613099999999999</v>
      </c>
      <c r="H44" s="12">
        <v>0.51965399999999995</v>
      </c>
      <c r="I44" s="12">
        <v>0.16228500000000001</v>
      </c>
    </row>
    <row r="45" spans="1:9">
      <c r="A45" s="10" t="s">
        <v>34</v>
      </c>
      <c r="B45" s="11">
        <v>8369438</v>
      </c>
      <c r="C45" s="12">
        <v>6.0689E-2</v>
      </c>
      <c r="D45" s="11">
        <v>10096519</v>
      </c>
      <c r="E45" s="12">
        <v>6.6519999999999996E-2</v>
      </c>
      <c r="F45" s="11">
        <v>14019144</v>
      </c>
      <c r="G45" s="12">
        <v>8.6434999999999998E-2</v>
      </c>
      <c r="H45" s="12">
        <v>0.20635600000000001</v>
      </c>
      <c r="I45" s="12">
        <v>0.388513</v>
      </c>
    </row>
    <row r="46" spans="1:9">
      <c r="A46" s="10" t="s">
        <v>35</v>
      </c>
      <c r="B46" s="11">
        <v>4833891</v>
      </c>
      <c r="C46" s="12">
        <v>3.5052E-2</v>
      </c>
      <c r="D46" s="11">
        <v>5476762</v>
      </c>
      <c r="E46" s="12">
        <v>3.6082999999999997E-2</v>
      </c>
      <c r="F46" s="11">
        <v>6486420</v>
      </c>
      <c r="G46" s="12">
        <v>3.9992E-2</v>
      </c>
      <c r="H46" s="12">
        <v>0.132992</v>
      </c>
      <c r="I46" s="12">
        <v>0.18435299999999999</v>
      </c>
    </row>
    <row r="47" spans="1:9">
      <c r="A47" s="10" t="s">
        <v>36</v>
      </c>
      <c r="B47" s="11">
        <v>1205985</v>
      </c>
      <c r="C47" s="12">
        <v>8.6999999999999994E-3</v>
      </c>
      <c r="D47" s="11">
        <v>1789679</v>
      </c>
      <c r="E47" s="12">
        <v>1.18E-2</v>
      </c>
      <c r="F47" s="11">
        <v>2299483</v>
      </c>
      <c r="G47" s="12">
        <v>1.4200000000000001E-2</v>
      </c>
      <c r="H47" s="12">
        <v>0.48399799999999998</v>
      </c>
      <c r="I47" s="12">
        <v>0.284858</v>
      </c>
    </row>
    <row r="48" spans="1:9" ht="23">
      <c r="A48" s="10" t="s">
        <v>39</v>
      </c>
      <c r="B48" s="13">
        <v>34.200000000000003</v>
      </c>
      <c r="C48" s="14"/>
      <c r="D48" s="13">
        <v>35.83</v>
      </c>
      <c r="E48" s="14"/>
      <c r="F48" s="13">
        <v>36.799999999999997</v>
      </c>
      <c r="G48" s="14"/>
      <c r="H48" s="14"/>
      <c r="I48" s="14"/>
    </row>
    <row r="49" spans="1:9" ht="12.5" customHeight="1">
      <c r="A49" s="83" t="s">
        <v>40</v>
      </c>
      <c r="B49" s="83"/>
      <c r="C49" s="83"/>
      <c r="D49" s="83"/>
      <c r="E49" s="83"/>
      <c r="F49" s="83"/>
      <c r="G49" s="83"/>
      <c r="H49" s="83"/>
      <c r="I49" s="83"/>
    </row>
    <row r="50" spans="1:9">
      <c r="A50" s="83"/>
      <c r="B50" s="83"/>
      <c r="C50" s="83"/>
      <c r="D50" s="83"/>
      <c r="E50" s="83"/>
      <c r="F50" s="83"/>
      <c r="G50" s="83"/>
      <c r="H50" s="83"/>
      <c r="I50" s="83"/>
    </row>
    <row r="51" spans="1:9" ht="61.5" customHeight="1">
      <c r="A51" s="83" t="s">
        <v>41</v>
      </c>
      <c r="B51" s="83"/>
      <c r="C51" s="83"/>
      <c r="D51" s="83"/>
      <c r="E51" s="83"/>
      <c r="F51" s="83"/>
      <c r="G51" s="83"/>
      <c r="H51" s="83"/>
      <c r="I51" s="83"/>
    </row>
  </sheetData>
  <mergeCells count="22">
    <mergeCell ref="A49:I49"/>
    <mergeCell ref="A50:I50"/>
    <mergeCell ref="A51:I51"/>
    <mergeCell ref="A34:I34"/>
    <mergeCell ref="B36:C36"/>
    <mergeCell ref="D36:E36"/>
    <mergeCell ref="F36:G36"/>
    <mergeCell ref="H36:I36"/>
    <mergeCell ref="A4:I4"/>
    <mergeCell ref="A5:I5"/>
    <mergeCell ref="H6:I6"/>
    <mergeCell ref="A17:I17"/>
    <mergeCell ref="B19:C19"/>
    <mergeCell ref="D19:E19"/>
    <mergeCell ref="F19:G19"/>
    <mergeCell ref="H19:I19"/>
    <mergeCell ref="A1:F1"/>
    <mergeCell ref="G1:I1"/>
    <mergeCell ref="A2:F2"/>
    <mergeCell ref="G2:I2"/>
    <mergeCell ref="A3:F3"/>
    <mergeCell ref="G3:I3"/>
  </mergeCells>
  <pageMargins left="0.7" right="0.7" top="0.75" bottom="0.75" header="0.51180555555555496" footer="0.51180555555555496"/>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6:B102"/>
  <sheetViews>
    <sheetView topLeftCell="A25" zoomScaleNormal="100" workbookViewId="0">
      <selection activeCell="A8" sqref="A8"/>
    </sheetView>
  </sheetViews>
  <sheetFormatPr defaultColWidth="8.2265625" defaultRowHeight="13"/>
  <cols>
    <col min="1" max="1" width="79.81640625" customWidth="1"/>
    <col min="6" max="7" width="8.7265625" customWidth="1"/>
  </cols>
  <sheetData>
    <row r="6" spans="1:1">
      <c r="A6">
        <v>10</v>
      </c>
    </row>
    <row r="7" spans="1:1">
      <c r="A7">
        <v>5</v>
      </c>
    </row>
    <row r="8" spans="1:1">
      <c r="A8">
        <v>18</v>
      </c>
    </row>
    <row r="9" spans="1:1">
      <c r="A9">
        <v>15</v>
      </c>
    </row>
    <row r="10" spans="1:1">
      <c r="A10">
        <v>15</v>
      </c>
    </row>
    <row r="11" spans="1:1">
      <c r="A11">
        <v>20</v>
      </c>
    </row>
    <row r="12" spans="1:1">
      <c r="A12">
        <v>25</v>
      </c>
    </row>
    <row r="13" spans="1:1">
      <c r="A13">
        <v>20</v>
      </c>
    </row>
    <row r="14" spans="1:1">
      <c r="A14">
        <v>30</v>
      </c>
    </row>
    <row r="15" spans="1:1">
      <c r="A15">
        <v>90</v>
      </c>
    </row>
    <row r="17" spans="1:2">
      <c r="A17" s="54" t="s">
        <v>155</v>
      </c>
      <c r="B17">
        <f>AVERAGE(A6:A15)</f>
        <v>24.8</v>
      </c>
    </row>
    <row r="18" spans="1:2">
      <c r="A18" s="54" t="s">
        <v>156</v>
      </c>
      <c r="B18">
        <f>MODE(A6:A15)</f>
        <v>15</v>
      </c>
    </row>
    <row r="19" spans="1:2">
      <c r="A19" s="54" t="s">
        <v>157</v>
      </c>
      <c r="B19">
        <f>MEDIAN(A6:A15)</f>
        <v>19</v>
      </c>
    </row>
    <row r="26" spans="1:2">
      <c r="A26" t="s">
        <v>158</v>
      </c>
    </row>
    <row r="28" spans="1:2">
      <c r="A28" t="s">
        <v>159</v>
      </c>
    </row>
    <row r="29" spans="1:2">
      <c r="A29" t="s">
        <v>160</v>
      </c>
    </row>
    <row r="30" spans="1:2">
      <c r="A30" t="s">
        <v>161</v>
      </c>
    </row>
    <row r="31" spans="1:2">
      <c r="A31" t="s">
        <v>162</v>
      </c>
    </row>
    <row r="32" spans="1:2">
      <c r="A32" t="s">
        <v>163</v>
      </c>
    </row>
    <row r="33" spans="1:1">
      <c r="A33" t="s">
        <v>164</v>
      </c>
    </row>
    <row r="34" spans="1:1">
      <c r="A34" t="s">
        <v>165</v>
      </c>
    </row>
    <row r="35" spans="1:1">
      <c r="A35" t="s">
        <v>166</v>
      </c>
    </row>
    <row r="36" spans="1:1">
      <c r="A36" t="s">
        <v>167</v>
      </c>
    </row>
    <row r="37" spans="1:1">
      <c r="A37" t="s">
        <v>168</v>
      </c>
    </row>
    <row r="38" spans="1:1">
      <c r="A38" t="s">
        <v>169</v>
      </c>
    </row>
    <row r="39" spans="1:1">
      <c r="A39" t="s">
        <v>170</v>
      </c>
    </row>
    <row r="40" spans="1:1">
      <c r="A40" t="s">
        <v>171</v>
      </c>
    </row>
    <row r="41" spans="1:1">
      <c r="A41" t="s">
        <v>172</v>
      </c>
    </row>
    <row r="42" spans="1:1">
      <c r="A42" t="s">
        <v>173</v>
      </c>
    </row>
    <row r="43" spans="1:1">
      <c r="A43" t="s">
        <v>174</v>
      </c>
    </row>
    <row r="44" spans="1:1">
      <c r="A44" t="s">
        <v>175</v>
      </c>
    </row>
    <row r="45" spans="1:1">
      <c r="A45" t="s">
        <v>176</v>
      </c>
    </row>
    <row r="46" spans="1:1">
      <c r="A46" t="s">
        <v>177</v>
      </c>
    </row>
    <row r="47" spans="1:1">
      <c r="A47" t="s">
        <v>178</v>
      </c>
    </row>
    <row r="48" spans="1:1">
      <c r="A48" t="s">
        <v>179</v>
      </c>
    </row>
    <row r="49" spans="1:1">
      <c r="A49" t="s">
        <v>180</v>
      </c>
    </row>
    <row r="50" spans="1:1">
      <c r="A50" t="s">
        <v>181</v>
      </c>
    </row>
    <row r="51" spans="1:1">
      <c r="A51" t="s">
        <v>182</v>
      </c>
    </row>
    <row r="52" spans="1:1">
      <c r="A52" t="s">
        <v>183</v>
      </c>
    </row>
    <row r="55" spans="1:1">
      <c r="A55" t="s">
        <v>184</v>
      </c>
    </row>
    <row r="56" spans="1:1" ht="26">
      <c r="A56" s="55" t="s">
        <v>185</v>
      </c>
    </row>
    <row r="57" spans="1:1">
      <c r="A57" t="s">
        <v>186</v>
      </c>
    </row>
    <row r="58" spans="1:1">
      <c r="A58" t="s">
        <v>187</v>
      </c>
    </row>
    <row r="59" spans="1:1">
      <c r="A59" t="s">
        <v>188</v>
      </c>
    </row>
    <row r="60" spans="1:1" ht="78">
      <c r="A60" s="56" t="s">
        <v>189</v>
      </c>
    </row>
    <row r="61" spans="1:1">
      <c r="A61" t="s">
        <v>190</v>
      </c>
    </row>
    <row r="62" spans="1:1" ht="39">
      <c r="A62" s="55" t="s">
        <v>191</v>
      </c>
    </row>
    <row r="63" spans="1:1">
      <c r="A63" t="s">
        <v>192</v>
      </c>
    </row>
    <row r="64" spans="1:1" ht="52">
      <c r="A64" s="56" t="s">
        <v>193</v>
      </c>
    </row>
    <row r="65" spans="1:1">
      <c r="A65" t="s">
        <v>194</v>
      </c>
    </row>
    <row r="66" spans="1:1" ht="52">
      <c r="A66" s="56" t="s">
        <v>195</v>
      </c>
    </row>
    <row r="67" spans="1:1">
      <c r="A67" t="s">
        <v>196</v>
      </c>
    </row>
    <row r="68" spans="1:1" ht="78">
      <c r="A68" s="56" t="s">
        <v>197</v>
      </c>
    </row>
    <row r="69" spans="1:1">
      <c r="A69" s="55" t="s">
        <v>198</v>
      </c>
    </row>
    <row r="70" spans="1:1" ht="39">
      <c r="A70" s="56" t="s">
        <v>199</v>
      </c>
    </row>
    <row r="71" spans="1:1">
      <c r="A71" s="55" t="s">
        <v>200</v>
      </c>
    </row>
    <row r="72" spans="1:1" ht="26">
      <c r="A72" s="56" t="s">
        <v>201</v>
      </c>
    </row>
    <row r="73" spans="1:1">
      <c r="A73" s="55" t="s">
        <v>202</v>
      </c>
    </row>
    <row r="74" spans="1:1" ht="39">
      <c r="A74" s="56" t="s">
        <v>203</v>
      </c>
    </row>
    <row r="75" spans="1:1">
      <c r="A75" s="55" t="s">
        <v>204</v>
      </c>
    </row>
    <row r="76" spans="1:1" ht="26">
      <c r="A76" s="55" t="s">
        <v>205</v>
      </c>
    </row>
    <row r="77" spans="1:1">
      <c r="A77" s="55" t="s">
        <v>206</v>
      </c>
    </row>
    <row r="78" spans="1:1" ht="26">
      <c r="A78" s="56" t="s">
        <v>207</v>
      </c>
    </row>
    <row r="79" spans="1:1">
      <c r="A79" s="55" t="s">
        <v>208</v>
      </c>
    </row>
    <row r="80" spans="1:1" ht="39">
      <c r="A80" s="56" t="s">
        <v>209</v>
      </c>
    </row>
    <row r="81" spans="1:1">
      <c r="A81" s="55" t="s">
        <v>210</v>
      </c>
    </row>
    <row r="82" spans="1:1" ht="39">
      <c r="A82" s="56" t="s">
        <v>211</v>
      </c>
    </row>
    <row r="83" spans="1:1">
      <c r="A83" s="55" t="s">
        <v>212</v>
      </c>
    </row>
    <row r="84" spans="1:1" ht="117">
      <c r="A84" s="56" t="s">
        <v>213</v>
      </c>
    </row>
    <row r="85" spans="1:1">
      <c r="A85" s="55" t="s">
        <v>214</v>
      </c>
    </row>
    <row r="86" spans="1:1" ht="39">
      <c r="A86" s="56" t="s">
        <v>215</v>
      </c>
    </row>
    <row r="87" spans="1:1">
      <c r="A87" s="55"/>
    </row>
    <row r="88" spans="1:1">
      <c r="A88" s="55"/>
    </row>
    <row r="89" spans="1:1">
      <c r="A89" s="55" t="s">
        <v>216</v>
      </c>
    </row>
    <row r="90" spans="1:1" ht="26">
      <c r="A90" s="56" t="s">
        <v>217</v>
      </c>
    </row>
    <row r="91" spans="1:1">
      <c r="A91" s="55" t="s">
        <v>218</v>
      </c>
    </row>
    <row r="92" spans="1:1" ht="78">
      <c r="A92" s="56" t="s">
        <v>219</v>
      </c>
    </row>
    <row r="93" spans="1:1">
      <c r="A93" s="55" t="s">
        <v>220</v>
      </c>
    </row>
    <row r="94" spans="1:1">
      <c r="A94" s="56" t="s">
        <v>221</v>
      </c>
    </row>
    <row r="95" spans="1:1">
      <c r="A95" s="55" t="s">
        <v>222</v>
      </c>
    </row>
    <row r="96" spans="1:1" ht="65">
      <c r="A96" s="56" t="s">
        <v>223</v>
      </c>
    </row>
    <row r="97" spans="1:1">
      <c r="A97" s="55" t="s">
        <v>224</v>
      </c>
    </row>
    <row r="98" spans="1:1" ht="52">
      <c r="A98" s="56" t="s">
        <v>225</v>
      </c>
    </row>
    <row r="99" spans="1:1">
      <c r="A99" s="55" t="s">
        <v>226</v>
      </c>
    </row>
    <row r="100" spans="1:1">
      <c r="A100" s="55" t="s">
        <v>227</v>
      </c>
    </row>
    <row r="101" spans="1:1">
      <c r="A101" s="55" t="s">
        <v>228</v>
      </c>
    </row>
    <row r="102" spans="1:1" ht="39">
      <c r="A102" s="56" t="s">
        <v>229</v>
      </c>
    </row>
  </sheetData>
  <pageMargins left="0.7" right="0.7" top="0.75" bottom="0.75" header="0.51180555555555496" footer="0.51180555555555496"/>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5"/>
  <sheetViews>
    <sheetView topLeftCell="A4" zoomScaleNormal="100" workbookViewId="0">
      <selection activeCell="B20" sqref="B20:C20"/>
    </sheetView>
  </sheetViews>
  <sheetFormatPr defaultColWidth="8.2265625" defaultRowHeight="13"/>
  <cols>
    <col min="2" max="2" width="104.81640625" customWidth="1"/>
  </cols>
  <sheetData>
    <row r="2" spans="2:3">
      <c r="B2" s="15" t="s">
        <v>42</v>
      </c>
      <c r="C2" s="2"/>
    </row>
    <row r="3" spans="2:3">
      <c r="B3" s="5" t="s">
        <v>1</v>
      </c>
      <c r="C3" s="15"/>
    </row>
    <row r="4" spans="2:3">
      <c r="B4" s="5" t="s">
        <v>2</v>
      </c>
      <c r="C4" s="15"/>
    </row>
    <row r="5" spans="2:3" ht="12.5" customHeight="1">
      <c r="B5" s="90" t="s">
        <v>43</v>
      </c>
      <c r="C5" s="90"/>
    </row>
    <row r="6" spans="2:3" ht="83.5" customHeight="1">
      <c r="B6" s="83" t="s">
        <v>44</v>
      </c>
      <c r="C6" s="83"/>
    </row>
    <row r="7" spans="2:3" ht="12.5" customHeight="1">
      <c r="B7" s="90" t="s">
        <v>45</v>
      </c>
      <c r="C7" s="90"/>
    </row>
    <row r="8" spans="2:3" ht="65.5" customHeight="1">
      <c r="B8" s="83" t="s">
        <v>46</v>
      </c>
      <c r="C8" s="83"/>
    </row>
    <row r="9" spans="2:3" ht="50" customHeight="1">
      <c r="B9" s="83" t="s">
        <v>47</v>
      </c>
      <c r="C9" s="83"/>
    </row>
    <row r="10" spans="2:3" ht="12.5" customHeight="1">
      <c r="B10" s="90" t="s">
        <v>48</v>
      </c>
      <c r="C10" s="90"/>
    </row>
    <row r="11" spans="2:3" ht="61.5" customHeight="1">
      <c r="B11" s="83" t="s">
        <v>49</v>
      </c>
      <c r="C11" s="83"/>
    </row>
    <row r="12" spans="2:3" ht="63.5" customHeight="1">
      <c r="B12" s="83" t="s">
        <v>50</v>
      </c>
      <c r="C12" s="83"/>
    </row>
    <row r="13" spans="2:3" ht="12.5" customHeight="1">
      <c r="B13" s="90" t="s">
        <v>51</v>
      </c>
      <c r="C13" s="90"/>
    </row>
    <row r="14" spans="2:3" ht="63.5" customHeight="1">
      <c r="B14" s="83" t="s">
        <v>52</v>
      </c>
      <c r="C14" s="83"/>
    </row>
    <row r="15" spans="2:3" ht="61.5" customHeight="1">
      <c r="B15" s="83" t="s">
        <v>53</v>
      </c>
      <c r="C15" s="83"/>
    </row>
    <row r="16" spans="2:3" ht="12.5" customHeight="1">
      <c r="B16" s="90" t="s">
        <v>54</v>
      </c>
      <c r="C16" s="90"/>
    </row>
    <row r="17" spans="2:3" ht="55" customHeight="1">
      <c r="B17" s="83" t="s">
        <v>55</v>
      </c>
      <c r="C17" s="83"/>
    </row>
    <row r="18" spans="2:3" ht="12.5" customHeight="1">
      <c r="B18" s="90" t="s">
        <v>56</v>
      </c>
      <c r="C18" s="90"/>
    </row>
    <row r="19" spans="2:3" ht="65.5" customHeight="1">
      <c r="B19" s="83" t="s">
        <v>57</v>
      </c>
      <c r="C19" s="83"/>
    </row>
    <row r="20" spans="2:3" ht="59" customHeight="1">
      <c r="B20" s="83" t="s">
        <v>58</v>
      </c>
      <c r="C20" s="83"/>
    </row>
    <row r="21" spans="2:3">
      <c r="B21" s="83"/>
      <c r="C21" s="83"/>
    </row>
    <row r="22" spans="2:3" ht="53.5" customHeight="1">
      <c r="B22" s="91" t="s">
        <v>59</v>
      </c>
      <c r="C22" s="91"/>
    </row>
    <row r="23" spans="2:3" ht="12.5" customHeight="1">
      <c r="B23" s="83" t="s">
        <v>40</v>
      </c>
      <c r="C23" s="83"/>
    </row>
    <row r="24" spans="2:3">
      <c r="B24" s="83"/>
      <c r="C24" s="83"/>
    </row>
    <row r="25" spans="2:3" ht="128.5" customHeight="1">
      <c r="B25" s="83" t="s">
        <v>60</v>
      </c>
      <c r="C25" s="83"/>
    </row>
  </sheetData>
  <mergeCells count="21">
    <mergeCell ref="B25:C25"/>
    <mergeCell ref="B20:C20"/>
    <mergeCell ref="B21:C21"/>
    <mergeCell ref="B22:C22"/>
    <mergeCell ref="B23:C23"/>
    <mergeCell ref="B24:C24"/>
    <mergeCell ref="B15:C15"/>
    <mergeCell ref="B16:C16"/>
    <mergeCell ref="B17:C17"/>
    <mergeCell ref="B18:C18"/>
    <mergeCell ref="B19:C19"/>
    <mergeCell ref="B10:C10"/>
    <mergeCell ref="B11:C11"/>
    <mergeCell ref="B12:C12"/>
    <mergeCell ref="B13:C13"/>
    <mergeCell ref="B14:C14"/>
    <mergeCell ref="B5:C5"/>
    <mergeCell ref="B6:C6"/>
    <mergeCell ref="B7:C7"/>
    <mergeCell ref="B8:C8"/>
    <mergeCell ref="B9:C9"/>
  </mergeCells>
  <pageMargins left="0.7" right="0.7" top="0.75" bottom="0.75" header="0.51180555555555496" footer="0.51180555555555496"/>
  <pageSetup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6"/>
  <sheetViews>
    <sheetView tabSelected="1" topLeftCell="I25" zoomScaleNormal="100" workbookViewId="0">
      <selection activeCell="V35" sqref="V35"/>
    </sheetView>
  </sheetViews>
  <sheetFormatPr defaultColWidth="8.2265625" defaultRowHeight="13"/>
  <cols>
    <col min="1" max="1" width="26.86328125" customWidth="1"/>
    <col min="2" max="2" width="15.453125" customWidth="1"/>
    <col min="4" max="4" width="16.81640625" customWidth="1"/>
    <col min="6" max="6" width="15.6328125" customWidth="1"/>
    <col min="8" max="8" width="15.54296875" customWidth="1"/>
    <col min="11" max="11" width="9" customWidth="1"/>
  </cols>
  <sheetData>
    <row r="1" spans="1:11" ht="12.5" customHeight="1">
      <c r="A1" s="81" t="s">
        <v>61</v>
      </c>
      <c r="B1" s="81"/>
      <c r="C1" s="81"/>
      <c r="D1" s="81"/>
      <c r="E1" s="81"/>
      <c r="F1" s="81"/>
      <c r="G1" s="82"/>
      <c r="H1" s="82"/>
      <c r="I1" s="82"/>
      <c r="J1" s="82"/>
      <c r="K1" s="82"/>
    </row>
    <row r="2" spans="1:11" ht="12.5" customHeight="1">
      <c r="A2" s="83" t="s">
        <v>1</v>
      </c>
      <c r="B2" s="83"/>
      <c r="C2" s="83"/>
      <c r="D2" s="83"/>
      <c r="E2" s="83"/>
      <c r="F2" s="83"/>
      <c r="G2" s="89"/>
      <c r="H2" s="89"/>
      <c r="I2" s="89"/>
      <c r="J2" s="89"/>
      <c r="K2" s="89"/>
    </row>
    <row r="3" spans="1:11" ht="12.5" customHeight="1">
      <c r="A3" s="83" t="s">
        <v>2</v>
      </c>
      <c r="B3" s="83"/>
      <c r="C3" s="83"/>
      <c r="D3" s="83"/>
      <c r="E3" s="83"/>
      <c r="F3" s="83"/>
      <c r="G3" s="89"/>
      <c r="H3" s="89"/>
      <c r="I3" s="89"/>
      <c r="J3" s="89"/>
      <c r="K3" s="89"/>
    </row>
    <row r="4" spans="1:11" ht="15.25">
      <c r="A4" s="85"/>
      <c r="B4" s="85"/>
      <c r="C4" s="85"/>
      <c r="D4" s="85"/>
      <c r="E4" s="85"/>
      <c r="F4" s="85"/>
      <c r="G4" s="85"/>
      <c r="H4" s="85"/>
      <c r="I4" s="85"/>
      <c r="J4" s="85"/>
      <c r="K4" s="85"/>
    </row>
    <row r="5" spans="1:11" ht="12.5" customHeight="1">
      <c r="A5" s="86" t="s">
        <v>4</v>
      </c>
      <c r="B5" s="86"/>
      <c r="C5" s="86"/>
      <c r="D5" s="86"/>
      <c r="E5" s="86"/>
      <c r="F5" s="86"/>
      <c r="G5" s="86"/>
      <c r="H5" s="86"/>
      <c r="I5" s="86"/>
      <c r="J5" s="86"/>
      <c r="K5" s="86"/>
    </row>
    <row r="6" spans="1:11" ht="12.5" customHeight="1">
      <c r="A6" s="16"/>
      <c r="B6" s="17"/>
      <c r="C6" s="17"/>
      <c r="D6" s="17"/>
      <c r="E6" s="17"/>
      <c r="F6" s="17"/>
      <c r="G6" s="17"/>
      <c r="H6" s="17"/>
      <c r="I6" s="17"/>
      <c r="J6" s="92" t="s">
        <v>5</v>
      </c>
      <c r="K6" s="92"/>
    </row>
    <row r="7" spans="1:11" ht="23">
      <c r="A7" s="16"/>
      <c r="B7" s="18" t="s">
        <v>6</v>
      </c>
      <c r="C7" s="17"/>
      <c r="D7" s="18" t="s">
        <v>7</v>
      </c>
      <c r="E7" s="17"/>
      <c r="F7" s="18" t="s">
        <v>375</v>
      </c>
      <c r="G7" s="17"/>
      <c r="H7" s="18" t="s">
        <v>9</v>
      </c>
      <c r="I7" s="17"/>
      <c r="J7" s="19" t="s">
        <v>10</v>
      </c>
      <c r="K7" s="74" t="s">
        <v>376</v>
      </c>
    </row>
    <row r="8" spans="1:11">
      <c r="A8" s="20" t="s">
        <v>13</v>
      </c>
      <c r="B8" s="21">
        <v>281422025</v>
      </c>
      <c r="C8" s="19"/>
      <c r="D8" s="21">
        <v>308745538</v>
      </c>
      <c r="E8" s="19"/>
      <c r="F8" s="68">
        <v>331449281</v>
      </c>
      <c r="G8" s="19"/>
      <c r="H8" s="79">
        <f>SUM(H20:H25)</f>
        <v>364072786</v>
      </c>
      <c r="I8" s="19"/>
      <c r="J8" s="22">
        <v>9.7090999999999997E-2</v>
      </c>
      <c r="K8" s="69">
        <f>+(H8-F8)/F8</f>
        <v>9.8426838946740688E-2</v>
      </c>
    </row>
    <row r="9" spans="1:11">
      <c r="A9" s="20" t="s">
        <v>64</v>
      </c>
      <c r="B9" s="23">
        <v>78.22</v>
      </c>
      <c r="C9" s="19"/>
      <c r="D9" s="23">
        <v>87.933599999999998</v>
      </c>
      <c r="E9" s="19"/>
      <c r="F9" s="71">
        <v>91.54</v>
      </c>
      <c r="G9" s="19"/>
      <c r="H9" s="23">
        <v>94.8</v>
      </c>
      <c r="I9" s="19"/>
      <c r="J9" s="22">
        <v>0.124163</v>
      </c>
      <c r="K9" s="22">
        <v>3.5657000000000001E-2</v>
      </c>
    </row>
    <row r="10" spans="1:11">
      <c r="A10" s="20" t="s">
        <v>65</v>
      </c>
      <c r="B10" s="21">
        <v>105480443</v>
      </c>
      <c r="C10" s="19"/>
      <c r="D10" s="21">
        <v>116716292</v>
      </c>
      <c r="E10" s="19"/>
      <c r="F10" s="70">
        <v>125121015</v>
      </c>
      <c r="G10" s="19"/>
      <c r="H10" s="21">
        <v>130291609</v>
      </c>
      <c r="I10" s="19"/>
      <c r="J10" s="22">
        <v>0.106521</v>
      </c>
      <c r="K10" s="22">
        <v>4.1325000000000001E-2</v>
      </c>
    </row>
    <row r="11" spans="1:11">
      <c r="A11" s="20"/>
      <c r="B11" s="21"/>
      <c r="C11" s="19"/>
      <c r="D11" s="21"/>
      <c r="E11" s="19"/>
      <c r="F11" s="21"/>
      <c r="G11" s="19"/>
      <c r="H11" s="21"/>
      <c r="I11" s="19"/>
      <c r="J11" s="22"/>
      <c r="K11" s="22"/>
    </row>
    <row r="12" spans="1:11" ht="12.5" customHeight="1">
      <c r="A12" s="24" t="s">
        <v>66</v>
      </c>
      <c r="B12" s="17"/>
      <c r="C12" s="19"/>
      <c r="D12" s="17"/>
      <c r="E12" s="19"/>
      <c r="F12" s="17"/>
      <c r="G12" s="19"/>
      <c r="H12" s="17"/>
      <c r="I12" s="19"/>
      <c r="J12" s="92" t="s">
        <v>5</v>
      </c>
      <c r="K12" s="92"/>
    </row>
    <row r="13" spans="1:11" ht="23">
      <c r="A13" s="25"/>
      <c r="B13" s="18" t="s">
        <v>6</v>
      </c>
      <c r="C13" s="17"/>
      <c r="D13" s="18" t="s">
        <v>7</v>
      </c>
      <c r="E13" s="17"/>
      <c r="F13" s="18" t="s">
        <v>379</v>
      </c>
      <c r="G13" s="17"/>
      <c r="H13" s="18" t="s">
        <v>9</v>
      </c>
      <c r="I13" s="19"/>
      <c r="J13" s="19" t="s">
        <v>10</v>
      </c>
      <c r="K13" s="19" t="s">
        <v>376</v>
      </c>
    </row>
    <row r="14" spans="1:11">
      <c r="A14" s="20" t="s">
        <v>15</v>
      </c>
      <c r="B14" s="21">
        <v>137907457</v>
      </c>
      <c r="C14" s="22">
        <v>0.49</v>
      </c>
      <c r="D14" s="21">
        <v>151781326</v>
      </c>
      <c r="E14" s="22">
        <v>0.49159999999999998</v>
      </c>
      <c r="F14" s="79">
        <f>+G14*F8</f>
        <v>163073046.252</v>
      </c>
      <c r="G14" s="22">
        <f>1-G15</f>
        <v>0.49199999999999999</v>
      </c>
      <c r="H14" s="79">
        <f>+H8*I14</f>
        <v>179524290.7766</v>
      </c>
      <c r="I14" s="80">
        <v>0.49309999999999998</v>
      </c>
      <c r="J14" s="22">
        <v>0.100603</v>
      </c>
      <c r="K14" s="69">
        <f>+(H14-F14)/F14</f>
        <v>0.10088267131023949</v>
      </c>
    </row>
    <row r="15" spans="1:11">
      <c r="A15" s="20" t="s">
        <v>16</v>
      </c>
      <c r="B15" s="21">
        <v>143514568</v>
      </c>
      <c r="C15" s="22">
        <v>0.51</v>
      </c>
      <c r="D15" s="21">
        <v>156964212</v>
      </c>
      <c r="E15" s="22">
        <v>0.50839999999999996</v>
      </c>
      <c r="F15" s="79">
        <f>+F8*G15</f>
        <v>168376234.748</v>
      </c>
      <c r="G15" s="22">
        <v>0.50800000000000001</v>
      </c>
      <c r="H15" s="79">
        <f>+$H$8*I15</f>
        <v>184548495.2234</v>
      </c>
      <c r="I15" s="80">
        <v>0.50690000000000002</v>
      </c>
      <c r="J15" s="22">
        <v>9.3715999999999994E-2</v>
      </c>
      <c r="K15" s="69">
        <f>+(H15-F15)/F15</f>
        <v>9.604835563406075E-2</v>
      </c>
    </row>
    <row r="16" spans="1:11">
      <c r="A16" s="16"/>
      <c r="B16" s="17"/>
      <c r="C16" s="19"/>
      <c r="D16" s="17"/>
      <c r="E16" s="19"/>
      <c r="F16" s="17"/>
      <c r="G16" s="19"/>
      <c r="H16" s="17"/>
      <c r="I16" s="19"/>
      <c r="J16" s="19"/>
      <c r="K16" s="19"/>
    </row>
    <row r="17" spans="1:11" ht="12.5" customHeight="1">
      <c r="A17" s="93" t="s">
        <v>67</v>
      </c>
      <c r="B17" s="93"/>
      <c r="C17" s="93"/>
      <c r="D17" s="93"/>
      <c r="E17" s="93"/>
      <c r="F17" s="93"/>
      <c r="G17" s="93"/>
      <c r="H17" s="93"/>
      <c r="I17" s="93"/>
      <c r="J17" s="93"/>
      <c r="K17" s="93"/>
    </row>
    <row r="18" spans="1:11" ht="12.5" customHeight="1">
      <c r="A18" s="16"/>
      <c r="B18" s="17"/>
      <c r="C18" s="17"/>
      <c r="D18" s="17"/>
      <c r="E18" s="17"/>
      <c r="F18" s="17"/>
      <c r="G18" s="17"/>
      <c r="H18" s="17"/>
      <c r="I18" s="17"/>
      <c r="J18" s="92" t="s">
        <v>5</v>
      </c>
      <c r="K18" s="92"/>
    </row>
    <row r="19" spans="1:11" ht="23">
      <c r="A19" s="16" t="s">
        <v>67</v>
      </c>
      <c r="B19" s="18" t="s">
        <v>6</v>
      </c>
      <c r="C19" s="17"/>
      <c r="D19" s="18" t="s">
        <v>7</v>
      </c>
      <c r="E19" s="17"/>
      <c r="F19" s="18" t="s">
        <v>375</v>
      </c>
      <c r="G19" s="17"/>
      <c r="H19" s="18" t="s">
        <v>9</v>
      </c>
      <c r="I19" s="17"/>
      <c r="J19" s="19" t="s">
        <v>10</v>
      </c>
      <c r="K19" s="74" t="s">
        <v>376</v>
      </c>
    </row>
    <row r="20" spans="1:11">
      <c r="A20" s="26" t="s">
        <v>68</v>
      </c>
      <c r="B20" s="27">
        <v>211405503</v>
      </c>
      <c r="C20" s="28">
        <v>0.75119999999999998</v>
      </c>
      <c r="D20" s="27">
        <v>223553265</v>
      </c>
      <c r="E20" s="28">
        <v>0.72406999999999999</v>
      </c>
      <c r="F20" s="75">
        <v>204277273</v>
      </c>
      <c r="G20" s="28">
        <f>+F20/$F$8</f>
        <v>0.61631533000670469</v>
      </c>
      <c r="H20" s="78">
        <v>204944955</v>
      </c>
      <c r="I20" s="28">
        <f>+H20/$H$8</f>
        <v>0.56292302770468539</v>
      </c>
      <c r="J20" s="28">
        <v>5.7461999999999999E-2</v>
      </c>
      <c r="K20" s="69">
        <f t="shared" ref="K20:K25" si="0">+(H20-F20)/F20</f>
        <v>3.2685084845439465E-3</v>
      </c>
    </row>
    <row r="21" spans="1:11">
      <c r="A21" s="26" t="s">
        <v>69</v>
      </c>
      <c r="B21" s="27">
        <v>34331917</v>
      </c>
      <c r="C21" s="28">
        <v>0.122</v>
      </c>
      <c r="D21" s="27">
        <v>38929319</v>
      </c>
      <c r="E21" s="28">
        <v>0.12608900000000001</v>
      </c>
      <c r="F21" s="76">
        <v>41104200</v>
      </c>
      <c r="G21" s="28">
        <f t="shared" ref="G21:G25" si="1">+F21/$F$8</f>
        <v>0.12401354402093272</v>
      </c>
      <c r="H21" s="78">
        <v>41921649</v>
      </c>
      <c r="I21" s="28">
        <v>0.123</v>
      </c>
      <c r="J21" s="28">
        <v>0.13391</v>
      </c>
      <c r="K21" s="69">
        <f t="shared" si="0"/>
        <v>1.9887237800516735E-2</v>
      </c>
    </row>
    <row r="22" spans="1:11">
      <c r="A22" s="26" t="s">
        <v>377</v>
      </c>
      <c r="B22" s="27">
        <v>2447669</v>
      </c>
      <c r="C22" s="28">
        <v>8.6999999999999994E-3</v>
      </c>
      <c r="D22" s="27">
        <v>2932248</v>
      </c>
      <c r="E22" s="28">
        <v>9.4970000000000002E-3</v>
      </c>
      <c r="F22" s="76">
        <v>3727135</v>
      </c>
      <c r="G22" s="28">
        <f t="shared" si="1"/>
        <v>1.1244963298019646E-2</v>
      </c>
      <c r="H22" s="78">
        <v>4352129</v>
      </c>
      <c r="I22" s="28">
        <f t="shared" ref="I21:I25" si="2">+H22/$H$8</f>
        <v>1.1954008009815928E-2</v>
      </c>
      <c r="J22" s="28">
        <v>0.19797600000000001</v>
      </c>
      <c r="K22" s="69">
        <f t="shared" si="0"/>
        <v>0.16768751333128529</v>
      </c>
    </row>
    <row r="23" spans="1:11" ht="23">
      <c r="A23" s="26" t="s">
        <v>71</v>
      </c>
      <c r="B23" s="27">
        <v>10545471</v>
      </c>
      <c r="C23" s="28">
        <v>3.7471999999999998E-2</v>
      </c>
      <c r="D23" s="27">
        <v>15214265</v>
      </c>
      <c r="E23" s="28">
        <v>4.9278000000000002E-2</v>
      </c>
      <c r="F23" s="76">
        <f>19886049+689966</f>
        <v>20576015</v>
      </c>
      <c r="G23" s="28">
        <f t="shared" si="1"/>
        <v>6.207892482952769E-2</v>
      </c>
      <c r="H23" s="78">
        <v>25303045</v>
      </c>
      <c r="I23" s="28">
        <f t="shared" si="2"/>
        <v>6.9499962570671245E-2</v>
      </c>
      <c r="J23" s="28">
        <v>0.44273000000000001</v>
      </c>
      <c r="K23" s="69">
        <f t="shared" si="0"/>
        <v>0.22973496082696285</v>
      </c>
    </row>
    <row r="24" spans="1:11">
      <c r="A24" s="26" t="s">
        <v>72</v>
      </c>
      <c r="B24" s="27">
        <v>15423972</v>
      </c>
      <c r="C24" s="28">
        <v>5.4800000000000001E-2</v>
      </c>
      <c r="D24" s="27">
        <v>19107368</v>
      </c>
      <c r="E24" s="28">
        <v>6.1886999999999998E-2</v>
      </c>
      <c r="F24" s="76">
        <v>27915715</v>
      </c>
      <c r="G24" s="28">
        <f t="shared" si="1"/>
        <v>8.422318767980673E-2</v>
      </c>
      <c r="H24" s="78">
        <v>34363123</v>
      </c>
      <c r="I24" s="28">
        <f t="shared" si="2"/>
        <v>9.4385310634011524E-2</v>
      </c>
      <c r="J24" s="28">
        <v>0.23880999999999999</v>
      </c>
      <c r="K24" s="69">
        <f t="shared" si="0"/>
        <v>0.2309598016744332</v>
      </c>
    </row>
    <row r="25" spans="1:11">
      <c r="A25" s="26" t="s">
        <v>73</v>
      </c>
      <c r="B25" s="27">
        <v>7267493</v>
      </c>
      <c r="C25" s="28">
        <v>2.58E-2</v>
      </c>
      <c r="D25" s="27">
        <v>9009073</v>
      </c>
      <c r="E25" s="28">
        <v>2.9180000000000001E-2</v>
      </c>
      <c r="F25" s="77">
        <v>33848943</v>
      </c>
      <c r="G25" s="28">
        <f t="shared" si="1"/>
        <v>0.1021240501650085</v>
      </c>
      <c r="H25" s="78">
        <v>53187885</v>
      </c>
      <c r="I25" s="28">
        <f t="shared" si="2"/>
        <v>0.14609135053560415</v>
      </c>
      <c r="J25" s="28">
        <v>0.23963999999999999</v>
      </c>
      <c r="K25" s="69">
        <f t="shared" si="0"/>
        <v>0.57133075026892277</v>
      </c>
    </row>
    <row r="26" spans="1:11">
      <c r="A26" s="16"/>
      <c r="B26" s="17"/>
      <c r="C26" s="19"/>
      <c r="D26" s="17"/>
      <c r="E26" s="19"/>
      <c r="F26" s="17"/>
      <c r="G26" s="19"/>
      <c r="H26" s="17"/>
      <c r="I26" s="19"/>
      <c r="J26" s="19"/>
      <c r="K26" s="19"/>
    </row>
    <row r="27" spans="1:11" ht="12.5" customHeight="1">
      <c r="A27" s="93" t="s">
        <v>74</v>
      </c>
      <c r="B27" s="93"/>
      <c r="C27" s="93"/>
      <c r="D27" s="93"/>
      <c r="E27" s="93"/>
      <c r="F27" s="93"/>
      <c r="G27" s="93"/>
      <c r="H27" s="93"/>
      <c r="I27" s="93"/>
      <c r="J27" s="93"/>
      <c r="K27" s="93"/>
    </row>
    <row r="28" spans="1:11" ht="12.5" customHeight="1">
      <c r="A28" s="16"/>
      <c r="B28" s="17"/>
      <c r="C28" s="17"/>
      <c r="D28" s="17"/>
      <c r="E28" s="17"/>
      <c r="F28" s="17"/>
      <c r="G28" s="17"/>
      <c r="H28" s="17"/>
      <c r="I28" s="17"/>
      <c r="J28" s="92" t="s">
        <v>5</v>
      </c>
      <c r="K28" s="92"/>
    </row>
    <row r="29" spans="1:11" ht="23">
      <c r="A29" s="16" t="s">
        <v>74</v>
      </c>
      <c r="B29" s="18" t="s">
        <v>6</v>
      </c>
      <c r="C29" s="17"/>
      <c r="D29" s="18" t="s">
        <v>7</v>
      </c>
      <c r="E29" s="17"/>
      <c r="F29" s="18" t="s">
        <v>378</v>
      </c>
      <c r="G29" s="17"/>
      <c r="H29" s="18" t="s">
        <v>9</v>
      </c>
      <c r="I29" s="17"/>
      <c r="J29" s="19" t="s">
        <v>10</v>
      </c>
      <c r="K29" s="74" t="s">
        <v>376</v>
      </c>
    </row>
    <row r="30" spans="1:11" ht="14.75">
      <c r="A30" s="26" t="s">
        <v>75</v>
      </c>
      <c r="B30" s="27">
        <v>35238546</v>
      </c>
      <c r="C30" s="29">
        <v>0.12520000000000001</v>
      </c>
      <c r="D30" s="27">
        <v>50477594</v>
      </c>
      <c r="E30" s="29">
        <v>0.163493</v>
      </c>
      <c r="F30" s="171">
        <v>62080044</v>
      </c>
      <c r="G30" s="29">
        <f>+F30/F8</f>
        <v>0.18729877407699069</v>
      </c>
      <c r="H30" s="78">
        <f>+I30*H8</f>
        <v>73215037.264599994</v>
      </c>
      <c r="I30" s="29">
        <v>0.2011</v>
      </c>
      <c r="J30" s="28">
        <v>0.43245400000000001</v>
      </c>
      <c r="K30" s="69">
        <f t="shared" ref="K30:K31" si="3">+(H30-F30)/F30</f>
        <v>0.17936509942873097</v>
      </c>
    </row>
    <row r="31" spans="1:11">
      <c r="A31" s="26" t="s">
        <v>76</v>
      </c>
      <c r="B31" s="27">
        <v>246183479</v>
      </c>
      <c r="C31" s="29">
        <v>0.87480000000000002</v>
      </c>
      <c r="D31" s="27">
        <v>258267944</v>
      </c>
      <c r="E31" s="29">
        <v>0.836507</v>
      </c>
      <c r="F31" s="78">
        <f>+F8-F30</f>
        <v>269369237</v>
      </c>
      <c r="G31" s="29">
        <f>1-G30</f>
        <v>0.81270122592300931</v>
      </c>
      <c r="H31" s="78">
        <f>+I31*H8</f>
        <v>294498476.59539998</v>
      </c>
      <c r="I31" s="29">
        <v>0.80889999999999995</v>
      </c>
      <c r="J31" s="28">
        <v>4.9086999999999999E-2</v>
      </c>
      <c r="K31" s="69">
        <f t="shared" si="3"/>
        <v>9.3289196180185843E-2</v>
      </c>
    </row>
    <row r="32" spans="1:11">
      <c r="A32" s="16"/>
      <c r="B32" s="17"/>
      <c r="C32" s="19"/>
      <c r="D32" s="17"/>
      <c r="E32" s="19"/>
      <c r="F32" s="17"/>
      <c r="G32" s="19"/>
      <c r="H32" s="17"/>
      <c r="I32" s="19"/>
      <c r="J32" s="19"/>
      <c r="K32" s="19"/>
    </row>
    <row r="33" spans="1:11" ht="12.5" customHeight="1">
      <c r="A33" s="93" t="s">
        <v>77</v>
      </c>
      <c r="B33" s="93"/>
      <c r="C33" s="93"/>
      <c r="D33" s="93"/>
      <c r="E33" s="93"/>
      <c r="F33" s="93"/>
      <c r="G33" s="93"/>
      <c r="H33" s="93"/>
      <c r="I33" s="93"/>
      <c r="J33" s="93"/>
      <c r="K33" s="93"/>
    </row>
    <row r="34" spans="1:11" ht="12.5" customHeight="1">
      <c r="A34" s="16"/>
      <c r="B34" s="17"/>
      <c r="C34" s="17"/>
      <c r="D34" s="17"/>
      <c r="E34" s="17"/>
      <c r="F34" s="17"/>
      <c r="G34" s="17"/>
      <c r="H34" s="17"/>
      <c r="I34" s="17"/>
      <c r="J34" s="92" t="s">
        <v>5</v>
      </c>
      <c r="K34" s="92"/>
    </row>
    <row r="35" spans="1:11" ht="23">
      <c r="A35" s="16"/>
      <c r="B35" s="18" t="s">
        <v>6</v>
      </c>
      <c r="C35" s="17"/>
      <c r="D35" s="18" t="s">
        <v>7</v>
      </c>
      <c r="E35" s="17"/>
      <c r="F35" s="18" t="s">
        <v>378</v>
      </c>
      <c r="G35" s="17"/>
      <c r="H35" s="18" t="s">
        <v>9</v>
      </c>
      <c r="I35" s="17"/>
      <c r="J35" s="19" t="s">
        <v>10</v>
      </c>
      <c r="K35" s="19" t="s">
        <v>12</v>
      </c>
    </row>
    <row r="36" spans="1:11">
      <c r="A36" s="26" t="s">
        <v>27</v>
      </c>
      <c r="B36" s="27">
        <v>19034125</v>
      </c>
      <c r="C36" s="28">
        <v>6.7599999999999993E-2</v>
      </c>
      <c r="D36" s="27">
        <v>20201362</v>
      </c>
      <c r="E36" s="28">
        <v>6.54E-2</v>
      </c>
      <c r="F36" s="78">
        <f>+$F$8*G36</f>
        <v>20317840.925299998</v>
      </c>
      <c r="G36" s="28">
        <v>6.13E-2</v>
      </c>
      <c r="H36" s="79">
        <f t="shared" ref="H36:H46" si="4">+$H$8*I36</f>
        <v>22099218.110199999</v>
      </c>
      <c r="I36" s="28">
        <v>6.0699999999999997E-2</v>
      </c>
      <c r="J36" s="28">
        <v>6.1323000000000003E-2</v>
      </c>
      <c r="K36" s="69">
        <f t="shared" ref="K36:K46" si="5">+(H36-F36)/F36</f>
        <v>8.7675515890165784E-2</v>
      </c>
    </row>
    <row r="37" spans="1:11">
      <c r="A37" s="26" t="s">
        <v>28</v>
      </c>
      <c r="B37" s="27">
        <v>41163728</v>
      </c>
      <c r="C37" s="28">
        <v>0.14627000000000001</v>
      </c>
      <c r="D37" s="27">
        <v>41025851</v>
      </c>
      <c r="E37" s="28">
        <v>0.132879</v>
      </c>
      <c r="F37" s="78">
        <f t="shared" ref="F37:F46" si="6">+$F$8*G37</f>
        <v>41827242.015795</v>
      </c>
      <c r="G37" s="28">
        <v>0.126195</v>
      </c>
      <c r="H37" s="79">
        <f t="shared" si="4"/>
        <v>44663721.240907997</v>
      </c>
      <c r="I37" s="28">
        <v>0.122678</v>
      </c>
      <c r="J37" s="28">
        <v>-3.349E-3</v>
      </c>
      <c r="K37" s="69">
        <f t="shared" si="5"/>
        <v>6.7814158629963511E-2</v>
      </c>
    </row>
    <row r="38" spans="1:11">
      <c r="A38" s="26" t="s">
        <v>78</v>
      </c>
      <c r="B38" s="27">
        <v>19887530</v>
      </c>
      <c r="C38" s="28">
        <v>7.0699999999999999E-2</v>
      </c>
      <c r="D38" s="27">
        <v>22040343</v>
      </c>
      <c r="E38" s="28">
        <v>7.1387000000000006E-2</v>
      </c>
      <c r="F38" s="78">
        <f t="shared" si="6"/>
        <v>21522990.511015996</v>
      </c>
      <c r="G38" s="28">
        <v>6.4935999999999994E-2</v>
      </c>
      <c r="H38" s="79">
        <f t="shared" si="4"/>
        <v>22994473.090974003</v>
      </c>
      <c r="I38" s="28">
        <v>6.3159000000000007E-2</v>
      </c>
      <c r="J38" s="28">
        <v>0.108249</v>
      </c>
      <c r="K38" s="69">
        <f t="shared" si="5"/>
        <v>6.8367942605599613E-2</v>
      </c>
    </row>
    <row r="39" spans="1:11">
      <c r="A39" s="26" t="s">
        <v>79</v>
      </c>
      <c r="B39" s="27">
        <v>19011246</v>
      </c>
      <c r="C39" s="28">
        <v>6.7554000000000003E-2</v>
      </c>
      <c r="D39" s="27">
        <v>21585999</v>
      </c>
      <c r="E39" s="28">
        <v>6.9915000000000005E-2</v>
      </c>
      <c r="F39" s="78">
        <f t="shared" si="6"/>
        <v>22559432.412703</v>
      </c>
      <c r="G39" s="28">
        <v>6.8062999999999999E-2</v>
      </c>
      <c r="H39" s="79">
        <f t="shared" si="4"/>
        <v>23906839.492690001</v>
      </c>
      <c r="I39" s="28">
        <v>6.5665000000000001E-2</v>
      </c>
      <c r="J39" s="28">
        <v>0.135433</v>
      </c>
      <c r="K39" s="69">
        <f t="shared" si="5"/>
        <v>5.9726993806293135E-2</v>
      </c>
    </row>
    <row r="40" spans="1:11">
      <c r="A40" s="26" t="s">
        <v>30</v>
      </c>
      <c r="B40" s="27">
        <v>39576328</v>
      </c>
      <c r="C40" s="28">
        <v>0.14063000000000001</v>
      </c>
      <c r="D40" s="27">
        <v>41063948</v>
      </c>
      <c r="E40" s="28">
        <v>0.13300300000000001</v>
      </c>
      <c r="F40" s="78">
        <f t="shared" si="6"/>
        <v>46076090.348934002</v>
      </c>
      <c r="G40" s="28">
        <v>0.139014</v>
      </c>
      <c r="H40" s="79">
        <f t="shared" si="4"/>
        <v>50068745.821864001</v>
      </c>
      <c r="I40" s="28">
        <v>0.13752400000000001</v>
      </c>
      <c r="J40" s="28">
        <v>3.7588999999999997E-2</v>
      </c>
      <c r="K40" s="69">
        <f t="shared" si="5"/>
        <v>8.6653521223125474E-2</v>
      </c>
    </row>
    <row r="41" spans="1:11">
      <c r="A41" s="26" t="s">
        <v>31</v>
      </c>
      <c r="B41" s="27">
        <v>45899053</v>
      </c>
      <c r="C41" s="28">
        <v>0.16309699999999999</v>
      </c>
      <c r="D41" s="27">
        <v>41070606</v>
      </c>
      <c r="E41" s="28">
        <v>0.133024</v>
      </c>
      <c r="F41" s="78">
        <f t="shared" si="6"/>
        <v>41601193.606153004</v>
      </c>
      <c r="G41" s="28">
        <v>0.12551300000000001</v>
      </c>
      <c r="H41" s="79">
        <f t="shared" si="4"/>
        <v>46998884.090312004</v>
      </c>
      <c r="I41" s="28">
        <v>0.12909200000000001</v>
      </c>
      <c r="J41" s="28">
        <v>-0.105197</v>
      </c>
      <c r="K41" s="69">
        <f t="shared" si="5"/>
        <v>0.12974845229826909</v>
      </c>
    </row>
    <row r="42" spans="1:11">
      <c r="A42" s="26" t="s">
        <v>32</v>
      </c>
      <c r="B42" s="27">
        <v>37596880</v>
      </c>
      <c r="C42" s="28">
        <v>0.13359599999999999</v>
      </c>
      <c r="D42" s="27">
        <v>45006716</v>
      </c>
      <c r="E42" s="28">
        <v>0.14577300000000001</v>
      </c>
      <c r="F42" s="78">
        <f t="shared" si="6"/>
        <v>43145747.255613007</v>
      </c>
      <c r="G42" s="28">
        <v>0.13017300000000001</v>
      </c>
      <c r="H42" s="79">
        <f t="shared" si="4"/>
        <v>43953051.162635997</v>
      </c>
      <c r="I42" s="28">
        <v>0.120726</v>
      </c>
      <c r="J42" s="28">
        <v>0.19708600000000001</v>
      </c>
      <c r="K42" s="69">
        <f t="shared" si="5"/>
        <v>1.8711088771743659E-2</v>
      </c>
    </row>
    <row r="43" spans="1:11">
      <c r="A43" s="26" t="s">
        <v>33</v>
      </c>
      <c r="B43" s="27">
        <v>24201201</v>
      </c>
      <c r="C43" s="28">
        <v>8.5996000000000003E-2</v>
      </c>
      <c r="D43" s="27">
        <v>36482729</v>
      </c>
      <c r="E43" s="28">
        <v>0.11816400000000001</v>
      </c>
      <c r="F43" s="78">
        <f t="shared" si="6"/>
        <v>42678072.320121996</v>
      </c>
      <c r="G43" s="28">
        <v>0.12876199999999999</v>
      </c>
      <c r="H43" s="79">
        <f t="shared" si="4"/>
        <v>44947333.941202</v>
      </c>
      <c r="I43" s="28">
        <v>0.123457</v>
      </c>
      <c r="J43" s="28">
        <v>0.50747600000000004</v>
      </c>
      <c r="K43" s="69">
        <f t="shared" si="5"/>
        <v>5.3171605410352256E-2</v>
      </c>
    </row>
    <row r="44" spans="1:11">
      <c r="A44" s="26" t="s">
        <v>34</v>
      </c>
      <c r="B44" s="27">
        <v>18534637</v>
      </c>
      <c r="C44" s="28">
        <v>6.5861000000000003E-2</v>
      </c>
      <c r="D44" s="27">
        <v>21713429</v>
      </c>
      <c r="E44" s="28">
        <v>7.0328000000000002E-2</v>
      </c>
      <c r="F44" s="78">
        <f t="shared" si="6"/>
        <v>30175142.542239998</v>
      </c>
      <c r="G44" s="28">
        <v>9.1039999999999996E-2</v>
      </c>
      <c r="H44" s="79">
        <f t="shared" si="4"/>
        <v>36921349.373832002</v>
      </c>
      <c r="I44" s="28">
        <v>0.101412</v>
      </c>
      <c r="J44" s="28">
        <v>0.17150499999999999</v>
      </c>
      <c r="K44" s="69">
        <f t="shared" si="5"/>
        <v>0.22356835007982076</v>
      </c>
    </row>
    <row r="45" spans="1:11">
      <c r="A45" s="26" t="s">
        <v>35</v>
      </c>
      <c r="B45" s="27">
        <v>12346353</v>
      </c>
      <c r="C45" s="28">
        <v>4.3871E-2</v>
      </c>
      <c r="D45" s="27">
        <v>13061122</v>
      </c>
      <c r="E45" s="28">
        <v>4.2304000000000001E-2</v>
      </c>
      <c r="F45" s="78">
        <f t="shared" si="6"/>
        <v>14983164.747605002</v>
      </c>
      <c r="G45" s="28">
        <v>4.5205000000000002E-2</v>
      </c>
      <c r="H45" s="79">
        <f t="shared" si="4"/>
        <v>20063323.090887997</v>
      </c>
      <c r="I45" s="28">
        <v>5.5107999999999997E-2</v>
      </c>
      <c r="J45" s="28">
        <v>5.7893E-2</v>
      </c>
      <c r="K45" s="69">
        <f t="shared" si="5"/>
        <v>0.33905776442156776</v>
      </c>
    </row>
    <row r="46" spans="1:11">
      <c r="A46" s="26" t="s">
        <v>36</v>
      </c>
      <c r="B46" s="27">
        <v>4170944</v>
      </c>
      <c r="C46" s="28">
        <v>1.4800000000000001E-2</v>
      </c>
      <c r="D46" s="27">
        <v>5493433</v>
      </c>
      <c r="E46" s="28">
        <v>1.78E-2</v>
      </c>
      <c r="F46" s="78">
        <f t="shared" si="6"/>
        <v>6562695.7638000008</v>
      </c>
      <c r="G46" s="28">
        <v>1.9800000000000002E-2</v>
      </c>
      <c r="H46" s="79">
        <f t="shared" si="4"/>
        <v>7463492.1129999999</v>
      </c>
      <c r="I46" s="28">
        <v>2.0500000000000001E-2</v>
      </c>
      <c r="J46" s="28">
        <v>0.31707200000000002</v>
      </c>
      <c r="K46" s="69">
        <f t="shared" si="5"/>
        <v>0.13726011103071623</v>
      </c>
    </row>
    <row r="47" spans="1:11" ht="12.5" customHeight="1">
      <c r="A47" s="94" t="s">
        <v>80</v>
      </c>
      <c r="B47" s="94"/>
      <c r="C47" s="94"/>
      <c r="D47" s="94"/>
      <c r="E47" s="94"/>
      <c r="F47" s="94"/>
      <c r="G47" s="30"/>
      <c r="H47" s="31"/>
      <c r="I47" s="30"/>
      <c r="J47" s="95"/>
      <c r="K47" s="95"/>
    </row>
    <row r="48" spans="1:11">
      <c r="A48" s="26" t="s">
        <v>13</v>
      </c>
      <c r="B48" s="32">
        <v>35.5</v>
      </c>
      <c r="C48" s="30"/>
      <c r="D48" s="32">
        <v>37.11</v>
      </c>
      <c r="E48" s="30"/>
      <c r="F48" s="32">
        <v>38.08</v>
      </c>
      <c r="G48" s="30"/>
      <c r="H48" s="32">
        <v>38.83</v>
      </c>
      <c r="I48" s="30"/>
      <c r="J48" s="30"/>
      <c r="K48" s="30"/>
    </row>
    <row r="49" spans="1:11">
      <c r="A49" s="16"/>
      <c r="B49" s="17"/>
      <c r="C49" s="19"/>
      <c r="D49" s="17"/>
      <c r="E49" s="19"/>
      <c r="F49" s="17"/>
      <c r="G49" s="19"/>
      <c r="H49" s="17"/>
      <c r="I49" s="19"/>
      <c r="J49" s="19"/>
      <c r="K49" s="19"/>
    </row>
    <row r="50" spans="1:11">
      <c r="A50" s="16"/>
      <c r="B50" s="17"/>
      <c r="C50" s="19"/>
      <c r="D50" s="17"/>
      <c r="E50" s="19"/>
      <c r="F50" s="17"/>
      <c r="G50" s="19"/>
      <c r="H50" s="17"/>
      <c r="I50" s="19"/>
      <c r="J50" s="19"/>
      <c r="K50" s="19"/>
    </row>
    <row r="51" spans="1:11" ht="12.5" customHeight="1">
      <c r="A51" s="93" t="s">
        <v>81</v>
      </c>
      <c r="B51" s="93"/>
      <c r="C51" s="93"/>
      <c r="D51" s="93"/>
      <c r="E51" s="93"/>
      <c r="F51" s="93"/>
      <c r="G51" s="93"/>
      <c r="H51" s="93"/>
      <c r="I51" s="93"/>
      <c r="J51" s="93"/>
      <c r="K51" s="93"/>
    </row>
    <row r="52" spans="1:11" ht="12.5" customHeight="1">
      <c r="A52" s="33"/>
      <c r="B52" s="34"/>
      <c r="C52" s="34"/>
      <c r="D52" s="34"/>
      <c r="E52" s="34"/>
      <c r="F52" s="34"/>
      <c r="G52" s="34"/>
      <c r="H52" s="34"/>
      <c r="I52" s="34"/>
      <c r="J52" s="92" t="s">
        <v>5</v>
      </c>
      <c r="K52" s="92"/>
    </row>
    <row r="53" spans="1:11" ht="23">
      <c r="A53" s="33" t="s">
        <v>81</v>
      </c>
      <c r="B53" s="18" t="s">
        <v>6</v>
      </c>
      <c r="C53" s="34"/>
      <c r="D53" s="18" t="s">
        <v>7</v>
      </c>
      <c r="E53" s="18"/>
      <c r="F53" s="18" t="s">
        <v>62</v>
      </c>
      <c r="G53" s="18"/>
      <c r="H53" s="18" t="s">
        <v>9</v>
      </c>
      <c r="I53" s="18"/>
      <c r="J53" s="19" t="s">
        <v>10</v>
      </c>
      <c r="K53" s="19" t="s">
        <v>12</v>
      </c>
    </row>
    <row r="54" spans="1:11">
      <c r="A54" s="26" t="s">
        <v>82</v>
      </c>
      <c r="B54" s="27">
        <v>16724835</v>
      </c>
      <c r="C54" s="28">
        <v>0.15855900000000001</v>
      </c>
      <c r="D54" s="27">
        <v>14955183</v>
      </c>
      <c r="E54" s="28">
        <v>0.128133</v>
      </c>
      <c r="F54" s="72">
        <v>13750623</v>
      </c>
      <c r="G54" s="28">
        <v>0.109899</v>
      </c>
      <c r="H54" s="27">
        <v>11959231</v>
      </c>
      <c r="I54" s="28">
        <v>9.1787999999999995E-2</v>
      </c>
      <c r="J54" s="28">
        <v>-0.10581</v>
      </c>
      <c r="K54" s="28">
        <v>-0.130277</v>
      </c>
    </row>
    <row r="55" spans="1:11">
      <c r="A55" s="26" t="s">
        <v>83</v>
      </c>
      <c r="B55" s="27">
        <v>13537543</v>
      </c>
      <c r="C55" s="28">
        <v>0.12834200000000001</v>
      </c>
      <c r="D55" s="27">
        <v>12861474</v>
      </c>
      <c r="E55" s="28">
        <v>0.110194</v>
      </c>
      <c r="F55" s="72">
        <v>11683962</v>
      </c>
      <c r="G55" s="28">
        <v>9.3381000000000006E-2</v>
      </c>
      <c r="H55" s="27">
        <v>10764358</v>
      </c>
      <c r="I55" s="28">
        <v>8.2616999999999996E-2</v>
      </c>
      <c r="J55" s="28">
        <v>-4.9939999999999998E-2</v>
      </c>
      <c r="K55" s="28">
        <v>-7.8706999999999999E-2</v>
      </c>
    </row>
    <row r="56" spans="1:11">
      <c r="A56" s="26" t="s">
        <v>84</v>
      </c>
      <c r="B56" s="27">
        <v>13519732</v>
      </c>
      <c r="C56" s="28">
        <v>0.12817300000000001</v>
      </c>
      <c r="D56" s="27">
        <v>12510153</v>
      </c>
      <c r="E56" s="28">
        <v>0.107184</v>
      </c>
      <c r="F56" s="72">
        <v>11289280</v>
      </c>
      <c r="G56" s="28">
        <v>9.0227000000000002E-2</v>
      </c>
      <c r="H56" s="27">
        <v>10471595</v>
      </c>
      <c r="I56" s="28">
        <v>8.0369999999999997E-2</v>
      </c>
      <c r="J56" s="28">
        <v>-7.4674000000000004E-2</v>
      </c>
      <c r="K56" s="28">
        <v>-7.2429999999999994E-2</v>
      </c>
    </row>
    <row r="57" spans="1:11">
      <c r="A57" s="26" t="s">
        <v>85</v>
      </c>
      <c r="B57" s="27">
        <v>17447020</v>
      </c>
      <c r="C57" s="28">
        <v>0.165405</v>
      </c>
      <c r="D57" s="27">
        <v>16665846</v>
      </c>
      <c r="E57" s="28">
        <v>0.142789</v>
      </c>
      <c r="F57" s="72">
        <v>15526614</v>
      </c>
      <c r="G57" s="28">
        <v>0.12409299999999999</v>
      </c>
      <c r="H57" s="27">
        <v>14595528</v>
      </c>
      <c r="I57" s="28">
        <v>0.112022</v>
      </c>
      <c r="J57" s="28">
        <v>-4.4774000000000001E-2</v>
      </c>
      <c r="K57" s="28">
        <v>-5.9966999999999999E-2</v>
      </c>
    </row>
    <row r="58" spans="1:11">
      <c r="A58" s="26" t="s">
        <v>86</v>
      </c>
      <c r="B58" s="27">
        <v>20541166</v>
      </c>
      <c r="C58" s="28">
        <v>0.194739</v>
      </c>
      <c r="D58" s="27">
        <v>21632237</v>
      </c>
      <c r="E58" s="28">
        <v>0.18534</v>
      </c>
      <c r="F58" s="72">
        <v>22480183</v>
      </c>
      <c r="G58" s="28">
        <v>0.17966799999999999</v>
      </c>
      <c r="H58" s="27">
        <v>21542573</v>
      </c>
      <c r="I58" s="28">
        <v>0.16534099999999999</v>
      </c>
      <c r="J58" s="28">
        <v>5.3115999999999997E-2</v>
      </c>
      <c r="K58" s="28">
        <v>-4.1708000000000002E-2</v>
      </c>
    </row>
    <row r="59" spans="1:11">
      <c r="A59" s="26" t="s">
        <v>87</v>
      </c>
      <c r="B59" s="27">
        <v>10799497</v>
      </c>
      <c r="C59" s="28">
        <v>0.1024</v>
      </c>
      <c r="D59" s="27">
        <v>14256473</v>
      </c>
      <c r="E59" s="28">
        <v>0.1221</v>
      </c>
      <c r="F59" s="72">
        <v>16315943</v>
      </c>
      <c r="G59" s="28">
        <v>0.13039999999999999</v>
      </c>
      <c r="H59" s="27">
        <v>17761749</v>
      </c>
      <c r="I59" s="28">
        <v>0.1363</v>
      </c>
      <c r="J59" s="28">
        <v>0.32010499999999997</v>
      </c>
      <c r="K59" s="28">
        <v>8.8612999999999997E-2</v>
      </c>
    </row>
    <row r="60" spans="1:11">
      <c r="A60" s="26" t="s">
        <v>88</v>
      </c>
      <c r="B60" s="27">
        <v>8147832</v>
      </c>
      <c r="C60" s="28">
        <v>7.7244999999999994E-2</v>
      </c>
      <c r="D60" s="27">
        <v>14655071</v>
      </c>
      <c r="E60" s="28">
        <v>0.12556100000000001</v>
      </c>
      <c r="F60" s="72">
        <v>18531572</v>
      </c>
      <c r="G60" s="28">
        <v>0.14810899999999999</v>
      </c>
      <c r="H60" s="27">
        <v>23284138</v>
      </c>
      <c r="I60" s="28">
        <v>0.17870800000000001</v>
      </c>
      <c r="J60" s="28">
        <v>0.798647</v>
      </c>
      <c r="K60" s="28">
        <v>0.25645800000000002</v>
      </c>
    </row>
    <row r="61" spans="1:11">
      <c r="A61" s="26" t="s">
        <v>89</v>
      </c>
      <c r="B61" s="27">
        <v>4824686</v>
      </c>
      <c r="C61" s="28">
        <v>4.5740000000000003E-2</v>
      </c>
      <c r="D61" s="27">
        <v>9179855</v>
      </c>
      <c r="E61" s="28">
        <v>7.8650999999999999E-2</v>
      </c>
      <c r="F61" s="72">
        <v>15542838</v>
      </c>
      <c r="G61" s="28">
        <v>0.124222</v>
      </c>
      <c r="H61" s="27">
        <v>19912437</v>
      </c>
      <c r="I61" s="28">
        <v>0.15282999999999999</v>
      </c>
      <c r="J61" s="28">
        <v>0.90268400000000004</v>
      </c>
      <c r="K61" s="28">
        <v>0.28113300000000002</v>
      </c>
    </row>
    <row r="62" spans="1:11">
      <c r="A62" s="26" t="s">
        <v>90</v>
      </c>
      <c r="B62" s="35">
        <v>56675</v>
      </c>
      <c r="C62" s="30"/>
      <c r="D62" s="35">
        <v>73387</v>
      </c>
      <c r="E62" s="30"/>
      <c r="F62" s="73">
        <v>87636</v>
      </c>
      <c r="G62" s="30"/>
      <c r="H62" s="35">
        <v>99924</v>
      </c>
      <c r="I62" s="30"/>
      <c r="J62" s="28">
        <v>0.29487000000000002</v>
      </c>
      <c r="K62" s="28">
        <v>0.140213</v>
      </c>
    </row>
    <row r="63" spans="1:11">
      <c r="A63" s="26" t="s">
        <v>91</v>
      </c>
      <c r="B63" s="35">
        <v>42257</v>
      </c>
      <c r="C63" s="30"/>
      <c r="D63" s="35">
        <v>51362</v>
      </c>
      <c r="E63" s="30"/>
      <c r="F63" s="73">
        <v>60811</v>
      </c>
      <c r="G63" s="30"/>
      <c r="H63" s="35">
        <v>69997</v>
      </c>
      <c r="I63" s="30"/>
      <c r="J63" s="28">
        <v>0.21546399999999999</v>
      </c>
      <c r="K63" s="28">
        <v>0.15106</v>
      </c>
    </row>
    <row r="64" spans="1:11">
      <c r="A64" s="26" t="s">
        <v>92</v>
      </c>
      <c r="B64" s="35">
        <v>21242</v>
      </c>
      <c r="C64" s="30"/>
      <c r="D64" s="35">
        <v>28088</v>
      </c>
      <c r="E64" s="30"/>
      <c r="F64" s="73">
        <v>33623</v>
      </c>
      <c r="G64" s="30"/>
      <c r="H64" s="35">
        <v>38489</v>
      </c>
      <c r="I64" s="30"/>
      <c r="J64" s="28">
        <v>0.32224700000000001</v>
      </c>
      <c r="K64" s="28">
        <v>0.14471300000000001</v>
      </c>
    </row>
    <row r="65" spans="1:11">
      <c r="A65" s="16"/>
      <c r="B65" s="17"/>
      <c r="C65" s="19"/>
      <c r="D65" s="17"/>
      <c r="E65" s="19"/>
      <c r="F65" s="17"/>
      <c r="G65" s="19"/>
      <c r="H65" s="17"/>
      <c r="I65" s="19"/>
      <c r="J65" s="19"/>
      <c r="K65" s="19"/>
    </row>
    <row r="66" spans="1:11" ht="12.5" customHeight="1">
      <c r="A66" s="93" t="s">
        <v>56</v>
      </c>
      <c r="B66" s="93"/>
      <c r="C66" s="93"/>
      <c r="D66" s="93"/>
      <c r="E66" s="93"/>
      <c r="F66" s="93"/>
      <c r="G66" s="93"/>
      <c r="H66" s="93"/>
      <c r="I66" s="93"/>
      <c r="J66" s="93"/>
      <c r="K66" s="93"/>
    </row>
    <row r="67" spans="1:11" ht="12.5" customHeight="1">
      <c r="A67" s="16"/>
      <c r="B67" s="17"/>
      <c r="C67" s="17"/>
      <c r="D67" s="17"/>
      <c r="E67" s="17"/>
      <c r="F67" s="17"/>
      <c r="G67" s="17"/>
      <c r="H67" s="17"/>
      <c r="I67" s="17"/>
      <c r="J67" s="92" t="s">
        <v>5</v>
      </c>
      <c r="K67" s="92"/>
    </row>
    <row r="68" spans="1:11" ht="23">
      <c r="A68" s="16"/>
      <c r="B68" s="18" t="s">
        <v>6</v>
      </c>
      <c r="C68" s="19" t="s">
        <v>24</v>
      </c>
      <c r="D68" s="18" t="s">
        <v>7</v>
      </c>
      <c r="E68" s="19" t="s">
        <v>24</v>
      </c>
      <c r="F68" s="18" t="s">
        <v>62</v>
      </c>
      <c r="G68" s="19" t="s">
        <v>24</v>
      </c>
      <c r="H68" s="18" t="s">
        <v>9</v>
      </c>
      <c r="I68" s="19" t="s">
        <v>24</v>
      </c>
      <c r="J68" s="19" t="s">
        <v>10</v>
      </c>
      <c r="K68" s="19" t="s">
        <v>12</v>
      </c>
    </row>
    <row r="69" spans="1:11">
      <c r="A69" s="20" t="s">
        <v>93</v>
      </c>
      <c r="B69" s="21">
        <v>217248837</v>
      </c>
      <c r="C69" s="19"/>
      <c r="D69" s="21">
        <v>243275505</v>
      </c>
      <c r="E69" s="19"/>
      <c r="F69" s="70">
        <v>263418644</v>
      </c>
      <c r="G69" s="19"/>
      <c r="H69" s="21">
        <v>274319204</v>
      </c>
      <c r="I69" s="19"/>
      <c r="J69" s="22">
        <v>0.119801</v>
      </c>
      <c r="K69" s="22">
        <v>0.127607</v>
      </c>
    </row>
    <row r="70" spans="1:11">
      <c r="A70" s="20" t="s">
        <v>94</v>
      </c>
      <c r="B70" s="21">
        <v>138842354</v>
      </c>
      <c r="C70" s="22">
        <v>0.63909400000000005</v>
      </c>
      <c r="D70" s="21">
        <v>156598729</v>
      </c>
      <c r="E70" s="22">
        <v>0.64370899999999998</v>
      </c>
      <c r="F70" s="70">
        <v>172706267</v>
      </c>
      <c r="G70" s="22">
        <v>0.65563400000000005</v>
      </c>
      <c r="H70" s="21">
        <v>177503388</v>
      </c>
      <c r="I70" s="22">
        <v>0.64706900000000001</v>
      </c>
      <c r="J70" s="22">
        <v>0.127889</v>
      </c>
      <c r="K70" s="22">
        <v>2.7775999999999999E-2</v>
      </c>
    </row>
    <row r="71" spans="1:11">
      <c r="A71" s="20" t="s">
        <v>95</v>
      </c>
      <c r="B71" s="21">
        <v>129745834</v>
      </c>
      <c r="C71" s="22">
        <v>0.93448299999999995</v>
      </c>
      <c r="D71" s="21">
        <v>140768943</v>
      </c>
      <c r="E71" s="22">
        <v>0.89890000000000003</v>
      </c>
      <c r="F71" s="70">
        <v>164410008</v>
      </c>
      <c r="G71" s="22">
        <v>0.95199999999999996</v>
      </c>
      <c r="H71" s="21">
        <v>168840438</v>
      </c>
      <c r="I71" s="22">
        <v>0.95120000000000005</v>
      </c>
      <c r="J71" s="22">
        <v>8.4959000000000007E-2</v>
      </c>
      <c r="K71" s="22">
        <v>2.6946999999999999E-2</v>
      </c>
    </row>
    <row r="72" spans="1:11">
      <c r="A72" s="20" t="s">
        <v>96</v>
      </c>
      <c r="B72" s="21">
        <v>7945445</v>
      </c>
      <c r="C72" s="22">
        <v>5.7200000000000001E-2</v>
      </c>
      <c r="D72" s="21">
        <v>14785144</v>
      </c>
      <c r="E72" s="22">
        <v>9.4399999999999998E-2</v>
      </c>
      <c r="F72" s="70">
        <v>7183750</v>
      </c>
      <c r="G72" s="22">
        <v>4.1599999999999998E-2</v>
      </c>
      <c r="H72" s="21">
        <v>7540036</v>
      </c>
      <c r="I72" s="22">
        <v>4.2500000000000003E-2</v>
      </c>
      <c r="J72" s="22">
        <v>0.86083299999999996</v>
      </c>
      <c r="K72" s="22">
        <v>4.9596000000000001E-2</v>
      </c>
    </row>
    <row r="73" spans="1:11">
      <c r="A73" s="20" t="s">
        <v>97</v>
      </c>
      <c r="B73" s="21">
        <v>1151075</v>
      </c>
      <c r="C73" s="22">
        <v>8.3000000000000001E-3</v>
      </c>
      <c r="D73" s="21">
        <v>1044642</v>
      </c>
      <c r="E73" s="22">
        <v>6.7000000000000002E-3</v>
      </c>
      <c r="F73" s="70">
        <v>1112509</v>
      </c>
      <c r="G73" s="22">
        <v>6.4000000000000003E-3</v>
      </c>
      <c r="H73" s="21">
        <v>1122914</v>
      </c>
      <c r="I73" s="22">
        <v>6.3E-3</v>
      </c>
      <c r="J73" s="22">
        <v>-9.2464000000000005E-2</v>
      </c>
      <c r="K73" s="22">
        <v>9.3530000000000002E-3</v>
      </c>
    </row>
    <row r="74" spans="1:11">
      <c r="A74" s="20" t="s">
        <v>98</v>
      </c>
      <c r="B74" s="21">
        <v>78406483</v>
      </c>
      <c r="C74" s="22">
        <v>0.3609</v>
      </c>
      <c r="D74" s="21">
        <v>86676776</v>
      </c>
      <c r="E74" s="22">
        <v>0.35630000000000001</v>
      </c>
      <c r="F74" s="70">
        <v>90712377</v>
      </c>
      <c r="G74" s="22">
        <v>0.34439999999999998</v>
      </c>
      <c r="H74" s="21">
        <v>96815816</v>
      </c>
      <c r="I74" s="22">
        <v>0.35289999999999999</v>
      </c>
      <c r="J74" s="22">
        <v>0.10548</v>
      </c>
      <c r="K74" s="22">
        <v>6.7282999999999996E-2</v>
      </c>
    </row>
    <row r="75" spans="1:11">
      <c r="A75" s="20" t="s">
        <v>99</v>
      </c>
      <c r="B75" s="21">
        <v>49472888</v>
      </c>
      <c r="C75" s="22">
        <v>0.38140000000000002</v>
      </c>
      <c r="D75" s="21">
        <v>54939079</v>
      </c>
      <c r="E75" s="22">
        <v>0.39027800000000001</v>
      </c>
      <c r="F75" s="70">
        <v>64702048</v>
      </c>
      <c r="G75" s="22">
        <v>0.39354099999999997</v>
      </c>
      <c r="H75" s="21">
        <v>66239727</v>
      </c>
      <c r="I75" s="22">
        <v>0.40289399999999997</v>
      </c>
      <c r="J75" s="22">
        <v>0.110489</v>
      </c>
      <c r="K75" s="22">
        <v>2.3765999999999999E-2</v>
      </c>
    </row>
    <row r="76" spans="1:11">
      <c r="A76" s="20" t="s">
        <v>100</v>
      </c>
      <c r="B76" s="21">
        <v>80244317</v>
      </c>
      <c r="C76" s="22">
        <v>0.61860000000000004</v>
      </c>
      <c r="D76" s="21">
        <v>85829864</v>
      </c>
      <c r="E76" s="22">
        <v>0.60972199999999999</v>
      </c>
      <c r="F76" s="70">
        <v>99707960</v>
      </c>
      <c r="G76" s="22">
        <v>0.60645899999999997</v>
      </c>
      <c r="H76" s="21">
        <v>102600711</v>
      </c>
      <c r="I76" s="22">
        <v>0.624054</v>
      </c>
      <c r="J76" s="22">
        <v>6.9607000000000002E-2</v>
      </c>
      <c r="K76" s="22">
        <v>2.9012E-2</v>
      </c>
    </row>
    <row r="77" spans="1:11">
      <c r="A77" s="16"/>
      <c r="B77" s="17"/>
      <c r="C77" s="19"/>
      <c r="D77" s="17"/>
      <c r="E77" s="19"/>
      <c r="F77" s="17"/>
      <c r="G77" s="19"/>
      <c r="H77" s="36">
        <f>+H74/H69</f>
        <v>0.35293123699790263</v>
      </c>
      <c r="I77" s="19"/>
      <c r="J77" s="19"/>
      <c r="K77" s="19"/>
    </row>
    <row r="78" spans="1:11">
      <c r="A78" s="16"/>
      <c r="B78" s="17"/>
      <c r="C78" s="19"/>
      <c r="D78" s="17"/>
      <c r="E78" s="19"/>
      <c r="F78" s="17"/>
      <c r="G78" s="19"/>
      <c r="H78" s="17"/>
      <c r="I78" s="19"/>
      <c r="J78" s="19"/>
      <c r="K78" s="19"/>
    </row>
    <row r="79" spans="1:11">
      <c r="A79" s="16"/>
      <c r="B79" s="17"/>
      <c r="C79" s="19"/>
      <c r="D79" s="17"/>
      <c r="E79" s="19"/>
      <c r="F79" s="17"/>
      <c r="G79" s="19"/>
      <c r="H79" s="17"/>
      <c r="I79" s="19"/>
      <c r="J79" s="19"/>
      <c r="K79" s="19"/>
    </row>
    <row r="80" spans="1:11" ht="12.5" customHeight="1">
      <c r="A80" s="93" t="s">
        <v>101</v>
      </c>
      <c r="B80" s="93"/>
      <c r="C80" s="93"/>
      <c r="D80" s="93"/>
      <c r="E80" s="93"/>
      <c r="F80" s="93"/>
      <c r="G80" s="93"/>
      <c r="H80" s="93"/>
      <c r="I80" s="93"/>
      <c r="J80" s="93"/>
      <c r="K80" s="93"/>
    </row>
    <row r="81" spans="1:11" ht="12.5" customHeight="1">
      <c r="A81" s="16"/>
      <c r="B81" s="17"/>
      <c r="C81" s="17"/>
      <c r="D81" s="17"/>
      <c r="E81" s="17"/>
      <c r="F81" s="17"/>
      <c r="G81" s="17"/>
      <c r="H81" s="17"/>
      <c r="I81" s="17"/>
      <c r="J81" s="92" t="s">
        <v>5</v>
      </c>
      <c r="K81" s="92"/>
    </row>
    <row r="82" spans="1:11" ht="23">
      <c r="A82" s="16"/>
      <c r="B82" s="18" t="s">
        <v>6</v>
      </c>
      <c r="C82" s="17"/>
      <c r="D82" s="18" t="s">
        <v>7</v>
      </c>
      <c r="E82" s="17"/>
      <c r="F82" s="18" t="s">
        <v>62</v>
      </c>
      <c r="G82" s="17"/>
      <c r="H82" s="18" t="s">
        <v>9</v>
      </c>
      <c r="I82" s="17"/>
      <c r="J82" s="19" t="s">
        <v>10</v>
      </c>
      <c r="K82" s="19" t="s">
        <v>12</v>
      </c>
    </row>
    <row r="83" spans="1:11">
      <c r="A83" s="26" t="s">
        <v>102</v>
      </c>
      <c r="B83" s="27">
        <v>115905192</v>
      </c>
      <c r="C83" s="30"/>
      <c r="D83" s="27">
        <v>131704730</v>
      </c>
      <c r="E83" s="30"/>
      <c r="F83" s="72">
        <v>138961878</v>
      </c>
      <c r="G83" s="30"/>
      <c r="H83" s="27">
        <v>144796493</v>
      </c>
      <c r="I83" s="30"/>
      <c r="J83" s="28">
        <v>0.13631399999999999</v>
      </c>
      <c r="K83" s="28">
        <v>4.1986999999999997E-2</v>
      </c>
    </row>
    <row r="84" spans="1:11">
      <c r="A84" s="26" t="s">
        <v>103</v>
      </c>
      <c r="B84" s="27" t="s">
        <v>104</v>
      </c>
      <c r="C84" s="37" t="s">
        <v>104</v>
      </c>
      <c r="D84" s="27">
        <v>116716292</v>
      </c>
      <c r="E84" s="28">
        <v>0.88619999999999999</v>
      </c>
      <c r="F84" s="72">
        <v>125121015</v>
      </c>
      <c r="G84" s="28">
        <v>0.90039999999999998</v>
      </c>
      <c r="H84" s="27">
        <v>130291609</v>
      </c>
      <c r="I84" s="28">
        <v>0.89980000000000004</v>
      </c>
      <c r="J84" s="37" t="s">
        <v>104</v>
      </c>
      <c r="K84" s="28">
        <v>4.1325000000000001E-2</v>
      </c>
    </row>
    <row r="85" spans="1:11" ht="23">
      <c r="A85" s="26" t="s">
        <v>105</v>
      </c>
      <c r="B85" s="27" t="s">
        <v>104</v>
      </c>
      <c r="C85" s="37" t="s">
        <v>104</v>
      </c>
      <c r="D85" s="27">
        <v>52979430</v>
      </c>
      <c r="E85" s="28">
        <v>0.45391599999999999</v>
      </c>
      <c r="F85" s="72">
        <v>51509620</v>
      </c>
      <c r="G85" s="28">
        <v>0.41167799999999999</v>
      </c>
      <c r="H85" s="27">
        <v>53370954</v>
      </c>
      <c r="I85" s="28">
        <v>0.40962700000000002</v>
      </c>
      <c r="J85" s="37" t="s">
        <v>104</v>
      </c>
      <c r="K85" s="28">
        <v>3.6136000000000001E-2</v>
      </c>
    </row>
    <row r="86" spans="1:11" ht="23">
      <c r="A86" s="26" t="s">
        <v>106</v>
      </c>
      <c r="B86" s="27" t="s">
        <v>104</v>
      </c>
      <c r="C86" s="37" t="s">
        <v>104</v>
      </c>
      <c r="D86" s="27">
        <v>23006644</v>
      </c>
      <c r="E86" s="28">
        <v>0.19711600000000001</v>
      </c>
      <c r="F86" s="72">
        <v>28104913</v>
      </c>
      <c r="G86" s="28">
        <v>0.22462199999999999</v>
      </c>
      <c r="H86" s="27">
        <v>29494258</v>
      </c>
      <c r="I86" s="28">
        <v>0.22637099999999999</v>
      </c>
      <c r="J86" s="37" t="s">
        <v>104</v>
      </c>
      <c r="K86" s="28">
        <v>4.9433999999999999E-2</v>
      </c>
    </row>
    <row r="87" spans="1:11">
      <c r="A87" s="26" t="s">
        <v>107</v>
      </c>
      <c r="B87" s="27" t="s">
        <v>104</v>
      </c>
      <c r="C87" s="37" t="s">
        <v>104</v>
      </c>
      <c r="D87" s="27">
        <v>40730218</v>
      </c>
      <c r="E87" s="28">
        <v>0.348968</v>
      </c>
      <c r="F87" s="72">
        <v>45506482</v>
      </c>
      <c r="G87" s="28">
        <v>0.36370000000000002</v>
      </c>
      <c r="H87" s="27">
        <v>47426397</v>
      </c>
      <c r="I87" s="28">
        <v>0.36400199999999999</v>
      </c>
      <c r="J87" s="37" t="s">
        <v>104</v>
      </c>
      <c r="K87" s="28">
        <v>4.2189999999999998E-2</v>
      </c>
    </row>
    <row r="88" spans="1:11">
      <c r="A88" s="26" t="s">
        <v>108</v>
      </c>
      <c r="B88" s="27">
        <v>10424749</v>
      </c>
      <c r="C88" s="28">
        <v>8.9899999999999994E-2</v>
      </c>
      <c r="D88" s="27">
        <v>14988438</v>
      </c>
      <c r="E88" s="28">
        <v>0.113803</v>
      </c>
      <c r="F88" s="72">
        <v>13840863</v>
      </c>
      <c r="G88" s="28">
        <v>9.9599999999999994E-2</v>
      </c>
      <c r="H88" s="27">
        <v>14504884</v>
      </c>
      <c r="I88" s="28">
        <v>0.1002</v>
      </c>
      <c r="J88" s="28">
        <v>0.437774</v>
      </c>
      <c r="K88" s="28">
        <v>4.7974999999999997E-2</v>
      </c>
    </row>
    <row r="89" spans="1:11">
      <c r="A89" s="16"/>
      <c r="B89" s="17"/>
      <c r="C89" s="19"/>
      <c r="D89" s="17"/>
      <c r="E89" s="19"/>
      <c r="F89" s="17"/>
      <c r="G89" s="19"/>
      <c r="H89" s="17"/>
      <c r="I89" s="19"/>
      <c r="J89" s="19"/>
      <c r="K89" s="19"/>
    </row>
    <row r="90" spans="1:11" ht="12.5" customHeight="1">
      <c r="A90" s="93" t="s">
        <v>109</v>
      </c>
      <c r="B90" s="93"/>
      <c r="C90" s="93"/>
      <c r="D90" s="93"/>
      <c r="E90" s="93"/>
      <c r="F90" s="93"/>
      <c r="G90" s="93"/>
      <c r="H90" s="93"/>
      <c r="I90" s="93"/>
      <c r="J90" s="93"/>
      <c r="K90" s="93"/>
    </row>
    <row r="91" spans="1:11" ht="12.5" customHeight="1">
      <c r="A91" s="16"/>
      <c r="B91" s="17"/>
      <c r="C91" s="17"/>
      <c r="D91" s="17"/>
      <c r="E91" s="17"/>
      <c r="F91" s="17"/>
      <c r="G91" s="17"/>
      <c r="H91" s="17"/>
      <c r="I91" s="17"/>
      <c r="J91" s="92" t="s">
        <v>5</v>
      </c>
      <c r="K91" s="92"/>
    </row>
    <row r="92" spans="1:11" ht="23">
      <c r="A92" s="16"/>
      <c r="B92" s="18" t="s">
        <v>6</v>
      </c>
      <c r="C92" s="17"/>
      <c r="D92" s="18" t="s">
        <v>7</v>
      </c>
      <c r="E92" s="17"/>
      <c r="F92" s="18" t="s">
        <v>62</v>
      </c>
      <c r="G92" s="17"/>
      <c r="H92" s="18" t="s">
        <v>9</v>
      </c>
      <c r="I92" s="17"/>
      <c r="J92" s="19" t="s">
        <v>10</v>
      </c>
      <c r="K92" s="19" t="s">
        <v>12</v>
      </c>
    </row>
    <row r="93" spans="1:11">
      <c r="A93" s="26" t="s">
        <v>110</v>
      </c>
      <c r="B93" s="27">
        <v>10846949</v>
      </c>
      <c r="C93" s="28">
        <v>0.1028</v>
      </c>
      <c r="D93" s="27">
        <v>10603657</v>
      </c>
      <c r="E93" s="28">
        <v>9.0800000000000006E-2</v>
      </c>
      <c r="F93" s="27">
        <v>11080228</v>
      </c>
      <c r="G93" s="28">
        <v>8.8599999999999998E-2</v>
      </c>
      <c r="H93" s="27">
        <v>11411499</v>
      </c>
      <c r="I93" s="28">
        <v>8.7599999999999997E-2</v>
      </c>
      <c r="J93" s="28">
        <v>-2.2429999999999999E-2</v>
      </c>
      <c r="K93" s="28">
        <v>2.9897E-2</v>
      </c>
    </row>
    <row r="94" spans="1:11">
      <c r="A94" s="26" t="s">
        <v>111</v>
      </c>
      <c r="B94" s="27">
        <v>36113702</v>
      </c>
      <c r="C94" s="28">
        <v>0.34239999999999998</v>
      </c>
      <c r="D94" s="27">
        <v>39518610</v>
      </c>
      <c r="E94" s="28">
        <v>0.33860000000000001</v>
      </c>
      <c r="F94" s="27">
        <v>41838194</v>
      </c>
      <c r="G94" s="28">
        <v>0.33439999999999998</v>
      </c>
      <c r="H94" s="27">
        <v>43363055</v>
      </c>
      <c r="I94" s="28">
        <v>0.33279999999999998</v>
      </c>
      <c r="J94" s="28">
        <v>9.4283000000000006E-2</v>
      </c>
      <c r="K94" s="28">
        <v>3.6447E-2</v>
      </c>
    </row>
    <row r="95" spans="1:11">
      <c r="A95" s="26" t="s">
        <v>112</v>
      </c>
      <c r="B95" s="27">
        <v>58519792</v>
      </c>
      <c r="C95" s="28">
        <v>0.55479299999999998</v>
      </c>
      <c r="D95" s="27">
        <v>66594025</v>
      </c>
      <c r="E95" s="28">
        <v>0.57056300000000004</v>
      </c>
      <c r="F95" s="27">
        <v>72202593</v>
      </c>
      <c r="G95" s="28">
        <v>0.57706199999999996</v>
      </c>
      <c r="H95" s="27">
        <v>75517055</v>
      </c>
      <c r="I95" s="28">
        <v>0.5796</v>
      </c>
      <c r="J95" s="28">
        <v>0.13797400000000001</v>
      </c>
      <c r="K95" s="28">
        <v>4.5905000000000001E-2</v>
      </c>
    </row>
    <row r="96" spans="1:11">
      <c r="A96" s="26" t="s">
        <v>113</v>
      </c>
      <c r="B96" s="38">
        <v>1.5</v>
      </c>
      <c r="C96" s="30"/>
      <c r="D96" s="38">
        <v>1.9124000000000001</v>
      </c>
      <c r="E96" s="30"/>
      <c r="F96" s="38">
        <v>1.9341999999999999</v>
      </c>
      <c r="G96" s="30"/>
      <c r="H96" s="38">
        <v>1.9389000000000001</v>
      </c>
      <c r="I96" s="30"/>
      <c r="J96" s="28">
        <v>0.248892</v>
      </c>
      <c r="K96" s="28">
        <v>2.4559999999999998E-3</v>
      </c>
    </row>
    <row r="97" spans="1:11">
      <c r="A97" s="16"/>
      <c r="B97" s="17"/>
      <c r="C97" s="19"/>
      <c r="D97" s="17"/>
      <c r="E97" s="19"/>
      <c r="F97" s="17"/>
      <c r="G97" s="19"/>
      <c r="H97" s="17"/>
      <c r="I97" s="19"/>
      <c r="J97" s="19"/>
      <c r="K97" s="19"/>
    </row>
    <row r="98" spans="1:11" ht="12.5" customHeight="1">
      <c r="A98" s="93" t="s">
        <v>114</v>
      </c>
      <c r="B98" s="93"/>
      <c r="C98" s="93"/>
      <c r="D98" s="93"/>
      <c r="E98" s="93"/>
      <c r="F98" s="93"/>
      <c r="G98" s="93"/>
      <c r="H98" s="93"/>
      <c r="I98" s="93"/>
      <c r="J98" s="93"/>
      <c r="K98" s="93"/>
    </row>
    <row r="99" spans="1:11" ht="12.5" customHeight="1">
      <c r="A99" s="16"/>
      <c r="B99" s="17"/>
      <c r="C99" s="17"/>
      <c r="D99" s="17"/>
      <c r="E99" s="17"/>
      <c r="F99" s="17"/>
      <c r="G99" s="17"/>
      <c r="H99" s="17"/>
      <c r="I99" s="17"/>
      <c r="J99" s="92" t="s">
        <v>5</v>
      </c>
      <c r="K99" s="92"/>
    </row>
    <row r="100" spans="1:11" ht="23">
      <c r="A100" s="16"/>
      <c r="B100" s="18" t="s">
        <v>6</v>
      </c>
      <c r="C100" s="17"/>
      <c r="D100" s="18" t="s">
        <v>7</v>
      </c>
      <c r="E100" s="17"/>
      <c r="F100" s="18" t="s">
        <v>62</v>
      </c>
      <c r="G100" s="17"/>
      <c r="H100" s="18" t="s">
        <v>9</v>
      </c>
      <c r="I100" s="17"/>
      <c r="J100" s="19" t="s">
        <v>10</v>
      </c>
      <c r="K100" s="19" t="s">
        <v>12</v>
      </c>
    </row>
    <row r="101" spans="1:11">
      <c r="A101" s="26" t="s">
        <v>115</v>
      </c>
      <c r="B101" s="27">
        <v>113058826</v>
      </c>
      <c r="C101" s="28">
        <v>0.5111</v>
      </c>
      <c r="D101" s="27">
        <v>114252176</v>
      </c>
      <c r="E101" s="28">
        <v>0.46160000000000001</v>
      </c>
      <c r="F101" s="27">
        <v>120507500</v>
      </c>
      <c r="G101" s="28">
        <v>0.45029999999999998</v>
      </c>
      <c r="H101" s="27">
        <v>124924494</v>
      </c>
      <c r="I101" s="28">
        <v>0.44850000000000001</v>
      </c>
      <c r="J101" s="28">
        <v>1.0555E-2</v>
      </c>
      <c r="K101" s="28">
        <v>3.6652999999999998E-2</v>
      </c>
    </row>
    <row r="102" spans="1:11">
      <c r="A102" s="26" t="s">
        <v>116</v>
      </c>
      <c r="B102" s="27">
        <v>11942621</v>
      </c>
      <c r="C102" s="28">
        <v>5.3999999999999999E-2</v>
      </c>
      <c r="D102" s="27">
        <v>11960881</v>
      </c>
      <c r="E102" s="28">
        <v>4.8300000000000003E-2</v>
      </c>
      <c r="F102" s="27">
        <v>12929979</v>
      </c>
      <c r="G102" s="28">
        <v>4.8300000000000003E-2</v>
      </c>
      <c r="H102" s="27">
        <v>13524683</v>
      </c>
      <c r="I102" s="28">
        <v>4.8599999999999997E-2</v>
      </c>
      <c r="J102" s="28">
        <v>1.529E-3</v>
      </c>
      <c r="K102" s="28">
        <v>4.5994E-2</v>
      </c>
    </row>
    <row r="103" spans="1:11">
      <c r="A103" s="26" t="s">
        <v>117</v>
      </c>
      <c r="B103" s="27">
        <v>21560970</v>
      </c>
      <c r="C103" s="28">
        <v>9.7500000000000003E-2</v>
      </c>
      <c r="D103" s="27">
        <v>26965336</v>
      </c>
      <c r="E103" s="28">
        <v>0.1089</v>
      </c>
      <c r="F103" s="27">
        <v>29592105</v>
      </c>
      <c r="G103" s="28">
        <v>0.1106</v>
      </c>
      <c r="H103" s="27">
        <v>30902115</v>
      </c>
      <c r="I103" s="28">
        <v>0.1109</v>
      </c>
      <c r="J103" s="28">
        <v>0.25065500000000002</v>
      </c>
      <c r="K103" s="28">
        <v>4.4269000000000003E-2</v>
      </c>
    </row>
    <row r="104" spans="1:11">
      <c r="A104" s="26" t="s">
        <v>118</v>
      </c>
      <c r="B104" s="27">
        <v>14674735</v>
      </c>
      <c r="C104" s="28">
        <v>6.6299999999999998E-2</v>
      </c>
      <c r="D104" s="27">
        <v>14918591</v>
      </c>
      <c r="E104" s="28">
        <v>6.0299999999999999E-2</v>
      </c>
      <c r="F104" s="27">
        <v>15711102</v>
      </c>
      <c r="G104" s="28">
        <v>5.8700000000000002E-2</v>
      </c>
      <c r="H104" s="27">
        <v>16235279</v>
      </c>
      <c r="I104" s="28">
        <v>5.8299999999999998E-2</v>
      </c>
      <c r="J104" s="28">
        <v>1.6617E-2</v>
      </c>
      <c r="K104" s="28">
        <v>3.3362999999999997E-2</v>
      </c>
    </row>
    <row r="105" spans="1:11">
      <c r="A105" s="26" t="s">
        <v>119</v>
      </c>
      <c r="B105" s="27">
        <v>59913979</v>
      </c>
      <c r="C105" s="28">
        <v>0.27079999999999999</v>
      </c>
      <c r="D105" s="27">
        <v>79421341</v>
      </c>
      <c r="E105" s="28">
        <v>0.32090000000000002</v>
      </c>
      <c r="F105" s="27">
        <v>88852810</v>
      </c>
      <c r="G105" s="28">
        <v>0.33200000000000002</v>
      </c>
      <c r="H105" s="27">
        <v>92952611</v>
      </c>
      <c r="I105" s="28">
        <v>0.3337</v>
      </c>
      <c r="J105" s="28">
        <v>0.32558900000000002</v>
      </c>
      <c r="K105" s="28">
        <v>4.6141000000000001E-2</v>
      </c>
    </row>
    <row r="106" spans="1:11">
      <c r="A106" s="26" t="s">
        <v>120</v>
      </c>
      <c r="B106" s="27">
        <v>221224172</v>
      </c>
      <c r="C106" s="30"/>
      <c r="D106" s="27">
        <v>247518325</v>
      </c>
      <c r="E106" s="30"/>
      <c r="F106" s="27">
        <v>267593496</v>
      </c>
      <c r="G106" s="30"/>
      <c r="H106" s="27">
        <v>278539182</v>
      </c>
      <c r="I106" s="30"/>
      <c r="J106" s="28">
        <v>0.11885800000000001</v>
      </c>
      <c r="K106" s="28">
        <v>4.0904000000000003E-2</v>
      </c>
    </row>
    <row r="107" spans="1:11">
      <c r="A107" s="16"/>
      <c r="B107" s="17"/>
      <c r="C107" s="19"/>
      <c r="D107" s="17"/>
      <c r="E107" s="19"/>
      <c r="F107" s="17"/>
      <c r="G107" s="19"/>
      <c r="H107" s="17"/>
      <c r="I107" s="19"/>
      <c r="J107" s="19"/>
      <c r="K107" s="19"/>
    </row>
    <row r="108" spans="1:11" ht="12.5" customHeight="1">
      <c r="A108" s="93" t="s">
        <v>121</v>
      </c>
      <c r="B108" s="93"/>
      <c r="C108" s="93"/>
      <c r="D108" s="93"/>
      <c r="E108" s="93"/>
      <c r="F108" s="93"/>
      <c r="G108" s="93"/>
      <c r="H108" s="93"/>
      <c r="I108" s="93"/>
      <c r="J108" s="93"/>
      <c r="K108" s="93"/>
    </row>
    <row r="109" spans="1:11" ht="12.5" customHeight="1">
      <c r="A109" s="16"/>
      <c r="B109" s="17"/>
      <c r="C109" s="17"/>
      <c r="D109" s="17"/>
      <c r="E109" s="17"/>
      <c r="F109" s="17"/>
      <c r="G109" s="17"/>
      <c r="H109" s="17"/>
      <c r="I109" s="17"/>
      <c r="J109" s="92" t="s">
        <v>5</v>
      </c>
      <c r="K109" s="92"/>
    </row>
    <row r="110" spans="1:11" ht="23">
      <c r="A110" s="16"/>
      <c r="B110" s="18" t="s">
        <v>6</v>
      </c>
      <c r="C110" s="17"/>
      <c r="D110" s="18" t="s">
        <v>7</v>
      </c>
      <c r="E110" s="17"/>
      <c r="F110" s="18" t="s">
        <v>62</v>
      </c>
      <c r="G110" s="17"/>
      <c r="H110" s="18" t="s">
        <v>9</v>
      </c>
      <c r="I110" s="17"/>
      <c r="J110" s="19" t="s">
        <v>10</v>
      </c>
      <c r="K110" s="19" t="s">
        <v>12</v>
      </c>
    </row>
    <row r="111" spans="1:11">
      <c r="A111" s="26" t="s">
        <v>122</v>
      </c>
      <c r="B111" s="27">
        <v>11137154</v>
      </c>
      <c r="C111" s="28">
        <v>6.1100000000000002E-2</v>
      </c>
      <c r="D111" s="27">
        <v>9724405</v>
      </c>
      <c r="E111" s="28">
        <v>4.7694E-2</v>
      </c>
      <c r="F111" s="27">
        <v>9258100</v>
      </c>
      <c r="G111" s="28">
        <v>4.1369000000000003E-2</v>
      </c>
      <c r="H111" s="27">
        <v>9571717</v>
      </c>
      <c r="I111" s="28">
        <v>4.0800000000000003E-2</v>
      </c>
      <c r="J111" s="28">
        <v>-0.12684999999999999</v>
      </c>
      <c r="K111" s="28">
        <v>3.3875000000000002E-2</v>
      </c>
    </row>
    <row r="112" spans="1:11">
      <c r="A112" s="26" t="s">
        <v>123</v>
      </c>
      <c r="B112" s="27">
        <v>21960288</v>
      </c>
      <c r="C112" s="28">
        <v>0.1205</v>
      </c>
      <c r="D112" s="27">
        <v>16976128</v>
      </c>
      <c r="E112" s="28">
        <v>8.3260000000000001E-2</v>
      </c>
      <c r="F112" s="27">
        <v>16723199</v>
      </c>
      <c r="G112" s="28">
        <v>7.4726000000000001E-2</v>
      </c>
      <c r="H112" s="27">
        <v>17277402</v>
      </c>
      <c r="I112" s="28">
        <v>7.3646000000000003E-2</v>
      </c>
      <c r="J112" s="28">
        <v>-0.226962</v>
      </c>
      <c r="K112" s="28">
        <v>3.3140000000000003E-2</v>
      </c>
    </row>
    <row r="113" spans="1:11">
      <c r="A113" s="26" t="s">
        <v>124</v>
      </c>
      <c r="B113" s="27">
        <v>52169186</v>
      </c>
      <c r="C113" s="28">
        <v>0.2863</v>
      </c>
      <c r="D113" s="27">
        <v>58125345</v>
      </c>
      <c r="E113" s="28">
        <v>0.28510000000000002</v>
      </c>
      <c r="F113" s="27">
        <v>61715002</v>
      </c>
      <c r="G113" s="28">
        <v>0.27579999999999999</v>
      </c>
      <c r="H113" s="27">
        <v>64070603</v>
      </c>
      <c r="I113" s="28">
        <v>0.27310000000000001</v>
      </c>
      <c r="J113" s="28">
        <v>0.11416999999999999</v>
      </c>
      <c r="K113" s="28">
        <v>3.8169000000000002E-2</v>
      </c>
    </row>
    <row r="114" spans="1:11">
      <c r="A114" s="26" t="s">
        <v>125</v>
      </c>
      <c r="B114" s="27">
        <v>38352795</v>
      </c>
      <c r="C114" s="28">
        <v>0.21049999999999999</v>
      </c>
      <c r="D114" s="27">
        <v>43382659</v>
      </c>
      <c r="E114" s="28">
        <v>0.21277299999999999</v>
      </c>
      <c r="F114" s="27">
        <v>46626620</v>
      </c>
      <c r="G114" s="28">
        <v>0.208347</v>
      </c>
      <c r="H114" s="27">
        <v>48781577</v>
      </c>
      <c r="I114" s="28">
        <v>0.20793400000000001</v>
      </c>
      <c r="J114" s="28">
        <v>0.13114700000000001</v>
      </c>
      <c r="K114" s="28">
        <v>4.6217000000000001E-2</v>
      </c>
    </row>
    <row r="115" spans="1:11">
      <c r="A115" s="26" t="s">
        <v>126</v>
      </c>
      <c r="B115" s="27">
        <v>11513519</v>
      </c>
      <c r="C115" s="28">
        <v>6.3200000000000006E-2</v>
      </c>
      <c r="D115" s="27">
        <v>15524420</v>
      </c>
      <c r="E115" s="28">
        <v>7.6100000000000001E-2</v>
      </c>
      <c r="F115" s="27">
        <v>18230987</v>
      </c>
      <c r="G115" s="28">
        <v>8.1500000000000003E-2</v>
      </c>
      <c r="H115" s="27">
        <v>19241036</v>
      </c>
      <c r="I115" s="28">
        <v>8.2000000000000003E-2</v>
      </c>
      <c r="J115" s="28">
        <v>0.34836400000000001</v>
      </c>
      <c r="K115" s="28">
        <v>5.5403000000000001E-2</v>
      </c>
    </row>
    <row r="116" spans="1:11">
      <c r="A116" s="26" t="s">
        <v>127</v>
      </c>
      <c r="B116" s="27">
        <v>28318234</v>
      </c>
      <c r="C116" s="28">
        <v>0.15540000000000001</v>
      </c>
      <c r="D116" s="27">
        <v>36178377</v>
      </c>
      <c r="E116" s="28">
        <v>0.1774</v>
      </c>
      <c r="F116" s="27">
        <v>42362190</v>
      </c>
      <c r="G116" s="28">
        <v>0.1893</v>
      </c>
      <c r="H116" s="27">
        <v>44965480</v>
      </c>
      <c r="I116" s="28">
        <v>0.19170000000000001</v>
      </c>
      <c r="J116" s="28">
        <v>0.27756500000000001</v>
      </c>
      <c r="K116" s="28">
        <v>6.1453000000000001E-2</v>
      </c>
    </row>
    <row r="117" spans="1:11">
      <c r="A117" s="26" t="s">
        <v>128</v>
      </c>
      <c r="B117" s="27">
        <v>16144800</v>
      </c>
      <c r="C117" s="28">
        <v>8.8604000000000002E-2</v>
      </c>
      <c r="D117" s="27">
        <v>21293519</v>
      </c>
      <c r="E117" s="28">
        <v>0.104435</v>
      </c>
      <c r="F117" s="27">
        <v>25751906</v>
      </c>
      <c r="G117" s="28">
        <v>0.11507000000000001</v>
      </c>
      <c r="H117" s="27">
        <v>27411520</v>
      </c>
      <c r="I117" s="28">
        <v>0.116843</v>
      </c>
      <c r="J117" s="28">
        <v>0.318909</v>
      </c>
      <c r="K117" s="28">
        <v>6.4446000000000003E-2</v>
      </c>
    </row>
    <row r="118" spans="1:11">
      <c r="A118" s="26" t="s">
        <v>129</v>
      </c>
      <c r="B118" s="27">
        <v>2617831</v>
      </c>
      <c r="C118" s="28">
        <v>1.44E-2</v>
      </c>
      <c r="D118" s="27">
        <v>2687130</v>
      </c>
      <c r="E118" s="28">
        <v>1.3179E-2</v>
      </c>
      <c r="F118" s="27">
        <v>3124884</v>
      </c>
      <c r="G118" s="28">
        <v>1.3963E-2</v>
      </c>
      <c r="H118" s="27">
        <v>3281603</v>
      </c>
      <c r="I118" s="28">
        <v>1.3988E-2</v>
      </c>
      <c r="J118" s="28">
        <v>2.6471999999999999E-2</v>
      </c>
      <c r="K118" s="28">
        <v>5.0152000000000002E-2</v>
      </c>
    </row>
    <row r="119" spans="1:11">
      <c r="A119" s="26" t="s">
        <v>130</v>
      </c>
      <c r="B119" s="27">
        <v>182213807</v>
      </c>
      <c r="C119" s="30"/>
      <c r="D119" s="27">
        <v>203891983</v>
      </c>
      <c r="E119" s="30"/>
      <c r="F119" s="27">
        <v>223792888</v>
      </c>
      <c r="G119" s="30"/>
      <c r="H119" s="27">
        <v>234600938</v>
      </c>
      <c r="I119" s="30"/>
      <c r="J119" s="28">
        <v>0.11897099999999999</v>
      </c>
      <c r="K119" s="28">
        <v>4.8294999999999998E-2</v>
      </c>
    </row>
    <row r="120" spans="1:11" ht="12.5" customHeight="1">
      <c r="A120" s="96" t="s">
        <v>40</v>
      </c>
      <c r="B120" s="96"/>
      <c r="C120" s="96"/>
      <c r="D120" s="96"/>
      <c r="E120" s="96"/>
      <c r="F120" s="96"/>
      <c r="G120" s="96"/>
      <c r="H120" s="96"/>
      <c r="I120" s="96"/>
      <c r="J120" s="96"/>
      <c r="K120" s="96"/>
    </row>
    <row r="121" spans="1:11">
      <c r="A121" s="16"/>
      <c r="B121" s="17"/>
      <c r="C121" s="19"/>
      <c r="D121" s="17"/>
      <c r="E121" s="19"/>
      <c r="F121" s="17"/>
      <c r="G121" s="19"/>
      <c r="H121" s="17"/>
      <c r="I121" s="19"/>
      <c r="J121" s="19"/>
      <c r="K121" s="19"/>
    </row>
    <row r="122" spans="1:11" ht="12.5" customHeight="1">
      <c r="A122" s="93" t="s">
        <v>131</v>
      </c>
      <c r="B122" s="93"/>
      <c r="C122" s="93"/>
      <c r="D122" s="93"/>
      <c r="E122" s="93"/>
      <c r="F122" s="93"/>
      <c r="G122" s="93"/>
      <c r="H122" s="93"/>
      <c r="I122" s="93"/>
      <c r="J122" s="93"/>
      <c r="K122" s="93"/>
    </row>
    <row r="123" spans="1:11">
      <c r="A123" s="16"/>
      <c r="B123" s="18" t="s">
        <v>21</v>
      </c>
      <c r="C123" s="19"/>
      <c r="D123" s="19"/>
      <c r="E123" s="19"/>
      <c r="F123" s="19"/>
      <c r="G123" s="19"/>
      <c r="H123" s="19"/>
      <c r="I123" s="19"/>
      <c r="J123" s="19"/>
      <c r="K123" s="19"/>
    </row>
    <row r="124" spans="1:11">
      <c r="A124" s="16"/>
      <c r="B124" s="18" t="s">
        <v>132</v>
      </c>
      <c r="C124" s="19"/>
      <c r="D124" s="17"/>
      <c r="E124" s="19"/>
      <c r="F124" s="17"/>
      <c r="G124" s="19"/>
      <c r="H124" s="17"/>
      <c r="I124" s="19"/>
      <c r="J124" s="19"/>
      <c r="K124" s="19"/>
    </row>
    <row r="125" spans="1:11">
      <c r="A125" s="26" t="s">
        <v>133</v>
      </c>
      <c r="B125" s="27">
        <v>10677238</v>
      </c>
      <c r="C125" s="30"/>
      <c r="D125" s="31"/>
      <c r="E125" s="30"/>
      <c r="F125" s="30"/>
      <c r="G125" s="30"/>
      <c r="H125" s="31"/>
      <c r="I125" s="30"/>
      <c r="J125" s="30"/>
      <c r="K125" s="30"/>
    </row>
    <row r="126" spans="1:11">
      <c r="A126" s="26" t="s">
        <v>134</v>
      </c>
      <c r="B126" s="27">
        <v>10578834</v>
      </c>
      <c r="C126" s="30"/>
      <c r="D126" s="31"/>
      <c r="E126" s="30"/>
      <c r="F126" s="30"/>
      <c r="G126" s="30"/>
      <c r="H126" s="31"/>
      <c r="I126" s="30"/>
      <c r="J126" s="30"/>
      <c r="K126" s="30"/>
    </row>
    <row r="127" spans="1:11">
      <c r="A127" s="26" t="s">
        <v>135</v>
      </c>
      <c r="B127" s="27">
        <v>11820012</v>
      </c>
      <c r="C127" s="30"/>
      <c r="D127" s="31"/>
      <c r="E127" s="30"/>
      <c r="F127" s="30"/>
      <c r="G127" s="30"/>
      <c r="H127" s="31"/>
      <c r="I127" s="30"/>
      <c r="J127" s="30"/>
      <c r="K127" s="30"/>
    </row>
    <row r="128" spans="1:11">
      <c r="A128" s="26" t="s">
        <v>136</v>
      </c>
      <c r="B128" s="27">
        <v>11546241</v>
      </c>
      <c r="C128" s="30"/>
      <c r="D128" s="31"/>
      <c r="E128" s="30"/>
      <c r="F128" s="30"/>
      <c r="G128" s="30"/>
      <c r="H128" s="31"/>
      <c r="I128" s="30"/>
      <c r="J128" s="30"/>
      <c r="K128" s="30"/>
    </row>
    <row r="129" spans="1:11">
      <c r="A129" s="26" t="s">
        <v>137</v>
      </c>
      <c r="B129" s="27">
        <v>10672009</v>
      </c>
      <c r="C129" s="30"/>
      <c r="D129" s="31"/>
      <c r="E129" s="30"/>
      <c r="F129" s="30"/>
      <c r="G129" s="30"/>
      <c r="H129" s="31"/>
      <c r="I129" s="30"/>
      <c r="J129" s="30"/>
      <c r="K129" s="30"/>
    </row>
    <row r="130" spans="1:11">
      <c r="A130" s="26" t="s">
        <v>138</v>
      </c>
      <c r="B130" s="27">
        <v>10777068</v>
      </c>
      <c r="C130" s="30"/>
      <c r="D130" s="31"/>
      <c r="E130" s="30"/>
      <c r="F130" s="30"/>
      <c r="G130" s="30"/>
      <c r="H130" s="31"/>
      <c r="I130" s="30"/>
      <c r="J130" s="30"/>
      <c r="K130" s="30"/>
    </row>
    <row r="131" spans="1:11">
      <c r="A131" s="26" t="s">
        <v>139</v>
      </c>
      <c r="B131" s="27">
        <v>12003365</v>
      </c>
      <c r="C131" s="30"/>
      <c r="D131" s="31"/>
      <c r="E131" s="30"/>
      <c r="F131" s="30"/>
      <c r="G131" s="30"/>
      <c r="H131" s="31"/>
      <c r="I131" s="30"/>
      <c r="J131" s="30"/>
      <c r="K131" s="30"/>
    </row>
    <row r="132" spans="1:11">
      <c r="A132" s="26" t="s">
        <v>140</v>
      </c>
      <c r="B132" s="27">
        <v>11689469</v>
      </c>
      <c r="C132" s="30"/>
      <c r="D132" s="31"/>
      <c r="E132" s="30"/>
      <c r="F132" s="30"/>
      <c r="G132" s="30"/>
      <c r="H132" s="31"/>
      <c r="I132" s="30"/>
      <c r="J132" s="30"/>
      <c r="K132" s="30"/>
    </row>
    <row r="133" spans="1:11">
      <c r="A133" s="26" t="s">
        <v>141</v>
      </c>
      <c r="B133" s="27">
        <v>10884730</v>
      </c>
      <c r="C133" s="30"/>
      <c r="D133" s="31"/>
      <c r="E133" s="30"/>
      <c r="F133" s="30"/>
      <c r="G133" s="30"/>
      <c r="H133" s="31"/>
      <c r="I133" s="30"/>
      <c r="J133" s="30"/>
      <c r="K133" s="30"/>
    </row>
    <row r="134" spans="1:11" ht="12.5" customHeight="1">
      <c r="A134" s="83" t="s">
        <v>40</v>
      </c>
      <c r="B134" s="83"/>
      <c r="C134" s="83"/>
      <c r="D134" s="83"/>
      <c r="E134" s="83"/>
      <c r="F134" s="83"/>
      <c r="G134" s="83"/>
      <c r="H134" s="83"/>
      <c r="I134" s="83"/>
      <c r="J134" s="83"/>
      <c r="K134" s="83"/>
    </row>
    <row r="135" spans="1:11" ht="30" customHeight="1">
      <c r="A135" s="83"/>
      <c r="B135" s="83"/>
      <c r="C135" s="83"/>
      <c r="D135" s="83"/>
      <c r="E135" s="83"/>
      <c r="F135" s="83"/>
      <c r="G135" s="83"/>
      <c r="H135" s="83"/>
      <c r="I135" s="83"/>
      <c r="J135" s="83"/>
      <c r="K135" s="83"/>
    </row>
    <row r="136" spans="1:11" ht="65.5" customHeight="1">
      <c r="A136" s="83" t="s">
        <v>142</v>
      </c>
      <c r="B136" s="83"/>
      <c r="C136" s="83"/>
      <c r="D136" s="83"/>
      <c r="E136" s="83"/>
      <c r="F136" s="83"/>
      <c r="G136" s="83"/>
      <c r="H136" s="83"/>
      <c r="I136" s="83"/>
      <c r="J136" s="83"/>
      <c r="K136" s="83"/>
    </row>
  </sheetData>
  <mergeCells count="35">
    <mergeCell ref="A122:K122"/>
    <mergeCell ref="A134:K134"/>
    <mergeCell ref="A135:K135"/>
    <mergeCell ref="A136:K136"/>
    <mergeCell ref="A98:K98"/>
    <mergeCell ref="J99:K99"/>
    <mergeCell ref="A108:K108"/>
    <mergeCell ref="J109:K109"/>
    <mergeCell ref="A120:K120"/>
    <mergeCell ref="J67:K67"/>
    <mergeCell ref="A80:K80"/>
    <mergeCell ref="J81:K81"/>
    <mergeCell ref="A90:K90"/>
    <mergeCell ref="J91:K91"/>
    <mergeCell ref="A47:F47"/>
    <mergeCell ref="J47:K47"/>
    <mergeCell ref="A51:K51"/>
    <mergeCell ref="J52:K52"/>
    <mergeCell ref="A66:K66"/>
    <mergeCell ref="J18:K18"/>
    <mergeCell ref="A27:K27"/>
    <mergeCell ref="J28:K28"/>
    <mergeCell ref="A33:K33"/>
    <mergeCell ref="J34:K34"/>
    <mergeCell ref="A4:K4"/>
    <mergeCell ref="A5:K5"/>
    <mergeCell ref="J6:K6"/>
    <mergeCell ref="J12:K12"/>
    <mergeCell ref="A17:K17"/>
    <mergeCell ref="A1:F1"/>
    <mergeCell ref="G1:K1"/>
    <mergeCell ref="A2:F2"/>
    <mergeCell ref="G2:K2"/>
    <mergeCell ref="A3:F3"/>
    <mergeCell ref="G3:K3"/>
  </mergeCells>
  <pageMargins left="0.7" right="0.7" top="0.75" bottom="0.75" header="0.51180555555555496" footer="0.51180555555555496"/>
  <pageSetup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C54AC-A128-4EB6-A7E6-B14D11AB54C1}">
  <sheetPr>
    <pageSetUpPr fitToPage="1"/>
  </sheetPr>
  <dimension ref="A1:J59"/>
  <sheetViews>
    <sheetView zoomScaleNormal="100" workbookViewId="0">
      <pane ySplit="4" topLeftCell="A5" activePane="bottomLeft" state="frozen"/>
      <selection pane="bottomLeft" activeCell="E8" sqref="E8"/>
    </sheetView>
  </sheetViews>
  <sheetFormatPr defaultRowHeight="14.75"/>
  <cols>
    <col min="1" max="1" width="35.6796875" style="105" customWidth="1"/>
    <col min="2" max="10" width="11.6796875" style="105" customWidth="1"/>
    <col min="11" max="16384" width="8.7265625" style="105"/>
  </cols>
  <sheetData>
    <row r="1" spans="1:10" ht="29.5">
      <c r="A1" s="104" t="s">
        <v>380</v>
      </c>
    </row>
    <row r="2" spans="1:10">
      <c r="A2" s="104"/>
    </row>
    <row r="3" spans="1:10">
      <c r="A3" s="106" t="s">
        <v>381</v>
      </c>
      <c r="B3" s="107">
        <v>2010</v>
      </c>
      <c r="C3" s="108"/>
      <c r="D3" s="109"/>
      <c r="E3" s="107">
        <v>2020</v>
      </c>
      <c r="F3" s="108"/>
      <c r="G3" s="109"/>
      <c r="H3" s="110" t="s">
        <v>382</v>
      </c>
      <c r="I3" s="111"/>
      <c r="J3" s="112"/>
    </row>
    <row r="4" spans="1:10" ht="29.5">
      <c r="A4" s="113"/>
      <c r="B4" s="114" t="s">
        <v>383</v>
      </c>
      <c r="C4" s="115" t="s">
        <v>384</v>
      </c>
      <c r="D4" s="116" t="s">
        <v>385</v>
      </c>
      <c r="E4" s="114" t="s">
        <v>383</v>
      </c>
      <c r="F4" s="115" t="s">
        <v>384</v>
      </c>
      <c r="G4" s="116" t="s">
        <v>385</v>
      </c>
      <c r="H4" s="114" t="s">
        <v>383</v>
      </c>
      <c r="I4" s="115" t="s">
        <v>384</v>
      </c>
      <c r="J4" s="116" t="s">
        <v>385</v>
      </c>
    </row>
    <row r="5" spans="1:10">
      <c r="A5" s="117" t="s">
        <v>68</v>
      </c>
      <c r="B5" s="118">
        <v>223553265</v>
      </c>
      <c r="C5" s="119">
        <v>7487133</v>
      </c>
      <c r="D5" s="120">
        <v>231040398</v>
      </c>
      <c r="E5" s="118">
        <v>204277273</v>
      </c>
      <c r="F5" s="119">
        <v>31134234</v>
      </c>
      <c r="G5" s="120">
        <v>235411507</v>
      </c>
      <c r="H5" s="121">
        <v>-19275992</v>
      </c>
      <c r="I5" s="122">
        <v>23647101</v>
      </c>
      <c r="J5" s="123">
        <v>4371109</v>
      </c>
    </row>
    <row r="6" spans="1:10">
      <c r="A6" s="124" t="s">
        <v>386</v>
      </c>
      <c r="B6" s="125">
        <v>38929319</v>
      </c>
      <c r="C6" s="126">
        <v>3091424</v>
      </c>
      <c r="D6" s="127">
        <v>42020743</v>
      </c>
      <c r="E6" s="125">
        <v>41104200</v>
      </c>
      <c r="F6" s="126">
        <v>5832533</v>
      </c>
      <c r="G6" s="127">
        <v>46936733</v>
      </c>
      <c r="H6" s="128">
        <v>2174881</v>
      </c>
      <c r="I6" s="129">
        <v>2741109</v>
      </c>
      <c r="J6" s="130">
        <v>4915990</v>
      </c>
    </row>
    <row r="7" spans="1:10">
      <c r="A7" s="131" t="s">
        <v>422</v>
      </c>
      <c r="B7" s="125">
        <v>2932248</v>
      </c>
      <c r="C7" s="126">
        <v>2288331</v>
      </c>
      <c r="D7" s="127">
        <v>5220579</v>
      </c>
      <c r="E7" s="125">
        <v>3727135</v>
      </c>
      <c r="F7" s="126">
        <v>5938923</v>
      </c>
      <c r="G7" s="127">
        <v>9666058</v>
      </c>
      <c r="H7" s="128">
        <v>794887</v>
      </c>
      <c r="I7" s="129">
        <v>3650592</v>
      </c>
      <c r="J7" s="130">
        <v>4445479</v>
      </c>
    </row>
    <row r="8" spans="1:10">
      <c r="A8" s="131" t="s">
        <v>237</v>
      </c>
      <c r="B8" s="125">
        <v>14674252</v>
      </c>
      <c r="C8" s="126">
        <v>2646604</v>
      </c>
      <c r="D8" s="127">
        <v>17320856</v>
      </c>
      <c r="E8" s="125">
        <v>19886049</v>
      </c>
      <c r="F8" s="126">
        <v>4114949</v>
      </c>
      <c r="G8" s="127">
        <v>24000998</v>
      </c>
      <c r="H8" s="128">
        <v>5211797</v>
      </c>
      <c r="I8" s="129">
        <v>1468345</v>
      </c>
      <c r="J8" s="130">
        <v>6680142</v>
      </c>
    </row>
    <row r="9" spans="1:10">
      <c r="A9" s="131" t="s">
        <v>388</v>
      </c>
      <c r="B9" s="125">
        <v>540013</v>
      </c>
      <c r="C9" s="126">
        <v>685182</v>
      </c>
      <c r="D9" s="127">
        <v>1225195</v>
      </c>
      <c r="E9" s="125">
        <v>689966</v>
      </c>
      <c r="F9" s="126">
        <v>896497</v>
      </c>
      <c r="G9" s="127">
        <v>1586463</v>
      </c>
      <c r="H9" s="128">
        <v>149953</v>
      </c>
      <c r="I9" s="129">
        <v>211315</v>
      </c>
      <c r="J9" s="130">
        <v>361268</v>
      </c>
    </row>
    <row r="10" spans="1:10">
      <c r="A10" s="131" t="s">
        <v>72</v>
      </c>
      <c r="B10" s="125">
        <v>19107368</v>
      </c>
      <c r="C10" s="126">
        <v>2640716</v>
      </c>
      <c r="D10" s="127">
        <v>21748084</v>
      </c>
      <c r="E10" s="125">
        <v>27915715</v>
      </c>
      <c r="F10" s="126">
        <v>21986821</v>
      </c>
      <c r="G10" s="127">
        <v>49902536</v>
      </c>
      <c r="H10" s="128">
        <v>8808347</v>
      </c>
      <c r="I10" s="129">
        <v>19346105</v>
      </c>
      <c r="J10" s="130">
        <v>28154452</v>
      </c>
    </row>
    <row r="11" spans="1:10">
      <c r="A11" s="132" t="s">
        <v>73</v>
      </c>
      <c r="B11" s="133">
        <v>9009073</v>
      </c>
      <c r="C11" s="134" t="s">
        <v>389</v>
      </c>
      <c r="D11" s="135" t="s">
        <v>389</v>
      </c>
      <c r="E11" s="133">
        <v>33848943</v>
      </c>
      <c r="F11" s="134" t="s">
        <v>389</v>
      </c>
      <c r="G11" s="135" t="s">
        <v>389</v>
      </c>
      <c r="H11" s="136">
        <v>24839870</v>
      </c>
      <c r="I11" s="134" t="s">
        <v>389</v>
      </c>
      <c r="J11" s="135" t="s">
        <v>389</v>
      </c>
    </row>
    <row r="12" spans="1:10">
      <c r="A12" s="131"/>
      <c r="B12" s="238"/>
      <c r="C12" s="239"/>
      <c r="D12" s="239"/>
      <c r="E12" s="238">
        <f>SUM(E5:E11)</f>
        <v>331449281</v>
      </c>
      <c r="F12" s="239"/>
      <c r="G12" s="239"/>
      <c r="H12" s="240"/>
      <c r="I12" s="239"/>
      <c r="J12" s="239"/>
    </row>
    <row r="13" spans="1:10">
      <c r="A13" s="131" t="s">
        <v>390</v>
      </c>
      <c r="B13" s="137"/>
      <c r="C13" s="137"/>
      <c r="D13" s="137"/>
      <c r="E13" s="137"/>
      <c r="F13" s="137"/>
      <c r="G13" s="137"/>
      <c r="H13" s="137"/>
      <c r="I13" s="137"/>
      <c r="J13" s="137"/>
    </row>
    <row r="14" spans="1:10">
      <c r="A14" s="138" t="s">
        <v>391</v>
      </c>
      <c r="B14" s="137"/>
      <c r="C14" s="137"/>
      <c r="D14" s="137"/>
      <c r="E14" s="137"/>
      <c r="F14" s="137"/>
      <c r="G14" s="137"/>
      <c r="H14" s="137"/>
      <c r="I14" s="137"/>
      <c r="J14" s="137"/>
    </row>
    <row r="15" spans="1:10">
      <c r="A15" s="124" t="s">
        <v>392</v>
      </c>
      <c r="B15" s="137"/>
      <c r="C15" s="137"/>
      <c r="D15" s="137"/>
      <c r="E15" s="137"/>
      <c r="F15" s="137"/>
      <c r="G15" s="137"/>
      <c r="H15" s="137"/>
      <c r="I15" s="137"/>
      <c r="J15" s="137"/>
    </row>
    <row r="16" spans="1:10">
      <c r="A16" s="139" t="s">
        <v>393</v>
      </c>
      <c r="B16" s="137"/>
      <c r="C16" s="137"/>
      <c r="D16" s="137"/>
      <c r="E16" s="137"/>
      <c r="F16" s="137"/>
      <c r="G16" s="137"/>
      <c r="H16" s="137"/>
      <c r="I16" s="137"/>
      <c r="J16" s="137"/>
    </row>
    <row r="17" spans="1:10">
      <c r="A17" s="139" t="s">
        <v>394</v>
      </c>
      <c r="B17" s="137"/>
      <c r="C17" s="137"/>
      <c r="D17" s="137"/>
      <c r="E17" s="137"/>
      <c r="F17" s="137"/>
      <c r="G17" s="137"/>
      <c r="H17" s="137"/>
      <c r="I17" s="137"/>
      <c r="J17" s="137"/>
    </row>
    <row r="43" spans="1:7">
      <c r="A43" s="106" t="s">
        <v>381</v>
      </c>
      <c r="B43" s="107">
        <v>2010</v>
      </c>
      <c r="C43" s="108"/>
      <c r="D43" s="109"/>
    </row>
    <row r="44" spans="1:7" ht="29.5">
      <c r="A44" s="113"/>
      <c r="B44" s="114" t="s">
        <v>383</v>
      </c>
      <c r="C44" s="115" t="s">
        <v>384</v>
      </c>
      <c r="D44" s="116" t="s">
        <v>385</v>
      </c>
      <c r="E44" s="114" t="s">
        <v>383</v>
      </c>
      <c r="F44" s="115" t="s">
        <v>384</v>
      </c>
      <c r="G44" s="116" t="s">
        <v>385</v>
      </c>
    </row>
    <row r="45" spans="1:7">
      <c r="A45" s="117" t="s">
        <v>68</v>
      </c>
      <c r="B45" s="118">
        <v>223553265</v>
      </c>
      <c r="C45" s="119">
        <v>7487133</v>
      </c>
      <c r="D45" s="120">
        <v>231040398</v>
      </c>
    </row>
    <row r="46" spans="1:7">
      <c r="A46" s="124" t="s">
        <v>386</v>
      </c>
      <c r="B46" s="125">
        <v>38929319</v>
      </c>
      <c r="C46" s="126">
        <v>3091424</v>
      </c>
      <c r="D46" s="127">
        <v>42020743</v>
      </c>
    </row>
    <row r="47" spans="1:7">
      <c r="A47" s="131" t="s">
        <v>422</v>
      </c>
      <c r="B47" s="125">
        <v>2932248</v>
      </c>
      <c r="C47" s="126">
        <v>2288331</v>
      </c>
      <c r="D47" s="127">
        <v>5220579</v>
      </c>
    </row>
    <row r="48" spans="1:7">
      <c r="A48" s="131" t="s">
        <v>237</v>
      </c>
      <c r="B48" s="125">
        <v>14674252</v>
      </c>
      <c r="C48" s="126">
        <v>2646604</v>
      </c>
      <c r="D48" s="127">
        <v>17320856</v>
      </c>
    </row>
    <row r="49" spans="1:4">
      <c r="A49" s="131" t="s">
        <v>388</v>
      </c>
      <c r="B49" s="125">
        <v>540013</v>
      </c>
      <c r="C49" s="126">
        <v>685182</v>
      </c>
      <c r="D49" s="127">
        <v>1225195</v>
      </c>
    </row>
    <row r="50" spans="1:4">
      <c r="A50" s="131" t="s">
        <v>72</v>
      </c>
      <c r="B50" s="125">
        <v>19107368</v>
      </c>
      <c r="C50" s="126">
        <v>2640716</v>
      </c>
      <c r="D50" s="127">
        <v>21748084</v>
      </c>
    </row>
    <row r="51" spans="1:4">
      <c r="A51" s="132" t="s">
        <v>73</v>
      </c>
      <c r="B51" s="133">
        <v>9009073</v>
      </c>
      <c r="C51" s="134" t="s">
        <v>389</v>
      </c>
      <c r="D51" s="135" t="s">
        <v>389</v>
      </c>
    </row>
    <row r="52" spans="1:4">
      <c r="B52" s="107">
        <v>2020</v>
      </c>
      <c r="C52" s="108"/>
      <c r="D52" s="109"/>
    </row>
    <row r="53" spans="1:4">
      <c r="A53" s="117" t="s">
        <v>68</v>
      </c>
      <c r="B53" s="118">
        <v>204277273</v>
      </c>
      <c r="C53" s="119">
        <v>31134234</v>
      </c>
      <c r="D53" s="120">
        <v>235411507</v>
      </c>
    </row>
    <row r="54" spans="1:4">
      <c r="A54" s="124" t="s">
        <v>386</v>
      </c>
      <c r="B54" s="125">
        <v>41104200</v>
      </c>
      <c r="C54" s="126">
        <v>5832533</v>
      </c>
      <c r="D54" s="127">
        <v>46936733</v>
      </c>
    </row>
    <row r="55" spans="1:4">
      <c r="A55" s="131" t="s">
        <v>387</v>
      </c>
      <c r="B55" s="125">
        <v>3727135</v>
      </c>
      <c r="C55" s="126">
        <v>5938923</v>
      </c>
      <c r="D55" s="127">
        <v>9666058</v>
      </c>
    </row>
    <row r="56" spans="1:4">
      <c r="A56" s="131" t="s">
        <v>237</v>
      </c>
      <c r="B56" s="125">
        <v>19886049</v>
      </c>
      <c r="C56" s="126">
        <v>4114949</v>
      </c>
      <c r="D56" s="127">
        <v>24000998</v>
      </c>
    </row>
    <row r="57" spans="1:4">
      <c r="A57" s="131" t="s">
        <v>388</v>
      </c>
      <c r="B57" s="125">
        <v>689966</v>
      </c>
      <c r="C57" s="126">
        <v>896497</v>
      </c>
      <c r="D57" s="127">
        <v>1586463</v>
      </c>
    </row>
    <row r="58" spans="1:4">
      <c r="A58" s="131" t="s">
        <v>72</v>
      </c>
      <c r="B58" s="125">
        <v>27915715</v>
      </c>
      <c r="C58" s="126">
        <v>21986821</v>
      </c>
      <c r="D58" s="127">
        <v>49902536</v>
      </c>
    </row>
    <row r="59" spans="1:4">
      <c r="A59" s="132" t="s">
        <v>73</v>
      </c>
      <c r="B59" s="133">
        <v>33848943</v>
      </c>
      <c r="C59" s="134" t="s">
        <v>389</v>
      </c>
      <c r="D59" s="135" t="s">
        <v>389</v>
      </c>
    </row>
  </sheetData>
  <mergeCells count="7">
    <mergeCell ref="A3:A4"/>
    <mergeCell ref="B3:D3"/>
    <mergeCell ref="E3:G3"/>
    <mergeCell ref="H3:J3"/>
    <mergeCell ref="A43:A44"/>
    <mergeCell ref="B43:D43"/>
    <mergeCell ref="B52:D52"/>
  </mergeCells>
  <pageMargins left="0.25" right="0.25" top="0.75" bottom="0.75" header="0.3" footer="0.3"/>
  <pageSetup scale="72" fitToHeight="0" orientation="landscape"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34BC0-73F6-4292-B1D4-27BC87CD5978}">
  <dimension ref="A1:M16"/>
  <sheetViews>
    <sheetView workbookViewId="0">
      <pane ySplit="4" topLeftCell="A5" activePane="bottomLeft" state="frozen"/>
      <selection pane="bottomLeft" activeCell="A13" sqref="A13"/>
    </sheetView>
  </sheetViews>
  <sheetFormatPr defaultRowHeight="14.75"/>
  <cols>
    <col min="1" max="1" width="37.6796875" style="105" customWidth="1"/>
    <col min="2" max="9" width="12.36328125" style="105" customWidth="1"/>
    <col min="10" max="10" width="13.81640625" style="105" customWidth="1"/>
    <col min="11" max="13" width="12.36328125" style="105" customWidth="1"/>
    <col min="14" max="16384" width="8.7265625" style="105"/>
  </cols>
  <sheetData>
    <row r="1" spans="1:13">
      <c r="A1" s="140" t="s">
        <v>395</v>
      </c>
    </row>
    <row r="2" spans="1:13">
      <c r="A2" s="140"/>
    </row>
    <row r="3" spans="1:13">
      <c r="A3" s="106" t="s">
        <v>381</v>
      </c>
      <c r="B3" s="107">
        <v>2010</v>
      </c>
      <c r="C3" s="108"/>
      <c r="D3" s="109"/>
      <c r="E3" s="107">
        <v>2020</v>
      </c>
      <c r="F3" s="108"/>
      <c r="G3" s="109"/>
      <c r="H3" s="110" t="s">
        <v>396</v>
      </c>
      <c r="I3" s="111"/>
      <c r="J3" s="112"/>
      <c r="K3" s="111" t="s">
        <v>397</v>
      </c>
      <c r="L3" s="111"/>
      <c r="M3" s="112"/>
    </row>
    <row r="4" spans="1:13" ht="29.5">
      <c r="A4" s="113"/>
      <c r="B4" s="114" t="s">
        <v>383</v>
      </c>
      <c r="C4" s="115" t="s">
        <v>384</v>
      </c>
      <c r="D4" s="116" t="s">
        <v>385</v>
      </c>
      <c r="E4" s="114" t="s">
        <v>383</v>
      </c>
      <c r="F4" s="115" t="s">
        <v>384</v>
      </c>
      <c r="G4" s="116" t="s">
        <v>385</v>
      </c>
      <c r="H4" s="114" t="s">
        <v>383</v>
      </c>
      <c r="I4" s="115" t="s">
        <v>384</v>
      </c>
      <c r="J4" s="116" t="s">
        <v>385</v>
      </c>
      <c r="K4" s="115" t="s">
        <v>383</v>
      </c>
      <c r="L4" s="115" t="s">
        <v>384</v>
      </c>
      <c r="M4" s="116" t="s">
        <v>385</v>
      </c>
    </row>
    <row r="5" spans="1:13">
      <c r="A5" s="117" t="s">
        <v>68</v>
      </c>
      <c r="B5" s="141">
        <v>72.406962201992997</v>
      </c>
      <c r="C5" s="142">
        <v>2.4250173940975301</v>
      </c>
      <c r="D5" s="143">
        <v>74.831979596090605</v>
      </c>
      <c r="E5" s="141">
        <v>61.631533000670501</v>
      </c>
      <c r="F5" s="142">
        <v>9.3933629622204595</v>
      </c>
      <c r="G5" s="144">
        <v>71.024895962890895</v>
      </c>
      <c r="H5" s="145">
        <v>-10.775429201323</v>
      </c>
      <c r="I5" s="146">
        <v>6.9683455681229303</v>
      </c>
      <c r="J5" s="147">
        <v>-3.8070836331995999</v>
      </c>
      <c r="K5" s="141">
        <v>-8.6225499770715004</v>
      </c>
      <c r="L5" s="142">
        <v>315.83652914940899</v>
      </c>
      <c r="M5" s="144">
        <v>1.8919241127692299</v>
      </c>
    </row>
    <row r="6" spans="1:13">
      <c r="A6" s="124" t="s">
        <v>386</v>
      </c>
      <c r="B6" s="148">
        <v>12.608868536911499</v>
      </c>
      <c r="C6" s="149">
        <v>1.00128540157235</v>
      </c>
      <c r="D6" s="150">
        <v>13.6101539384838</v>
      </c>
      <c r="E6" s="148">
        <v>12.4013544020933</v>
      </c>
      <c r="F6" s="149">
        <v>1.75970603478244</v>
      </c>
      <c r="G6" s="151">
        <v>14.161060436875699</v>
      </c>
      <c r="H6" s="152">
        <v>-0.2075141348182</v>
      </c>
      <c r="I6" s="153">
        <v>0.75842063321009001</v>
      </c>
      <c r="J6" s="154">
        <v>0.55090649839190997</v>
      </c>
      <c r="K6" s="148">
        <v>5.5867429892621603</v>
      </c>
      <c r="L6" s="149">
        <v>88.6681671617999</v>
      </c>
      <c r="M6" s="151">
        <v>11.698960201631801</v>
      </c>
    </row>
    <row r="7" spans="1:13">
      <c r="A7" s="124" t="s">
        <v>387</v>
      </c>
      <c r="B7" s="148">
        <v>0.94972967674110997</v>
      </c>
      <c r="C7" s="149">
        <v>0.74117054932143001</v>
      </c>
      <c r="D7" s="150">
        <v>1.6909002260625401</v>
      </c>
      <c r="E7" s="148">
        <v>1.1244963298019599</v>
      </c>
      <c r="F7" s="149">
        <v>1.7918044601219101</v>
      </c>
      <c r="G7" s="151">
        <v>2.91630078992387</v>
      </c>
      <c r="H7" s="152">
        <v>0.17476665306085001</v>
      </c>
      <c r="I7" s="153">
        <v>1.0506339108004801</v>
      </c>
      <c r="J7" s="154">
        <v>1.2254005638613401</v>
      </c>
      <c r="K7" s="148">
        <v>27.108450581260499</v>
      </c>
      <c r="L7" s="149">
        <v>159.53076718359401</v>
      </c>
      <c r="M7" s="151">
        <v>85.152987819933401</v>
      </c>
    </row>
    <row r="8" spans="1:13">
      <c r="A8" s="124" t="s">
        <v>237</v>
      </c>
      <c r="B8" s="148">
        <v>4.7528628575678402</v>
      </c>
      <c r="C8" s="149">
        <v>0.85721206438941</v>
      </c>
      <c r="D8" s="150">
        <v>5.6100749219572501</v>
      </c>
      <c r="E8" s="148">
        <v>5.9997260938393797</v>
      </c>
      <c r="F8" s="149">
        <v>1.241501863448</v>
      </c>
      <c r="G8" s="151">
        <v>7.2412279572873803</v>
      </c>
      <c r="H8" s="152">
        <v>1.2468632362715399</v>
      </c>
      <c r="I8" s="153">
        <v>0.38428979905859001</v>
      </c>
      <c r="J8" s="154">
        <v>1.63115303533013</v>
      </c>
      <c r="K8" s="148">
        <v>35.516611000001902</v>
      </c>
      <c r="L8" s="149">
        <v>55.480343867084002</v>
      </c>
      <c r="M8" s="151">
        <v>38.567043106876497</v>
      </c>
    </row>
    <row r="9" spans="1:13">
      <c r="A9" s="124" t="s">
        <v>388</v>
      </c>
      <c r="B9" s="148">
        <v>0.17490552365489001</v>
      </c>
      <c r="C9" s="149">
        <v>0.22192450275994</v>
      </c>
      <c r="D9" s="150">
        <v>0.39683002641483001</v>
      </c>
      <c r="E9" s="148">
        <v>0.20816638911339</v>
      </c>
      <c r="F9" s="149">
        <v>0.27047788346236001</v>
      </c>
      <c r="G9" s="151">
        <v>0.47864427257574998</v>
      </c>
      <c r="H9" s="152">
        <v>3.3260865458500002E-2</v>
      </c>
      <c r="I9" s="153">
        <v>4.8553380702419997E-2</v>
      </c>
      <c r="J9" s="154">
        <v>8.1814246160920007E-2</v>
      </c>
      <c r="K9" s="148">
        <v>27.768405575421301</v>
      </c>
      <c r="L9" s="149">
        <v>30.8407109351968</v>
      </c>
      <c r="M9" s="151">
        <v>29.486571525349</v>
      </c>
    </row>
    <row r="10" spans="1:13">
      <c r="A10" s="124" t="s">
        <v>72</v>
      </c>
      <c r="B10" s="148">
        <v>6.18871065271881</v>
      </c>
      <c r="C10" s="149">
        <v>0.85530499229432999</v>
      </c>
      <c r="D10" s="150">
        <v>7.0440156450131504</v>
      </c>
      <c r="E10" s="148">
        <v>8.4223187679806806</v>
      </c>
      <c r="F10" s="149">
        <v>6.6335401101684699</v>
      </c>
      <c r="G10" s="151">
        <v>15.055858878149101</v>
      </c>
      <c r="H10" s="152">
        <v>2.2336081152618599</v>
      </c>
      <c r="I10" s="153">
        <v>5.7782351178741402</v>
      </c>
      <c r="J10" s="154">
        <v>8.0118432331360001</v>
      </c>
      <c r="K10" s="148">
        <v>46.099216804742603</v>
      </c>
      <c r="L10" s="149">
        <v>732.60831532054203</v>
      </c>
      <c r="M10" s="151">
        <v>129.45716045606599</v>
      </c>
    </row>
    <row r="11" spans="1:13">
      <c r="A11" s="155" t="s">
        <v>73</v>
      </c>
      <c r="B11" s="156">
        <v>2.91796055041288</v>
      </c>
      <c r="C11" s="134" t="s">
        <v>389</v>
      </c>
      <c r="D11" s="134" t="s">
        <v>389</v>
      </c>
      <c r="E11" s="156">
        <v>10.212405016500901</v>
      </c>
      <c r="F11" s="134" t="s">
        <v>389</v>
      </c>
      <c r="G11" s="135" t="s">
        <v>389</v>
      </c>
      <c r="H11" s="157">
        <v>7.2944444660879801</v>
      </c>
      <c r="I11" s="134" t="s">
        <v>389</v>
      </c>
      <c r="J11" s="134" t="s">
        <v>389</v>
      </c>
      <c r="K11" s="156">
        <v>275.72059855658898</v>
      </c>
      <c r="L11" s="134" t="s">
        <v>389</v>
      </c>
      <c r="M11" s="135" t="s">
        <v>389</v>
      </c>
    </row>
    <row r="12" spans="1:13">
      <c r="A12" s="124" t="s">
        <v>398</v>
      </c>
      <c r="B12" s="137"/>
      <c r="C12" s="137"/>
      <c r="D12" s="137"/>
      <c r="E12" s="137"/>
      <c r="F12" s="137"/>
      <c r="G12" s="137"/>
      <c r="H12" s="137"/>
      <c r="I12" s="137"/>
      <c r="J12" s="137"/>
      <c r="K12" s="137"/>
      <c r="L12" s="137"/>
      <c r="M12" s="137"/>
    </row>
    <row r="13" spans="1:13">
      <c r="A13" s="158" t="s">
        <v>391</v>
      </c>
      <c r="B13" s="137"/>
      <c r="C13" s="137"/>
      <c r="D13" s="137"/>
      <c r="E13" s="137"/>
      <c r="F13" s="137"/>
      <c r="G13" s="137"/>
      <c r="H13" s="137"/>
      <c r="I13" s="137"/>
      <c r="J13" s="137"/>
      <c r="K13" s="137"/>
      <c r="L13" s="137"/>
      <c r="M13" s="137"/>
    </row>
    <row r="14" spans="1:13">
      <c r="A14" s="158" t="s">
        <v>392</v>
      </c>
      <c r="B14" s="137"/>
      <c r="C14" s="137"/>
      <c r="D14" s="137"/>
      <c r="E14" s="137"/>
      <c r="F14" s="137"/>
      <c r="G14" s="137"/>
      <c r="H14" s="137"/>
      <c r="I14" s="137"/>
      <c r="J14" s="137"/>
      <c r="K14" s="137"/>
      <c r="L14" s="137"/>
      <c r="M14" s="137"/>
    </row>
    <row r="15" spans="1:13">
      <c r="A15" s="139" t="s">
        <v>393</v>
      </c>
      <c r="B15" s="137"/>
      <c r="C15" s="137"/>
      <c r="D15" s="137"/>
      <c r="E15" s="137"/>
      <c r="F15" s="137"/>
      <c r="G15" s="137"/>
      <c r="H15" s="137"/>
      <c r="I15" s="137"/>
      <c r="J15" s="137"/>
      <c r="K15" s="137"/>
      <c r="L15" s="137"/>
      <c r="M15" s="137"/>
    </row>
    <row r="16" spans="1:13">
      <c r="A16" s="139" t="s">
        <v>394</v>
      </c>
      <c r="B16" s="137"/>
      <c r="C16" s="137"/>
      <c r="D16" s="137"/>
      <c r="E16" s="137"/>
      <c r="F16" s="137"/>
      <c r="G16" s="137"/>
      <c r="H16" s="137"/>
      <c r="I16" s="137"/>
      <c r="J16" s="137"/>
      <c r="K16" s="137"/>
      <c r="L16" s="137"/>
      <c r="M16" s="137"/>
    </row>
  </sheetData>
  <mergeCells count="5">
    <mergeCell ref="A3:A4"/>
    <mergeCell ref="B3:D3"/>
    <mergeCell ref="E3:G3"/>
    <mergeCell ref="H3:J3"/>
    <mergeCell ref="K3:M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9077-4DF0-4502-8AA6-531ADF4BD441}">
  <dimension ref="A1:H9"/>
  <sheetViews>
    <sheetView workbookViewId="0">
      <pane ySplit="4" topLeftCell="A14" activePane="bottomLeft" state="frozen"/>
      <selection pane="bottomLeft" activeCell="D6" sqref="D6"/>
    </sheetView>
  </sheetViews>
  <sheetFormatPr defaultRowHeight="14.75"/>
  <cols>
    <col min="1" max="1" width="36.31640625" style="105" customWidth="1"/>
    <col min="2" max="7" width="12.36328125" style="105" customWidth="1"/>
    <col min="8" max="8" width="17.31640625" style="105" customWidth="1"/>
    <col min="9" max="16384" width="8.7265625" style="105"/>
  </cols>
  <sheetData>
    <row r="1" spans="1:8">
      <c r="A1" s="140" t="s">
        <v>405</v>
      </c>
      <c r="B1" s="188"/>
      <c r="C1" s="137"/>
      <c r="D1" s="137"/>
      <c r="E1" s="137"/>
      <c r="F1" s="137"/>
      <c r="G1" s="137"/>
      <c r="H1" s="137"/>
    </row>
    <row r="2" spans="1:8">
      <c r="A2" s="140"/>
      <c r="B2" s="188"/>
      <c r="C2" s="137"/>
      <c r="D2" s="137"/>
      <c r="E2" s="137"/>
      <c r="F2" s="137"/>
      <c r="G2" s="137"/>
      <c r="H2" s="137"/>
    </row>
    <row r="3" spans="1:8">
      <c r="A3" s="187" t="s">
        <v>404</v>
      </c>
      <c r="B3" s="107">
        <v>2010</v>
      </c>
      <c r="C3" s="109"/>
      <c r="D3" s="107">
        <v>2020</v>
      </c>
      <c r="E3" s="109"/>
      <c r="F3" s="186" t="s">
        <v>403</v>
      </c>
      <c r="G3" s="185"/>
      <c r="H3" s="184" t="s">
        <v>397</v>
      </c>
    </row>
    <row r="4" spans="1:8">
      <c r="A4" s="183"/>
      <c r="B4" s="182" t="s">
        <v>402</v>
      </c>
      <c r="C4" s="135" t="s">
        <v>401</v>
      </c>
      <c r="D4" s="182" t="s">
        <v>402</v>
      </c>
      <c r="E4" s="135" t="s">
        <v>401</v>
      </c>
      <c r="F4" s="181" t="s">
        <v>402</v>
      </c>
      <c r="G4" s="180" t="s">
        <v>401</v>
      </c>
      <c r="H4" s="179"/>
    </row>
    <row r="5" spans="1:8">
      <c r="A5" s="124" t="s">
        <v>400</v>
      </c>
      <c r="B5" s="177">
        <v>308745538</v>
      </c>
      <c r="C5" s="178">
        <v>100</v>
      </c>
      <c r="D5" s="177">
        <v>331449281</v>
      </c>
      <c r="E5" s="176">
        <v>100</v>
      </c>
      <c r="F5" s="175">
        <v>22703743</v>
      </c>
      <c r="G5" s="174">
        <v>0</v>
      </c>
      <c r="H5" s="174">
        <v>7.3535453004668199</v>
      </c>
    </row>
    <row r="6" spans="1:8">
      <c r="A6" s="173" t="s">
        <v>399</v>
      </c>
      <c r="B6" s="171">
        <v>50477594</v>
      </c>
      <c r="C6" s="172">
        <v>16.34925457610986</v>
      </c>
      <c r="D6" s="171">
        <v>62080044</v>
      </c>
      <c r="E6" s="170">
        <v>18.729877407699071</v>
      </c>
      <c r="F6" s="169">
        <v>11602450</v>
      </c>
      <c r="G6" s="168">
        <v>2.4</v>
      </c>
      <c r="H6" s="168">
        <v>22.985346726311874</v>
      </c>
    </row>
    <row r="7" spans="1:8">
      <c r="A7" s="167" t="s">
        <v>76</v>
      </c>
      <c r="B7" s="165">
        <v>258267944</v>
      </c>
      <c r="C7" s="166">
        <v>83.650745423890143</v>
      </c>
      <c r="D7" s="165">
        <v>269369237</v>
      </c>
      <c r="E7" s="163">
        <v>81.270122592300936</v>
      </c>
      <c r="F7" s="164">
        <v>11101293</v>
      </c>
      <c r="G7" s="163">
        <v>-2.4</v>
      </c>
      <c r="H7" s="163">
        <v>4.2983627112468898</v>
      </c>
    </row>
    <row r="8" spans="1:8" ht="30" customHeight="1">
      <c r="A8" s="162" t="s">
        <v>393</v>
      </c>
      <c r="B8" s="161"/>
      <c r="C8" s="161"/>
      <c r="D8" s="161"/>
      <c r="E8" s="161"/>
      <c r="F8" s="161"/>
      <c r="G8" s="161"/>
      <c r="H8" s="161"/>
    </row>
    <row r="9" spans="1:8" ht="30" customHeight="1">
      <c r="A9" s="160" t="s">
        <v>394</v>
      </c>
      <c r="B9" s="159"/>
      <c r="C9" s="159"/>
      <c r="D9" s="159"/>
      <c r="E9" s="159"/>
      <c r="F9" s="159"/>
      <c r="G9" s="159"/>
      <c r="H9" s="159"/>
    </row>
  </sheetData>
  <mergeCells count="7">
    <mergeCell ref="A9:H9"/>
    <mergeCell ref="A3:A4"/>
    <mergeCell ref="B3:C3"/>
    <mergeCell ref="D3:E3"/>
    <mergeCell ref="F3:G3"/>
    <mergeCell ref="H3:H4"/>
    <mergeCell ref="A8:H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7FE9-60BA-47C9-9D84-5185AFE12F69}">
  <dimension ref="A1:G26"/>
  <sheetViews>
    <sheetView workbookViewId="0">
      <pane ySplit="4" topLeftCell="A8" activePane="bottomLeft" state="frozen"/>
      <selection pane="bottomLeft" activeCell="A5" sqref="A5"/>
    </sheetView>
  </sheetViews>
  <sheetFormatPr defaultRowHeight="14.75"/>
  <cols>
    <col min="1" max="1" width="57" style="105" customWidth="1"/>
    <col min="2" max="7" width="12.36328125" style="105" customWidth="1"/>
    <col min="8" max="16384" width="8.7265625" style="105"/>
  </cols>
  <sheetData>
    <row r="1" spans="1:7">
      <c r="A1" s="220" t="s">
        <v>416</v>
      </c>
      <c r="B1" s="220"/>
      <c r="C1" s="220"/>
      <c r="D1" s="220"/>
      <c r="E1" s="220"/>
      <c r="F1" s="220"/>
      <c r="G1" s="220"/>
    </row>
    <row r="2" spans="1:7">
      <c r="A2" s="219"/>
      <c r="B2" s="219"/>
      <c r="C2" s="219"/>
      <c r="D2" s="219"/>
      <c r="E2" s="219"/>
      <c r="F2" s="219"/>
      <c r="G2" s="219"/>
    </row>
    <row r="3" spans="1:7">
      <c r="A3" s="187" t="s">
        <v>415</v>
      </c>
      <c r="B3" s="218">
        <v>2010</v>
      </c>
      <c r="C3" s="216"/>
      <c r="D3" s="218">
        <v>2020</v>
      </c>
      <c r="E3" s="216"/>
      <c r="F3" s="217" t="s">
        <v>414</v>
      </c>
      <c r="G3" s="216"/>
    </row>
    <row r="4" spans="1:7">
      <c r="A4" s="183"/>
      <c r="B4" s="215" t="s">
        <v>402</v>
      </c>
      <c r="C4" s="135" t="s">
        <v>401</v>
      </c>
      <c r="D4" s="215" t="s">
        <v>402</v>
      </c>
      <c r="E4" s="135" t="s">
        <v>401</v>
      </c>
      <c r="F4" s="214" t="s">
        <v>402</v>
      </c>
      <c r="G4" s="135" t="s">
        <v>401</v>
      </c>
    </row>
    <row r="5" spans="1:7">
      <c r="A5" s="124" t="s">
        <v>400</v>
      </c>
      <c r="B5" s="175">
        <v>308745538</v>
      </c>
      <c r="C5" s="213">
        <v>100</v>
      </c>
      <c r="D5" s="212">
        <v>331449281</v>
      </c>
      <c r="E5" s="176">
        <v>100</v>
      </c>
      <c r="F5" s="211">
        <v>22703743</v>
      </c>
      <c r="G5" s="210">
        <v>7.3535453004668199</v>
      </c>
    </row>
    <row r="6" spans="1:7">
      <c r="A6" s="173" t="s">
        <v>413</v>
      </c>
      <c r="B6" s="169">
        <v>50477594</v>
      </c>
      <c r="C6" s="205">
        <v>16.3492545761099</v>
      </c>
      <c r="D6" s="200">
        <v>62080044</v>
      </c>
      <c r="E6" s="168">
        <v>18.729877407699099</v>
      </c>
      <c r="F6" s="198">
        <v>11602450</v>
      </c>
      <c r="G6" s="197">
        <v>22.985346726311899</v>
      </c>
    </row>
    <row r="7" spans="1:7">
      <c r="A7" s="202" t="s">
        <v>412</v>
      </c>
      <c r="B7" s="169">
        <v>26735713</v>
      </c>
      <c r="C7" s="209">
        <v>52.965505844038439</v>
      </c>
      <c r="D7" s="200">
        <v>12579626</v>
      </c>
      <c r="E7" s="208">
        <v>20.263558447220174</v>
      </c>
      <c r="F7" s="207">
        <v>-14156087</v>
      </c>
      <c r="G7" s="197">
        <v>-52.948230705499</v>
      </c>
    </row>
    <row r="8" spans="1:7">
      <c r="A8" s="202" t="s">
        <v>411</v>
      </c>
      <c r="B8" s="169">
        <v>1243471</v>
      </c>
      <c r="C8" s="209">
        <v>2.4634117862273706</v>
      </c>
      <c r="D8" s="200">
        <v>1163862</v>
      </c>
      <c r="E8" s="208">
        <v>1.8747763774136499</v>
      </c>
      <c r="F8" s="207">
        <v>-79609</v>
      </c>
      <c r="G8" s="197">
        <v>-6.4021597608629</v>
      </c>
    </row>
    <row r="9" spans="1:7">
      <c r="A9" s="202" t="s">
        <v>410</v>
      </c>
      <c r="B9" s="169">
        <v>685150</v>
      </c>
      <c r="C9" s="209">
        <v>1.3573348999161885</v>
      </c>
      <c r="D9" s="200">
        <v>1475436</v>
      </c>
      <c r="E9" s="208">
        <v>2.3766671299395341</v>
      </c>
      <c r="F9" s="207">
        <v>790286</v>
      </c>
      <c r="G9" s="197">
        <v>115.344960957455</v>
      </c>
    </row>
    <row r="10" spans="1:7">
      <c r="A10" s="202" t="s">
        <v>409</v>
      </c>
      <c r="B10" s="169">
        <v>209128</v>
      </c>
      <c r="C10" s="209">
        <v>0.41429866883116495</v>
      </c>
      <c r="D10" s="200">
        <v>267330</v>
      </c>
      <c r="E10" s="208">
        <v>0.43062147314199717</v>
      </c>
      <c r="F10" s="207">
        <v>58202</v>
      </c>
      <c r="G10" s="197">
        <v>27.8308021881336</v>
      </c>
    </row>
    <row r="11" spans="1:7">
      <c r="A11" s="202" t="s">
        <v>408</v>
      </c>
      <c r="B11" s="169">
        <v>58437</v>
      </c>
      <c r="C11" s="209">
        <v>0.11576819608319683</v>
      </c>
      <c r="D11" s="200">
        <v>67948</v>
      </c>
      <c r="E11" s="208">
        <v>0.10945224201194187</v>
      </c>
      <c r="F11" s="207">
        <v>9511</v>
      </c>
      <c r="G11" s="197">
        <v>16.275647278265499</v>
      </c>
    </row>
    <row r="12" spans="1:7">
      <c r="A12" s="202" t="s">
        <v>407</v>
      </c>
      <c r="B12" s="169">
        <v>18503103</v>
      </c>
      <c r="C12" s="209">
        <v>36.656071602778852</v>
      </c>
      <c r="D12" s="200">
        <v>26225882</v>
      </c>
      <c r="E12" s="208">
        <v>42.245269671522784</v>
      </c>
      <c r="F12" s="207">
        <v>7722779</v>
      </c>
      <c r="G12" s="197">
        <v>41.737750689708598</v>
      </c>
    </row>
    <row r="13" spans="1:7">
      <c r="A13" s="202" t="s">
        <v>73</v>
      </c>
      <c r="B13" s="169">
        <v>3042592</v>
      </c>
      <c r="C13" s="209">
        <v>6.0276090021247839</v>
      </c>
      <c r="D13" s="200">
        <v>20299960</v>
      </c>
      <c r="E13" s="208">
        <v>32.699654658749921</v>
      </c>
      <c r="F13" s="207">
        <v>17257368</v>
      </c>
      <c r="G13" s="197">
        <v>567.19297230782195</v>
      </c>
    </row>
    <row r="14" spans="1:7">
      <c r="A14" s="173"/>
      <c r="B14" s="206"/>
      <c r="C14" s="205"/>
      <c r="E14" s="168"/>
      <c r="G14" s="204"/>
    </row>
    <row r="15" spans="1:7">
      <c r="A15" s="173" t="s">
        <v>76</v>
      </c>
      <c r="B15" s="169">
        <v>258267944</v>
      </c>
      <c r="C15" s="203">
        <v>83.6507454238902</v>
      </c>
      <c r="D15" s="200">
        <v>269369237</v>
      </c>
      <c r="E15" s="168">
        <v>81.270122592300993</v>
      </c>
      <c r="F15" s="198">
        <v>11101293</v>
      </c>
      <c r="G15" s="197">
        <v>4.2983627112468898</v>
      </c>
    </row>
    <row r="16" spans="1:7">
      <c r="A16" s="202" t="s">
        <v>412</v>
      </c>
      <c r="B16" s="169">
        <v>196817552</v>
      </c>
      <c r="C16" s="201">
        <v>76.206728931098013</v>
      </c>
      <c r="D16" s="200">
        <v>191697647</v>
      </c>
      <c r="E16" s="199">
        <v>71.165382185048841</v>
      </c>
      <c r="F16" s="198">
        <v>-5119905</v>
      </c>
      <c r="G16" s="197">
        <v>-2.6013457377012998</v>
      </c>
    </row>
    <row r="17" spans="1:7">
      <c r="A17" s="202" t="s">
        <v>411</v>
      </c>
      <c r="B17" s="169">
        <v>37685848</v>
      </c>
      <c r="C17" s="201">
        <v>14.591763660766199</v>
      </c>
      <c r="D17" s="200">
        <v>39940338</v>
      </c>
      <c r="E17" s="199">
        <v>14.827356844761008</v>
      </c>
      <c r="F17" s="198">
        <v>2254490</v>
      </c>
      <c r="G17" s="197">
        <v>5.9823252484593201</v>
      </c>
    </row>
    <row r="18" spans="1:7">
      <c r="A18" s="202" t="s">
        <v>410</v>
      </c>
      <c r="B18" s="169">
        <v>2247098</v>
      </c>
      <c r="C18" s="201">
        <v>0.87006461785284517</v>
      </c>
      <c r="D18" s="200">
        <v>2251699</v>
      </c>
      <c r="E18" s="199">
        <v>0.83591542415067976</v>
      </c>
      <c r="F18" s="198">
        <v>4601</v>
      </c>
      <c r="G18" s="197">
        <v>0.20475297472562001</v>
      </c>
    </row>
    <row r="19" spans="1:7">
      <c r="A19" s="202" t="s">
        <v>409</v>
      </c>
      <c r="B19" s="169">
        <v>14465124</v>
      </c>
      <c r="C19" s="201">
        <v>5.6008205183992947</v>
      </c>
      <c r="D19" s="200">
        <v>19618719</v>
      </c>
      <c r="E19" s="199">
        <v>7.2832069535839388</v>
      </c>
      <c r="F19" s="198">
        <v>5153595</v>
      </c>
      <c r="G19" s="197">
        <v>35.627727767836603</v>
      </c>
    </row>
    <row r="20" spans="1:7">
      <c r="A20" s="202" t="s">
        <v>408</v>
      </c>
      <c r="B20" s="169">
        <v>481576</v>
      </c>
      <c r="C20" s="201">
        <v>0.18646371382427546</v>
      </c>
      <c r="D20" s="200">
        <v>622018</v>
      </c>
      <c r="E20" s="199">
        <v>0.23091649474434978</v>
      </c>
      <c r="F20" s="198">
        <v>140442</v>
      </c>
      <c r="G20" s="197">
        <v>29.1629981560543</v>
      </c>
    </row>
    <row r="21" spans="1:7">
      <c r="A21" s="202" t="s">
        <v>407</v>
      </c>
      <c r="B21" s="169">
        <v>604265</v>
      </c>
      <c r="C21" s="201">
        <v>0.2339682543025936</v>
      </c>
      <c r="D21" s="200">
        <v>1689833</v>
      </c>
      <c r="E21" s="199">
        <v>0.62732961596501835</v>
      </c>
      <c r="F21" s="198">
        <v>1085568</v>
      </c>
      <c r="G21" s="197">
        <v>179.65098094379101</v>
      </c>
    </row>
    <row r="22" spans="1:7">
      <c r="A22" s="196" t="s">
        <v>73</v>
      </c>
      <c r="B22" s="164">
        <v>5966481</v>
      </c>
      <c r="C22" s="195">
        <v>2.3101903037567837</v>
      </c>
      <c r="D22" s="194">
        <v>13548983</v>
      </c>
      <c r="E22" s="193">
        <v>5.0298924817461614</v>
      </c>
      <c r="F22" s="192">
        <v>7582502</v>
      </c>
      <c r="G22" s="191">
        <v>127.084993650361</v>
      </c>
    </row>
    <row r="23" spans="1:7">
      <c r="A23" s="158" t="s">
        <v>406</v>
      </c>
      <c r="B23" s="190"/>
      <c r="C23" s="137"/>
      <c r="E23" s="137"/>
      <c r="G23" s="137"/>
    </row>
    <row r="24" spans="1:7" ht="30" customHeight="1">
      <c r="A24" s="189" t="s">
        <v>392</v>
      </c>
      <c r="B24" s="189"/>
      <c r="C24" s="189"/>
      <c r="D24" s="189"/>
      <c r="E24" s="189"/>
      <c r="F24" s="189"/>
      <c r="G24" s="189"/>
    </row>
    <row r="25" spans="1:7" ht="30" customHeight="1">
      <c r="A25" s="160" t="s">
        <v>393</v>
      </c>
      <c r="B25" s="160"/>
      <c r="C25" s="160"/>
      <c r="D25" s="160"/>
      <c r="E25" s="160"/>
      <c r="F25" s="160"/>
      <c r="G25" s="160"/>
    </row>
    <row r="26" spans="1:7" ht="30" customHeight="1">
      <c r="A26" s="160" t="s">
        <v>394</v>
      </c>
      <c r="B26" s="160"/>
      <c r="C26" s="160"/>
      <c r="D26" s="160"/>
      <c r="E26" s="160"/>
      <c r="F26" s="160"/>
      <c r="G26" s="160"/>
    </row>
  </sheetData>
  <mergeCells count="8">
    <mergeCell ref="A25:G25"/>
    <mergeCell ref="A26:G26"/>
    <mergeCell ref="A1:G1"/>
    <mergeCell ref="A3:A4"/>
    <mergeCell ref="B3:C3"/>
    <mergeCell ref="D3:E3"/>
    <mergeCell ref="F3:G3"/>
    <mergeCell ref="A24:G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Sex</vt:lpstr>
      <vt:lpstr>HistSex</vt:lpstr>
      <vt:lpstr>definitions</vt:lpstr>
      <vt:lpstr>Text</vt:lpstr>
      <vt:lpstr>2024inital</vt:lpstr>
      <vt:lpstr>Census 2020-1</vt:lpstr>
      <vt:lpstr>Table 2</vt:lpstr>
      <vt:lpstr>Table 3</vt:lpstr>
      <vt:lpstr>Table 4</vt:lpstr>
      <vt:lpstr>Table 5</vt:lpstr>
      <vt:lpstr>2024oldest</vt:lpstr>
      <vt:lpstr>2020 Industry Data</vt:lpstr>
      <vt:lpstr>Business</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SYSTEM</dc:creator>
  <dc:description>SRC Composer Report</dc:description>
  <cp:lastModifiedBy>Wm M Cunningham</cp:lastModifiedBy>
  <cp:revision>1</cp:revision>
  <dcterms:created xsi:type="dcterms:W3CDTF">2020-08-11T02:03:15Z</dcterms:created>
  <dcterms:modified xsi:type="dcterms:W3CDTF">2021-08-17T23:55:16Z</dcterms:modified>
  <dc:language>en-US</dc:language>
</cp:coreProperties>
</file>