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24226"/>
  <xr:revisionPtr revIDLastSave="0" documentId="8_{B05033FD-DC06-4C62-B7D9-423B67FE32E8}" xr6:coauthVersionLast="45" xr6:coauthVersionMax="45" xr10:uidLastSave="{00000000-0000-0000-0000-000000000000}"/>
  <bookViews>
    <workbookView xWindow="-110" yWindow="-110" windowWidth="19420" windowHeight="10540" activeTab="1" xr2:uid="{00000000-000D-0000-FFFF-FFFF00000000}"/>
  </bookViews>
  <sheets>
    <sheet name="2Q20 MDI" sheetId="1" r:id="rId1"/>
    <sheet name="Asset Chart" sheetId="2" r:id="rId2"/>
    <sheet name="ListofBanks" sheetId="3" r:id="rId3"/>
  </sheets>
  <definedNames>
    <definedName name="_xlnm.Print_Area" localSheetId="0">'2Q20 MDI'!$A$1:$K$185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D22" i="2" l="1"/>
  <c r="D20" i="2"/>
  <c r="D19" i="2"/>
  <c r="K151" i="1" l="1"/>
  <c r="E151" i="1"/>
  <c r="A183" i="1"/>
  <c r="A182" i="1"/>
  <c r="A181" i="1"/>
  <c r="A180" i="1"/>
  <c r="A179" i="1"/>
  <c r="A178" i="1"/>
  <c r="A177" i="1"/>
  <c r="A176" i="1"/>
  <c r="A175" i="1"/>
  <c r="A174" i="1"/>
  <c r="A171" i="1"/>
  <c r="A170" i="1"/>
  <c r="A169" i="1"/>
  <c r="A166" i="1"/>
  <c r="A165" i="1"/>
  <c r="A163" i="1"/>
  <c r="A162" i="1"/>
  <c r="A159" i="1"/>
  <c r="A158" i="1"/>
  <c r="A157" i="1"/>
  <c r="A156" i="1"/>
  <c r="A155" i="1"/>
</calcChain>
</file>

<file path=xl/sharedStrings.xml><?xml version="1.0" encoding="utf-8"?>
<sst xmlns="http://schemas.openxmlformats.org/spreadsheetml/2006/main" count="1667" uniqueCount="346">
  <si>
    <t>MINORITY DEPOSITORY INSTITUTIONS (MDIs)</t>
  </si>
  <si>
    <t>EST.</t>
  </si>
  <si>
    <t>MINORITY</t>
  </si>
  <si>
    <t>FDIC</t>
  </si>
  <si>
    <t xml:space="preserve">TOTAL </t>
  </si>
  <si>
    <t>NAME</t>
  </si>
  <si>
    <t>CITY</t>
  </si>
  <si>
    <t>STATE</t>
  </si>
  <si>
    <t>DATE</t>
  </si>
  <si>
    <t>CERT</t>
  </si>
  <si>
    <t>CLASS</t>
  </si>
  <si>
    <t>REGULATOR</t>
  </si>
  <si>
    <t>STATUS</t>
  </si>
  <si>
    <t>REGION</t>
  </si>
  <si>
    <t>Alpha</t>
  </si>
  <si>
    <t>Num.</t>
  </si>
  <si>
    <t>($000)</t>
  </si>
  <si>
    <t xml:space="preserve">Alamerica Bank </t>
  </si>
  <si>
    <t xml:space="preserve">BIRMINGHAM </t>
  </si>
  <si>
    <t>AL</t>
  </si>
  <si>
    <t>NM</t>
  </si>
  <si>
    <t xml:space="preserve">ATLANTA </t>
  </si>
  <si>
    <t xml:space="preserve">Commonwealth National Bank </t>
  </si>
  <si>
    <t xml:space="preserve">MOBILE </t>
  </si>
  <si>
    <t xml:space="preserve">BAC Florida Bank </t>
  </si>
  <si>
    <t xml:space="preserve">CORAL GABLES </t>
  </si>
  <si>
    <t>FL</t>
  </si>
  <si>
    <t xml:space="preserve">Banesco USA </t>
  </si>
  <si>
    <t xml:space="preserve">U. S. Century Bank </t>
  </si>
  <si>
    <t xml:space="preserve">DORAL </t>
  </si>
  <si>
    <t xml:space="preserve">Executive National Bank </t>
  </si>
  <si>
    <t xml:space="preserve">MIAMI </t>
  </si>
  <si>
    <t xml:space="preserve">Interamerican Bank, A FSB </t>
  </si>
  <si>
    <t>SB</t>
  </si>
  <si>
    <t xml:space="preserve">International Finance Bank </t>
  </si>
  <si>
    <t xml:space="preserve">Ocean Bank </t>
  </si>
  <si>
    <t xml:space="preserve">Plus International Bank </t>
  </si>
  <si>
    <t xml:space="preserve">Sunstate Bank </t>
  </si>
  <si>
    <t xml:space="preserve">Central Bank </t>
  </si>
  <si>
    <t xml:space="preserve">TAMPA </t>
  </si>
  <si>
    <t xml:space="preserve">Touchmark National Bank </t>
  </si>
  <si>
    <t xml:space="preserve">ALPHARETTA </t>
  </si>
  <si>
    <t>GA</t>
  </si>
  <si>
    <t xml:space="preserve">Citizens Trust Bank </t>
  </si>
  <si>
    <t>SM</t>
  </si>
  <si>
    <t xml:space="preserve">First IC Bank </t>
  </si>
  <si>
    <t xml:space="preserve">DORAVILLE </t>
  </si>
  <si>
    <t xml:space="preserve">Metro City Bank </t>
  </si>
  <si>
    <t xml:space="preserve">PromiseOne Bank </t>
  </si>
  <si>
    <t xml:space="preserve">DULUTH </t>
  </si>
  <si>
    <t xml:space="preserve">Embassy National Bank </t>
  </si>
  <si>
    <t xml:space="preserve">LAWRENCEVILLE </t>
  </si>
  <si>
    <t xml:space="preserve">Carver State Bank </t>
  </si>
  <si>
    <t xml:space="preserve">SAVANNAH </t>
  </si>
  <si>
    <t xml:space="preserve">Quantum National Bank </t>
  </si>
  <si>
    <t xml:space="preserve">SUWANEE </t>
  </si>
  <si>
    <t xml:space="preserve">Mechanics &amp; Farmers Bank </t>
  </si>
  <si>
    <t xml:space="preserve">DURHAM </t>
  </si>
  <si>
    <t>NC</t>
  </si>
  <si>
    <t xml:space="preserve">Lumbee Guaranty Bank </t>
  </si>
  <si>
    <t xml:space="preserve">PEMBROKE </t>
  </si>
  <si>
    <t xml:space="preserve">OPTUS Bank </t>
  </si>
  <si>
    <t xml:space="preserve">COLUMBIA </t>
  </si>
  <si>
    <t>SC</t>
  </si>
  <si>
    <t xml:space="preserve">Citizens Bank of Chatsworth </t>
  </si>
  <si>
    <t xml:space="preserve">CHATSWORTH </t>
  </si>
  <si>
    <t>IL</t>
  </si>
  <si>
    <t xml:space="preserve">CHICAGO </t>
  </si>
  <si>
    <t xml:space="preserve">American Metro Bank </t>
  </si>
  <si>
    <t xml:space="preserve">GN Bank </t>
  </si>
  <si>
    <t xml:space="preserve">International Bank of Chicago </t>
  </si>
  <si>
    <t xml:space="preserve">Millennium Bank </t>
  </si>
  <si>
    <t xml:space="preserve">DES PLAINES </t>
  </si>
  <si>
    <t xml:space="preserve">First Independence Bank </t>
  </si>
  <si>
    <t xml:space="preserve">DETROIT </t>
  </si>
  <si>
    <t>MI</t>
  </si>
  <si>
    <t xml:space="preserve">Bay Bank </t>
  </si>
  <si>
    <t xml:space="preserve">GREEN BAY </t>
  </si>
  <si>
    <t>WI</t>
  </si>
  <si>
    <t xml:space="preserve">Columbia Savings and Loan Association </t>
  </si>
  <si>
    <t xml:space="preserve">MILWAUKEE </t>
  </si>
  <si>
    <t>SL</t>
  </si>
  <si>
    <t xml:space="preserve">Native American Bank, National Association </t>
  </si>
  <si>
    <t xml:space="preserve">DENVER </t>
  </si>
  <si>
    <t>CO</t>
  </si>
  <si>
    <t xml:space="preserve">DALLAS </t>
  </si>
  <si>
    <t xml:space="preserve">Liberty Bank and Trust Company </t>
  </si>
  <si>
    <t>LA</t>
  </si>
  <si>
    <t xml:space="preserve">Centinel Bank of Taos </t>
  </si>
  <si>
    <t xml:space="preserve">TAOS </t>
  </si>
  <si>
    <t xml:space="preserve">FirstBank </t>
  </si>
  <si>
    <t xml:space="preserve">ANTLERS </t>
  </si>
  <si>
    <t>OK</t>
  </si>
  <si>
    <t xml:space="preserve">AllNations Bank </t>
  </si>
  <si>
    <t xml:space="preserve">CALUMET </t>
  </si>
  <si>
    <t xml:space="preserve">F &amp; M Bank </t>
  </si>
  <si>
    <t xml:space="preserve">EDMOND </t>
  </si>
  <si>
    <t xml:space="preserve">Bank of Grand Lake </t>
  </si>
  <si>
    <t xml:space="preserve">GROVE </t>
  </si>
  <si>
    <t xml:space="preserve">Bank of Cherokee County </t>
  </si>
  <si>
    <t xml:space="preserve">HULBERT </t>
  </si>
  <si>
    <t xml:space="preserve">Gateway First Bank </t>
  </si>
  <si>
    <t xml:space="preserve">JENKS </t>
  </si>
  <si>
    <t xml:space="preserve">OKLAHOMA CITY </t>
  </si>
  <si>
    <t xml:space="preserve">First Security Bank and Trust Company </t>
  </si>
  <si>
    <t xml:space="preserve">First National Bank and Trust Company </t>
  </si>
  <si>
    <t xml:space="preserve">SHAWNEE </t>
  </si>
  <si>
    <t xml:space="preserve">STILWELL </t>
  </si>
  <si>
    <t xml:space="preserve">Oklahoma State Bank </t>
  </si>
  <si>
    <t xml:space="preserve">VINITA </t>
  </si>
  <si>
    <t xml:space="preserve">Tri-State Bank of Memphis </t>
  </si>
  <si>
    <t xml:space="preserve">MEMPHIS </t>
  </si>
  <si>
    <t>TN</t>
  </si>
  <si>
    <t xml:space="preserve">Citizens Savings Bank and Trust Company </t>
  </si>
  <si>
    <t xml:space="preserve">NASHVILLE </t>
  </si>
  <si>
    <t xml:space="preserve">International Bank of Commerce </t>
  </si>
  <si>
    <t xml:space="preserve">BROWNSVILLE </t>
  </si>
  <si>
    <t>TX</t>
  </si>
  <si>
    <t xml:space="preserve">One World Bank </t>
  </si>
  <si>
    <t xml:space="preserve">State Bank of Texas </t>
  </si>
  <si>
    <t xml:space="preserve">United Bank of El Paso del Norte </t>
  </si>
  <si>
    <t xml:space="preserve">EL PASO </t>
  </si>
  <si>
    <t xml:space="preserve">Freedom Bank </t>
  </si>
  <si>
    <t xml:space="preserve">FREER </t>
  </si>
  <si>
    <t xml:space="preserve">American First National Bank </t>
  </si>
  <si>
    <t xml:space="preserve">HOUSTON </t>
  </si>
  <si>
    <t xml:space="preserve">Golden Bank, National Association </t>
  </si>
  <si>
    <t xml:space="preserve">Southwestern National Bank </t>
  </si>
  <si>
    <t xml:space="preserve">Unity National Bank of Houston </t>
  </si>
  <si>
    <t xml:space="preserve">Commerce Bank </t>
  </si>
  <si>
    <t xml:space="preserve">LAREDO </t>
  </si>
  <si>
    <t xml:space="preserve">Falcon International Bank </t>
  </si>
  <si>
    <t xml:space="preserve">Bank of South Texas </t>
  </si>
  <si>
    <t xml:space="preserve">MCALLEN </t>
  </si>
  <si>
    <t xml:space="preserve">Greater State Bank </t>
  </si>
  <si>
    <t xml:space="preserve">Rio Bank </t>
  </si>
  <si>
    <t xml:space="preserve">Texas National Bank </t>
  </si>
  <si>
    <t xml:space="preserve">MERCEDES </t>
  </si>
  <si>
    <t xml:space="preserve">Lone Star National Bank </t>
  </si>
  <si>
    <t xml:space="preserve">PHARR </t>
  </si>
  <si>
    <t xml:space="preserve">Citizens State Bank </t>
  </si>
  <si>
    <t xml:space="preserve">ROMA </t>
  </si>
  <si>
    <t xml:space="preserve">First State Bank </t>
  </si>
  <si>
    <t xml:space="preserve">SHALLOWATER </t>
  </si>
  <si>
    <t xml:space="preserve">Wallis Bank </t>
  </si>
  <si>
    <t xml:space="preserve">WALLIS </t>
  </si>
  <si>
    <t xml:space="preserve">ZAPATA </t>
  </si>
  <si>
    <t xml:space="preserve">Zapata National Bank </t>
  </si>
  <si>
    <t xml:space="preserve">Pinnacle Bank </t>
  </si>
  <si>
    <t xml:space="preserve">MARSHALLTOWN </t>
  </si>
  <si>
    <t>IA</t>
  </si>
  <si>
    <t xml:space="preserve">KANSAS CITY </t>
  </si>
  <si>
    <t xml:space="preserve">CBW Bank </t>
  </si>
  <si>
    <t xml:space="preserve">WEIR </t>
  </si>
  <si>
    <t>KS</t>
  </si>
  <si>
    <t xml:space="preserve">Woodlands National Bank </t>
  </si>
  <si>
    <t xml:space="preserve">HINCKLEY </t>
  </si>
  <si>
    <t>MN</t>
  </si>
  <si>
    <t xml:space="preserve">People's Bank of Seneca </t>
  </si>
  <si>
    <t xml:space="preserve">SENECA </t>
  </si>
  <si>
    <t>MO</t>
  </si>
  <si>
    <t xml:space="preserve">Turtle Mountain State Bank </t>
  </si>
  <si>
    <t xml:space="preserve">BELCOURT </t>
  </si>
  <si>
    <t>ND</t>
  </si>
  <si>
    <t xml:space="preserve">Industrial Bank </t>
  </si>
  <si>
    <t xml:space="preserve">WASHINGTON </t>
  </si>
  <si>
    <t>DC</t>
  </si>
  <si>
    <t xml:space="preserve">NEW YORK </t>
  </si>
  <si>
    <t xml:space="preserve">Leader Bank, National Association </t>
  </si>
  <si>
    <t xml:space="preserve">ARLINGTON </t>
  </si>
  <si>
    <t>MA</t>
  </si>
  <si>
    <t xml:space="preserve">The Harbor Bank of Maryland </t>
  </si>
  <si>
    <t xml:space="preserve">BALTIMORE </t>
  </si>
  <si>
    <t>MD</t>
  </si>
  <si>
    <t xml:space="preserve">KEB Hana Bank USA, National Association </t>
  </si>
  <si>
    <t xml:space="preserve">FORT LEE </t>
  </si>
  <si>
    <t>NJ</t>
  </si>
  <si>
    <t xml:space="preserve">New Millennium Bank </t>
  </si>
  <si>
    <t xml:space="preserve">Ponce Bank </t>
  </si>
  <si>
    <t xml:space="preserve">BRONX </t>
  </si>
  <si>
    <t>NY</t>
  </si>
  <si>
    <t xml:space="preserve">Amerasia Bank </t>
  </si>
  <si>
    <t xml:space="preserve">FLUSHING </t>
  </si>
  <si>
    <t xml:space="preserve">NewBank </t>
  </si>
  <si>
    <t xml:space="preserve">Abacus Federal Savings Bank </t>
  </si>
  <si>
    <t xml:space="preserve">Carver Federal Savings Bank </t>
  </si>
  <si>
    <t xml:space="preserve">Eastbank, National Association </t>
  </si>
  <si>
    <t xml:space="preserve">Global Bank </t>
  </si>
  <si>
    <t xml:space="preserve">Piermont Bank </t>
  </si>
  <si>
    <t xml:space="preserve">Popular Bank </t>
  </si>
  <si>
    <t xml:space="preserve">Shinhan Bank America </t>
  </si>
  <si>
    <t xml:space="preserve">United Orient Bank </t>
  </si>
  <si>
    <t xml:space="preserve">Noah Bank </t>
  </si>
  <si>
    <t xml:space="preserve">ELKINS PARK </t>
  </si>
  <si>
    <t>PA</t>
  </si>
  <si>
    <t xml:space="preserve">Asian Bank </t>
  </si>
  <si>
    <t xml:space="preserve">PHILADELPHIA </t>
  </si>
  <si>
    <t xml:space="preserve">United Bank of Philadelphia </t>
  </si>
  <si>
    <t xml:space="preserve">Banco Popular de Puerto Rico </t>
  </si>
  <si>
    <t xml:space="preserve">SAN JUAN </t>
  </si>
  <si>
    <t>PR</t>
  </si>
  <si>
    <t xml:space="preserve">Banco Santander Puerto Rico </t>
  </si>
  <si>
    <t xml:space="preserve">Oriental Bank </t>
  </si>
  <si>
    <t xml:space="preserve">FirstBank Puerto Rico </t>
  </si>
  <si>
    <t xml:space="preserve">SANTURCE </t>
  </si>
  <si>
    <t xml:space="preserve">First Commercial Bank (USA) </t>
  </si>
  <si>
    <t xml:space="preserve">ALHAMBRA </t>
  </si>
  <si>
    <t>CA</t>
  </si>
  <si>
    <t xml:space="preserve">SAN FRANCISCO </t>
  </si>
  <si>
    <t xml:space="preserve">New OMNI Bank, National Association </t>
  </si>
  <si>
    <t xml:space="preserve">American Plus Bank, N.A. </t>
  </si>
  <si>
    <t xml:space="preserve">ARCADIA </t>
  </si>
  <si>
    <t xml:space="preserve">First Choice Bank </t>
  </si>
  <si>
    <t xml:space="preserve">CERRITOS </t>
  </si>
  <si>
    <t xml:space="preserve">American Continental Bank </t>
  </si>
  <si>
    <t xml:space="preserve">CITY OF INDUSTRY </t>
  </si>
  <si>
    <t xml:space="preserve">United Pacific Bank </t>
  </si>
  <si>
    <t xml:space="preserve">Community Commerce Bank </t>
  </si>
  <si>
    <t xml:space="preserve">CLAREMONT </t>
  </si>
  <si>
    <t xml:space="preserve">US Metro Bank </t>
  </si>
  <si>
    <t xml:space="preserve">GARDEN GROVE </t>
  </si>
  <si>
    <t xml:space="preserve">California Business Bank </t>
  </si>
  <si>
    <t xml:space="preserve">IRVINE </t>
  </si>
  <si>
    <t xml:space="preserve">Commercial Bank of California </t>
  </si>
  <si>
    <t xml:space="preserve">Bank of Hope </t>
  </si>
  <si>
    <t xml:space="preserve">LOS ANGELES </t>
  </si>
  <si>
    <t xml:space="preserve">Broadway Federal Bank, f.s.b. </t>
  </si>
  <si>
    <t xml:space="preserve">Cathay Bank </t>
  </si>
  <si>
    <t xml:space="preserve">COMMONWEALTH BUSINESS BANK </t>
  </si>
  <si>
    <t xml:space="preserve">CTBC Bank Corp. (USA) </t>
  </si>
  <si>
    <t xml:space="preserve">Eastern International Bank </t>
  </si>
  <si>
    <t xml:space="preserve">Hanmi Bank </t>
  </si>
  <si>
    <t xml:space="preserve">Open Bank </t>
  </si>
  <si>
    <t xml:space="preserve">Pacific City Bank </t>
  </si>
  <si>
    <t xml:space="preserve">Preferred Bank </t>
  </si>
  <si>
    <t xml:space="preserve">Royal Business Bank </t>
  </si>
  <si>
    <t xml:space="preserve">Gateway Bank, F.S.B. </t>
  </si>
  <si>
    <t xml:space="preserve">OAKLAND </t>
  </si>
  <si>
    <t xml:space="preserve">Metropolitan Bank </t>
  </si>
  <si>
    <t xml:space="preserve">East West Bank </t>
  </si>
  <si>
    <t xml:space="preserve">PASADENA </t>
  </si>
  <si>
    <t xml:space="preserve">EverTrust Bank </t>
  </si>
  <si>
    <t xml:space="preserve">Pacific Alliance Bank </t>
  </si>
  <si>
    <t xml:space="preserve">ROSEMEAD </t>
  </si>
  <si>
    <t xml:space="preserve">First General Bank </t>
  </si>
  <si>
    <t xml:space="preserve">ROWLAND HEIGHTS </t>
  </si>
  <si>
    <t xml:space="preserve">Bank of the Orient </t>
  </si>
  <si>
    <t xml:space="preserve">California Pacific Bank </t>
  </si>
  <si>
    <t xml:space="preserve">Mission National Bank </t>
  </si>
  <si>
    <t xml:space="preserve">Asian Pacific National Bank </t>
  </si>
  <si>
    <t xml:space="preserve">SAN GABRIEL </t>
  </si>
  <si>
    <t xml:space="preserve">Mega Bank </t>
  </si>
  <si>
    <t xml:space="preserve">Universal Bank </t>
  </si>
  <si>
    <t xml:space="preserve">WEST COVINA </t>
  </si>
  <si>
    <t xml:space="preserve">California International Bank, N.A. </t>
  </si>
  <si>
    <t xml:space="preserve">WESTMINSTER </t>
  </si>
  <si>
    <t xml:space="preserve">Bank of Whittier, National Association </t>
  </si>
  <si>
    <t xml:space="preserve">WHITTIER </t>
  </si>
  <si>
    <t xml:space="preserve">ANZ Guam, Inc. </t>
  </si>
  <si>
    <t xml:space="preserve">HAGATNA </t>
  </si>
  <si>
    <t>GU</t>
  </si>
  <si>
    <t xml:space="preserve">Bank of Guam </t>
  </si>
  <si>
    <t xml:space="preserve">BankPacific, Ltd </t>
  </si>
  <si>
    <t xml:space="preserve">Finance Factors, Ltd. </t>
  </si>
  <si>
    <t xml:space="preserve">HONOLULU </t>
  </si>
  <si>
    <t>HI</t>
  </si>
  <si>
    <t xml:space="preserve">Hawaii National Bank </t>
  </si>
  <si>
    <t xml:space="preserve">Ohana Pacific Bank </t>
  </si>
  <si>
    <t xml:space="preserve">OneUnited Bank </t>
  </si>
  <si>
    <t xml:space="preserve">BOSTON </t>
  </si>
  <si>
    <t xml:space="preserve">Eagle Bank </t>
  </si>
  <si>
    <t xml:space="preserve">POLSON </t>
  </si>
  <si>
    <t>MT</t>
  </si>
  <si>
    <t xml:space="preserve">UniBank </t>
  </si>
  <si>
    <t xml:space="preserve">LYNNWOOD </t>
  </si>
  <si>
    <t>WA</t>
  </si>
  <si>
    <t xml:space="preserve">Total </t>
  </si>
  <si>
    <t>Count</t>
  </si>
  <si>
    <t>Minority Status</t>
  </si>
  <si>
    <r>
      <rPr>
        <b/>
        <sz val="10"/>
        <rFont val="Times New Roman"/>
        <family val="1"/>
      </rPr>
      <t>B</t>
    </r>
    <r>
      <rPr>
        <sz val="10"/>
        <rFont val="Times New Roman"/>
        <family val="1"/>
      </rPr>
      <t xml:space="preserve"> - Black or African American</t>
    </r>
  </si>
  <si>
    <r>
      <rPr>
        <b/>
        <sz val="10"/>
        <rFont val="Times New Roman"/>
        <family val="1"/>
      </rPr>
      <t>H</t>
    </r>
    <r>
      <rPr>
        <sz val="10"/>
        <rFont val="Times New Roman"/>
        <family val="1"/>
      </rPr>
      <t xml:space="preserve"> - Hispanic American</t>
    </r>
  </si>
  <si>
    <r>
      <rPr>
        <b/>
        <sz val="10"/>
        <rFont val="Times New Roman"/>
        <family val="1"/>
      </rPr>
      <t>A</t>
    </r>
    <r>
      <rPr>
        <sz val="10"/>
        <rFont val="Times New Roman"/>
        <family val="1"/>
      </rPr>
      <t xml:space="preserve"> - Asian or Pacific Islander American</t>
    </r>
  </si>
  <si>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- Native American or Alaskan Native American</t>
    </r>
  </si>
  <si>
    <r>
      <rPr>
        <b/>
        <sz val="10"/>
        <rFont val="Times New Roman"/>
        <family val="1"/>
      </rPr>
      <t>M</t>
    </r>
    <r>
      <rPr>
        <sz val="10"/>
        <rFont val="Times New Roman"/>
        <family val="1"/>
      </rPr>
      <t xml:space="preserve"> - Multi-racial American</t>
    </r>
  </si>
  <si>
    <t>Class</t>
  </si>
  <si>
    <t>Definitions of Class Types</t>
  </si>
  <si>
    <r>
      <rPr>
        <b/>
        <sz val="10"/>
        <rFont val="Times New Roman"/>
        <family val="1"/>
      </rPr>
      <t>NM</t>
    </r>
    <r>
      <rPr>
        <sz val="10"/>
        <rFont val="Times New Roman"/>
        <family val="1"/>
      </rPr>
      <t xml:space="preserve"> -State bank, not a member of the Federal Reserve</t>
    </r>
  </si>
  <si>
    <r>
      <rPr>
        <b/>
        <sz val="10"/>
        <rFont val="Times New Roman"/>
        <family val="1"/>
      </rPr>
      <t>SM</t>
    </r>
    <r>
      <rPr>
        <sz val="10"/>
        <rFont val="Times New Roman"/>
        <family val="1"/>
      </rPr>
      <t xml:space="preserve"> - State bank, member of the Federal Reserve</t>
    </r>
  </si>
  <si>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- National bank</t>
    </r>
  </si>
  <si>
    <r>
      <rPr>
        <b/>
        <sz val="10"/>
        <rFont val="Times New Roman"/>
        <family val="1"/>
      </rPr>
      <t>SL</t>
    </r>
    <r>
      <rPr>
        <sz val="10"/>
        <rFont val="Times New Roman"/>
        <family val="1"/>
      </rPr>
      <t xml:space="preserve"> - State or Federal savings and loan association</t>
    </r>
  </si>
  <si>
    <r>
      <rPr>
        <b/>
        <sz val="10"/>
        <rFont val="Times New Roman"/>
        <family val="1"/>
      </rPr>
      <t>SB</t>
    </r>
    <r>
      <rPr>
        <sz val="10"/>
        <rFont val="Times New Roman"/>
        <family val="1"/>
      </rPr>
      <t xml:space="preserve"> - State or Federal savings bank</t>
    </r>
  </si>
  <si>
    <t>Regulator</t>
  </si>
  <si>
    <t>Definitions by Primary Federal Supervisory Agency</t>
  </si>
  <si>
    <r>
      <rPr>
        <b/>
        <sz val="10"/>
        <rFont val="Times New Roman"/>
        <family val="1"/>
      </rPr>
      <t>FDIC</t>
    </r>
    <r>
      <rPr>
        <sz val="10"/>
        <rFont val="Times New Roman"/>
        <family val="1"/>
      </rPr>
      <t xml:space="preserve"> - Federal Deposit Insurance Corporation</t>
    </r>
  </si>
  <si>
    <r>
      <rPr>
        <b/>
        <sz val="10"/>
        <rFont val="Times New Roman"/>
        <family val="1"/>
      </rPr>
      <t>OCC</t>
    </r>
    <r>
      <rPr>
        <sz val="10"/>
        <rFont val="Times New Roman"/>
        <family val="1"/>
      </rPr>
      <t xml:space="preserve"> - Office of the Comptroller of the Currency</t>
    </r>
  </si>
  <si>
    <r>
      <rPr>
        <b/>
        <sz val="10"/>
        <rFont val="Times New Roman"/>
        <family val="1"/>
      </rPr>
      <t>FED</t>
    </r>
    <r>
      <rPr>
        <sz val="10"/>
        <rFont val="Times New Roman"/>
        <family val="1"/>
      </rPr>
      <t xml:space="preserve"> - Federal Reserve</t>
    </r>
  </si>
  <si>
    <t>10 - Minority Board and Serving Multi-Racial Community</t>
  </si>
  <si>
    <t>OCC</t>
  </si>
  <si>
    <t>FED</t>
  </si>
  <si>
    <t xml:space="preserve">N </t>
  </si>
  <si>
    <t xml:space="preserve">Carson Community Bank </t>
  </si>
  <si>
    <t xml:space="preserve">Chickasaw Community Bank </t>
  </si>
  <si>
    <t xml:space="preserve">New Orleans </t>
  </si>
  <si>
    <t xml:space="preserve">New York </t>
  </si>
  <si>
    <t xml:space="preserve">Loyal Trust Bank </t>
  </si>
  <si>
    <t xml:space="preserve">JOHNS CREEK </t>
  </si>
  <si>
    <t xml:space="preserve">ASSETS </t>
  </si>
  <si>
    <t>1 - Black or African American owned</t>
  </si>
  <si>
    <t>2 - Hispanic American owned</t>
  </si>
  <si>
    <t>3 - Asian or Pacific Islander American owned</t>
  </si>
  <si>
    <t>4 - Native American or Alaskan Native American owned</t>
  </si>
  <si>
    <t>5 - Multi-racial American owned</t>
  </si>
  <si>
    <t>Minority Status by Ownership Type</t>
  </si>
  <si>
    <t>OWNERSHIP TYPE</t>
  </si>
  <si>
    <t xml:space="preserve">MINORITY STATUS BY </t>
  </si>
  <si>
    <t>7 - Majority of the Board Hispanic American, serving a minority community</t>
  </si>
  <si>
    <t>6 - Majority of the Board African American, serving a minority community</t>
  </si>
  <si>
    <t>8 - Majority of the Board Asian or Pacific Islander, serving a minority community</t>
  </si>
  <si>
    <t>9 - Majority of the Board Native American or Alaskan Native American, serving a minority community</t>
  </si>
  <si>
    <t>Community 1st Bank Las Vegas</t>
  </si>
  <si>
    <t>LAS VEGAS</t>
  </si>
  <si>
    <t>Asian or Pacific Islander</t>
  </si>
  <si>
    <t>Black</t>
  </si>
  <si>
    <t>Hispanic</t>
  </si>
  <si>
    <t>Native</t>
  </si>
  <si>
    <t>Multi</t>
  </si>
  <si>
    <t>Minority</t>
  </si>
  <si>
    <t>Region</t>
  </si>
  <si>
    <t>MinStatus</t>
  </si>
  <si>
    <t>Row Labels</t>
  </si>
  <si>
    <t>Grand Total</t>
  </si>
  <si>
    <t xml:space="preserve">Sum of ASSETS </t>
  </si>
  <si>
    <t>Assets</t>
  </si>
  <si>
    <t>Ethnic Group</t>
  </si>
  <si>
    <t>ASSETS (mil US$)</t>
  </si>
  <si>
    <t>Column1</t>
  </si>
  <si>
    <t>Column2</t>
  </si>
  <si>
    <t>Column3</t>
  </si>
  <si>
    <t>Column4</t>
  </si>
  <si>
    <t>Column5</t>
  </si>
  <si>
    <t>Assets (mil US$)</t>
  </si>
  <si>
    <t>Total US Banking Assets</t>
  </si>
  <si>
    <t>Black as a % of Asian and Hispanic</t>
  </si>
  <si>
    <t>Black as a % of Total Bank Assets</t>
  </si>
  <si>
    <t>Total Assets</t>
  </si>
  <si>
    <t>Black Assets if they were a Percentage of US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</si>
</sst>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[$-409]mmmm\ d\,\ yyyy;@"/>
    <numFmt numFmtId="166" formatCode="00000000"/>
    <numFmt numFmtId="167" formatCode="_(&quot;$&quot;* #,##0_);_(&quot;$&quot;* \(#,##0\);_(&quot;$&quot;* &quot;-&quot;??_);_(@_)"/>
    <numFmt numFmtId="169" formatCode="0.000%"/>
  </numFmts>
  <fonts count="12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0"/>
      <name val="System"/>
      <family val="2"/>
    </font>
    <font>
      <b/>
      <u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5" fillId="0" borderId="0"/>
    <xf numFmtId="0" fontId="5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/>
    <xf numFmtId="164" fontId="4" fillId="0" borderId="1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4" xfId="0" quotePrefix="1" applyFont="1" applyFill="1" applyBorder="1"/>
    <xf numFmtId="0" fontId="3" fillId="0" borderId="0" xfId="0" quotePrefix="1" applyNumberFormat="1" applyFont="1"/>
    <xf numFmtId="0" fontId="8" fillId="0" borderId="0" xfId="0" applyFont="1" applyAlignment="1">
      <alignment vertical="center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3" fillId="0" borderId="0" xfId="0" applyNumberFormat="1" applyFon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0" fillId="0" borderId="0" xfId="0" applyAlignment="1">
      <alignment horizontal="right"/>
    </xf>
    <xf numFmtId="164" fontId="2" fillId="0" borderId="0" xfId="0" applyNumberFormat="1" applyFont="1" applyAlignment="1"/>
    <xf numFmtId="0" fontId="4" fillId="0" borderId="6" xfId="0" applyFont="1" applyBorder="1" applyAlignment="1"/>
    <xf numFmtId="0" fontId="4" fillId="0" borderId="1" xfId="0" applyFont="1" applyBorder="1" applyAlignment="1"/>
    <xf numFmtId="0" fontId="4" fillId="0" borderId="7" xfId="0" applyFont="1" applyBorder="1" applyAlignment="1"/>
    <xf numFmtId="0" fontId="4" fillId="0" borderId="0" xfId="0" applyFont="1" applyBorder="1" applyAlignment="1"/>
    <xf numFmtId="0" fontId="4" fillId="0" borderId="8" xfId="0" applyFont="1" applyBorder="1" applyAlignment="1"/>
    <xf numFmtId="0" fontId="0" fillId="0" borderId="0" xfId="0" applyAlignment="1"/>
    <xf numFmtId="0" fontId="2" fillId="0" borderId="9" xfId="0" applyFont="1" applyFill="1" applyBorder="1" applyAlignment="1"/>
    <xf numFmtId="0" fontId="2" fillId="0" borderId="4" xfId="0" quotePrefix="1" applyFont="1" applyBorder="1" applyAlignment="1"/>
    <xf numFmtId="0" fontId="3" fillId="0" borderId="0" xfId="0" quotePrefix="1" applyNumberFormat="1" applyFont="1" applyAlignme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4" xfId="0" quotePrefix="1" applyFont="1" applyBorder="1" applyAlignment="1">
      <alignment horizontal="left"/>
    </xf>
    <xf numFmtId="0" fontId="3" fillId="0" borderId="0" xfId="0" quotePrefix="1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3" fillId="0" borderId="0" xfId="2" applyFont="1" applyBorder="1" applyAlignment="1">
      <alignment horizontal="left"/>
    </xf>
    <xf numFmtId="0" fontId="3" fillId="0" borderId="2" xfId="2" applyFont="1" applyBorder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166" fontId="3" fillId="0" borderId="1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1" xfId="2" applyFont="1" applyBorder="1" applyAlignment="1">
      <alignment horizontal="right"/>
    </xf>
    <xf numFmtId="0" fontId="4" fillId="0" borderId="0" xfId="2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1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0" borderId="1" xfId="2" applyFont="1" applyBorder="1" applyAlignment="1">
      <alignment horizontal="left"/>
    </xf>
    <xf numFmtId="166" fontId="3" fillId="0" borderId="1" xfId="2" applyNumberFormat="1" applyFont="1" applyBorder="1" applyAlignment="1">
      <alignment horizontal="left"/>
    </xf>
    <xf numFmtId="166" fontId="3" fillId="0" borderId="0" xfId="2" applyNumberFormat="1" applyFont="1" applyBorder="1" applyAlignment="1">
      <alignment horizontal="left"/>
    </xf>
    <xf numFmtId="166" fontId="3" fillId="0" borderId="2" xfId="2" applyNumberFormat="1" applyFont="1" applyBorder="1" applyAlignment="1">
      <alignment horizontal="left"/>
    </xf>
    <xf numFmtId="164" fontId="6" fillId="0" borderId="6" xfId="0" applyNumberFormat="1" applyFont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3" fillId="0" borderId="7" xfId="3" applyFont="1" applyFill="1" applyBorder="1" applyAlignment="1">
      <alignment horizontal="center" vertical="top"/>
    </xf>
    <xf numFmtId="0" fontId="3" fillId="0" borderId="4" xfId="3" applyFont="1" applyFill="1" applyBorder="1" applyAlignment="1">
      <alignment horizontal="center" vertical="top"/>
    </xf>
    <xf numFmtId="164" fontId="6" fillId="0" borderId="6" xfId="2" applyNumberFormat="1" applyFont="1" applyBorder="1" applyAlignment="1">
      <alignment horizontal="center" vertical="top"/>
    </xf>
    <xf numFmtId="0" fontId="3" fillId="0" borderId="7" xfId="2" applyFont="1" applyFill="1" applyBorder="1" applyAlignment="1">
      <alignment horizontal="center" vertical="top"/>
    </xf>
    <xf numFmtId="0" fontId="3" fillId="0" borderId="8" xfId="2" applyFont="1" applyFill="1" applyBorder="1" applyAlignment="1">
      <alignment horizontal="center" vertical="top"/>
    </xf>
    <xf numFmtId="166" fontId="3" fillId="0" borderId="0" xfId="0" applyNumberFormat="1" applyFont="1" applyAlignment="1">
      <alignment horizontal="right"/>
    </xf>
    <xf numFmtId="0" fontId="2" fillId="0" borderId="4" xfId="0" quotePrefix="1" applyFont="1" applyBorder="1" applyAlignment="1">
      <alignment horizontal="right"/>
    </xf>
    <xf numFmtId="166" fontId="3" fillId="0" borderId="1" xfId="0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1" xfId="2" applyFont="1" applyBorder="1" applyAlignment="1">
      <alignment horizontal="right"/>
    </xf>
    <xf numFmtId="0" fontId="3" fillId="0" borderId="0" xfId="2" applyFont="1" applyBorder="1" applyAlignment="1">
      <alignment horizontal="right"/>
    </xf>
    <xf numFmtId="0" fontId="3" fillId="0" borderId="2" xfId="2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3" fillId="0" borderId="0" xfId="3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1" fillId="0" borderId="1" xfId="0" applyFont="1" applyBorder="1" applyAlignment="1"/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9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9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14" fontId="3" fillId="0" borderId="0" xfId="0" applyNumberFormat="1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0" fillId="0" borderId="0" xfId="0" applyNumberFormat="1"/>
    <xf numFmtId="14" fontId="2" fillId="0" borderId="4" xfId="0" applyNumberFormat="1" applyFont="1" applyFill="1" applyBorder="1"/>
    <xf numFmtId="14" fontId="3" fillId="0" borderId="0" xfId="0" quotePrefix="1" applyNumberFormat="1" applyFont="1"/>
    <xf numFmtId="14" fontId="3" fillId="0" borderId="1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14" fontId="9" fillId="0" borderId="1" xfId="0" applyNumberFormat="1" applyFont="1" applyBorder="1"/>
    <xf numFmtId="14" fontId="9" fillId="0" borderId="0" xfId="0" applyNumberFormat="1" applyFont="1" applyBorder="1"/>
    <xf numFmtId="14" fontId="9" fillId="0" borderId="2" xfId="0" applyNumberFormat="1" applyFont="1" applyBorder="1"/>
    <xf numFmtId="14" fontId="3" fillId="0" borderId="1" xfId="2" applyNumberFormat="1" applyFont="1" applyBorder="1" applyAlignment="1">
      <alignment horizontal="left"/>
    </xf>
    <xf numFmtId="14" fontId="3" fillId="0" borderId="0" xfId="2" applyNumberFormat="1" applyFont="1" applyBorder="1" applyAlignment="1">
      <alignment horizontal="left"/>
    </xf>
    <xf numFmtId="14" fontId="3" fillId="0" borderId="2" xfId="2" applyNumberFormat="1" applyFont="1" applyBorder="1" applyAlignment="1">
      <alignment horizontal="left"/>
    </xf>
    <xf numFmtId="3" fontId="0" fillId="0" borderId="0" xfId="0" applyNumberFormat="1"/>
    <xf numFmtId="3" fontId="4" fillId="0" borderId="10" xfId="2" applyNumberFormat="1" applyFont="1" applyBorder="1" applyAlignment="1">
      <alignment horizontal="center"/>
    </xf>
    <xf numFmtId="3" fontId="4" fillId="0" borderId="3" xfId="2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3" fontId="2" fillId="0" borderId="5" xfId="1" quotePrefix="1" applyNumberFormat="1" applyFont="1" applyFill="1" applyBorder="1"/>
    <xf numFmtId="3" fontId="0" fillId="0" borderId="0" xfId="0" applyNumberFormat="1" applyBorder="1"/>
    <xf numFmtId="0" fontId="0" fillId="0" borderId="0" xfId="0" applyAlignment="1">
      <alignment horizontal="center" vertical="center"/>
    </xf>
    <xf numFmtId="3" fontId="3" fillId="0" borderId="10" xfId="0" quotePrefix="1" applyNumberFormat="1" applyFont="1" applyBorder="1"/>
    <xf numFmtId="0" fontId="0" fillId="0" borderId="0" xfId="0" applyNumberFormat="1"/>
    <xf numFmtId="0" fontId="0" fillId="0" borderId="0" xfId="0" pivotButton="1"/>
    <xf numFmtId="167" fontId="0" fillId="0" borderId="0" xfId="4" applyNumberFormat="1" applyFont="1"/>
    <xf numFmtId="167" fontId="0" fillId="0" borderId="3" xfId="4" applyNumberFormat="1" applyFont="1" applyBorder="1"/>
    <xf numFmtId="167" fontId="0" fillId="0" borderId="11" xfId="4" applyNumberFormat="1" applyFont="1" applyBorder="1"/>
    <xf numFmtId="3" fontId="3" fillId="0" borderId="1" xfId="0" quotePrefix="1" applyNumberFormat="1" applyFont="1" applyBorder="1"/>
    <xf numFmtId="167" fontId="0" fillId="0" borderId="0" xfId="4" applyNumberFormat="1" applyFont="1" applyBorder="1"/>
    <xf numFmtId="167" fontId="0" fillId="0" borderId="2" xfId="4" applyNumberFormat="1" applyFont="1" applyBorder="1"/>
    <xf numFmtId="164" fontId="1" fillId="0" borderId="0" xfId="0" applyNumberFormat="1" applyFont="1" applyAlignment="1">
      <alignment horizontal="center"/>
    </xf>
    <xf numFmtId="0" fontId="0" fillId="0" borderId="0" xfId="0" applyAlignment="1"/>
    <xf numFmtId="165" fontId="1" fillId="0" borderId="0" xfId="0" applyNumberFormat="1" applyFont="1" applyAlignment="1">
      <alignment horizontal="center"/>
    </xf>
    <xf numFmtId="9" fontId="0" fillId="0" borderId="0" xfId="5" applyFont="1"/>
    <xf numFmtId="169" fontId="0" fillId="0" borderId="0" xfId="5" applyNumberFormat="1" applyFont="1"/>
  </cellXfs>
  <cellStyles count="6">
    <cellStyle name="Comma" xfId="1" builtinId="3"/>
    <cellStyle name="Currency" xfId="4" builtinId="4"/>
    <cellStyle name="Normal" xfId="0" builtinId="0"/>
    <cellStyle name="Normal_Confidential - 1Q11 MDI List" xfId="2" xr:uid="{00000000-0005-0000-0000-000002000000}"/>
    <cellStyle name="Normal_MDI List Revised 1Q10" xfId="3" xr:uid="{00000000-0005-0000-0000-000003000000}"/>
    <cellStyle name="Percent" xfId="5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_);_(&quot;$&quot;* \(#,##0\);_(&quot;$&quot;* &quot;-&quot;??_);_(@_)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Minority Bank Assets by Ethnic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'Asset Chart'!$D$11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7C0033-DBC8-4E29-8464-3B40C9220669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97222222222221"/>
                      <c:h val="0.201260288065843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68A-48BC-856F-668C72795368}"/>
                </c:ext>
              </c:extLst>
            </c:dLbl>
            <c:dLbl>
              <c:idx val="1"/>
              <c:layout>
                <c:manualLayout>
                  <c:x val="1.2174321959755031E-2"/>
                  <c:y val="4.28703163647757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8A-48BC-856F-668C72795368}"/>
                </c:ext>
              </c:extLst>
            </c:dLbl>
            <c:dLbl>
              <c:idx val="2"/>
              <c:layout>
                <c:manualLayout>
                  <c:x val="-0.26422801837270343"/>
                  <c:y val="-1.3877787807814457E-17"/>
                </c:manualLayout>
              </c:layout>
              <c:tx>
                <c:rich>
                  <a:bodyPr/>
                  <a:lstStyle/>
                  <a:p>
                    <a:fld id="{0AE689C8-842C-46F2-8AA7-1573C87939B4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1666666666665"/>
                      <c:h val="0.201260288065843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68A-48BC-856F-668C72795368}"/>
                </c:ext>
              </c:extLst>
            </c:dLbl>
            <c:dLbl>
              <c:idx val="4"/>
              <c:layout>
                <c:manualLayout>
                  <c:x val="9.369422572178477E-3"/>
                  <c:y val="3.3753496862274932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8A-48BC-856F-668C727953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'Asset Chart'!$C$12:$C$16</c:f>
              <c:strCache>
                <c:ptCount val="5"/>
                <c:pt idx="0">
                  <c:v>Asian or Pacific Islander</c:v>
                </c:pt>
                <c:pt idx="1">
                  <c:v>Black</c:v>
                </c:pt>
                <c:pt idx="2">
                  <c:v>Hispanic</c:v>
                </c:pt>
                <c:pt idx="3">
                  <c:v>Multi</c:v>
                </c:pt>
                <c:pt idx="4">
                  <c:v>Native</c:v>
                </c:pt>
              </c:strCache>
            </c:strRef>
          </c:cat>
          <c:val>
            <c:numRef>
              <c:f>'Asset Chart'!$D$12:$D$16</c:f>
              <c:numCache>
                <c:formatCode>_("$"* #,##0_);_("$"* \(#,##0\);_("$"* "-"??_);_(@_)</c:formatCode>
                <c:ptCount val="5"/>
                <c:pt idx="0">
                  <c:v>142602885</c:v>
                </c:pt>
                <c:pt idx="1">
                  <c:v>5451430</c:v>
                </c:pt>
                <c:pt idx="2">
                  <c:v>126417349</c:v>
                </c:pt>
                <c:pt idx="3">
                  <c:v>116917</c:v>
                </c:pt>
                <c:pt idx="4">
                  <c:v>5457649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A-48BC-856F-668C727953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5752456"/>
        <c:axId val="465757376"/>
      </c:barChart>
      <c:catAx>
        <c:axId val="4657524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57376"/>
        <c:crosses val="autoZero"/>
        <c:auto val="1"/>
        <c:lblAlgn val="ctr"/>
        <c:lblOffset val="100"/>
        <c:noMultiLvlLbl val="0"/>
      </c:catAx>
      <c:valAx>
        <c:axId val="46575737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46575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 Bank Assets as a Percentage of Asian and Hispanic, Total Banking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Banking Assets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'Asset Chart'!$C$19:$C$21</c:f>
              <c:strCache>
                <c:ptCount val="3"/>
                <c:pt idx="0">
                  <c:v>Black as a % of Total Bank Assets</c:v>
                </c:pt>
                <c:pt idx="1">
                  <c:v>Black as a % of Asian and Hispanic</c:v>
                </c:pt>
                <c:pt idx="2">
                  <c:v>Total Assets</c:v>
                </c:pt>
              </c:strCache>
            </c:strRef>
          </c:cat>
          <c:val>
            <c:numRef>
              <c:f>'Asset Chart'!$D$19:$D$21</c:f>
              <c:numCache>
                <c:formatCode>0.000%</c:formatCode>
                <c:ptCount val="3"/>
                <c:pt idx="0">
                  <c:v>2.5787275307473986E-4</c:v>
                </c:pt>
                <c:pt idx="1">
                  <c:v>2.0264014787824473E-2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2-4771-99E6-666A9E81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87080"/>
        <c:axId val="442986752"/>
      </c:barChart>
      <c:catAx>
        <c:axId val="4429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6752"/>
        <c:crosses val="autoZero"/>
        <c:auto val="1"/>
        <c:lblAlgn val="ctr"/>
        <c:lblOffset val="100"/>
        <c:noMultiLvlLbl val="0"/>
      </c:catAx>
      <c:valAx>
        <c:axId val="4429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70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111125</xdr:rowOff>
    </xdr:from>
    <xdr:to>
      <xdr:col>12</xdr:col>
      <xdr:colOff>34925</xdr:colOff>
      <xdr:row>17</xdr:row>
      <xdr:rowOff>127381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E0EDD-14FD-4FA4-BB18-5E4EA50DE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603250</xdr:colOff>
      <xdr:row>23</xdr:row>
      <xdr:rowOff>139700</xdr:rowOff>
    </xdr:from>
    <xdr:to>
      <xdr:col>6</xdr:col>
      <xdr:colOff>412639</xdr:colOff>
      <xdr:row>39</xdr:row>
      <xdr:rowOff>168406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223745-0067-4CEB-8C30-8AD771795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850" y="4375150"/>
          <a:ext cx="4584589" cy="2975106"/>
        </a:xfrm>
        <a:prstGeom prst="rect">
          <a:avLst/>
        </a:prstGeom>
      </xdr:spPr>
    </xdr:pic>
    <xdr:clientData/>
  </xdr:twoCellAnchor>
  <xdr:twoCellAnchor>
    <xdr:from>
      <xdr:col>8</xdr:col>
      <xdr:colOff>15875</xdr:colOff>
      <xdr:row>18</xdr:row>
      <xdr:rowOff>149225</xdr:rowOff>
    </xdr:from>
    <xdr:to>
      <xdr:col>15</xdr:col>
      <xdr:colOff>180975</xdr:colOff>
      <xdr:row>33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96797-5DB8-406A-A2C3-A11ADABCA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43.618637731481" createdVersion="6" refreshedVersion="6" minRefreshableVersion="3" recordCount="143" xr:uid="{F6C175F2-8521-44E0-9EF0-458D62BB0E81}">
  <cacheSource type="worksheet">
    <worksheetSource ref="A7:K150" sheet="2Q20 MDI"/>
  </cacheSource>
  <cacheFields count="11">
    <cacheField name="NAME" numFmtId="0">
      <sharedItems/>
    </cacheField>
    <cacheField name="CITY" numFmtId="0">
      <sharedItems/>
    </cacheField>
    <cacheField name="STATE" numFmtId="0">
      <sharedItems/>
    </cacheField>
    <cacheField name="EST." numFmtId="0">
      <sharedItems containsNonDate="0" containsDate="1" containsString="0" containsBlank="1" minDate="1901-01-01T00:00:00" maxDate="2019-11-19T00:00:00"/>
    </cacheField>
    <cacheField name="CERT" numFmtId="0">
      <sharedItems containsSemiMixedTypes="0" containsString="0" containsNumber="1" containsInteger="1" minValue="252" maxValue="59182"/>
    </cacheField>
    <cacheField name="CLASS" numFmtId="0">
      <sharedItems/>
    </cacheField>
    <cacheField name="REGULATOR" numFmtId="0">
      <sharedItems/>
    </cacheField>
    <cacheField name="Minority" numFmtId="0">
      <sharedItems count="5">
        <s v="Asian or Pacific Islander"/>
        <s v="Black"/>
        <s v="Hispanic"/>
        <s v="Multi"/>
        <s v="Native"/>
      </sharedItems>
    </cacheField>
    <cacheField name="MinStatus" numFmtId="0">
      <sharedItems containsSemiMixedTypes="0" containsString="0" containsNumber="1" containsInteger="1" minValue="1" maxValue="10"/>
    </cacheField>
    <cacheField name="Region" numFmtId="0">
      <sharedItems/>
    </cacheField>
    <cacheField name="ASSETS " numFmtId="3">
      <sharedItems containsSemiMixedTypes="0" containsString="0" containsNumber="1" containsInteger="1" minValue="18389" maxValue="51823000" count="143">
        <n v="365523"/>
        <n v="713327"/>
        <n v="291509"/>
        <n v="1959485"/>
        <n v="84546"/>
        <n v="574767"/>
        <n v="371456"/>
        <n v="252039"/>
        <n v="57130"/>
        <n v="2291074"/>
        <n v="17167179"/>
        <n v="955718"/>
        <n v="84974"/>
        <n v="168133"/>
        <n v="98097"/>
        <n v="61027"/>
        <n v="85921"/>
        <n v="19235288"/>
        <n v="119862"/>
        <n v="271812"/>
        <n v="42589"/>
        <n v="1343257"/>
        <n v="3859976"/>
        <n v="49410409"/>
        <n v="173969"/>
        <n v="141460"/>
        <n v="109861"/>
        <n v="918871"/>
        <n v="591356"/>
        <n v="2223430"/>
        <n v="733413"/>
        <n v="1047182"/>
        <n v="740106"/>
        <n v="103938"/>
        <n v="171271"/>
        <n v="214234"/>
        <n v="1125957"/>
        <n v="6215157"/>
        <n v="745919"/>
        <n v="741688"/>
        <n v="226278"/>
        <n v="1995546"/>
        <n v="54536"/>
        <n v="408017"/>
        <n v="1725921"/>
        <n v="176304"/>
        <n v="197470"/>
        <n v="259617"/>
        <n v="465886"/>
        <n v="497980"/>
        <n v="482035"/>
        <n v="373361"/>
        <n v="202903"/>
        <n v="126080"/>
        <n v="1287750"/>
        <n v="327094"/>
        <n v="2020715"/>
        <n v="5006282"/>
        <n v="538654"/>
        <n v="608127"/>
        <n v="3134954"/>
        <n v="1725481"/>
        <n v="719281"/>
        <n v="915442"/>
        <n v="458484"/>
        <n v="380390"/>
        <n v="84584"/>
        <n v="168818"/>
        <n v="408309"/>
        <n v="665229"/>
        <n v="1098447"/>
        <n v="18389"/>
        <n v="488707"/>
        <n v="670943"/>
        <n v="52721"/>
        <n v="104095"/>
        <n v="506374"/>
        <n v="23533"/>
        <n v="50752"/>
        <n v="282800"/>
        <n v="64602"/>
        <n v="108183"/>
        <n v="599866"/>
        <n v="737417"/>
        <n v="291299"/>
        <n v="684872"/>
        <n v="154974"/>
        <n v="327919"/>
        <n v="103263"/>
        <n v="50241"/>
        <n v="130480"/>
        <n v="2290914"/>
        <n v="51823000"/>
        <n v="5990637"/>
        <n v="2022397"/>
        <n v="211888"/>
        <n v="145171"/>
        <n v="323536"/>
        <n v="93477"/>
        <n v="550037"/>
        <n v="1427144"/>
        <n v="156971"/>
        <n v="324045"/>
        <n v="522356"/>
        <n v="1478163"/>
        <n v="14082757"/>
        <n v="62149"/>
        <n v="102025"/>
        <n v="216932"/>
        <n v="433570"/>
        <n v="1251748"/>
        <n v="9782505"/>
        <n v="805309"/>
        <n v="2570571"/>
        <n v="4572255"/>
        <n v="9893751"/>
        <n v="62421"/>
        <n v="1216693"/>
        <n v="10594223"/>
        <n v="653249"/>
        <n v="514864"/>
        <n v="420551"/>
        <n v="1432126"/>
        <n v="301868"/>
        <n v="88046"/>
        <n v="116917"/>
        <n v="46593"/>
        <n v="134958"/>
        <n v="126387"/>
        <n v="160237"/>
        <n v="258107"/>
        <n v="84259"/>
        <n v="543883"/>
        <n v="323640"/>
        <n v="525048"/>
        <n v="1576338"/>
        <n v="380056"/>
        <n v="203482"/>
        <n v="177628"/>
        <n v="266709"/>
        <n v="227818"/>
        <n v="96760"/>
        <n v="3257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s v="Abacus Federal Savings Bank "/>
    <s v="NEW YORK "/>
    <s v="NY"/>
    <d v="1984-11-29T00:00:00"/>
    <n v="32257"/>
    <s v="SB"/>
    <s v="OCC"/>
    <x v="0"/>
    <n v="3"/>
    <s v="NEW YORK "/>
    <x v="0"/>
  </r>
  <r>
    <s v="Amerasia Bank "/>
    <s v="FLUSHING "/>
    <s v="NY"/>
    <d v="1988-06-20T00:00:00"/>
    <n v="27267"/>
    <s v="NM"/>
    <s v="FDIC"/>
    <x v="0"/>
    <n v="3"/>
    <s v="NEW YORK "/>
    <x v="1"/>
  </r>
  <r>
    <s v="American Continental Bank "/>
    <s v="CITY OF INDUSTRY "/>
    <s v="CA"/>
    <d v="2003-10-06T00:00:00"/>
    <n v="57444"/>
    <s v="NM"/>
    <s v="FDIC"/>
    <x v="0"/>
    <n v="3"/>
    <s v="SAN FRANCISCO "/>
    <x v="2"/>
  </r>
  <r>
    <s v="American First National Bank "/>
    <s v="HOUSTON "/>
    <s v="TX"/>
    <d v="1998-05-18T00:00:00"/>
    <n v="34656"/>
    <s v="N "/>
    <s v="OCC"/>
    <x v="0"/>
    <n v="3"/>
    <s v="DALLAS "/>
    <x v="3"/>
  </r>
  <r>
    <s v="American Metro Bank "/>
    <s v="CHICAGO "/>
    <s v="IL"/>
    <d v="1997-01-29T00:00:00"/>
    <n v="34334"/>
    <s v="NM"/>
    <s v="FDIC"/>
    <x v="0"/>
    <n v="3"/>
    <s v="CHICAGO "/>
    <x v="4"/>
  </r>
  <r>
    <s v="American Plus Bank, N.A. "/>
    <s v="ARCADIA "/>
    <s v="CA"/>
    <d v="2007-08-08T00:00:00"/>
    <n v="58469"/>
    <s v="N "/>
    <s v="OCC"/>
    <x v="0"/>
    <n v="3"/>
    <s v="SAN FRANCISCO "/>
    <x v="5"/>
  </r>
  <r>
    <s v="ANZ Guam, Inc. "/>
    <s v="HAGATNA "/>
    <s v="GU"/>
    <d v="1991-01-11T00:00:00"/>
    <n v="33316"/>
    <s v="NM"/>
    <s v="FDIC"/>
    <x v="0"/>
    <n v="8"/>
    <s v="SAN FRANCISCO "/>
    <x v="6"/>
  </r>
  <r>
    <s v="Asian Bank "/>
    <s v="PHILADELPHIA "/>
    <s v="PA"/>
    <d v="1999-06-09T00:00:00"/>
    <n v="34759"/>
    <s v="SM"/>
    <s v="FED"/>
    <x v="0"/>
    <n v="3"/>
    <s v="NEW YORK "/>
    <x v="7"/>
  </r>
  <r>
    <s v="Asian Pacific National Bank "/>
    <s v="SAN GABRIEL "/>
    <s v="CA"/>
    <d v="1990-07-25T00:00:00"/>
    <n v="33013"/>
    <s v="N "/>
    <s v="OCC"/>
    <x v="0"/>
    <n v="3"/>
    <s v="SAN FRANCISCO "/>
    <x v="8"/>
  </r>
  <r>
    <s v="Bank of Guam "/>
    <s v="HAGATNA "/>
    <s v="GU"/>
    <d v="1972-12-11T00:00:00"/>
    <n v="20884"/>
    <s v="NM"/>
    <s v="FDIC"/>
    <x v="0"/>
    <n v="3"/>
    <s v="SAN FRANCISCO "/>
    <x v="9"/>
  </r>
  <r>
    <s v="Bank of Hope "/>
    <s v="LOS ANGELES "/>
    <s v="CA"/>
    <d v="1986-03-18T00:00:00"/>
    <n v="26610"/>
    <s v="NM"/>
    <s v="FDIC"/>
    <x v="0"/>
    <n v="8"/>
    <s v="SAN FRANCISCO "/>
    <x v="10"/>
  </r>
  <r>
    <s v="Bank of the Orient "/>
    <s v="SAN FRANCISCO "/>
    <s v="CA"/>
    <d v="1971-03-17T00:00:00"/>
    <n v="20387"/>
    <s v="SM"/>
    <s v="FED"/>
    <x v="0"/>
    <n v="3"/>
    <s v="SAN FRANCISCO "/>
    <x v="11"/>
  </r>
  <r>
    <s v="Bank of Whittier, National Association "/>
    <s v="WHITTIER "/>
    <s v="CA"/>
    <d v="1982-12-20T00:00:00"/>
    <n v="24211"/>
    <s v="N "/>
    <s v="OCC"/>
    <x v="0"/>
    <n v="3"/>
    <s v="SAN FRANCISCO "/>
    <x v="12"/>
  </r>
  <r>
    <s v="BankPacific, Ltd "/>
    <s v="HAGATNA "/>
    <s v="GU"/>
    <d v="1953-01-01T00:00:00"/>
    <n v="30692"/>
    <s v="SL"/>
    <s v="FDIC"/>
    <x v="0"/>
    <n v="3"/>
    <s v="SAN FRANCISCO "/>
    <x v="13"/>
  </r>
  <r>
    <s v="California Business Bank "/>
    <s v="IRVINE "/>
    <s v="CA"/>
    <d v="2005-11-01T00:00:00"/>
    <n v="58037"/>
    <s v="NM"/>
    <s v="FDIC"/>
    <x v="0"/>
    <n v="3"/>
    <s v="SAN FRANCISCO "/>
    <x v="14"/>
  </r>
  <r>
    <s v="California International Bank, N.A. "/>
    <s v="WESTMINSTER "/>
    <s v="CA"/>
    <d v="2005-11-30T00:00:00"/>
    <n v="57974"/>
    <s v="N "/>
    <s v="OCC"/>
    <x v="0"/>
    <n v="3"/>
    <s v="SAN FRANCISCO "/>
    <x v="15"/>
  </r>
  <r>
    <s v="California Pacific Bank "/>
    <s v="SAN FRANCISCO "/>
    <s v="CA"/>
    <d v="1980-10-16T00:00:00"/>
    <n v="23242"/>
    <s v="NM"/>
    <s v="FDIC"/>
    <x v="0"/>
    <n v="3"/>
    <s v="SAN FRANCISCO "/>
    <x v="16"/>
  </r>
  <r>
    <s v="Cathay Bank "/>
    <s v="LOS ANGELES "/>
    <s v="CA"/>
    <d v="1962-04-19T00:00:00"/>
    <n v="18503"/>
    <s v="NM"/>
    <s v="FDIC"/>
    <x v="0"/>
    <n v="3"/>
    <s v="SAN FRANCISCO "/>
    <x v="17"/>
  </r>
  <r>
    <s v="CBW Bank "/>
    <s v="WEIR "/>
    <s v="KS"/>
    <m/>
    <n v="13959"/>
    <s v="NM"/>
    <s v="FDIC"/>
    <x v="0"/>
    <n v="3"/>
    <s v="KANSAS CITY "/>
    <x v="18"/>
  </r>
  <r>
    <s v="Central Bank "/>
    <s v="TAMPA "/>
    <s v="FL"/>
    <d v="2007-02-26T00:00:00"/>
    <n v="58377"/>
    <s v="NM"/>
    <s v="FDIC"/>
    <x v="0"/>
    <n v="3"/>
    <s v="ATLANTA "/>
    <x v="19"/>
  </r>
  <r>
    <s v="Citizens Bank of Chatsworth "/>
    <s v="CHATSWORTH "/>
    <s v="IL"/>
    <d v="1903-12-07T00:00:00"/>
    <n v="10843"/>
    <s v="NM"/>
    <s v="FDIC"/>
    <x v="0"/>
    <n v="3"/>
    <s v="CHICAGO "/>
    <x v="20"/>
  </r>
  <r>
    <s v="COMMONWEALTH BUSINESS BANK "/>
    <s v="LOS ANGELES "/>
    <s v="CA"/>
    <d v="2005-03-03T00:00:00"/>
    <n v="57873"/>
    <s v="SM"/>
    <s v="FED"/>
    <x v="0"/>
    <n v="3"/>
    <s v="SAN FRANCISCO "/>
    <x v="21"/>
  </r>
  <r>
    <s v="CTBC Bank Corp. (USA) "/>
    <s v="LOS ANGELES "/>
    <s v="CA"/>
    <d v="1965-04-27T00:00:00"/>
    <n v="19416"/>
    <s v="NM"/>
    <s v="FDIC"/>
    <x v="0"/>
    <n v="8"/>
    <s v="SAN FRANCISCO "/>
    <x v="22"/>
  </r>
  <r>
    <s v="East West Bank "/>
    <s v="PASADENA "/>
    <s v="CA"/>
    <d v="1972-01-01T00:00:00"/>
    <n v="31628"/>
    <s v="SM"/>
    <s v="FED"/>
    <x v="0"/>
    <n v="8"/>
    <s v="SAN FRANCISCO "/>
    <x v="23"/>
  </r>
  <r>
    <s v="Eastbank, National Association "/>
    <s v="NEW YORK "/>
    <s v="NY"/>
    <d v="1984-11-26T00:00:00"/>
    <n v="25749"/>
    <s v="N "/>
    <s v="OCC"/>
    <x v="0"/>
    <n v="3"/>
    <s v="NEW YORK "/>
    <x v="24"/>
  </r>
  <r>
    <s v="Eastern International Bank "/>
    <s v="LOS ANGELES "/>
    <s v="CA"/>
    <d v="1985-02-26T00:00:00"/>
    <n v="32277"/>
    <s v="NM"/>
    <s v="FDIC"/>
    <x v="0"/>
    <n v="3"/>
    <s v="SAN FRANCISCO "/>
    <x v="25"/>
  </r>
  <r>
    <s v="Embassy National Bank "/>
    <s v="LAWRENCEVILLE "/>
    <s v="GA"/>
    <d v="2007-03-05T00:00:00"/>
    <n v="58413"/>
    <s v="N "/>
    <s v="OCC"/>
    <x v="0"/>
    <n v="3"/>
    <s v="ATLANTA "/>
    <x v="26"/>
  </r>
  <r>
    <s v="EverTrust Bank "/>
    <s v="PASADENA "/>
    <s v="CA"/>
    <d v="1995-05-03T00:00:00"/>
    <n v="34010"/>
    <s v="NM"/>
    <s v="FDIC"/>
    <x v="0"/>
    <n v="8"/>
    <s v="SAN FRANCISCO "/>
    <x v="27"/>
  </r>
  <r>
    <s v="Finance Factors, Ltd. "/>
    <s v="HONOLULU "/>
    <s v="HI"/>
    <d v="1952-05-14T00:00:00"/>
    <n v="25158"/>
    <s v="NM"/>
    <s v="FDIC"/>
    <x v="0"/>
    <n v="3"/>
    <s v="SAN FRANCISCO "/>
    <x v="28"/>
  </r>
  <r>
    <s v="First Choice Bank "/>
    <s v="CERRITOS "/>
    <s v="CA"/>
    <d v="2005-08-18T00:00:00"/>
    <n v="57966"/>
    <s v="SM"/>
    <s v="FED"/>
    <x v="0"/>
    <n v="3"/>
    <s v="SAN FRANCISCO "/>
    <x v="29"/>
  </r>
  <r>
    <s v="First Commercial Bank (USA) "/>
    <s v="ALHAMBRA "/>
    <s v="CA"/>
    <d v="1997-05-20T00:00:00"/>
    <n v="34496"/>
    <s v="NM"/>
    <s v="FDIC"/>
    <x v="0"/>
    <n v="8"/>
    <s v="SAN FRANCISCO "/>
    <x v="30"/>
  </r>
  <r>
    <s v="First General Bank "/>
    <s v="ROWLAND HEIGHTS "/>
    <s v="CA"/>
    <d v="2005-10-13T00:00:00"/>
    <n v="58060"/>
    <s v="NM"/>
    <s v="FDIC"/>
    <x v="0"/>
    <n v="3"/>
    <s v="SAN FRANCISCO "/>
    <x v="31"/>
  </r>
  <r>
    <s v="First IC Bank "/>
    <s v="DORAVILLE "/>
    <s v="GA"/>
    <d v="2000-01-31T00:00:00"/>
    <n v="34998"/>
    <s v="NM"/>
    <s v="FDIC"/>
    <x v="0"/>
    <n v="3"/>
    <s v="ATLANTA "/>
    <x v="32"/>
  </r>
  <r>
    <s v="First State Bank "/>
    <s v="SHALLOWATER "/>
    <s v="TX"/>
    <d v="1960-10-08T00:00:00"/>
    <n v="18301"/>
    <s v="NM"/>
    <s v="FDIC"/>
    <x v="0"/>
    <n v="3"/>
    <s v="DALLAS "/>
    <x v="33"/>
  </r>
  <r>
    <s v="Gateway Bank, F.S.B. "/>
    <s v="OAKLAND "/>
    <s v="CA"/>
    <d v="1990-06-08T00:00:00"/>
    <n v="33103"/>
    <s v="SB"/>
    <s v="OCC"/>
    <x v="0"/>
    <n v="3"/>
    <s v="SAN FRANCISCO "/>
    <x v="34"/>
  </r>
  <r>
    <s v="Global Bank "/>
    <s v="NEW YORK "/>
    <s v="NY"/>
    <d v="2007-03-12T00:00:00"/>
    <n v="58263"/>
    <s v="NM"/>
    <s v="FDIC"/>
    <x v="0"/>
    <n v="3"/>
    <s v="NEW YORK "/>
    <x v="35"/>
  </r>
  <r>
    <s v="Golden Bank, National Association "/>
    <s v="HOUSTON "/>
    <s v="TX"/>
    <d v="1985-05-03T00:00:00"/>
    <n v="26223"/>
    <s v="N "/>
    <s v="OCC"/>
    <x v="0"/>
    <n v="3"/>
    <s v="DALLAS "/>
    <x v="36"/>
  </r>
  <r>
    <s v="Hanmi Bank "/>
    <s v="LOS ANGELES "/>
    <s v="CA"/>
    <d v="1982-12-15T00:00:00"/>
    <n v="24170"/>
    <s v="NM"/>
    <s v="FDIC"/>
    <x v="0"/>
    <n v="8"/>
    <s v="SAN FRANCISCO "/>
    <x v="37"/>
  </r>
  <r>
    <s v="Hawaii National Bank "/>
    <s v="HONOLULU "/>
    <s v="HI"/>
    <d v="1960-09-16T00:00:00"/>
    <n v="18296"/>
    <s v="N "/>
    <s v="OCC"/>
    <x v="0"/>
    <n v="3"/>
    <s v="SAN FRANCISCO "/>
    <x v="38"/>
  </r>
  <r>
    <s v="International Bank of Chicago "/>
    <s v="CHICAGO "/>
    <s v="IL"/>
    <d v="1992-10-26T00:00:00"/>
    <n v="33708"/>
    <s v="NM"/>
    <s v="FDIC"/>
    <x v="0"/>
    <n v="3"/>
    <s v="CHICAGO "/>
    <x v="39"/>
  </r>
  <r>
    <s v="KEB Hana Bank USA, National Association "/>
    <s v="FORT LEE "/>
    <s v="NJ"/>
    <d v="1986-09-16T00:00:00"/>
    <n v="26790"/>
    <s v="N "/>
    <s v="OCC"/>
    <x v="0"/>
    <n v="3"/>
    <s v="NEW YORK "/>
    <x v="40"/>
  </r>
  <r>
    <s v="Leader Bank, National Association "/>
    <s v="ARLINGTON "/>
    <s v="MA"/>
    <d v="2002-05-08T00:00:00"/>
    <n v="57134"/>
    <s v="N "/>
    <s v="OCC"/>
    <x v="0"/>
    <n v="3"/>
    <s v="NEW YORK "/>
    <x v="41"/>
  </r>
  <r>
    <s v="Loyal Trust Bank "/>
    <s v="JOHNS CREEK "/>
    <s v="GA"/>
    <d v="2019-11-18T00:00:00"/>
    <n v="59182"/>
    <s v="NM"/>
    <s v="FDIC"/>
    <x v="0"/>
    <n v="8"/>
    <s v="ATLANTA "/>
    <x v="42"/>
  </r>
  <r>
    <s v="Mega Bank "/>
    <s v="SAN GABRIEL "/>
    <s v="CA"/>
    <d v="2008-02-05T00:00:00"/>
    <n v="58401"/>
    <s v="NM"/>
    <s v="FDIC"/>
    <x v="0"/>
    <n v="3"/>
    <s v="SAN FRANCISCO "/>
    <x v="43"/>
  </r>
  <r>
    <s v="Metro City Bank "/>
    <s v="DORAVILLE "/>
    <s v="GA"/>
    <d v="2006-04-04T00:00:00"/>
    <n v="58181"/>
    <s v="NM"/>
    <s v="FDIC"/>
    <x v="0"/>
    <n v="3"/>
    <s v="ATLANTA "/>
    <x v="44"/>
  </r>
  <r>
    <s v="Metropolitan Bank "/>
    <s v="OAKLAND "/>
    <s v="CA"/>
    <d v="1983-09-01T00:00:00"/>
    <n v="25869"/>
    <s v="NM"/>
    <s v="FDIC"/>
    <x v="0"/>
    <n v="3"/>
    <s v="SAN FRANCISCO "/>
    <x v="45"/>
  </r>
  <r>
    <s v="Millennium Bank "/>
    <s v="DES PLAINES "/>
    <s v="IL"/>
    <d v="2007-07-02T00:00:00"/>
    <n v="58348"/>
    <s v="NM"/>
    <s v="FDIC"/>
    <x v="0"/>
    <n v="3"/>
    <s v="CHICAGO "/>
    <x v="46"/>
  </r>
  <r>
    <s v="Mission National Bank "/>
    <s v="SAN FRANCISCO "/>
    <s v="CA"/>
    <d v="1982-02-16T00:00:00"/>
    <n v="23749"/>
    <s v="N "/>
    <s v="OCC"/>
    <x v="0"/>
    <n v="3"/>
    <s v="SAN FRANCISCO "/>
    <x v="47"/>
  </r>
  <r>
    <s v="New Millennium Bank "/>
    <s v="FORT LEE "/>
    <s v="NJ"/>
    <d v="1999-07-19T00:00:00"/>
    <n v="35151"/>
    <s v="NM"/>
    <s v="FDIC"/>
    <x v="0"/>
    <n v="8"/>
    <s v="NEW YORK "/>
    <x v="48"/>
  </r>
  <r>
    <s v="New OMNI Bank, National Association "/>
    <s v="ALHAMBRA "/>
    <s v="CA"/>
    <d v="1980-02-12T00:00:00"/>
    <n v="23086"/>
    <s v="N "/>
    <s v="OCC"/>
    <x v="0"/>
    <n v="3"/>
    <s v="SAN FRANCISCO "/>
    <x v="49"/>
  </r>
  <r>
    <s v="NewBank "/>
    <s v="FLUSHING "/>
    <s v="NY"/>
    <d v="2006-09-29T00:00:00"/>
    <n v="58203"/>
    <s v="NM"/>
    <s v="FDIC"/>
    <x v="0"/>
    <n v="3"/>
    <s v="NEW YORK "/>
    <x v="50"/>
  </r>
  <r>
    <s v="Noah Bank "/>
    <s v="ELKINS PARK "/>
    <s v="PA"/>
    <d v="2006-07-17T00:00:00"/>
    <n v="58196"/>
    <s v="NM"/>
    <s v="FDIC"/>
    <x v="0"/>
    <n v="3"/>
    <s v="NEW YORK "/>
    <x v="51"/>
  </r>
  <r>
    <s v="Ohana Pacific Bank "/>
    <s v="HONOLULU "/>
    <s v="HI"/>
    <d v="2006-06-01T00:00:00"/>
    <n v="58231"/>
    <s v="NM"/>
    <s v="FDIC"/>
    <x v="0"/>
    <n v="3"/>
    <s v="SAN FRANCISCO "/>
    <x v="52"/>
  </r>
  <r>
    <s v="One World Bank "/>
    <s v="DALLAS "/>
    <s v="TX"/>
    <d v="2005-04-04T00:00:00"/>
    <n v="57901"/>
    <s v="NM"/>
    <s v="FDIC"/>
    <x v="0"/>
    <n v="3"/>
    <s v="DALLAS "/>
    <x v="53"/>
  </r>
  <r>
    <s v="Open Bank "/>
    <s v="LOS ANGELES "/>
    <s v="CA"/>
    <d v="2005-06-10T00:00:00"/>
    <n v="57944"/>
    <s v="NM"/>
    <s v="FDIC"/>
    <x v="0"/>
    <n v="3"/>
    <s v="SAN FRANCISCO "/>
    <x v="54"/>
  </r>
  <r>
    <s v="Pacific Alliance Bank "/>
    <s v="ROSEMEAD "/>
    <s v="CA"/>
    <d v="2006-12-27T00:00:00"/>
    <n v="58234"/>
    <s v="NM"/>
    <s v="FDIC"/>
    <x v="0"/>
    <n v="3"/>
    <s v="SAN FRANCISCO "/>
    <x v="55"/>
  </r>
  <r>
    <s v="Pacific City Bank "/>
    <s v="LOS ANGELES "/>
    <s v="CA"/>
    <d v="2003-09-18T00:00:00"/>
    <n v="57463"/>
    <s v="NM"/>
    <s v="FDIC"/>
    <x v="0"/>
    <n v="3"/>
    <s v="SAN FRANCISCO "/>
    <x v="56"/>
  </r>
  <r>
    <s v="Preferred Bank "/>
    <s v="LOS ANGELES "/>
    <s v="CA"/>
    <d v="1991-12-23T00:00:00"/>
    <n v="33539"/>
    <s v="NM"/>
    <s v="FDIC"/>
    <x v="0"/>
    <n v="3"/>
    <s v="SAN FRANCISCO "/>
    <x v="57"/>
  </r>
  <r>
    <s v="PromiseOne Bank "/>
    <s v="DULUTH "/>
    <s v="GA"/>
    <d v="2008-11-06T00:00:00"/>
    <n v="58657"/>
    <s v="NM"/>
    <s v="FDIC"/>
    <x v="0"/>
    <n v="3"/>
    <s v="ATLANTA "/>
    <x v="58"/>
  </r>
  <r>
    <s v="Quantum National Bank "/>
    <s v="SUWANEE "/>
    <s v="GA"/>
    <d v="1995-12-27T00:00:00"/>
    <n v="34110"/>
    <s v="N "/>
    <s v="OCC"/>
    <x v="0"/>
    <n v="3"/>
    <s v="ATLANTA "/>
    <x v="59"/>
  </r>
  <r>
    <s v="Royal Business Bank "/>
    <s v="LOS ANGELES "/>
    <s v="CA"/>
    <d v="2008-11-18T00:00:00"/>
    <n v="58816"/>
    <s v="NM"/>
    <s v="FDIC"/>
    <x v="0"/>
    <n v="8"/>
    <s v="SAN FRANCISCO "/>
    <x v="60"/>
  </r>
  <r>
    <s v="Shinhan Bank America "/>
    <s v="New York "/>
    <s v="NY"/>
    <d v="1990-10-18T00:00:00"/>
    <n v="33188"/>
    <s v="NM"/>
    <s v="FDIC"/>
    <x v="0"/>
    <n v="8"/>
    <s v="NEW YORK "/>
    <x v="61"/>
  </r>
  <r>
    <s v="Southwestern National Bank "/>
    <s v="HOUSTON "/>
    <s v="TX"/>
    <d v="1997-11-03T00:00:00"/>
    <n v="34319"/>
    <s v="N "/>
    <s v="OCC"/>
    <x v="0"/>
    <n v="3"/>
    <s v="DALLAS "/>
    <x v="62"/>
  </r>
  <r>
    <s v="State Bank of Texas "/>
    <s v="DALLAS "/>
    <s v="TX"/>
    <d v="1987-10-19T00:00:00"/>
    <n v="27074"/>
    <s v="NM"/>
    <s v="FDIC"/>
    <x v="0"/>
    <n v="3"/>
    <s v="DALLAS "/>
    <x v="63"/>
  </r>
  <r>
    <s v="Touchmark National Bank "/>
    <s v="ALPHARETTA "/>
    <s v="GA"/>
    <d v="2008-01-28T00:00:00"/>
    <n v="58687"/>
    <s v="N "/>
    <s v="OCC"/>
    <x v="0"/>
    <n v="3"/>
    <s v="ATLANTA "/>
    <x v="64"/>
  </r>
  <r>
    <s v="UniBank "/>
    <s v="LYNNWOOD "/>
    <s v="WA"/>
    <d v="2006-11-01T00:00:00"/>
    <n v="58407"/>
    <s v="NM"/>
    <s v="FDIC"/>
    <x v="0"/>
    <n v="3"/>
    <s v="SAN FRANCISCO "/>
    <x v="65"/>
  </r>
  <r>
    <s v="United Orient Bank "/>
    <s v="NEW YORK "/>
    <s v="NY"/>
    <d v="1981-04-09T00:00:00"/>
    <n v="23373"/>
    <s v="NM"/>
    <s v="FDIC"/>
    <x v="0"/>
    <n v="3"/>
    <s v="NEW YORK "/>
    <x v="66"/>
  </r>
  <r>
    <s v="United Pacific Bank "/>
    <s v="CITY OF INDUSTRY "/>
    <s v="CA"/>
    <d v="1982-05-11T00:00:00"/>
    <n v="23805"/>
    <s v="NM"/>
    <s v="FDIC"/>
    <x v="0"/>
    <n v="3"/>
    <s v="SAN FRANCISCO "/>
    <x v="67"/>
  </r>
  <r>
    <s v="Universal Bank "/>
    <s v="WEST COVINA "/>
    <s v="CA"/>
    <d v="1954-11-17T00:00:00"/>
    <n v="30722"/>
    <s v="SB"/>
    <s v="OCC"/>
    <x v="0"/>
    <n v="3"/>
    <s v="SAN FRANCISCO "/>
    <x v="68"/>
  </r>
  <r>
    <s v="US Metro Bank "/>
    <s v="GARDEN GROVE "/>
    <s v="CA"/>
    <d v="2006-09-15T00:00:00"/>
    <n v="58310"/>
    <s v="NM"/>
    <s v="FDIC"/>
    <x v="0"/>
    <n v="3"/>
    <s v="SAN FRANCISCO "/>
    <x v="69"/>
  </r>
  <r>
    <s v="Wallis Bank "/>
    <s v="WALLIS "/>
    <s v="TX"/>
    <d v="1972-10-28T00:00:00"/>
    <n v="20845"/>
    <s v="NM"/>
    <s v="FDIC"/>
    <x v="0"/>
    <n v="3"/>
    <s v="DALLAS "/>
    <x v="70"/>
  </r>
  <r>
    <s v="Alamerica Bank "/>
    <s v="BIRMINGHAM "/>
    <s v="AL"/>
    <d v="2000-01-28T00:00:00"/>
    <n v="35314"/>
    <s v="NM"/>
    <s v="FDIC"/>
    <x v="1"/>
    <n v="1"/>
    <s v="ATLANTA "/>
    <x v="71"/>
  </r>
  <r>
    <s v="Broadway Federal Bank, f.s.b. "/>
    <s v="LOS ANGELES "/>
    <s v="CA"/>
    <d v="1947-02-26T00:00:00"/>
    <n v="30306"/>
    <s v="SB"/>
    <s v="OCC"/>
    <x v="1"/>
    <n v="1"/>
    <s v="SAN FRANCISCO "/>
    <x v="72"/>
  </r>
  <r>
    <s v="Carver Federal Savings Bank "/>
    <s v="NEW YORK "/>
    <s v="NY"/>
    <d v="1948-01-01T00:00:00"/>
    <n v="30394"/>
    <s v="SB"/>
    <s v="OCC"/>
    <x v="1"/>
    <n v="6"/>
    <s v="NEW YORK "/>
    <x v="73"/>
  </r>
  <r>
    <s v="Carver State Bank "/>
    <s v="SAVANNAH "/>
    <s v="GA"/>
    <d v="1927-01-01T00:00:00"/>
    <n v="16584"/>
    <s v="NM"/>
    <s v="FDIC"/>
    <x v="1"/>
    <n v="1"/>
    <s v="ATLANTA "/>
    <x v="74"/>
  </r>
  <r>
    <s v="Citizens Savings Bank and Trust Company "/>
    <s v="NASHVILLE "/>
    <s v="TN"/>
    <d v="1904-01-04T00:00:00"/>
    <n v="10319"/>
    <s v="NM"/>
    <s v="FDIC"/>
    <x v="1"/>
    <n v="1"/>
    <s v="DALLAS "/>
    <x v="75"/>
  </r>
  <r>
    <s v="Citizens Trust Bank "/>
    <s v="ATLANTA "/>
    <s v="GA"/>
    <d v="1921-06-18T00:00:00"/>
    <n v="8033"/>
    <s v="SM"/>
    <s v="FED"/>
    <x v="1"/>
    <n v="1"/>
    <s v="ATLANTA "/>
    <x v="76"/>
  </r>
  <r>
    <s v="Columbia Savings and Loan Association "/>
    <s v="MILWAUKEE "/>
    <s v="WI"/>
    <d v="1924-01-01T00:00:00"/>
    <n v="28480"/>
    <s v="SL"/>
    <s v="FDIC"/>
    <x v="1"/>
    <n v="1"/>
    <s v="CHICAGO "/>
    <x v="77"/>
  </r>
  <r>
    <s v="Commonwealth National Bank "/>
    <s v="MOBILE "/>
    <s v="AL"/>
    <d v="1976-02-19T00:00:00"/>
    <n v="22229"/>
    <s v="N "/>
    <s v="OCC"/>
    <x v="1"/>
    <n v="1"/>
    <s v="ATLANTA "/>
    <x v="78"/>
  </r>
  <r>
    <s v="First Independence Bank "/>
    <s v="DETROIT "/>
    <s v="MI"/>
    <d v="1970-05-14T00:00:00"/>
    <n v="20179"/>
    <s v="NM"/>
    <s v="FDIC"/>
    <x v="1"/>
    <n v="1"/>
    <s v="CHICAGO "/>
    <x v="79"/>
  </r>
  <r>
    <s v="First Security Bank and Trust Company "/>
    <s v="OKLAHOMA CITY "/>
    <s v="OK"/>
    <d v="1951-04-06T00:00:00"/>
    <n v="17001"/>
    <s v="NM"/>
    <s v="FDIC"/>
    <x v="1"/>
    <n v="1"/>
    <s v="DALLAS "/>
    <x v="80"/>
  </r>
  <r>
    <s v="GN Bank "/>
    <s v="CHICAGO "/>
    <s v="IL"/>
    <d v="1934-01-01T00:00:00"/>
    <n v="29399"/>
    <s v="SB"/>
    <s v="OCC"/>
    <x v="1"/>
    <n v="1"/>
    <s v="CHICAGO "/>
    <x v="81"/>
  </r>
  <r>
    <s v="Industrial Bank "/>
    <s v="WASHINGTON "/>
    <s v="DC"/>
    <d v="1934-08-18T00:00:00"/>
    <n v="14679"/>
    <s v="NM"/>
    <s v="FDIC"/>
    <x v="1"/>
    <n v="1"/>
    <s v="NEW YORK "/>
    <x v="82"/>
  </r>
  <r>
    <s v="Liberty Bank and Trust Company "/>
    <s v="New Orleans "/>
    <s v="LA"/>
    <d v="1972-11-16T00:00:00"/>
    <n v="20856"/>
    <s v="NM"/>
    <s v="FDIC"/>
    <x v="1"/>
    <n v="1"/>
    <s v="DALLAS "/>
    <x v="83"/>
  </r>
  <r>
    <s v="Mechanics &amp; Farmers Bank "/>
    <s v="DURHAM "/>
    <s v="NC"/>
    <d v="1908-03-01T00:00:00"/>
    <n v="12266"/>
    <s v="NM"/>
    <s v="FDIC"/>
    <x v="1"/>
    <n v="1"/>
    <s v="ATLANTA "/>
    <x v="84"/>
  </r>
  <r>
    <s v="OneUnited Bank "/>
    <s v="BOSTON "/>
    <s v="MA"/>
    <d v="1982-08-02T00:00:00"/>
    <n v="23966"/>
    <s v="NM"/>
    <s v="FDIC"/>
    <x v="1"/>
    <n v="1"/>
    <s v="SAN FRANCISCO "/>
    <x v="85"/>
  </r>
  <r>
    <s v="OPTUS Bank "/>
    <s v="COLUMBIA "/>
    <s v="SC"/>
    <d v="1999-03-26T00:00:00"/>
    <n v="35241"/>
    <s v="NM"/>
    <s v="FDIC"/>
    <x v="1"/>
    <n v="1"/>
    <s v="ATLANTA "/>
    <x v="86"/>
  </r>
  <r>
    <s v="The Harbor Bank of Maryland "/>
    <s v="BALTIMORE "/>
    <s v="MD"/>
    <d v="1982-09-13T00:00:00"/>
    <n v="24015"/>
    <s v="NM"/>
    <s v="FDIC"/>
    <x v="1"/>
    <n v="6"/>
    <s v="NEW YORK "/>
    <x v="87"/>
  </r>
  <r>
    <s v="Tri-State Bank of Memphis "/>
    <s v="MEMPHIS "/>
    <s v="TN"/>
    <d v="1946-12-16T00:00:00"/>
    <n v="16511"/>
    <s v="NM"/>
    <s v="FDIC"/>
    <x v="1"/>
    <n v="1"/>
    <s v="DALLAS "/>
    <x v="88"/>
  </r>
  <r>
    <s v="United Bank of Philadelphia "/>
    <s v="PHILADELPHIA "/>
    <s v="PA"/>
    <d v="1992-03-23T00:00:00"/>
    <n v="33568"/>
    <s v="NM"/>
    <s v="FDIC"/>
    <x v="1"/>
    <n v="1"/>
    <s v="NEW YORK "/>
    <x v="89"/>
  </r>
  <r>
    <s v="Unity National Bank of Houston "/>
    <s v="HOUSTON "/>
    <s v="TX"/>
    <d v="1985-08-01T00:00:00"/>
    <n v="26351"/>
    <s v="N "/>
    <s v="OCC"/>
    <x v="1"/>
    <n v="1"/>
    <s v="DALLAS "/>
    <x v="90"/>
  </r>
  <r>
    <s v="BAC Florida Bank "/>
    <s v="CORAL GABLES "/>
    <s v="FL"/>
    <d v="1973-10-12T00:00:00"/>
    <n v="21265"/>
    <s v="NM"/>
    <s v="FDIC"/>
    <x v="2"/>
    <n v="2"/>
    <s v="ATLANTA "/>
    <x v="91"/>
  </r>
  <r>
    <s v="Banco Popular de Puerto Rico "/>
    <s v="SAN JUAN "/>
    <s v="PR"/>
    <d v="1999-01-02T00:00:00"/>
    <n v="34968"/>
    <s v="SM"/>
    <s v="FED"/>
    <x v="2"/>
    <n v="7"/>
    <s v="NEW YORK "/>
    <x v="92"/>
  </r>
  <r>
    <s v="Banco Santander Puerto Rico "/>
    <s v="SAN JUAN "/>
    <s v="PR"/>
    <d v="1972-10-02T00:00:00"/>
    <n v="20828"/>
    <s v="NM"/>
    <s v="FDIC"/>
    <x v="2"/>
    <n v="7"/>
    <s v="NEW YORK "/>
    <x v="93"/>
  </r>
  <r>
    <s v="Banesco USA "/>
    <s v="CORAL GABLES "/>
    <s v="FL"/>
    <d v="2006-01-10T00:00:00"/>
    <n v="57815"/>
    <s v="NM"/>
    <s v="FDIC"/>
    <x v="2"/>
    <n v="2"/>
    <s v="ATLANTA "/>
    <x v="94"/>
  </r>
  <r>
    <s v="Bank of Grand Lake "/>
    <s v="GROVE "/>
    <s v="OK"/>
    <d v="2005-06-09T00:00:00"/>
    <n v="57915"/>
    <s v="NM"/>
    <s v="FDIC"/>
    <x v="2"/>
    <n v="2"/>
    <s v="DALLAS "/>
    <x v="95"/>
  </r>
  <r>
    <s v="Bank of South Texas "/>
    <s v="MCALLEN "/>
    <s v="TX"/>
    <d v="1986-07-08T00:00:00"/>
    <n v="26727"/>
    <s v="NM"/>
    <s v="FDIC"/>
    <x v="2"/>
    <n v="2"/>
    <s v="DALLAS "/>
    <x v="96"/>
  </r>
  <r>
    <s v="Centinel Bank of Taos "/>
    <s v="TAOS "/>
    <s v="NM"/>
    <d v="1969-03-01T00:00:00"/>
    <n v="19904"/>
    <s v="NM"/>
    <s v="FDIC"/>
    <x v="2"/>
    <n v="2"/>
    <s v="DALLAS "/>
    <x v="97"/>
  </r>
  <r>
    <s v="Citizens State Bank "/>
    <s v="ROMA "/>
    <s v="TX"/>
    <d v="1978-05-15T00:00:00"/>
    <n v="22657"/>
    <s v="NM"/>
    <s v="FDIC"/>
    <x v="2"/>
    <n v="2"/>
    <s v="DALLAS "/>
    <x v="98"/>
  </r>
  <r>
    <s v="Commerce Bank "/>
    <s v="LAREDO "/>
    <s v="TX"/>
    <d v="1982-03-31T00:00:00"/>
    <n v="23772"/>
    <s v="NM"/>
    <s v="FDIC"/>
    <x v="2"/>
    <n v="2"/>
    <s v="DALLAS "/>
    <x v="99"/>
  </r>
  <r>
    <s v="Commercial Bank of California "/>
    <s v="IRVINE "/>
    <s v="CA"/>
    <d v="2003-05-15T00:00:00"/>
    <n v="57417"/>
    <s v="NM"/>
    <s v="FDIC"/>
    <x v="2"/>
    <n v="2"/>
    <s v="SAN FRANCISCO "/>
    <x v="100"/>
  </r>
  <r>
    <s v="Community 1st Bank Las Vegas"/>
    <s v="LAS VEGAS"/>
    <s v="NM"/>
    <d v="1949-11-23T00:00:00"/>
    <n v="16854"/>
    <s v="NM"/>
    <s v="FDIC"/>
    <x v="2"/>
    <n v="2"/>
    <s v="DALLAS "/>
    <x v="101"/>
  </r>
  <r>
    <s v="Community Commerce Bank "/>
    <s v="CLAREMONT "/>
    <s v="CA"/>
    <d v="1976-10-01T00:00:00"/>
    <n v="26363"/>
    <s v="NM"/>
    <s v="FDIC"/>
    <x v="2"/>
    <n v="2"/>
    <s v="SAN FRANCISCO "/>
    <x v="102"/>
  </r>
  <r>
    <s v="Executive National Bank "/>
    <s v="MIAMI "/>
    <s v="FL"/>
    <d v="1972-06-07T00:00:00"/>
    <n v="20711"/>
    <s v="N "/>
    <s v="OCC"/>
    <x v="2"/>
    <n v="2"/>
    <s v="ATLANTA "/>
    <x v="103"/>
  </r>
  <r>
    <s v="Falcon International Bank "/>
    <s v="LAREDO "/>
    <s v="TX"/>
    <d v="1986-12-10T00:00:00"/>
    <n v="26856"/>
    <s v="NM"/>
    <s v="FDIC"/>
    <x v="2"/>
    <n v="2"/>
    <s v="DALLAS "/>
    <x v="104"/>
  </r>
  <r>
    <s v="FirstBank Puerto Rico "/>
    <s v="SANTURCE "/>
    <s v="PR"/>
    <d v="1949-01-17T00:00:00"/>
    <n v="30387"/>
    <s v="NM"/>
    <s v="FDIC"/>
    <x v="2"/>
    <n v="7"/>
    <s v="NEW YORK "/>
    <x v="105"/>
  </r>
  <r>
    <s v="Freedom Bank "/>
    <s v="FREER "/>
    <s v="TX"/>
    <d v="1958-07-12T00:00:00"/>
    <n v="17881"/>
    <s v="NM"/>
    <s v="FDIC"/>
    <x v="2"/>
    <n v="2"/>
    <s v="DALLAS "/>
    <x v="106"/>
  </r>
  <r>
    <s v="Greater State Bank "/>
    <s v="MCALLEN "/>
    <s v="TX"/>
    <d v="1974-01-01T00:00:00"/>
    <n v="31762"/>
    <s v="NM"/>
    <s v="FDIC"/>
    <x v="2"/>
    <n v="2"/>
    <s v="DALLAS "/>
    <x v="107"/>
  </r>
  <r>
    <s v="Interamerican Bank, A FSB "/>
    <s v="MIAMI "/>
    <s v="FL"/>
    <d v="1976-08-23T00:00:00"/>
    <n v="31823"/>
    <s v="SB"/>
    <s v="OCC"/>
    <x v="2"/>
    <n v="2"/>
    <s v="ATLANTA "/>
    <x v="108"/>
  </r>
  <r>
    <s v="International Bank of Commerce "/>
    <s v="ZAPATA "/>
    <s v="TX"/>
    <d v="1984-02-06T00:00:00"/>
    <n v="24961"/>
    <s v="NM"/>
    <s v="FDIC"/>
    <x v="2"/>
    <n v="2"/>
    <s v="DALLAS "/>
    <x v="109"/>
  </r>
  <r>
    <s v="International Bank of Commerce "/>
    <s v="BROWNSVILLE "/>
    <s v="TX"/>
    <d v="1984-10-09T00:00:00"/>
    <n v="25679"/>
    <s v="NM"/>
    <s v="FDIC"/>
    <x v="2"/>
    <n v="2"/>
    <s v="DALLAS "/>
    <x v="110"/>
  </r>
  <r>
    <s v="International Bank of Commerce "/>
    <s v="LAREDO "/>
    <s v="TX"/>
    <d v="1966-09-02T00:00:00"/>
    <n v="19629"/>
    <s v="NM"/>
    <s v="FDIC"/>
    <x v="2"/>
    <n v="2"/>
    <s v="DALLAS "/>
    <x v="111"/>
  </r>
  <r>
    <s v="International Finance Bank "/>
    <s v="MIAMI "/>
    <s v="FL"/>
    <d v="1983-11-30T00:00:00"/>
    <n v="24823"/>
    <s v="NM"/>
    <s v="FDIC"/>
    <x v="2"/>
    <n v="2"/>
    <s v="ATLANTA "/>
    <x v="112"/>
  </r>
  <r>
    <s v="Lone Star National Bank "/>
    <s v="PHARR "/>
    <s v="TX"/>
    <d v="1983-01-24T00:00:00"/>
    <n v="24347"/>
    <s v="N "/>
    <s v="OCC"/>
    <x v="2"/>
    <n v="2"/>
    <s v="DALLAS "/>
    <x v="113"/>
  </r>
  <r>
    <s v="Ocean Bank "/>
    <s v="MIAMI "/>
    <s v="FL"/>
    <d v="1982-12-09T00:00:00"/>
    <n v="24156"/>
    <s v="NM"/>
    <s v="FDIC"/>
    <x v="2"/>
    <n v="2"/>
    <s v="ATLANTA "/>
    <x v="114"/>
  </r>
  <r>
    <s v="Oriental Bank "/>
    <s v="SAN JUAN "/>
    <s v="PR"/>
    <d v="1965-03-25T00:00:00"/>
    <n v="31469"/>
    <s v="NM"/>
    <s v="FDIC"/>
    <x v="2"/>
    <n v="7"/>
    <s v="NEW YORK "/>
    <x v="115"/>
  </r>
  <r>
    <s v="Plus International Bank "/>
    <s v="MIAMI "/>
    <s v="FL"/>
    <d v="2001-09-14T00:00:00"/>
    <n v="57083"/>
    <s v="NM"/>
    <s v="FDIC"/>
    <x v="2"/>
    <n v="2"/>
    <s v="ATLANTA "/>
    <x v="116"/>
  </r>
  <r>
    <s v="Ponce Bank "/>
    <s v="BRONX "/>
    <s v="NY"/>
    <d v="1960-03-31T00:00:00"/>
    <n v="31189"/>
    <s v="SB"/>
    <s v="OCC"/>
    <x v="2"/>
    <n v="7"/>
    <s v="NEW YORK "/>
    <x v="117"/>
  </r>
  <r>
    <s v="Popular Bank "/>
    <s v="NEW YORK "/>
    <s v="NY"/>
    <d v="1999-01-02T00:00:00"/>
    <n v="34967"/>
    <s v="SM"/>
    <s v="FED"/>
    <x v="2"/>
    <n v="7"/>
    <s v="NEW YORK "/>
    <x v="118"/>
  </r>
  <r>
    <s v="Rio Bank "/>
    <s v="MCALLEN "/>
    <s v="TX"/>
    <d v="1985-02-11T00:00:00"/>
    <n v="25886"/>
    <s v="NM"/>
    <s v="FDIC"/>
    <x v="2"/>
    <n v="7"/>
    <s v="DALLAS "/>
    <x v="119"/>
  </r>
  <r>
    <s v="Sunstate Bank "/>
    <s v="MIAMI "/>
    <s v="FL"/>
    <d v="1999-03-15T00:00:00"/>
    <n v="34643"/>
    <s v="NM"/>
    <s v="FDIC"/>
    <x v="2"/>
    <n v="7"/>
    <s v="ATLANTA "/>
    <x v="120"/>
  </r>
  <r>
    <s v="Texas National Bank "/>
    <s v="MERCEDES "/>
    <s v="TX"/>
    <d v="1920-11-26T00:00:00"/>
    <n v="3337"/>
    <s v="N "/>
    <s v="OCC"/>
    <x v="2"/>
    <n v="2"/>
    <s v="DALLAS "/>
    <x v="121"/>
  </r>
  <r>
    <s v="U. S. Century Bank "/>
    <s v="DORAL "/>
    <s v="FL"/>
    <d v="2002-10-28T00:00:00"/>
    <n v="57369"/>
    <s v="NM"/>
    <s v="FDIC"/>
    <x v="2"/>
    <n v="2"/>
    <s v="ATLANTA "/>
    <x v="122"/>
  </r>
  <r>
    <s v="United Bank of El Paso del Norte "/>
    <s v="EL PASO "/>
    <s v="TX"/>
    <d v="2001-05-01T00:00:00"/>
    <n v="57119"/>
    <s v="SM"/>
    <s v="FED"/>
    <x v="2"/>
    <n v="2"/>
    <s v="DALLAS "/>
    <x v="123"/>
  </r>
  <r>
    <s v="Zapata National Bank "/>
    <s v="ZAPATA "/>
    <s v="TX"/>
    <d v="1961-11-16T00:00:00"/>
    <n v="18454"/>
    <s v="N "/>
    <s v="OCC"/>
    <x v="2"/>
    <n v="2"/>
    <s v="DALLAS "/>
    <x v="124"/>
  </r>
  <r>
    <s v="Piermont Bank "/>
    <s v="NEW YORK "/>
    <s v="NY"/>
    <d v="2019-07-01T00:00:00"/>
    <n v="59154"/>
    <s v="NM"/>
    <s v="FDIC"/>
    <x v="3"/>
    <n v="10"/>
    <s v="NEW YORK "/>
    <x v="125"/>
  </r>
  <r>
    <s v="AllNations Bank "/>
    <s v="CALUMET "/>
    <s v="OK"/>
    <d v="1901-01-01T00:00:00"/>
    <n v="4051"/>
    <s v="SM"/>
    <s v="FED"/>
    <x v="4"/>
    <n v="4"/>
    <s v="DALLAS "/>
    <x v="126"/>
  </r>
  <r>
    <s v="Bank of Cherokee County "/>
    <s v="HULBERT "/>
    <s v="OK"/>
    <d v="1908-12-01T00:00:00"/>
    <n v="2327"/>
    <s v="SM"/>
    <s v="FED"/>
    <x v="4"/>
    <n v="4"/>
    <s v="DALLAS "/>
    <x v="127"/>
  </r>
  <r>
    <s v="Bay Bank "/>
    <s v="GREEN BAY "/>
    <s v="WI"/>
    <d v="1995-08-21T00:00:00"/>
    <n v="34052"/>
    <s v="NM"/>
    <s v="FDIC"/>
    <x v="4"/>
    <n v="4"/>
    <s v="CHICAGO "/>
    <x v="128"/>
  </r>
  <r>
    <s v="Carson Community Bank "/>
    <s v="STILWELL "/>
    <s v="OK"/>
    <d v="1903-02-03T00:00:00"/>
    <n v="2320"/>
    <s v="NM"/>
    <s v="FDIC"/>
    <x v="4"/>
    <n v="4"/>
    <s v="DALLAS "/>
    <x v="129"/>
  </r>
  <r>
    <s v="Chickasaw Community Bank "/>
    <s v="OKLAHOMA CITY "/>
    <s v="OK"/>
    <d v="1903-01-01T00:00:00"/>
    <n v="11521"/>
    <s v="SM"/>
    <s v="FED"/>
    <x v="4"/>
    <n v="4"/>
    <s v="DALLAS "/>
    <x v="130"/>
  </r>
  <r>
    <s v="Eagle Bank "/>
    <s v="POLSON "/>
    <s v="MT"/>
    <d v="2006-07-25T00:00:00"/>
    <n v="58282"/>
    <s v="NM"/>
    <s v="FDIC"/>
    <x v="4"/>
    <n v="4"/>
    <s v="SAN FRANCISCO "/>
    <x v="131"/>
  </r>
  <r>
    <s v="F &amp; M Bank "/>
    <s v="EDMOND "/>
    <s v="OK"/>
    <d v="1902-01-01T00:00:00"/>
    <n v="12761"/>
    <s v="NM"/>
    <s v="FDIC"/>
    <x v="4"/>
    <n v="4"/>
    <s v="DALLAS "/>
    <x v="132"/>
  </r>
  <r>
    <s v="First National Bank and Trust Company "/>
    <s v="SHAWNEE "/>
    <s v="OK"/>
    <d v="1984-10-29T00:00:00"/>
    <n v="25738"/>
    <s v="N "/>
    <s v="OCC"/>
    <x v="4"/>
    <n v="4"/>
    <s v="DALLAS "/>
    <x v="133"/>
  </r>
  <r>
    <s v="FirstBank "/>
    <s v="ANTLERS "/>
    <s v="OK"/>
    <d v="1901-01-01T00:00:00"/>
    <n v="14331"/>
    <s v="SM"/>
    <s v="FED"/>
    <x v="4"/>
    <n v="4"/>
    <s v="DALLAS "/>
    <x v="134"/>
  </r>
  <r>
    <s v="Gateway First Bank "/>
    <s v="JENKS "/>
    <s v="OK"/>
    <d v="1935-03-02T00:00:00"/>
    <n v="15118"/>
    <s v="NM"/>
    <s v="FDIC"/>
    <x v="4"/>
    <n v="4"/>
    <s v="DALLAS "/>
    <x v="135"/>
  </r>
  <r>
    <s v="Lumbee Guaranty Bank "/>
    <s v="PEMBROKE "/>
    <s v="NC"/>
    <d v="1971-12-22T00:00:00"/>
    <n v="20568"/>
    <s v="NM"/>
    <s v="FDIC"/>
    <x v="4"/>
    <n v="4"/>
    <s v="ATLANTA "/>
    <x v="136"/>
  </r>
  <r>
    <s v="Native American Bank, National Association "/>
    <s v="DENVER "/>
    <s v="CO"/>
    <d v="1987-07-27T00:00:00"/>
    <n v="27026"/>
    <s v="N "/>
    <s v="OCC"/>
    <x v="4"/>
    <n v="4"/>
    <s v="DALLAS "/>
    <x v="137"/>
  </r>
  <r>
    <s v="Oklahoma State Bank "/>
    <s v="VINITA "/>
    <s v="OK"/>
    <d v="1938-07-13T00:00:00"/>
    <n v="15611"/>
    <s v="NM"/>
    <s v="FDIC"/>
    <x v="4"/>
    <n v="4"/>
    <s v="DALLAS "/>
    <x v="138"/>
  </r>
  <r>
    <s v="People's Bank of Seneca "/>
    <s v="SENECA "/>
    <s v="MO"/>
    <d v="1996-03-15T00:00:00"/>
    <n v="34146"/>
    <s v="NM"/>
    <s v="FDIC"/>
    <x v="4"/>
    <n v="4"/>
    <s v="KANSAS CITY "/>
    <x v="139"/>
  </r>
  <r>
    <s v="Pinnacle Bank "/>
    <s v="MARSHALLTOWN "/>
    <s v="IA"/>
    <d v="1927-05-05T00:00:00"/>
    <n v="252"/>
    <s v="SM"/>
    <s v="FED"/>
    <x v="4"/>
    <n v="4"/>
    <s v="KANSAS CITY "/>
    <x v="140"/>
  </r>
  <r>
    <s v="Turtle Mountain State Bank "/>
    <s v="BELCOURT "/>
    <s v="ND"/>
    <d v="2007-12-03T00:00:00"/>
    <n v="58586"/>
    <s v="NM"/>
    <s v="FDIC"/>
    <x v="4"/>
    <n v="4"/>
    <s v="KANSAS CITY "/>
    <x v="141"/>
  </r>
  <r>
    <s v="Woodlands National Bank "/>
    <s v="HINCKLEY "/>
    <s v="MN"/>
    <d v="1908-10-01T00:00:00"/>
    <n v="1417"/>
    <s v="N "/>
    <s v="OCC"/>
    <x v="4"/>
    <n v="4"/>
    <s v="KANSAS CITY "/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3F8E-F7F0-4D62-AB15-E751EF6D5EE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:D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3" showAll="0">
      <items count="144">
        <item x="71"/>
        <item x="77"/>
        <item x="20"/>
        <item x="126"/>
        <item x="89"/>
        <item x="78"/>
        <item x="74"/>
        <item x="42"/>
        <item x="8"/>
        <item x="15"/>
        <item x="106"/>
        <item x="116"/>
        <item x="80"/>
        <item x="131"/>
        <item x="4"/>
        <item x="66"/>
        <item x="12"/>
        <item x="16"/>
        <item x="124"/>
        <item x="98"/>
        <item x="141"/>
        <item x="14"/>
        <item x="107"/>
        <item x="88"/>
        <item x="33"/>
        <item x="75"/>
        <item x="81"/>
        <item x="26"/>
        <item x="125"/>
        <item x="18"/>
        <item x="53"/>
        <item x="128"/>
        <item x="90"/>
        <item x="127"/>
        <item x="25"/>
        <item x="96"/>
        <item x="86"/>
        <item x="101"/>
        <item x="129"/>
        <item x="13"/>
        <item x="67"/>
        <item x="34"/>
        <item x="24"/>
        <item x="45"/>
        <item x="138"/>
        <item x="46"/>
        <item x="52"/>
        <item x="137"/>
        <item x="95"/>
        <item x="35"/>
        <item x="108"/>
        <item x="40"/>
        <item x="140"/>
        <item x="7"/>
        <item x="130"/>
        <item x="47"/>
        <item x="139"/>
        <item x="19"/>
        <item x="79"/>
        <item x="84"/>
        <item x="2"/>
        <item x="123"/>
        <item x="97"/>
        <item x="133"/>
        <item x="102"/>
        <item x="142"/>
        <item x="55"/>
        <item x="87"/>
        <item x="0"/>
        <item x="6"/>
        <item x="51"/>
        <item x="136"/>
        <item x="65"/>
        <item x="43"/>
        <item x="68"/>
        <item x="121"/>
        <item x="109"/>
        <item x="64"/>
        <item x="48"/>
        <item x="50"/>
        <item x="72"/>
        <item x="49"/>
        <item x="76"/>
        <item x="120"/>
        <item x="103"/>
        <item x="134"/>
        <item x="58"/>
        <item x="132"/>
        <item x="99"/>
        <item x="5"/>
        <item x="28"/>
        <item x="82"/>
        <item x="59"/>
        <item x="119"/>
        <item x="69"/>
        <item x="73"/>
        <item x="85"/>
        <item x="1"/>
        <item x="62"/>
        <item x="30"/>
        <item x="83"/>
        <item x="32"/>
        <item x="39"/>
        <item x="38"/>
        <item x="112"/>
        <item x="63"/>
        <item x="27"/>
        <item x="11"/>
        <item x="31"/>
        <item x="70"/>
        <item x="36"/>
        <item x="117"/>
        <item x="110"/>
        <item x="54"/>
        <item x="21"/>
        <item x="100"/>
        <item x="122"/>
        <item x="104"/>
        <item x="135"/>
        <item x="61"/>
        <item x="44"/>
        <item x="3"/>
        <item x="41"/>
        <item x="56"/>
        <item x="94"/>
        <item x="29"/>
        <item x="91"/>
        <item x="9"/>
        <item x="113"/>
        <item x="60"/>
        <item x="22"/>
        <item x="114"/>
        <item x="57"/>
        <item x="93"/>
        <item x="37"/>
        <item x="111"/>
        <item x="115"/>
        <item x="118"/>
        <item x="105"/>
        <item x="10"/>
        <item x="17"/>
        <item x="23"/>
        <item x="92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SSETS 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2AE93B-9567-4398-91AB-88B55B82EC45}" name="Table2" displayName="Table2" ref="B4:F148" totalsRowShown="0" tableBorderDxfId="2">
  <autoFilter ref="B4:F148" xr:uid="{8A5583F2-DE5F-43B9-91F2-27320BB39253}"/>
  <tableColumns count="5">
    <tableColumn id="1" xr3:uid="{A05EABBA-CA8D-4F9F-86E0-9D347137ADFA}" name="Column1"/>
    <tableColumn id="2" xr3:uid="{D256854C-B79F-4485-8E35-61D920D511A0}" name="Column2"/>
    <tableColumn id="3" xr3:uid="{A05B5228-2CFC-4537-8852-4BF70F2E9621}" name="Column3"/>
    <tableColumn id="4" xr3:uid="{0F56FE00-C92B-4877-8F57-EF3B1CE7FE02}" name="Column4" dataDxfId="1"/>
    <tableColumn id="5" xr3:uid="{30C31CEE-483D-430E-BEF9-B0A75FB76EEA}" name="Column5" dataDxfId="0" dataCellStyle="Currency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83"/>
  <sheetViews>
    <sheetView workbookViewId="0">
      <selection activeCell="A7" sqref="A7:K150"/>
    </sheetView>
  </sheetViews>
  <sheetFormatPr defaultRowHeight="14.5" x14ac:dyDescent="0.35"/>
  <cols>
    <col min="1" max="1" width="38.90625" style="34" customWidth="1"/>
    <col min="2" max="2" width="21" style="34" customWidth="1"/>
    <col min="3" max="3" width="6.26953125" style="40" bestFit="1" customWidth="1"/>
    <col min="4" max="4" width="10.54296875" style="111" bestFit="1" customWidth="1"/>
    <col min="5" max="5" width="6" bestFit="1" customWidth="1"/>
    <col min="6" max="6" width="6.1796875" style="27" bestFit="1" customWidth="1"/>
    <col min="7" max="7" width="11.54296875" style="27" bestFit="1" customWidth="1"/>
    <col min="8" max="8" width="22.81640625" style="14" customWidth="1"/>
    <col min="9" max="9" width="22.453125" style="14" customWidth="1"/>
    <col min="10" max="10" width="14.7265625" style="40" bestFit="1" customWidth="1"/>
    <col min="11" max="11" width="15.81640625" style="124" customWidth="1"/>
  </cols>
  <sheetData>
    <row r="1" spans="1:11" ht="20" x14ac:dyDescent="0.4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20" x14ac:dyDescent="0.4">
      <c r="A2" s="142">
        <v>44012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 x14ac:dyDescent="0.35">
      <c r="A3" s="28"/>
      <c r="B3" s="3"/>
      <c r="C3" s="38"/>
      <c r="D3" s="107"/>
      <c r="E3" s="2"/>
      <c r="F3" s="75"/>
      <c r="G3" s="75"/>
      <c r="H3" s="1"/>
      <c r="I3" s="1"/>
      <c r="J3" s="38"/>
    </row>
    <row r="4" spans="1:11" x14ac:dyDescent="0.35">
      <c r="A4" s="29"/>
      <c r="B4" s="30"/>
      <c r="C4" s="39"/>
      <c r="D4" s="108" t="s">
        <v>1</v>
      </c>
      <c r="E4" s="4"/>
      <c r="F4" s="54"/>
      <c r="G4" s="54"/>
      <c r="H4" s="5" t="s">
        <v>2</v>
      </c>
      <c r="I4" s="5" t="s">
        <v>314</v>
      </c>
      <c r="J4" s="39" t="s">
        <v>3</v>
      </c>
      <c r="K4" s="125" t="s">
        <v>4</v>
      </c>
    </row>
    <row r="5" spans="1:11" x14ac:dyDescent="0.35">
      <c r="A5" s="31" t="s">
        <v>5</v>
      </c>
      <c r="B5" s="32" t="s">
        <v>6</v>
      </c>
      <c r="C5" s="6" t="s">
        <v>7</v>
      </c>
      <c r="D5" s="109" t="s">
        <v>8</v>
      </c>
      <c r="E5" s="7" t="s">
        <v>9</v>
      </c>
      <c r="F5" s="55" t="s">
        <v>10</v>
      </c>
      <c r="G5" s="55" t="s">
        <v>11</v>
      </c>
      <c r="H5" s="8" t="s">
        <v>12</v>
      </c>
      <c r="I5" s="8" t="s">
        <v>313</v>
      </c>
      <c r="J5" s="6" t="s">
        <v>13</v>
      </c>
      <c r="K5" s="126" t="s">
        <v>306</v>
      </c>
    </row>
    <row r="6" spans="1:11" x14ac:dyDescent="0.35">
      <c r="A6" s="33"/>
      <c r="B6" s="11"/>
      <c r="C6" s="9"/>
      <c r="D6" s="110"/>
      <c r="E6" s="10"/>
      <c r="F6" s="56"/>
      <c r="G6" s="56"/>
      <c r="H6" s="10" t="s">
        <v>14</v>
      </c>
      <c r="I6" s="10" t="s">
        <v>15</v>
      </c>
      <c r="J6" s="9"/>
      <c r="K6" s="127" t="s">
        <v>16</v>
      </c>
    </row>
    <row r="7" spans="1:11" x14ac:dyDescent="0.35">
      <c r="A7" s="31" t="s">
        <v>5</v>
      </c>
      <c r="B7" s="32" t="s">
        <v>6</v>
      </c>
      <c r="C7" s="6" t="s">
        <v>7</v>
      </c>
      <c r="D7" s="108" t="s">
        <v>1</v>
      </c>
      <c r="E7" s="7" t="s">
        <v>9</v>
      </c>
      <c r="F7" s="55" t="s">
        <v>10</v>
      </c>
      <c r="G7" s="55" t="s">
        <v>11</v>
      </c>
      <c r="H7" s="12" t="s">
        <v>326</v>
      </c>
      <c r="I7" s="14" t="s">
        <v>328</v>
      </c>
      <c r="J7" s="40" t="s">
        <v>327</v>
      </c>
      <c r="K7" s="131" t="s">
        <v>334</v>
      </c>
    </row>
    <row r="8" spans="1:11" x14ac:dyDescent="0.35">
      <c r="A8" t="s">
        <v>184</v>
      </c>
      <c r="B8" t="s">
        <v>167</v>
      </c>
      <c r="C8" t="s">
        <v>180</v>
      </c>
      <c r="D8" s="111">
        <v>31015</v>
      </c>
      <c r="E8">
        <v>32257</v>
      </c>
      <c r="F8" s="130" t="s">
        <v>33</v>
      </c>
      <c r="G8" s="130" t="s">
        <v>297</v>
      </c>
      <c r="H8" s="130" t="s">
        <v>321</v>
      </c>
      <c r="I8" s="130">
        <v>3</v>
      </c>
      <c r="J8" s="130" t="s">
        <v>167</v>
      </c>
      <c r="K8" s="135">
        <v>365523</v>
      </c>
    </row>
    <row r="9" spans="1:11" x14ac:dyDescent="0.35">
      <c r="A9" t="s">
        <v>181</v>
      </c>
      <c r="B9" t="s">
        <v>182</v>
      </c>
      <c r="C9" t="s">
        <v>180</v>
      </c>
      <c r="D9" s="111">
        <v>32314</v>
      </c>
      <c r="E9">
        <v>27267</v>
      </c>
      <c r="F9" s="130" t="s">
        <v>20</v>
      </c>
      <c r="G9" s="130" t="s">
        <v>3</v>
      </c>
      <c r="H9" s="130" t="s">
        <v>321</v>
      </c>
      <c r="I9" s="130">
        <v>3</v>
      </c>
      <c r="J9" s="130" t="s">
        <v>167</v>
      </c>
      <c r="K9" s="135">
        <v>713327</v>
      </c>
    </row>
    <row r="10" spans="1:11" x14ac:dyDescent="0.35">
      <c r="A10" t="s">
        <v>214</v>
      </c>
      <c r="B10" t="s">
        <v>215</v>
      </c>
      <c r="C10" t="s">
        <v>207</v>
      </c>
      <c r="D10" s="111">
        <v>37900</v>
      </c>
      <c r="E10">
        <v>57444</v>
      </c>
      <c r="F10" s="130" t="s">
        <v>20</v>
      </c>
      <c r="G10" s="130" t="s">
        <v>3</v>
      </c>
      <c r="H10" s="130" t="s">
        <v>321</v>
      </c>
      <c r="I10" s="130">
        <v>3</v>
      </c>
      <c r="J10" s="130" t="s">
        <v>208</v>
      </c>
      <c r="K10" s="135">
        <v>291509</v>
      </c>
    </row>
    <row r="11" spans="1:11" x14ac:dyDescent="0.35">
      <c r="A11" t="s">
        <v>124</v>
      </c>
      <c r="B11" t="s">
        <v>125</v>
      </c>
      <c r="C11" t="s">
        <v>117</v>
      </c>
      <c r="D11" s="111">
        <v>35933</v>
      </c>
      <c r="E11">
        <v>34656</v>
      </c>
      <c r="F11" s="130" t="s">
        <v>299</v>
      </c>
      <c r="G11" s="130" t="s">
        <v>297</v>
      </c>
      <c r="H11" s="130" t="s">
        <v>321</v>
      </c>
      <c r="I11" s="130">
        <v>3</v>
      </c>
      <c r="J11" s="130" t="s">
        <v>85</v>
      </c>
      <c r="K11" s="135">
        <v>1959485</v>
      </c>
    </row>
    <row r="12" spans="1:11" x14ac:dyDescent="0.35">
      <c r="A12" t="s">
        <v>68</v>
      </c>
      <c r="B12" t="s">
        <v>67</v>
      </c>
      <c r="C12" t="s">
        <v>66</v>
      </c>
      <c r="D12" s="111">
        <v>35459</v>
      </c>
      <c r="E12">
        <v>34334</v>
      </c>
      <c r="F12" s="130" t="s">
        <v>20</v>
      </c>
      <c r="G12" s="130" t="s">
        <v>3</v>
      </c>
      <c r="H12" s="130" t="s">
        <v>321</v>
      </c>
      <c r="I12" s="130">
        <v>3</v>
      </c>
      <c r="J12" s="130" t="s">
        <v>67</v>
      </c>
      <c r="K12" s="135">
        <v>84546</v>
      </c>
    </row>
    <row r="13" spans="1:11" x14ac:dyDescent="0.35">
      <c r="A13" t="s">
        <v>210</v>
      </c>
      <c r="B13" t="s">
        <v>211</v>
      </c>
      <c r="C13" t="s">
        <v>207</v>
      </c>
      <c r="D13" s="111">
        <v>39302</v>
      </c>
      <c r="E13">
        <v>58469</v>
      </c>
      <c r="F13" s="130" t="s">
        <v>299</v>
      </c>
      <c r="G13" s="130" t="s">
        <v>297</v>
      </c>
      <c r="H13" s="130" t="s">
        <v>321</v>
      </c>
      <c r="I13" s="130">
        <v>3</v>
      </c>
      <c r="J13" s="130" t="s">
        <v>208</v>
      </c>
      <c r="K13" s="135">
        <v>574767</v>
      </c>
    </row>
    <row r="14" spans="1:11" x14ac:dyDescent="0.35">
      <c r="A14" t="s">
        <v>258</v>
      </c>
      <c r="B14" t="s">
        <v>259</v>
      </c>
      <c r="C14" t="s">
        <v>260</v>
      </c>
      <c r="D14" s="111">
        <v>33249</v>
      </c>
      <c r="E14">
        <v>33316</v>
      </c>
      <c r="F14" s="130" t="s">
        <v>20</v>
      </c>
      <c r="G14" s="130" t="s">
        <v>3</v>
      </c>
      <c r="H14" s="130" t="s">
        <v>321</v>
      </c>
      <c r="I14" s="130">
        <v>8</v>
      </c>
      <c r="J14" s="130" t="s">
        <v>208</v>
      </c>
      <c r="K14" s="135">
        <v>371456</v>
      </c>
    </row>
    <row r="15" spans="1:11" x14ac:dyDescent="0.35">
      <c r="A15" t="s">
        <v>195</v>
      </c>
      <c r="B15" t="s">
        <v>196</v>
      </c>
      <c r="C15" t="s">
        <v>194</v>
      </c>
      <c r="D15" s="111">
        <v>36320</v>
      </c>
      <c r="E15">
        <v>34759</v>
      </c>
      <c r="F15" s="130" t="s">
        <v>44</v>
      </c>
      <c r="G15" s="130" t="s">
        <v>298</v>
      </c>
      <c r="H15" s="130" t="s">
        <v>321</v>
      </c>
      <c r="I15" s="130">
        <v>3</v>
      </c>
      <c r="J15" s="130" t="s">
        <v>167</v>
      </c>
      <c r="K15" s="135">
        <v>252039</v>
      </c>
    </row>
    <row r="16" spans="1:11" x14ac:dyDescent="0.35">
      <c r="A16" t="s">
        <v>249</v>
      </c>
      <c r="B16" t="s">
        <v>250</v>
      </c>
      <c r="C16" t="s">
        <v>207</v>
      </c>
      <c r="D16" s="111">
        <v>33079</v>
      </c>
      <c r="E16">
        <v>33013</v>
      </c>
      <c r="F16" s="130" t="s">
        <v>299</v>
      </c>
      <c r="G16" s="130" t="s">
        <v>297</v>
      </c>
      <c r="H16" s="130" t="s">
        <v>321</v>
      </c>
      <c r="I16" s="130">
        <v>3</v>
      </c>
      <c r="J16" s="130" t="s">
        <v>208</v>
      </c>
      <c r="K16" s="135">
        <v>57130</v>
      </c>
    </row>
    <row r="17" spans="1:11" x14ac:dyDescent="0.35">
      <c r="A17" t="s">
        <v>261</v>
      </c>
      <c r="B17" t="s">
        <v>259</v>
      </c>
      <c r="C17" t="s">
        <v>260</v>
      </c>
      <c r="D17" s="111">
        <v>26644</v>
      </c>
      <c r="E17">
        <v>20884</v>
      </c>
      <c r="F17" s="130" t="s">
        <v>20</v>
      </c>
      <c r="G17" s="130" t="s">
        <v>3</v>
      </c>
      <c r="H17" s="130" t="s">
        <v>321</v>
      </c>
      <c r="I17" s="130">
        <v>3</v>
      </c>
      <c r="J17" s="130" t="s">
        <v>208</v>
      </c>
      <c r="K17" s="135">
        <v>2291074</v>
      </c>
    </row>
    <row r="18" spans="1:11" x14ac:dyDescent="0.35">
      <c r="A18" t="s">
        <v>224</v>
      </c>
      <c r="B18" t="s">
        <v>225</v>
      </c>
      <c r="C18" t="s">
        <v>207</v>
      </c>
      <c r="D18" s="111">
        <v>31489</v>
      </c>
      <c r="E18">
        <v>26610</v>
      </c>
      <c r="F18" s="130" t="s">
        <v>20</v>
      </c>
      <c r="G18" s="130" t="s">
        <v>3</v>
      </c>
      <c r="H18" s="130" t="s">
        <v>321</v>
      </c>
      <c r="I18" s="130">
        <v>8</v>
      </c>
      <c r="J18" s="130" t="s">
        <v>208</v>
      </c>
      <c r="K18" s="135">
        <v>17167179</v>
      </c>
    </row>
    <row r="19" spans="1:11" x14ac:dyDescent="0.35">
      <c r="A19" t="s">
        <v>246</v>
      </c>
      <c r="B19" t="s">
        <v>208</v>
      </c>
      <c r="C19" t="s">
        <v>207</v>
      </c>
      <c r="D19" s="111">
        <v>26009</v>
      </c>
      <c r="E19">
        <v>20387</v>
      </c>
      <c r="F19" s="130" t="s">
        <v>44</v>
      </c>
      <c r="G19" s="130" t="s">
        <v>298</v>
      </c>
      <c r="H19" s="130" t="s">
        <v>321</v>
      </c>
      <c r="I19" s="130">
        <v>3</v>
      </c>
      <c r="J19" s="130" t="s">
        <v>208</v>
      </c>
      <c r="K19" s="135">
        <v>955718</v>
      </c>
    </row>
    <row r="20" spans="1:11" x14ac:dyDescent="0.35">
      <c r="A20" t="s">
        <v>256</v>
      </c>
      <c r="B20" t="s">
        <v>257</v>
      </c>
      <c r="C20" t="s">
        <v>207</v>
      </c>
      <c r="D20" s="111">
        <v>30305</v>
      </c>
      <c r="E20">
        <v>24211</v>
      </c>
      <c r="F20" s="130" t="s">
        <v>299</v>
      </c>
      <c r="G20" s="130" t="s">
        <v>297</v>
      </c>
      <c r="H20" s="130" t="s">
        <v>321</v>
      </c>
      <c r="I20" s="130">
        <v>3</v>
      </c>
      <c r="J20" s="130" t="s">
        <v>208</v>
      </c>
      <c r="K20" s="135">
        <v>84974</v>
      </c>
    </row>
    <row r="21" spans="1:11" x14ac:dyDescent="0.35">
      <c r="A21" t="s">
        <v>262</v>
      </c>
      <c r="B21" t="s">
        <v>259</v>
      </c>
      <c r="C21" t="s">
        <v>260</v>
      </c>
      <c r="D21" s="111">
        <v>19360</v>
      </c>
      <c r="E21">
        <v>30692</v>
      </c>
      <c r="F21" s="130" t="s">
        <v>81</v>
      </c>
      <c r="G21" s="130" t="s">
        <v>3</v>
      </c>
      <c r="H21" s="130" t="s">
        <v>321</v>
      </c>
      <c r="I21" s="130">
        <v>3</v>
      </c>
      <c r="J21" s="130" t="s">
        <v>208</v>
      </c>
      <c r="K21" s="135">
        <v>168133</v>
      </c>
    </row>
    <row r="22" spans="1:11" x14ac:dyDescent="0.35">
      <c r="A22" t="s">
        <v>221</v>
      </c>
      <c r="B22" t="s">
        <v>222</v>
      </c>
      <c r="C22" t="s">
        <v>207</v>
      </c>
      <c r="D22" s="111">
        <v>38657</v>
      </c>
      <c r="E22">
        <v>58037</v>
      </c>
      <c r="F22" s="130" t="s">
        <v>20</v>
      </c>
      <c r="G22" s="130" t="s">
        <v>3</v>
      </c>
      <c r="H22" s="130" t="s">
        <v>321</v>
      </c>
      <c r="I22" s="130">
        <v>3</v>
      </c>
      <c r="J22" s="130" t="s">
        <v>208</v>
      </c>
      <c r="K22" s="135">
        <v>98097</v>
      </c>
    </row>
    <row r="23" spans="1:11" x14ac:dyDescent="0.35">
      <c r="A23" t="s">
        <v>254</v>
      </c>
      <c r="B23" t="s">
        <v>255</v>
      </c>
      <c r="C23" t="s">
        <v>207</v>
      </c>
      <c r="D23" s="111">
        <v>38686</v>
      </c>
      <c r="E23">
        <v>57974</v>
      </c>
      <c r="F23" s="130" t="s">
        <v>299</v>
      </c>
      <c r="G23" s="130" t="s">
        <v>297</v>
      </c>
      <c r="H23" s="130" t="s">
        <v>321</v>
      </c>
      <c r="I23" s="130">
        <v>3</v>
      </c>
      <c r="J23" s="130" t="s">
        <v>208</v>
      </c>
      <c r="K23" s="135">
        <v>61027</v>
      </c>
    </row>
    <row r="24" spans="1:11" x14ac:dyDescent="0.35">
      <c r="A24" t="s">
        <v>247</v>
      </c>
      <c r="B24" t="s">
        <v>208</v>
      </c>
      <c r="C24" t="s">
        <v>207</v>
      </c>
      <c r="D24" s="111">
        <v>29510</v>
      </c>
      <c r="E24">
        <v>23242</v>
      </c>
      <c r="F24" s="130" t="s">
        <v>20</v>
      </c>
      <c r="G24" s="130" t="s">
        <v>3</v>
      </c>
      <c r="H24" s="130" t="s">
        <v>321</v>
      </c>
      <c r="I24" s="130">
        <v>3</v>
      </c>
      <c r="J24" s="130" t="s">
        <v>208</v>
      </c>
      <c r="K24" s="135">
        <v>85921</v>
      </c>
    </row>
    <row r="25" spans="1:11" x14ac:dyDescent="0.35">
      <c r="A25" t="s">
        <v>227</v>
      </c>
      <c r="B25" t="s">
        <v>225</v>
      </c>
      <c r="C25" t="s">
        <v>207</v>
      </c>
      <c r="D25" s="111">
        <v>22755</v>
      </c>
      <c r="E25">
        <v>18503</v>
      </c>
      <c r="F25" s="130" t="s">
        <v>20</v>
      </c>
      <c r="G25" s="130" t="s">
        <v>3</v>
      </c>
      <c r="H25" s="130" t="s">
        <v>321</v>
      </c>
      <c r="I25" s="130">
        <v>3</v>
      </c>
      <c r="J25" s="130" t="s">
        <v>208</v>
      </c>
      <c r="K25" s="135">
        <v>19235288</v>
      </c>
    </row>
    <row r="26" spans="1:11" x14ac:dyDescent="0.35">
      <c r="A26" t="s">
        <v>152</v>
      </c>
      <c r="B26" t="s">
        <v>153</v>
      </c>
      <c r="C26" t="s">
        <v>154</v>
      </c>
      <c r="D26"/>
      <c r="E26">
        <v>13959</v>
      </c>
      <c r="F26" s="130" t="s">
        <v>20</v>
      </c>
      <c r="G26" s="130" t="s">
        <v>3</v>
      </c>
      <c r="H26" s="130" t="s">
        <v>321</v>
      </c>
      <c r="I26" s="130">
        <v>3</v>
      </c>
      <c r="J26" s="130" t="s">
        <v>151</v>
      </c>
      <c r="K26" s="135">
        <v>119862</v>
      </c>
    </row>
    <row r="27" spans="1:11" x14ac:dyDescent="0.35">
      <c r="A27" t="s">
        <v>38</v>
      </c>
      <c r="B27" t="s">
        <v>39</v>
      </c>
      <c r="C27" t="s">
        <v>26</v>
      </c>
      <c r="D27" s="111">
        <v>39139</v>
      </c>
      <c r="E27">
        <v>58377</v>
      </c>
      <c r="F27" s="130" t="s">
        <v>20</v>
      </c>
      <c r="G27" s="130" t="s">
        <v>3</v>
      </c>
      <c r="H27" s="130" t="s">
        <v>321</v>
      </c>
      <c r="I27" s="130">
        <v>3</v>
      </c>
      <c r="J27" s="130" t="s">
        <v>21</v>
      </c>
      <c r="K27" s="135">
        <v>271812</v>
      </c>
    </row>
    <row r="28" spans="1:11" x14ac:dyDescent="0.35">
      <c r="A28" t="s">
        <v>64</v>
      </c>
      <c r="B28" t="s">
        <v>65</v>
      </c>
      <c r="C28" t="s">
        <v>66</v>
      </c>
      <c r="D28" s="111">
        <v>1437</v>
      </c>
      <c r="E28">
        <v>10843</v>
      </c>
      <c r="F28" s="130" t="s">
        <v>20</v>
      </c>
      <c r="G28" s="130" t="s">
        <v>3</v>
      </c>
      <c r="H28" s="130" t="s">
        <v>321</v>
      </c>
      <c r="I28" s="130">
        <v>3</v>
      </c>
      <c r="J28" s="130" t="s">
        <v>67</v>
      </c>
      <c r="K28" s="135">
        <v>42589</v>
      </c>
    </row>
    <row r="29" spans="1:11" x14ac:dyDescent="0.35">
      <c r="A29" t="s">
        <v>228</v>
      </c>
      <c r="B29" t="s">
        <v>225</v>
      </c>
      <c r="C29" t="s">
        <v>207</v>
      </c>
      <c r="D29" s="111">
        <v>38414</v>
      </c>
      <c r="E29">
        <v>57873</v>
      </c>
      <c r="F29" s="130" t="s">
        <v>44</v>
      </c>
      <c r="G29" s="130" t="s">
        <v>298</v>
      </c>
      <c r="H29" s="130" t="s">
        <v>321</v>
      </c>
      <c r="I29" s="130">
        <v>3</v>
      </c>
      <c r="J29" s="130" t="s">
        <v>208</v>
      </c>
      <c r="K29" s="135">
        <v>1343257</v>
      </c>
    </row>
    <row r="30" spans="1:11" x14ac:dyDescent="0.35">
      <c r="A30" t="s">
        <v>229</v>
      </c>
      <c r="B30" t="s">
        <v>225</v>
      </c>
      <c r="C30" t="s">
        <v>207</v>
      </c>
      <c r="D30" s="111">
        <v>23859</v>
      </c>
      <c r="E30">
        <v>19416</v>
      </c>
      <c r="F30" s="130" t="s">
        <v>20</v>
      </c>
      <c r="G30" s="130" t="s">
        <v>3</v>
      </c>
      <c r="H30" s="130" t="s">
        <v>321</v>
      </c>
      <c r="I30" s="130">
        <v>8</v>
      </c>
      <c r="J30" s="130" t="s">
        <v>208</v>
      </c>
      <c r="K30" s="135">
        <v>3859976</v>
      </c>
    </row>
    <row r="31" spans="1:11" x14ac:dyDescent="0.35">
      <c r="A31" t="s">
        <v>239</v>
      </c>
      <c r="B31" t="s">
        <v>240</v>
      </c>
      <c r="C31" t="s">
        <v>207</v>
      </c>
      <c r="D31" s="111">
        <v>26299</v>
      </c>
      <c r="E31">
        <v>31628</v>
      </c>
      <c r="F31" s="130" t="s">
        <v>44</v>
      </c>
      <c r="G31" s="130" t="s">
        <v>298</v>
      </c>
      <c r="H31" s="130" t="s">
        <v>321</v>
      </c>
      <c r="I31" s="130">
        <v>8</v>
      </c>
      <c r="J31" s="130" t="s">
        <v>208</v>
      </c>
      <c r="K31" s="135">
        <v>49410409</v>
      </c>
    </row>
    <row r="32" spans="1:11" x14ac:dyDescent="0.35">
      <c r="A32" t="s">
        <v>186</v>
      </c>
      <c r="B32" t="s">
        <v>167</v>
      </c>
      <c r="C32" t="s">
        <v>180</v>
      </c>
      <c r="D32" s="111">
        <v>31012</v>
      </c>
      <c r="E32">
        <v>25749</v>
      </c>
      <c r="F32" s="130" t="s">
        <v>299</v>
      </c>
      <c r="G32" s="130" t="s">
        <v>297</v>
      </c>
      <c r="H32" s="130" t="s">
        <v>321</v>
      </c>
      <c r="I32" s="130">
        <v>3</v>
      </c>
      <c r="J32" s="130" t="s">
        <v>167</v>
      </c>
      <c r="K32" s="135">
        <v>173969</v>
      </c>
    </row>
    <row r="33" spans="1:11" x14ac:dyDescent="0.35">
      <c r="A33" t="s">
        <v>230</v>
      </c>
      <c r="B33" t="s">
        <v>225</v>
      </c>
      <c r="C33" t="s">
        <v>207</v>
      </c>
      <c r="D33" s="111">
        <v>31104</v>
      </c>
      <c r="E33">
        <v>32277</v>
      </c>
      <c r="F33" s="130" t="s">
        <v>20</v>
      </c>
      <c r="G33" s="130" t="s">
        <v>3</v>
      </c>
      <c r="H33" s="130" t="s">
        <v>321</v>
      </c>
      <c r="I33" s="130">
        <v>3</v>
      </c>
      <c r="J33" s="130" t="s">
        <v>208</v>
      </c>
      <c r="K33" s="135">
        <v>141460</v>
      </c>
    </row>
    <row r="34" spans="1:11" x14ac:dyDescent="0.35">
      <c r="A34" t="s">
        <v>50</v>
      </c>
      <c r="B34" t="s">
        <v>51</v>
      </c>
      <c r="C34" t="s">
        <v>42</v>
      </c>
      <c r="D34" s="111">
        <v>39146</v>
      </c>
      <c r="E34">
        <v>58413</v>
      </c>
      <c r="F34" s="130" t="s">
        <v>299</v>
      </c>
      <c r="G34" s="130" t="s">
        <v>297</v>
      </c>
      <c r="H34" s="130" t="s">
        <v>321</v>
      </c>
      <c r="I34" s="130">
        <v>3</v>
      </c>
      <c r="J34" s="130" t="s">
        <v>21</v>
      </c>
      <c r="K34" s="135">
        <v>109861</v>
      </c>
    </row>
    <row r="35" spans="1:11" x14ac:dyDescent="0.35">
      <c r="A35" t="s">
        <v>241</v>
      </c>
      <c r="B35" t="s">
        <v>240</v>
      </c>
      <c r="C35" t="s">
        <v>207</v>
      </c>
      <c r="D35" s="111">
        <v>34822</v>
      </c>
      <c r="E35">
        <v>34010</v>
      </c>
      <c r="F35" s="130" t="s">
        <v>20</v>
      </c>
      <c r="G35" s="130" t="s">
        <v>3</v>
      </c>
      <c r="H35" s="130" t="s">
        <v>321</v>
      </c>
      <c r="I35" s="130">
        <v>8</v>
      </c>
      <c r="J35" s="130" t="s">
        <v>208</v>
      </c>
      <c r="K35" s="135">
        <v>918871</v>
      </c>
    </row>
    <row r="36" spans="1:11" x14ac:dyDescent="0.35">
      <c r="A36" t="s">
        <v>263</v>
      </c>
      <c r="B36" t="s">
        <v>264</v>
      </c>
      <c r="C36" t="s">
        <v>265</v>
      </c>
      <c r="D36" s="111">
        <v>19128</v>
      </c>
      <c r="E36">
        <v>25158</v>
      </c>
      <c r="F36" s="130" t="s">
        <v>20</v>
      </c>
      <c r="G36" s="130" t="s">
        <v>3</v>
      </c>
      <c r="H36" s="130" t="s">
        <v>321</v>
      </c>
      <c r="I36" s="130">
        <v>3</v>
      </c>
      <c r="J36" s="130" t="s">
        <v>208</v>
      </c>
      <c r="K36" s="135">
        <v>591356</v>
      </c>
    </row>
    <row r="37" spans="1:11" x14ac:dyDescent="0.35">
      <c r="A37" t="s">
        <v>212</v>
      </c>
      <c r="B37" t="s">
        <v>213</v>
      </c>
      <c r="C37" t="s">
        <v>207</v>
      </c>
      <c r="D37" s="111">
        <v>38582</v>
      </c>
      <c r="E37">
        <v>57966</v>
      </c>
      <c r="F37" s="130" t="s">
        <v>44</v>
      </c>
      <c r="G37" s="130" t="s">
        <v>298</v>
      </c>
      <c r="H37" s="130" t="s">
        <v>321</v>
      </c>
      <c r="I37" s="130">
        <v>3</v>
      </c>
      <c r="J37" s="130" t="s">
        <v>208</v>
      </c>
      <c r="K37" s="135">
        <v>2223430</v>
      </c>
    </row>
    <row r="38" spans="1:11" x14ac:dyDescent="0.35">
      <c r="A38" t="s">
        <v>205</v>
      </c>
      <c r="B38" t="s">
        <v>206</v>
      </c>
      <c r="C38" t="s">
        <v>207</v>
      </c>
      <c r="D38" s="111">
        <v>35570</v>
      </c>
      <c r="E38">
        <v>34496</v>
      </c>
      <c r="F38" s="130" t="s">
        <v>20</v>
      </c>
      <c r="G38" s="130" t="s">
        <v>3</v>
      </c>
      <c r="H38" s="130" t="s">
        <v>321</v>
      </c>
      <c r="I38" s="130">
        <v>8</v>
      </c>
      <c r="J38" s="130" t="s">
        <v>208</v>
      </c>
      <c r="K38" s="135">
        <v>733413</v>
      </c>
    </row>
    <row r="39" spans="1:11" x14ac:dyDescent="0.35">
      <c r="A39" t="s">
        <v>244</v>
      </c>
      <c r="B39" t="s">
        <v>245</v>
      </c>
      <c r="C39" t="s">
        <v>207</v>
      </c>
      <c r="D39" s="111">
        <v>38638</v>
      </c>
      <c r="E39">
        <v>58060</v>
      </c>
      <c r="F39" s="130" t="s">
        <v>20</v>
      </c>
      <c r="G39" s="130" t="s">
        <v>3</v>
      </c>
      <c r="H39" s="130" t="s">
        <v>321</v>
      </c>
      <c r="I39" s="130">
        <v>3</v>
      </c>
      <c r="J39" s="130" t="s">
        <v>208</v>
      </c>
      <c r="K39" s="135">
        <v>1047182</v>
      </c>
    </row>
    <row r="40" spans="1:11" x14ac:dyDescent="0.35">
      <c r="A40" t="s">
        <v>45</v>
      </c>
      <c r="B40" t="s">
        <v>46</v>
      </c>
      <c r="C40" t="s">
        <v>42</v>
      </c>
      <c r="D40" s="111">
        <v>36556</v>
      </c>
      <c r="E40">
        <v>34998</v>
      </c>
      <c r="F40" s="130" t="s">
        <v>20</v>
      </c>
      <c r="G40" s="130" t="s">
        <v>3</v>
      </c>
      <c r="H40" s="130" t="s">
        <v>321</v>
      </c>
      <c r="I40" s="130">
        <v>3</v>
      </c>
      <c r="J40" s="130" t="s">
        <v>21</v>
      </c>
      <c r="K40" s="135">
        <v>740106</v>
      </c>
    </row>
    <row r="41" spans="1:11" x14ac:dyDescent="0.35">
      <c r="A41" t="s">
        <v>142</v>
      </c>
      <c r="B41" t="s">
        <v>143</v>
      </c>
      <c r="C41" t="s">
        <v>117</v>
      </c>
      <c r="D41" s="111">
        <v>22197</v>
      </c>
      <c r="E41">
        <v>18301</v>
      </c>
      <c r="F41" s="130" t="s">
        <v>20</v>
      </c>
      <c r="G41" s="130" t="s">
        <v>3</v>
      </c>
      <c r="H41" s="130" t="s">
        <v>321</v>
      </c>
      <c r="I41" s="130">
        <v>3</v>
      </c>
      <c r="J41" s="130" t="s">
        <v>85</v>
      </c>
      <c r="K41" s="135">
        <v>103938</v>
      </c>
    </row>
    <row r="42" spans="1:11" x14ac:dyDescent="0.35">
      <c r="A42" t="s">
        <v>236</v>
      </c>
      <c r="B42" t="s">
        <v>237</v>
      </c>
      <c r="C42" t="s">
        <v>207</v>
      </c>
      <c r="D42" s="111">
        <v>33032</v>
      </c>
      <c r="E42">
        <v>33103</v>
      </c>
      <c r="F42" s="130" t="s">
        <v>33</v>
      </c>
      <c r="G42" s="130" t="s">
        <v>297</v>
      </c>
      <c r="H42" s="130" t="s">
        <v>321</v>
      </c>
      <c r="I42" s="130">
        <v>3</v>
      </c>
      <c r="J42" s="130" t="s">
        <v>208</v>
      </c>
      <c r="K42" s="135">
        <v>171271</v>
      </c>
    </row>
    <row r="43" spans="1:11" x14ac:dyDescent="0.35">
      <c r="A43" t="s">
        <v>187</v>
      </c>
      <c r="B43" t="s">
        <v>167</v>
      </c>
      <c r="C43" t="s">
        <v>180</v>
      </c>
      <c r="D43" s="111">
        <v>39153</v>
      </c>
      <c r="E43">
        <v>58263</v>
      </c>
      <c r="F43" s="130" t="s">
        <v>20</v>
      </c>
      <c r="G43" s="130" t="s">
        <v>3</v>
      </c>
      <c r="H43" s="130" t="s">
        <v>321</v>
      </c>
      <c r="I43" s="130">
        <v>3</v>
      </c>
      <c r="J43" s="130" t="s">
        <v>167</v>
      </c>
      <c r="K43" s="135">
        <v>214234</v>
      </c>
    </row>
    <row r="44" spans="1:11" x14ac:dyDescent="0.35">
      <c r="A44" t="s">
        <v>126</v>
      </c>
      <c r="B44" t="s">
        <v>125</v>
      </c>
      <c r="C44" t="s">
        <v>117</v>
      </c>
      <c r="D44" s="111">
        <v>31170</v>
      </c>
      <c r="E44">
        <v>26223</v>
      </c>
      <c r="F44" s="130" t="s">
        <v>299</v>
      </c>
      <c r="G44" s="130" t="s">
        <v>297</v>
      </c>
      <c r="H44" s="130" t="s">
        <v>321</v>
      </c>
      <c r="I44" s="130">
        <v>3</v>
      </c>
      <c r="J44" s="130" t="s">
        <v>85</v>
      </c>
      <c r="K44" s="135">
        <v>1125957</v>
      </c>
    </row>
    <row r="45" spans="1:11" x14ac:dyDescent="0.35">
      <c r="A45" t="s">
        <v>231</v>
      </c>
      <c r="B45" t="s">
        <v>225</v>
      </c>
      <c r="C45" t="s">
        <v>207</v>
      </c>
      <c r="D45" s="111">
        <v>30300</v>
      </c>
      <c r="E45">
        <v>24170</v>
      </c>
      <c r="F45" s="130" t="s">
        <v>20</v>
      </c>
      <c r="G45" s="130" t="s">
        <v>3</v>
      </c>
      <c r="H45" s="130" t="s">
        <v>321</v>
      </c>
      <c r="I45" s="130">
        <v>8</v>
      </c>
      <c r="J45" s="130" t="s">
        <v>208</v>
      </c>
      <c r="K45" s="135">
        <v>6215157</v>
      </c>
    </row>
    <row r="46" spans="1:11" x14ac:dyDescent="0.35">
      <c r="A46" t="s">
        <v>266</v>
      </c>
      <c r="B46" t="s">
        <v>264</v>
      </c>
      <c r="C46" t="s">
        <v>265</v>
      </c>
      <c r="D46" s="111">
        <v>22175</v>
      </c>
      <c r="E46">
        <v>18296</v>
      </c>
      <c r="F46" s="130" t="s">
        <v>299</v>
      </c>
      <c r="G46" s="130" t="s">
        <v>297</v>
      </c>
      <c r="H46" s="130" t="s">
        <v>321</v>
      </c>
      <c r="I46" s="130">
        <v>3</v>
      </c>
      <c r="J46" s="130" t="s">
        <v>208</v>
      </c>
      <c r="K46" s="135">
        <v>745919</v>
      </c>
    </row>
    <row r="47" spans="1:11" x14ac:dyDescent="0.35">
      <c r="A47" t="s">
        <v>70</v>
      </c>
      <c r="B47" t="s">
        <v>67</v>
      </c>
      <c r="C47" t="s">
        <v>66</v>
      </c>
      <c r="D47" s="111">
        <v>33903</v>
      </c>
      <c r="E47">
        <v>33708</v>
      </c>
      <c r="F47" s="130" t="s">
        <v>20</v>
      </c>
      <c r="G47" s="130" t="s">
        <v>3</v>
      </c>
      <c r="H47" s="130" t="s">
        <v>321</v>
      </c>
      <c r="I47" s="130">
        <v>3</v>
      </c>
      <c r="J47" s="130" t="s">
        <v>67</v>
      </c>
      <c r="K47" s="135">
        <v>741688</v>
      </c>
    </row>
    <row r="48" spans="1:11" x14ac:dyDescent="0.35">
      <c r="A48" t="s">
        <v>174</v>
      </c>
      <c r="B48" t="s">
        <v>175</v>
      </c>
      <c r="C48" t="s">
        <v>176</v>
      </c>
      <c r="D48" s="111">
        <v>31671</v>
      </c>
      <c r="E48">
        <v>26790</v>
      </c>
      <c r="F48" s="130" t="s">
        <v>299</v>
      </c>
      <c r="G48" s="130" t="s">
        <v>297</v>
      </c>
      <c r="H48" s="130" t="s">
        <v>321</v>
      </c>
      <c r="I48" s="130">
        <v>3</v>
      </c>
      <c r="J48" s="130" t="s">
        <v>167</v>
      </c>
      <c r="K48" s="135">
        <v>226278</v>
      </c>
    </row>
    <row r="49" spans="1:11" x14ac:dyDescent="0.35">
      <c r="A49" t="s">
        <v>168</v>
      </c>
      <c r="B49" t="s">
        <v>169</v>
      </c>
      <c r="C49" t="s">
        <v>170</v>
      </c>
      <c r="D49" s="111">
        <v>37384</v>
      </c>
      <c r="E49">
        <v>57134</v>
      </c>
      <c r="F49" s="130" t="s">
        <v>299</v>
      </c>
      <c r="G49" s="130" t="s">
        <v>297</v>
      </c>
      <c r="H49" s="130" t="s">
        <v>321</v>
      </c>
      <c r="I49" s="130">
        <v>3</v>
      </c>
      <c r="J49" s="130" t="s">
        <v>167</v>
      </c>
      <c r="K49" s="135">
        <v>1995546</v>
      </c>
    </row>
    <row r="50" spans="1:11" x14ac:dyDescent="0.35">
      <c r="A50" t="s">
        <v>304</v>
      </c>
      <c r="B50" t="s">
        <v>305</v>
      </c>
      <c r="C50" t="s">
        <v>42</v>
      </c>
      <c r="D50" s="111">
        <v>43787</v>
      </c>
      <c r="E50">
        <v>59182</v>
      </c>
      <c r="F50" s="130" t="s">
        <v>20</v>
      </c>
      <c r="G50" s="130" t="s">
        <v>3</v>
      </c>
      <c r="H50" s="130" t="s">
        <v>321</v>
      </c>
      <c r="I50" s="130">
        <v>8</v>
      </c>
      <c r="J50" s="130" t="s">
        <v>21</v>
      </c>
      <c r="K50" s="135">
        <v>54536</v>
      </c>
    </row>
    <row r="51" spans="1:11" x14ac:dyDescent="0.35">
      <c r="A51" t="s">
        <v>251</v>
      </c>
      <c r="B51" t="s">
        <v>250</v>
      </c>
      <c r="C51" t="s">
        <v>207</v>
      </c>
      <c r="D51" s="111">
        <v>39483</v>
      </c>
      <c r="E51">
        <v>58401</v>
      </c>
      <c r="F51" s="130" t="s">
        <v>20</v>
      </c>
      <c r="G51" s="130" t="s">
        <v>3</v>
      </c>
      <c r="H51" s="130" t="s">
        <v>321</v>
      </c>
      <c r="I51" s="130">
        <v>3</v>
      </c>
      <c r="J51" s="130" t="s">
        <v>208</v>
      </c>
      <c r="K51" s="135">
        <v>408017</v>
      </c>
    </row>
    <row r="52" spans="1:11" x14ac:dyDescent="0.35">
      <c r="A52" t="s">
        <v>47</v>
      </c>
      <c r="B52" t="s">
        <v>46</v>
      </c>
      <c r="C52" t="s">
        <v>42</v>
      </c>
      <c r="D52" s="111">
        <v>38811</v>
      </c>
      <c r="E52">
        <v>58181</v>
      </c>
      <c r="F52" s="130" t="s">
        <v>20</v>
      </c>
      <c r="G52" s="130" t="s">
        <v>3</v>
      </c>
      <c r="H52" s="130" t="s">
        <v>321</v>
      </c>
      <c r="I52" s="130">
        <v>3</v>
      </c>
      <c r="J52" s="130" t="s">
        <v>21</v>
      </c>
      <c r="K52" s="135">
        <v>1725921</v>
      </c>
    </row>
    <row r="53" spans="1:11" x14ac:dyDescent="0.35">
      <c r="A53" t="s">
        <v>238</v>
      </c>
      <c r="B53" t="s">
        <v>237</v>
      </c>
      <c r="C53" t="s">
        <v>207</v>
      </c>
      <c r="D53" s="111">
        <v>30560</v>
      </c>
      <c r="E53">
        <v>25869</v>
      </c>
      <c r="F53" s="130" t="s">
        <v>20</v>
      </c>
      <c r="G53" s="130" t="s">
        <v>3</v>
      </c>
      <c r="H53" s="130" t="s">
        <v>321</v>
      </c>
      <c r="I53" s="130">
        <v>3</v>
      </c>
      <c r="J53" s="130" t="s">
        <v>208</v>
      </c>
      <c r="K53" s="135">
        <v>176304</v>
      </c>
    </row>
    <row r="54" spans="1:11" x14ac:dyDescent="0.35">
      <c r="A54" t="s">
        <v>71</v>
      </c>
      <c r="B54" t="s">
        <v>72</v>
      </c>
      <c r="C54" t="s">
        <v>66</v>
      </c>
      <c r="D54" s="111">
        <v>39265</v>
      </c>
      <c r="E54">
        <v>58348</v>
      </c>
      <c r="F54" s="130" t="s">
        <v>20</v>
      </c>
      <c r="G54" s="130" t="s">
        <v>3</v>
      </c>
      <c r="H54" s="130" t="s">
        <v>321</v>
      </c>
      <c r="I54" s="130">
        <v>3</v>
      </c>
      <c r="J54" s="130" t="s">
        <v>67</v>
      </c>
      <c r="K54" s="135">
        <v>197470</v>
      </c>
    </row>
    <row r="55" spans="1:11" x14ac:dyDescent="0.35">
      <c r="A55" t="s">
        <v>248</v>
      </c>
      <c r="B55" t="s">
        <v>208</v>
      </c>
      <c r="C55" t="s">
        <v>207</v>
      </c>
      <c r="D55" s="111">
        <v>29998</v>
      </c>
      <c r="E55">
        <v>23749</v>
      </c>
      <c r="F55" s="130" t="s">
        <v>299</v>
      </c>
      <c r="G55" s="130" t="s">
        <v>297</v>
      </c>
      <c r="H55" s="130" t="s">
        <v>321</v>
      </c>
      <c r="I55" s="130">
        <v>3</v>
      </c>
      <c r="J55" s="130" t="s">
        <v>208</v>
      </c>
      <c r="K55" s="135">
        <v>259617</v>
      </c>
    </row>
    <row r="56" spans="1:11" x14ac:dyDescent="0.35">
      <c r="A56" t="s">
        <v>177</v>
      </c>
      <c r="B56" t="s">
        <v>175</v>
      </c>
      <c r="C56" t="s">
        <v>176</v>
      </c>
      <c r="D56" s="111">
        <v>36360</v>
      </c>
      <c r="E56">
        <v>35151</v>
      </c>
      <c r="F56" s="130" t="s">
        <v>20</v>
      </c>
      <c r="G56" s="130" t="s">
        <v>3</v>
      </c>
      <c r="H56" s="130" t="s">
        <v>321</v>
      </c>
      <c r="I56" s="130">
        <v>8</v>
      </c>
      <c r="J56" s="130" t="s">
        <v>167</v>
      </c>
      <c r="K56" s="135">
        <v>465886</v>
      </c>
    </row>
    <row r="57" spans="1:11" x14ac:dyDescent="0.35">
      <c r="A57" t="s">
        <v>209</v>
      </c>
      <c r="B57" t="s">
        <v>206</v>
      </c>
      <c r="C57" t="s">
        <v>207</v>
      </c>
      <c r="D57" s="111">
        <v>29263</v>
      </c>
      <c r="E57">
        <v>23086</v>
      </c>
      <c r="F57" s="130" t="s">
        <v>299</v>
      </c>
      <c r="G57" s="130" t="s">
        <v>297</v>
      </c>
      <c r="H57" s="130" t="s">
        <v>321</v>
      </c>
      <c r="I57" s="130">
        <v>3</v>
      </c>
      <c r="J57" s="130" t="s">
        <v>208</v>
      </c>
      <c r="K57" s="135">
        <v>497980</v>
      </c>
    </row>
    <row r="58" spans="1:11" x14ac:dyDescent="0.35">
      <c r="A58" t="s">
        <v>183</v>
      </c>
      <c r="B58" t="s">
        <v>182</v>
      </c>
      <c r="C58" t="s">
        <v>180</v>
      </c>
      <c r="D58" s="111">
        <v>38989</v>
      </c>
      <c r="E58">
        <v>58203</v>
      </c>
      <c r="F58" s="130" t="s">
        <v>20</v>
      </c>
      <c r="G58" s="130" t="s">
        <v>3</v>
      </c>
      <c r="H58" s="130" t="s">
        <v>321</v>
      </c>
      <c r="I58" s="130">
        <v>3</v>
      </c>
      <c r="J58" s="130" t="s">
        <v>167</v>
      </c>
      <c r="K58" s="135">
        <v>482035</v>
      </c>
    </row>
    <row r="59" spans="1:11" x14ac:dyDescent="0.35">
      <c r="A59" t="s">
        <v>192</v>
      </c>
      <c r="B59" t="s">
        <v>193</v>
      </c>
      <c r="C59" t="s">
        <v>194</v>
      </c>
      <c r="D59" s="111">
        <v>38915</v>
      </c>
      <c r="E59">
        <v>58196</v>
      </c>
      <c r="F59" s="130" t="s">
        <v>20</v>
      </c>
      <c r="G59" s="130" t="s">
        <v>3</v>
      </c>
      <c r="H59" s="130" t="s">
        <v>321</v>
      </c>
      <c r="I59" s="130">
        <v>3</v>
      </c>
      <c r="J59" s="130" t="s">
        <v>167</v>
      </c>
      <c r="K59" s="135">
        <v>373361</v>
      </c>
    </row>
    <row r="60" spans="1:11" x14ac:dyDescent="0.35">
      <c r="A60" t="s">
        <v>267</v>
      </c>
      <c r="B60" t="s">
        <v>264</v>
      </c>
      <c r="C60" t="s">
        <v>265</v>
      </c>
      <c r="D60" s="111">
        <v>38869</v>
      </c>
      <c r="E60">
        <v>58231</v>
      </c>
      <c r="F60" s="130" t="s">
        <v>20</v>
      </c>
      <c r="G60" s="130" t="s">
        <v>3</v>
      </c>
      <c r="H60" s="130" t="s">
        <v>321</v>
      </c>
      <c r="I60" s="130">
        <v>3</v>
      </c>
      <c r="J60" s="130" t="s">
        <v>208</v>
      </c>
      <c r="K60" s="135">
        <v>202903</v>
      </c>
    </row>
    <row r="61" spans="1:11" x14ac:dyDescent="0.35">
      <c r="A61" t="s">
        <v>118</v>
      </c>
      <c r="B61" t="s">
        <v>85</v>
      </c>
      <c r="C61" t="s">
        <v>117</v>
      </c>
      <c r="D61" s="111">
        <v>38446</v>
      </c>
      <c r="E61">
        <v>57901</v>
      </c>
      <c r="F61" s="130" t="s">
        <v>20</v>
      </c>
      <c r="G61" s="130" t="s">
        <v>3</v>
      </c>
      <c r="H61" s="130" t="s">
        <v>321</v>
      </c>
      <c r="I61" s="130">
        <v>3</v>
      </c>
      <c r="J61" s="130" t="s">
        <v>85</v>
      </c>
      <c r="K61" s="135">
        <v>126080</v>
      </c>
    </row>
    <row r="62" spans="1:11" x14ac:dyDescent="0.35">
      <c r="A62" t="s">
        <v>232</v>
      </c>
      <c r="B62" t="s">
        <v>225</v>
      </c>
      <c r="C62" t="s">
        <v>207</v>
      </c>
      <c r="D62" s="111">
        <v>38513</v>
      </c>
      <c r="E62">
        <v>57944</v>
      </c>
      <c r="F62" s="130" t="s">
        <v>20</v>
      </c>
      <c r="G62" s="130" t="s">
        <v>3</v>
      </c>
      <c r="H62" s="130" t="s">
        <v>321</v>
      </c>
      <c r="I62" s="130">
        <v>3</v>
      </c>
      <c r="J62" s="130" t="s">
        <v>208</v>
      </c>
      <c r="K62" s="135">
        <v>1287750</v>
      </c>
    </row>
    <row r="63" spans="1:11" x14ac:dyDescent="0.35">
      <c r="A63" t="s">
        <v>242</v>
      </c>
      <c r="B63" t="s">
        <v>243</v>
      </c>
      <c r="C63" t="s">
        <v>207</v>
      </c>
      <c r="D63" s="111">
        <v>39078</v>
      </c>
      <c r="E63">
        <v>58234</v>
      </c>
      <c r="F63" s="130" t="s">
        <v>20</v>
      </c>
      <c r="G63" s="130" t="s">
        <v>3</v>
      </c>
      <c r="H63" s="130" t="s">
        <v>321</v>
      </c>
      <c r="I63" s="130">
        <v>3</v>
      </c>
      <c r="J63" s="130" t="s">
        <v>208</v>
      </c>
      <c r="K63" s="135">
        <v>327094</v>
      </c>
    </row>
    <row r="64" spans="1:11" x14ac:dyDescent="0.35">
      <c r="A64" t="s">
        <v>233</v>
      </c>
      <c r="B64" t="s">
        <v>225</v>
      </c>
      <c r="C64" t="s">
        <v>207</v>
      </c>
      <c r="D64" s="111">
        <v>37882</v>
      </c>
      <c r="E64">
        <v>57463</v>
      </c>
      <c r="F64" s="130" t="s">
        <v>20</v>
      </c>
      <c r="G64" s="130" t="s">
        <v>3</v>
      </c>
      <c r="H64" s="130" t="s">
        <v>321</v>
      </c>
      <c r="I64" s="130">
        <v>3</v>
      </c>
      <c r="J64" s="130" t="s">
        <v>208</v>
      </c>
      <c r="K64" s="135">
        <v>2020715</v>
      </c>
    </row>
    <row r="65" spans="1:11" x14ac:dyDescent="0.35">
      <c r="A65" t="s">
        <v>234</v>
      </c>
      <c r="B65" t="s">
        <v>225</v>
      </c>
      <c r="C65" t="s">
        <v>207</v>
      </c>
      <c r="D65" s="111">
        <v>33595</v>
      </c>
      <c r="E65">
        <v>33539</v>
      </c>
      <c r="F65" s="130" t="s">
        <v>20</v>
      </c>
      <c r="G65" s="130" t="s">
        <v>3</v>
      </c>
      <c r="H65" s="130" t="s">
        <v>321</v>
      </c>
      <c r="I65" s="130">
        <v>3</v>
      </c>
      <c r="J65" s="130" t="s">
        <v>208</v>
      </c>
      <c r="K65" s="135">
        <v>5006282</v>
      </c>
    </row>
    <row r="66" spans="1:11" x14ac:dyDescent="0.35">
      <c r="A66" t="s">
        <v>48</v>
      </c>
      <c r="B66" t="s">
        <v>49</v>
      </c>
      <c r="C66" t="s">
        <v>42</v>
      </c>
      <c r="D66" s="111">
        <v>39758</v>
      </c>
      <c r="E66">
        <v>58657</v>
      </c>
      <c r="F66" s="130" t="s">
        <v>20</v>
      </c>
      <c r="G66" s="130" t="s">
        <v>3</v>
      </c>
      <c r="H66" s="130" t="s">
        <v>321</v>
      </c>
      <c r="I66" s="130">
        <v>3</v>
      </c>
      <c r="J66" s="130" t="s">
        <v>21</v>
      </c>
      <c r="K66" s="135">
        <v>538654</v>
      </c>
    </row>
    <row r="67" spans="1:11" x14ac:dyDescent="0.35">
      <c r="A67" t="s">
        <v>54</v>
      </c>
      <c r="B67" t="s">
        <v>55</v>
      </c>
      <c r="C67" t="s">
        <v>42</v>
      </c>
      <c r="D67" s="111">
        <v>35060</v>
      </c>
      <c r="E67">
        <v>34110</v>
      </c>
      <c r="F67" s="130" t="s">
        <v>299</v>
      </c>
      <c r="G67" s="130" t="s">
        <v>297</v>
      </c>
      <c r="H67" s="130" t="s">
        <v>321</v>
      </c>
      <c r="I67" s="130">
        <v>3</v>
      </c>
      <c r="J67" s="130" t="s">
        <v>21</v>
      </c>
      <c r="K67" s="135">
        <v>608127</v>
      </c>
    </row>
    <row r="68" spans="1:11" x14ac:dyDescent="0.35">
      <c r="A68" t="s">
        <v>235</v>
      </c>
      <c r="B68" t="s">
        <v>225</v>
      </c>
      <c r="C68" t="s">
        <v>207</v>
      </c>
      <c r="D68" s="111">
        <v>39770</v>
      </c>
      <c r="E68">
        <v>58816</v>
      </c>
      <c r="F68" s="130" t="s">
        <v>20</v>
      </c>
      <c r="G68" s="130" t="s">
        <v>3</v>
      </c>
      <c r="H68" s="130" t="s">
        <v>321</v>
      </c>
      <c r="I68" s="130">
        <v>8</v>
      </c>
      <c r="J68" s="130" t="s">
        <v>208</v>
      </c>
      <c r="K68" s="135">
        <v>3134954</v>
      </c>
    </row>
    <row r="69" spans="1:11" x14ac:dyDescent="0.35">
      <c r="A69" t="s">
        <v>190</v>
      </c>
      <c r="B69" t="s">
        <v>303</v>
      </c>
      <c r="C69" t="s">
        <v>180</v>
      </c>
      <c r="D69" s="111">
        <v>33164</v>
      </c>
      <c r="E69">
        <v>33188</v>
      </c>
      <c r="F69" s="130" t="s">
        <v>20</v>
      </c>
      <c r="G69" s="130" t="s">
        <v>3</v>
      </c>
      <c r="H69" s="130" t="s">
        <v>321</v>
      </c>
      <c r="I69" s="130">
        <v>8</v>
      </c>
      <c r="J69" s="130" t="s">
        <v>167</v>
      </c>
      <c r="K69" s="135">
        <v>1725481</v>
      </c>
    </row>
    <row r="70" spans="1:11" x14ac:dyDescent="0.35">
      <c r="A70" t="s">
        <v>127</v>
      </c>
      <c r="B70" t="s">
        <v>125</v>
      </c>
      <c r="C70" t="s">
        <v>117</v>
      </c>
      <c r="D70" s="111">
        <v>35737</v>
      </c>
      <c r="E70">
        <v>34319</v>
      </c>
      <c r="F70" s="130" t="s">
        <v>299</v>
      </c>
      <c r="G70" s="130" t="s">
        <v>297</v>
      </c>
      <c r="H70" s="130" t="s">
        <v>321</v>
      </c>
      <c r="I70" s="130">
        <v>3</v>
      </c>
      <c r="J70" s="130" t="s">
        <v>85</v>
      </c>
      <c r="K70" s="135">
        <v>719281</v>
      </c>
    </row>
    <row r="71" spans="1:11" x14ac:dyDescent="0.35">
      <c r="A71" t="s">
        <v>119</v>
      </c>
      <c r="B71" t="s">
        <v>85</v>
      </c>
      <c r="C71" t="s">
        <v>117</v>
      </c>
      <c r="D71" s="111">
        <v>32069</v>
      </c>
      <c r="E71">
        <v>27074</v>
      </c>
      <c r="F71" s="130" t="s">
        <v>20</v>
      </c>
      <c r="G71" s="130" t="s">
        <v>3</v>
      </c>
      <c r="H71" s="130" t="s">
        <v>321</v>
      </c>
      <c r="I71" s="130">
        <v>3</v>
      </c>
      <c r="J71" s="130" t="s">
        <v>85</v>
      </c>
      <c r="K71" s="135">
        <v>915442</v>
      </c>
    </row>
    <row r="72" spans="1:11" x14ac:dyDescent="0.35">
      <c r="A72" t="s">
        <v>40</v>
      </c>
      <c r="B72" t="s">
        <v>41</v>
      </c>
      <c r="C72" t="s">
        <v>42</v>
      </c>
      <c r="D72" s="111">
        <v>39475</v>
      </c>
      <c r="E72">
        <v>58687</v>
      </c>
      <c r="F72" s="130" t="s">
        <v>299</v>
      </c>
      <c r="G72" s="130" t="s">
        <v>297</v>
      </c>
      <c r="H72" s="130" t="s">
        <v>321</v>
      </c>
      <c r="I72" s="130">
        <v>3</v>
      </c>
      <c r="J72" s="130" t="s">
        <v>21</v>
      </c>
      <c r="K72" s="135">
        <v>458484</v>
      </c>
    </row>
    <row r="73" spans="1:11" x14ac:dyDescent="0.35">
      <c r="A73" t="s">
        <v>273</v>
      </c>
      <c r="B73" t="s">
        <v>274</v>
      </c>
      <c r="C73" t="s">
        <v>275</v>
      </c>
      <c r="D73" s="111">
        <v>39022</v>
      </c>
      <c r="E73">
        <v>58407</v>
      </c>
      <c r="F73" s="130" t="s">
        <v>20</v>
      </c>
      <c r="G73" s="130" t="s">
        <v>3</v>
      </c>
      <c r="H73" s="130" t="s">
        <v>321</v>
      </c>
      <c r="I73" s="130">
        <v>3</v>
      </c>
      <c r="J73" s="130" t="s">
        <v>208</v>
      </c>
      <c r="K73" s="135">
        <v>380390</v>
      </c>
    </row>
    <row r="74" spans="1:11" x14ac:dyDescent="0.35">
      <c r="A74" t="s">
        <v>191</v>
      </c>
      <c r="B74" t="s">
        <v>167</v>
      </c>
      <c r="C74" t="s">
        <v>180</v>
      </c>
      <c r="D74" s="111">
        <v>29685</v>
      </c>
      <c r="E74">
        <v>23373</v>
      </c>
      <c r="F74" s="130" t="s">
        <v>20</v>
      </c>
      <c r="G74" s="130" t="s">
        <v>3</v>
      </c>
      <c r="H74" s="130" t="s">
        <v>321</v>
      </c>
      <c r="I74" s="130">
        <v>3</v>
      </c>
      <c r="J74" s="130" t="s">
        <v>167</v>
      </c>
      <c r="K74" s="135">
        <v>84584</v>
      </c>
    </row>
    <row r="75" spans="1:11" x14ac:dyDescent="0.35">
      <c r="A75" t="s">
        <v>216</v>
      </c>
      <c r="B75" t="s">
        <v>215</v>
      </c>
      <c r="C75" t="s">
        <v>207</v>
      </c>
      <c r="D75" s="111">
        <v>30082</v>
      </c>
      <c r="E75">
        <v>23805</v>
      </c>
      <c r="F75" s="130" t="s">
        <v>20</v>
      </c>
      <c r="G75" s="130" t="s">
        <v>3</v>
      </c>
      <c r="H75" s="130" t="s">
        <v>321</v>
      </c>
      <c r="I75" s="130">
        <v>3</v>
      </c>
      <c r="J75" s="130" t="s">
        <v>208</v>
      </c>
      <c r="K75" s="135">
        <v>168818</v>
      </c>
    </row>
    <row r="76" spans="1:11" x14ac:dyDescent="0.35">
      <c r="A76" t="s">
        <v>252</v>
      </c>
      <c r="B76" t="s">
        <v>253</v>
      </c>
      <c r="C76" t="s">
        <v>207</v>
      </c>
      <c r="D76" s="111">
        <v>20045</v>
      </c>
      <c r="E76">
        <v>30722</v>
      </c>
      <c r="F76" s="130" t="s">
        <v>33</v>
      </c>
      <c r="G76" s="130" t="s">
        <v>297</v>
      </c>
      <c r="H76" s="130" t="s">
        <v>321</v>
      </c>
      <c r="I76" s="130">
        <v>3</v>
      </c>
      <c r="J76" s="130" t="s">
        <v>208</v>
      </c>
      <c r="K76" s="135">
        <v>408309</v>
      </c>
    </row>
    <row r="77" spans="1:11" x14ac:dyDescent="0.35">
      <c r="A77" t="s">
        <v>219</v>
      </c>
      <c r="B77" t="s">
        <v>220</v>
      </c>
      <c r="C77" t="s">
        <v>207</v>
      </c>
      <c r="D77" s="111">
        <v>38975</v>
      </c>
      <c r="E77">
        <v>58310</v>
      </c>
      <c r="F77" s="130" t="s">
        <v>20</v>
      </c>
      <c r="G77" s="130" t="s">
        <v>3</v>
      </c>
      <c r="H77" s="130" t="s">
        <v>321</v>
      </c>
      <c r="I77" s="130">
        <v>3</v>
      </c>
      <c r="J77" s="130" t="s">
        <v>208</v>
      </c>
      <c r="K77" s="135">
        <v>665229</v>
      </c>
    </row>
    <row r="78" spans="1:11" x14ac:dyDescent="0.35">
      <c r="A78" t="s">
        <v>144</v>
      </c>
      <c r="B78" t="s">
        <v>145</v>
      </c>
      <c r="C78" t="s">
        <v>117</v>
      </c>
      <c r="D78" s="111">
        <v>26600</v>
      </c>
      <c r="E78">
        <v>20845</v>
      </c>
      <c r="F78" s="130" t="s">
        <v>20</v>
      </c>
      <c r="G78" s="130" t="s">
        <v>3</v>
      </c>
      <c r="H78" s="130" t="s">
        <v>321</v>
      </c>
      <c r="I78" s="130">
        <v>3</v>
      </c>
      <c r="J78" s="130" t="s">
        <v>85</v>
      </c>
      <c r="K78" s="135">
        <v>1098447</v>
      </c>
    </row>
    <row r="79" spans="1:11" x14ac:dyDescent="0.35">
      <c r="A79" t="s">
        <v>17</v>
      </c>
      <c r="B79" t="s">
        <v>18</v>
      </c>
      <c r="C79" t="s">
        <v>19</v>
      </c>
      <c r="D79" s="111">
        <v>36553</v>
      </c>
      <c r="E79">
        <v>35314</v>
      </c>
      <c r="F79" s="130" t="s">
        <v>20</v>
      </c>
      <c r="G79" s="130" t="s">
        <v>3</v>
      </c>
      <c r="H79" s="130" t="s">
        <v>322</v>
      </c>
      <c r="I79" s="130">
        <v>1</v>
      </c>
      <c r="J79" s="130" t="s">
        <v>21</v>
      </c>
      <c r="K79" s="135">
        <v>18389</v>
      </c>
    </row>
    <row r="80" spans="1:11" x14ac:dyDescent="0.35">
      <c r="A80" t="s">
        <v>226</v>
      </c>
      <c r="B80" t="s">
        <v>225</v>
      </c>
      <c r="C80" t="s">
        <v>207</v>
      </c>
      <c r="D80" s="111">
        <v>17224</v>
      </c>
      <c r="E80">
        <v>30306</v>
      </c>
      <c r="F80" s="130" t="s">
        <v>33</v>
      </c>
      <c r="G80" s="130" t="s">
        <v>297</v>
      </c>
      <c r="H80" s="130" t="s">
        <v>322</v>
      </c>
      <c r="I80" s="130">
        <v>1</v>
      </c>
      <c r="J80" s="130" t="s">
        <v>208</v>
      </c>
      <c r="K80" s="135">
        <v>488707</v>
      </c>
    </row>
    <row r="81" spans="1:11" x14ac:dyDescent="0.35">
      <c r="A81" t="s">
        <v>185</v>
      </c>
      <c r="B81" t="s">
        <v>167</v>
      </c>
      <c r="C81" t="s">
        <v>180</v>
      </c>
      <c r="D81" s="111">
        <v>17533</v>
      </c>
      <c r="E81">
        <v>30394</v>
      </c>
      <c r="F81" s="130" t="s">
        <v>33</v>
      </c>
      <c r="G81" s="130" t="s">
        <v>297</v>
      </c>
      <c r="H81" s="130" t="s">
        <v>322</v>
      </c>
      <c r="I81" s="130">
        <v>6</v>
      </c>
      <c r="J81" s="130" t="s">
        <v>167</v>
      </c>
      <c r="K81" s="135">
        <v>670943</v>
      </c>
    </row>
    <row r="82" spans="1:11" x14ac:dyDescent="0.35">
      <c r="A82" t="s">
        <v>52</v>
      </c>
      <c r="B82" t="s">
        <v>53</v>
      </c>
      <c r="C82" t="s">
        <v>42</v>
      </c>
      <c r="D82" s="111">
        <v>9863</v>
      </c>
      <c r="E82">
        <v>16584</v>
      </c>
      <c r="F82" s="130" t="s">
        <v>20</v>
      </c>
      <c r="G82" s="130" t="s">
        <v>3</v>
      </c>
      <c r="H82" s="130" t="s">
        <v>322</v>
      </c>
      <c r="I82" s="130">
        <v>1</v>
      </c>
      <c r="J82" s="130" t="s">
        <v>21</v>
      </c>
      <c r="K82" s="135">
        <v>52721</v>
      </c>
    </row>
    <row r="83" spans="1:11" x14ac:dyDescent="0.35">
      <c r="A83" t="s">
        <v>113</v>
      </c>
      <c r="B83" t="s">
        <v>114</v>
      </c>
      <c r="C83" t="s">
        <v>112</v>
      </c>
      <c r="D83" s="111">
        <v>1465</v>
      </c>
      <c r="E83">
        <v>10319</v>
      </c>
      <c r="F83" s="130" t="s">
        <v>20</v>
      </c>
      <c r="G83" s="130" t="s">
        <v>3</v>
      </c>
      <c r="H83" s="130" t="s">
        <v>322</v>
      </c>
      <c r="I83" s="130">
        <v>1</v>
      </c>
      <c r="J83" s="130" t="s">
        <v>85</v>
      </c>
      <c r="K83" s="135">
        <v>104095</v>
      </c>
    </row>
    <row r="84" spans="1:11" x14ac:dyDescent="0.35">
      <c r="A84" t="s">
        <v>43</v>
      </c>
      <c r="B84" t="s">
        <v>21</v>
      </c>
      <c r="C84" t="s">
        <v>42</v>
      </c>
      <c r="D84" s="111">
        <v>7840</v>
      </c>
      <c r="E84">
        <v>8033</v>
      </c>
      <c r="F84" s="130" t="s">
        <v>44</v>
      </c>
      <c r="G84" s="130" t="s">
        <v>298</v>
      </c>
      <c r="H84" s="130" t="s">
        <v>322</v>
      </c>
      <c r="I84" s="130">
        <v>1</v>
      </c>
      <c r="J84" s="130" t="s">
        <v>21</v>
      </c>
      <c r="K84" s="135">
        <v>506374</v>
      </c>
    </row>
    <row r="85" spans="1:11" x14ac:dyDescent="0.35">
      <c r="A85" t="s">
        <v>79</v>
      </c>
      <c r="B85" t="s">
        <v>80</v>
      </c>
      <c r="C85" t="s">
        <v>78</v>
      </c>
      <c r="D85" s="111">
        <v>8767</v>
      </c>
      <c r="E85">
        <v>28480</v>
      </c>
      <c r="F85" s="130" t="s">
        <v>81</v>
      </c>
      <c r="G85" s="130" t="s">
        <v>3</v>
      </c>
      <c r="H85" s="130" t="s">
        <v>322</v>
      </c>
      <c r="I85" s="130">
        <v>1</v>
      </c>
      <c r="J85" s="130" t="s">
        <v>67</v>
      </c>
      <c r="K85" s="135">
        <v>23533</v>
      </c>
    </row>
    <row r="86" spans="1:11" x14ac:dyDescent="0.35">
      <c r="A86" t="s">
        <v>22</v>
      </c>
      <c r="B86" t="s">
        <v>23</v>
      </c>
      <c r="C86" t="s">
        <v>19</v>
      </c>
      <c r="D86" s="111">
        <v>27809</v>
      </c>
      <c r="E86">
        <v>22229</v>
      </c>
      <c r="F86" s="130" t="s">
        <v>299</v>
      </c>
      <c r="G86" s="130" t="s">
        <v>297</v>
      </c>
      <c r="H86" s="130" t="s">
        <v>322</v>
      </c>
      <c r="I86" s="130">
        <v>1</v>
      </c>
      <c r="J86" s="130" t="s">
        <v>21</v>
      </c>
      <c r="K86" s="135">
        <v>50752</v>
      </c>
    </row>
    <row r="87" spans="1:11" x14ac:dyDescent="0.35">
      <c r="A87" t="s">
        <v>73</v>
      </c>
      <c r="B87" t="s">
        <v>74</v>
      </c>
      <c r="C87" t="s">
        <v>75</v>
      </c>
      <c r="D87" s="111">
        <v>25702</v>
      </c>
      <c r="E87">
        <v>20179</v>
      </c>
      <c r="F87" s="130" t="s">
        <v>20</v>
      </c>
      <c r="G87" s="130" t="s">
        <v>3</v>
      </c>
      <c r="H87" s="130" t="s">
        <v>322</v>
      </c>
      <c r="I87" s="130">
        <v>1</v>
      </c>
      <c r="J87" s="130" t="s">
        <v>67</v>
      </c>
      <c r="K87" s="135">
        <v>282800</v>
      </c>
    </row>
    <row r="88" spans="1:11" x14ac:dyDescent="0.35">
      <c r="A88" t="s">
        <v>104</v>
      </c>
      <c r="B88" t="s">
        <v>103</v>
      </c>
      <c r="C88" t="s">
        <v>92</v>
      </c>
      <c r="D88" s="111">
        <v>18724</v>
      </c>
      <c r="E88">
        <v>17001</v>
      </c>
      <c r="F88" s="130" t="s">
        <v>20</v>
      </c>
      <c r="G88" s="130" t="s">
        <v>3</v>
      </c>
      <c r="H88" s="130" t="s">
        <v>322</v>
      </c>
      <c r="I88" s="130">
        <v>1</v>
      </c>
      <c r="J88" s="130" t="s">
        <v>85</v>
      </c>
      <c r="K88" s="135">
        <v>64602</v>
      </c>
    </row>
    <row r="89" spans="1:11" x14ac:dyDescent="0.35">
      <c r="A89" t="s">
        <v>69</v>
      </c>
      <c r="B89" t="s">
        <v>67</v>
      </c>
      <c r="C89" t="s">
        <v>66</v>
      </c>
      <c r="D89" s="111">
        <v>12420</v>
      </c>
      <c r="E89">
        <v>29399</v>
      </c>
      <c r="F89" s="130" t="s">
        <v>33</v>
      </c>
      <c r="G89" s="130" t="s">
        <v>297</v>
      </c>
      <c r="H89" s="130" t="s">
        <v>322</v>
      </c>
      <c r="I89" s="130">
        <v>1</v>
      </c>
      <c r="J89" s="130" t="s">
        <v>67</v>
      </c>
      <c r="K89" s="135">
        <v>108183</v>
      </c>
    </row>
    <row r="90" spans="1:11" x14ac:dyDescent="0.35">
      <c r="A90" t="s">
        <v>164</v>
      </c>
      <c r="B90" t="s">
        <v>165</v>
      </c>
      <c r="C90" t="s">
        <v>166</v>
      </c>
      <c r="D90" s="111">
        <v>12649</v>
      </c>
      <c r="E90">
        <v>14679</v>
      </c>
      <c r="F90" s="130" t="s">
        <v>20</v>
      </c>
      <c r="G90" s="130" t="s">
        <v>3</v>
      </c>
      <c r="H90" s="130" t="s">
        <v>322</v>
      </c>
      <c r="I90" s="130">
        <v>1</v>
      </c>
      <c r="J90" s="130" t="s">
        <v>167</v>
      </c>
      <c r="K90" s="135">
        <v>599866</v>
      </c>
    </row>
    <row r="91" spans="1:11" x14ac:dyDescent="0.35">
      <c r="A91" t="s">
        <v>86</v>
      </c>
      <c r="B91" t="s">
        <v>302</v>
      </c>
      <c r="C91" t="s">
        <v>87</v>
      </c>
      <c r="D91" s="111">
        <v>26619</v>
      </c>
      <c r="E91">
        <v>20856</v>
      </c>
      <c r="F91" s="130" t="s">
        <v>20</v>
      </c>
      <c r="G91" s="130" t="s">
        <v>3</v>
      </c>
      <c r="H91" s="130" t="s">
        <v>322</v>
      </c>
      <c r="I91" s="130">
        <v>1</v>
      </c>
      <c r="J91" s="130" t="s">
        <v>85</v>
      </c>
      <c r="K91" s="135">
        <v>737417</v>
      </c>
    </row>
    <row r="92" spans="1:11" x14ac:dyDescent="0.35">
      <c r="A92" t="s">
        <v>56</v>
      </c>
      <c r="B92" t="s">
        <v>57</v>
      </c>
      <c r="C92" t="s">
        <v>58</v>
      </c>
      <c r="D92" s="111">
        <v>2983</v>
      </c>
      <c r="E92">
        <v>12266</v>
      </c>
      <c r="F92" s="130" t="s">
        <v>20</v>
      </c>
      <c r="G92" s="130" t="s">
        <v>3</v>
      </c>
      <c r="H92" s="130" t="s">
        <v>322</v>
      </c>
      <c r="I92" s="130">
        <v>1</v>
      </c>
      <c r="J92" s="130" t="s">
        <v>21</v>
      </c>
      <c r="K92" s="135">
        <v>291299</v>
      </c>
    </row>
    <row r="93" spans="1:11" x14ac:dyDescent="0.35">
      <c r="A93" t="s">
        <v>268</v>
      </c>
      <c r="B93" t="s">
        <v>269</v>
      </c>
      <c r="C93" t="s">
        <v>170</v>
      </c>
      <c r="D93" s="111">
        <v>30165</v>
      </c>
      <c r="E93">
        <v>23966</v>
      </c>
      <c r="F93" s="130" t="s">
        <v>20</v>
      </c>
      <c r="G93" s="130" t="s">
        <v>3</v>
      </c>
      <c r="H93" s="130" t="s">
        <v>322</v>
      </c>
      <c r="I93" s="130">
        <v>1</v>
      </c>
      <c r="J93" s="130" t="s">
        <v>208</v>
      </c>
      <c r="K93" s="135">
        <v>684872</v>
      </c>
    </row>
    <row r="94" spans="1:11" x14ac:dyDescent="0.35">
      <c r="A94" t="s">
        <v>61</v>
      </c>
      <c r="B94" t="s">
        <v>62</v>
      </c>
      <c r="C94" t="s">
        <v>63</v>
      </c>
      <c r="D94" s="111">
        <v>36245</v>
      </c>
      <c r="E94">
        <v>35241</v>
      </c>
      <c r="F94" s="130" t="s">
        <v>20</v>
      </c>
      <c r="G94" s="130" t="s">
        <v>3</v>
      </c>
      <c r="H94" s="130" t="s">
        <v>322</v>
      </c>
      <c r="I94" s="130">
        <v>1</v>
      </c>
      <c r="J94" s="130" t="s">
        <v>21</v>
      </c>
      <c r="K94" s="135">
        <v>154974</v>
      </c>
    </row>
    <row r="95" spans="1:11" x14ac:dyDescent="0.35">
      <c r="A95" t="s">
        <v>171</v>
      </c>
      <c r="B95" t="s">
        <v>172</v>
      </c>
      <c r="C95" t="s">
        <v>173</v>
      </c>
      <c r="D95" s="111">
        <v>30207</v>
      </c>
      <c r="E95">
        <v>24015</v>
      </c>
      <c r="F95" s="130" t="s">
        <v>20</v>
      </c>
      <c r="G95" s="130" t="s">
        <v>3</v>
      </c>
      <c r="H95" s="130" t="s">
        <v>322</v>
      </c>
      <c r="I95" s="130">
        <v>6</v>
      </c>
      <c r="J95" s="130" t="s">
        <v>167</v>
      </c>
      <c r="K95" s="135">
        <v>327919</v>
      </c>
    </row>
    <row r="96" spans="1:11" x14ac:dyDescent="0.35">
      <c r="A96" t="s">
        <v>110</v>
      </c>
      <c r="B96" t="s">
        <v>111</v>
      </c>
      <c r="C96" t="s">
        <v>112</v>
      </c>
      <c r="D96" s="111">
        <v>17152</v>
      </c>
      <c r="E96">
        <v>16511</v>
      </c>
      <c r="F96" s="130" t="s">
        <v>20</v>
      </c>
      <c r="G96" s="130" t="s">
        <v>3</v>
      </c>
      <c r="H96" s="130" t="s">
        <v>322</v>
      </c>
      <c r="I96" s="130">
        <v>1</v>
      </c>
      <c r="J96" s="130" t="s">
        <v>85</v>
      </c>
      <c r="K96" s="135">
        <v>103263</v>
      </c>
    </row>
    <row r="97" spans="1:11" x14ac:dyDescent="0.35">
      <c r="A97" t="s">
        <v>197</v>
      </c>
      <c r="B97" t="s">
        <v>196</v>
      </c>
      <c r="C97" t="s">
        <v>194</v>
      </c>
      <c r="D97" s="111">
        <v>33686</v>
      </c>
      <c r="E97">
        <v>33568</v>
      </c>
      <c r="F97" s="130" t="s">
        <v>20</v>
      </c>
      <c r="G97" s="130" t="s">
        <v>3</v>
      </c>
      <c r="H97" s="130" t="s">
        <v>322</v>
      </c>
      <c r="I97" s="130">
        <v>1</v>
      </c>
      <c r="J97" s="130" t="s">
        <v>167</v>
      </c>
      <c r="K97" s="135">
        <v>50241</v>
      </c>
    </row>
    <row r="98" spans="1:11" x14ac:dyDescent="0.35">
      <c r="A98" t="s">
        <v>128</v>
      </c>
      <c r="B98" t="s">
        <v>125</v>
      </c>
      <c r="C98" t="s">
        <v>117</v>
      </c>
      <c r="D98" s="111">
        <v>31260</v>
      </c>
      <c r="E98">
        <v>26351</v>
      </c>
      <c r="F98" s="130" t="s">
        <v>299</v>
      </c>
      <c r="G98" s="130" t="s">
        <v>297</v>
      </c>
      <c r="H98" s="130" t="s">
        <v>322</v>
      </c>
      <c r="I98" s="130">
        <v>1</v>
      </c>
      <c r="J98" s="130" t="s">
        <v>85</v>
      </c>
      <c r="K98" s="135">
        <v>130480</v>
      </c>
    </row>
    <row r="99" spans="1:11" x14ac:dyDescent="0.35">
      <c r="A99" t="s">
        <v>24</v>
      </c>
      <c r="B99" t="s">
        <v>25</v>
      </c>
      <c r="C99" t="s">
        <v>26</v>
      </c>
      <c r="D99" s="111">
        <v>26949</v>
      </c>
      <c r="E99">
        <v>21265</v>
      </c>
      <c r="F99" s="130" t="s">
        <v>20</v>
      </c>
      <c r="G99" s="130" t="s">
        <v>3</v>
      </c>
      <c r="H99" s="130" t="s">
        <v>323</v>
      </c>
      <c r="I99" s="130">
        <v>2</v>
      </c>
      <c r="J99" s="130" t="s">
        <v>21</v>
      </c>
      <c r="K99" s="135">
        <v>2290914</v>
      </c>
    </row>
    <row r="100" spans="1:11" x14ac:dyDescent="0.35">
      <c r="A100" t="s">
        <v>198</v>
      </c>
      <c r="B100" t="s">
        <v>199</v>
      </c>
      <c r="C100" t="s">
        <v>200</v>
      </c>
      <c r="D100" s="111">
        <v>36162</v>
      </c>
      <c r="E100">
        <v>34968</v>
      </c>
      <c r="F100" s="130" t="s">
        <v>44</v>
      </c>
      <c r="G100" s="130" t="s">
        <v>298</v>
      </c>
      <c r="H100" s="130" t="s">
        <v>323</v>
      </c>
      <c r="I100" s="130">
        <v>7</v>
      </c>
      <c r="J100" s="130" t="s">
        <v>167</v>
      </c>
      <c r="K100" s="135">
        <v>51823000</v>
      </c>
    </row>
    <row r="101" spans="1:11" x14ac:dyDescent="0.35">
      <c r="A101" t="s">
        <v>201</v>
      </c>
      <c r="B101" t="s">
        <v>199</v>
      </c>
      <c r="C101" t="s">
        <v>200</v>
      </c>
      <c r="D101" s="111">
        <v>26574</v>
      </c>
      <c r="E101">
        <v>20828</v>
      </c>
      <c r="F101" s="130" t="s">
        <v>20</v>
      </c>
      <c r="G101" s="130" t="s">
        <v>3</v>
      </c>
      <c r="H101" s="130" t="s">
        <v>323</v>
      </c>
      <c r="I101" s="130">
        <v>7</v>
      </c>
      <c r="J101" s="130" t="s">
        <v>167</v>
      </c>
      <c r="K101" s="135">
        <v>5990637</v>
      </c>
    </row>
    <row r="102" spans="1:11" x14ac:dyDescent="0.35">
      <c r="A102" t="s">
        <v>27</v>
      </c>
      <c r="B102" t="s">
        <v>25</v>
      </c>
      <c r="C102" t="s">
        <v>26</v>
      </c>
      <c r="D102" s="111">
        <v>38727</v>
      </c>
      <c r="E102">
        <v>57815</v>
      </c>
      <c r="F102" s="130" t="s">
        <v>20</v>
      </c>
      <c r="G102" s="130" t="s">
        <v>3</v>
      </c>
      <c r="H102" s="130" t="s">
        <v>323</v>
      </c>
      <c r="I102" s="130">
        <v>2</v>
      </c>
      <c r="J102" s="130" t="s">
        <v>21</v>
      </c>
      <c r="K102" s="135">
        <v>2022397</v>
      </c>
    </row>
    <row r="103" spans="1:11" x14ac:dyDescent="0.35">
      <c r="A103" t="s">
        <v>97</v>
      </c>
      <c r="B103" t="s">
        <v>98</v>
      </c>
      <c r="C103" t="s">
        <v>92</v>
      </c>
      <c r="D103" s="111">
        <v>38512</v>
      </c>
      <c r="E103">
        <v>57915</v>
      </c>
      <c r="F103" s="130" t="s">
        <v>20</v>
      </c>
      <c r="G103" s="130" t="s">
        <v>3</v>
      </c>
      <c r="H103" s="130" t="s">
        <v>323</v>
      </c>
      <c r="I103" s="130">
        <v>2</v>
      </c>
      <c r="J103" s="130" t="s">
        <v>85</v>
      </c>
      <c r="K103" s="135">
        <v>211888</v>
      </c>
    </row>
    <row r="104" spans="1:11" x14ac:dyDescent="0.35">
      <c r="A104" t="s">
        <v>132</v>
      </c>
      <c r="B104" t="s">
        <v>133</v>
      </c>
      <c r="C104" t="s">
        <v>117</v>
      </c>
      <c r="D104" s="111">
        <v>31601</v>
      </c>
      <c r="E104">
        <v>26727</v>
      </c>
      <c r="F104" s="130" t="s">
        <v>20</v>
      </c>
      <c r="G104" s="130" t="s">
        <v>3</v>
      </c>
      <c r="H104" s="130" t="s">
        <v>323</v>
      </c>
      <c r="I104" s="130">
        <v>2</v>
      </c>
      <c r="J104" s="130" t="s">
        <v>85</v>
      </c>
      <c r="K104" s="135">
        <v>145171</v>
      </c>
    </row>
    <row r="105" spans="1:11" x14ac:dyDescent="0.35">
      <c r="A105" t="s">
        <v>88</v>
      </c>
      <c r="B105" t="s">
        <v>89</v>
      </c>
      <c r="C105" t="s">
        <v>20</v>
      </c>
      <c r="D105" s="111">
        <v>25263</v>
      </c>
      <c r="E105">
        <v>19904</v>
      </c>
      <c r="F105" s="130" t="s">
        <v>20</v>
      </c>
      <c r="G105" s="130" t="s">
        <v>3</v>
      </c>
      <c r="H105" s="130" t="s">
        <v>323</v>
      </c>
      <c r="I105" s="130">
        <v>2</v>
      </c>
      <c r="J105" s="130" t="s">
        <v>85</v>
      </c>
      <c r="K105" s="135">
        <v>323536</v>
      </c>
    </row>
    <row r="106" spans="1:11" x14ac:dyDescent="0.35">
      <c r="A106" t="s">
        <v>140</v>
      </c>
      <c r="B106" t="s">
        <v>141</v>
      </c>
      <c r="C106" t="s">
        <v>117</v>
      </c>
      <c r="D106" s="111">
        <v>28625</v>
      </c>
      <c r="E106">
        <v>22657</v>
      </c>
      <c r="F106" s="130" t="s">
        <v>20</v>
      </c>
      <c r="G106" s="130" t="s">
        <v>3</v>
      </c>
      <c r="H106" s="130" t="s">
        <v>323</v>
      </c>
      <c r="I106" s="130">
        <v>2</v>
      </c>
      <c r="J106" s="130" t="s">
        <v>85</v>
      </c>
      <c r="K106" s="135">
        <v>93477</v>
      </c>
    </row>
    <row r="107" spans="1:11" x14ac:dyDescent="0.35">
      <c r="A107" t="s">
        <v>129</v>
      </c>
      <c r="B107" t="s">
        <v>130</v>
      </c>
      <c r="C107" t="s">
        <v>117</v>
      </c>
      <c r="D107" s="111">
        <v>30041</v>
      </c>
      <c r="E107">
        <v>23772</v>
      </c>
      <c r="F107" s="130" t="s">
        <v>20</v>
      </c>
      <c r="G107" s="130" t="s">
        <v>3</v>
      </c>
      <c r="H107" s="130" t="s">
        <v>323</v>
      </c>
      <c r="I107" s="130">
        <v>2</v>
      </c>
      <c r="J107" s="130" t="s">
        <v>85</v>
      </c>
      <c r="K107" s="135">
        <v>550037</v>
      </c>
    </row>
    <row r="108" spans="1:11" x14ac:dyDescent="0.35">
      <c r="A108" t="s">
        <v>223</v>
      </c>
      <c r="B108" t="s">
        <v>222</v>
      </c>
      <c r="C108" t="s">
        <v>207</v>
      </c>
      <c r="D108" s="111">
        <v>37756</v>
      </c>
      <c r="E108">
        <v>57417</v>
      </c>
      <c r="F108" s="130" t="s">
        <v>20</v>
      </c>
      <c r="G108" s="130" t="s">
        <v>3</v>
      </c>
      <c r="H108" s="130" t="s">
        <v>323</v>
      </c>
      <c r="I108" s="130">
        <v>2</v>
      </c>
      <c r="J108" s="130" t="s">
        <v>208</v>
      </c>
      <c r="K108" s="135">
        <v>1427144</v>
      </c>
    </row>
    <row r="109" spans="1:11" x14ac:dyDescent="0.35">
      <c r="A109" t="s">
        <v>319</v>
      </c>
      <c r="B109" t="s">
        <v>320</v>
      </c>
      <c r="C109" t="s">
        <v>20</v>
      </c>
      <c r="D109" s="111">
        <v>18225</v>
      </c>
      <c r="E109">
        <v>16854</v>
      </c>
      <c r="F109" s="130" t="s">
        <v>20</v>
      </c>
      <c r="G109" s="130" t="s">
        <v>3</v>
      </c>
      <c r="H109" s="130" t="s">
        <v>323</v>
      </c>
      <c r="I109" s="130">
        <v>2</v>
      </c>
      <c r="J109" s="130" t="s">
        <v>85</v>
      </c>
      <c r="K109" s="135">
        <v>156971</v>
      </c>
    </row>
    <row r="110" spans="1:11" x14ac:dyDescent="0.35">
      <c r="A110" t="s">
        <v>217</v>
      </c>
      <c r="B110" t="s">
        <v>218</v>
      </c>
      <c r="C110" t="s">
        <v>207</v>
      </c>
      <c r="D110" s="111">
        <v>28034</v>
      </c>
      <c r="E110">
        <v>26363</v>
      </c>
      <c r="F110" s="130" t="s">
        <v>20</v>
      </c>
      <c r="G110" s="130" t="s">
        <v>3</v>
      </c>
      <c r="H110" s="130" t="s">
        <v>323</v>
      </c>
      <c r="I110" s="130">
        <v>2</v>
      </c>
      <c r="J110" s="130" t="s">
        <v>208</v>
      </c>
      <c r="K110" s="135">
        <v>324045</v>
      </c>
    </row>
    <row r="111" spans="1:11" x14ac:dyDescent="0.35">
      <c r="A111" t="s">
        <v>30</v>
      </c>
      <c r="B111" t="s">
        <v>31</v>
      </c>
      <c r="C111" t="s">
        <v>26</v>
      </c>
      <c r="D111" s="111">
        <v>26457</v>
      </c>
      <c r="E111">
        <v>20711</v>
      </c>
      <c r="F111" s="130" t="s">
        <v>299</v>
      </c>
      <c r="G111" s="130" t="s">
        <v>297</v>
      </c>
      <c r="H111" s="130" t="s">
        <v>323</v>
      </c>
      <c r="I111" s="130">
        <v>2</v>
      </c>
      <c r="J111" s="130" t="s">
        <v>21</v>
      </c>
      <c r="K111" s="135">
        <v>522356</v>
      </c>
    </row>
    <row r="112" spans="1:11" x14ac:dyDescent="0.35">
      <c r="A112" t="s">
        <v>131</v>
      </c>
      <c r="B112" t="s">
        <v>130</v>
      </c>
      <c r="C112" t="s">
        <v>117</v>
      </c>
      <c r="D112" s="111">
        <v>31756</v>
      </c>
      <c r="E112">
        <v>26856</v>
      </c>
      <c r="F112" s="130" t="s">
        <v>20</v>
      </c>
      <c r="G112" s="130" t="s">
        <v>3</v>
      </c>
      <c r="H112" s="130" t="s">
        <v>323</v>
      </c>
      <c r="I112" s="130">
        <v>2</v>
      </c>
      <c r="J112" s="130" t="s">
        <v>85</v>
      </c>
      <c r="K112" s="135">
        <v>1478163</v>
      </c>
    </row>
    <row r="113" spans="1:11" x14ac:dyDescent="0.35">
      <c r="A113" t="s">
        <v>203</v>
      </c>
      <c r="B113" t="s">
        <v>204</v>
      </c>
      <c r="C113" t="s">
        <v>200</v>
      </c>
      <c r="D113" s="111">
        <v>17915</v>
      </c>
      <c r="E113">
        <v>30387</v>
      </c>
      <c r="F113" s="130" t="s">
        <v>20</v>
      </c>
      <c r="G113" s="130" t="s">
        <v>3</v>
      </c>
      <c r="H113" s="130" t="s">
        <v>323</v>
      </c>
      <c r="I113" s="130">
        <v>7</v>
      </c>
      <c r="J113" s="130" t="s">
        <v>167</v>
      </c>
      <c r="K113" s="135">
        <v>14082757</v>
      </c>
    </row>
    <row r="114" spans="1:11" x14ac:dyDescent="0.35">
      <c r="A114" t="s">
        <v>122</v>
      </c>
      <c r="B114" t="s">
        <v>123</v>
      </c>
      <c r="C114" t="s">
        <v>117</v>
      </c>
      <c r="D114" s="111">
        <v>21378</v>
      </c>
      <c r="E114">
        <v>17881</v>
      </c>
      <c r="F114" s="130" t="s">
        <v>20</v>
      </c>
      <c r="G114" s="130" t="s">
        <v>3</v>
      </c>
      <c r="H114" s="130" t="s">
        <v>323</v>
      </c>
      <c r="I114" s="130">
        <v>2</v>
      </c>
      <c r="J114" s="130" t="s">
        <v>85</v>
      </c>
      <c r="K114" s="135">
        <v>62149</v>
      </c>
    </row>
    <row r="115" spans="1:11" x14ac:dyDescent="0.35">
      <c r="A115" t="s">
        <v>134</v>
      </c>
      <c r="B115" t="s">
        <v>133</v>
      </c>
      <c r="C115" t="s">
        <v>117</v>
      </c>
      <c r="D115" s="111">
        <v>27030</v>
      </c>
      <c r="E115">
        <v>31762</v>
      </c>
      <c r="F115" s="130" t="s">
        <v>20</v>
      </c>
      <c r="G115" s="130" t="s">
        <v>3</v>
      </c>
      <c r="H115" s="130" t="s">
        <v>323</v>
      </c>
      <c r="I115" s="130">
        <v>2</v>
      </c>
      <c r="J115" s="130" t="s">
        <v>85</v>
      </c>
      <c r="K115" s="135">
        <v>102025</v>
      </c>
    </row>
    <row r="116" spans="1:11" x14ac:dyDescent="0.35">
      <c r="A116" t="s">
        <v>32</v>
      </c>
      <c r="B116" t="s">
        <v>31</v>
      </c>
      <c r="C116" t="s">
        <v>26</v>
      </c>
      <c r="D116" s="111">
        <v>27995</v>
      </c>
      <c r="E116">
        <v>31823</v>
      </c>
      <c r="F116" s="130" t="s">
        <v>33</v>
      </c>
      <c r="G116" s="130" t="s">
        <v>297</v>
      </c>
      <c r="H116" s="130" t="s">
        <v>323</v>
      </c>
      <c r="I116" s="130">
        <v>2</v>
      </c>
      <c r="J116" s="130" t="s">
        <v>21</v>
      </c>
      <c r="K116" s="135">
        <v>216932</v>
      </c>
    </row>
    <row r="117" spans="1:11" x14ac:dyDescent="0.35">
      <c r="A117" t="s">
        <v>115</v>
      </c>
      <c r="B117" t="s">
        <v>146</v>
      </c>
      <c r="C117" t="s">
        <v>117</v>
      </c>
      <c r="D117" s="111">
        <v>30718</v>
      </c>
      <c r="E117">
        <v>24961</v>
      </c>
      <c r="F117" s="130" t="s">
        <v>20</v>
      </c>
      <c r="G117" s="130" t="s">
        <v>3</v>
      </c>
      <c r="H117" s="130" t="s">
        <v>323</v>
      </c>
      <c r="I117" s="130">
        <v>2</v>
      </c>
      <c r="J117" s="130" t="s">
        <v>85</v>
      </c>
      <c r="K117" s="135">
        <v>433570</v>
      </c>
    </row>
    <row r="118" spans="1:11" x14ac:dyDescent="0.35">
      <c r="A118" t="s">
        <v>115</v>
      </c>
      <c r="B118" t="s">
        <v>116</v>
      </c>
      <c r="C118" t="s">
        <v>117</v>
      </c>
      <c r="D118" s="111">
        <v>30964</v>
      </c>
      <c r="E118">
        <v>25679</v>
      </c>
      <c r="F118" s="130" t="s">
        <v>20</v>
      </c>
      <c r="G118" s="130" t="s">
        <v>3</v>
      </c>
      <c r="H118" s="130" t="s">
        <v>323</v>
      </c>
      <c r="I118" s="130">
        <v>2</v>
      </c>
      <c r="J118" s="130" t="s">
        <v>85</v>
      </c>
      <c r="K118" s="135">
        <v>1251748</v>
      </c>
    </row>
    <row r="119" spans="1:11" x14ac:dyDescent="0.35">
      <c r="A119" t="s">
        <v>115</v>
      </c>
      <c r="B119" t="s">
        <v>130</v>
      </c>
      <c r="C119" t="s">
        <v>117</v>
      </c>
      <c r="D119" s="111">
        <v>24352</v>
      </c>
      <c r="E119">
        <v>19629</v>
      </c>
      <c r="F119" s="130" t="s">
        <v>20</v>
      </c>
      <c r="G119" s="130" t="s">
        <v>3</v>
      </c>
      <c r="H119" s="130" t="s">
        <v>323</v>
      </c>
      <c r="I119" s="130">
        <v>2</v>
      </c>
      <c r="J119" s="130" t="s">
        <v>85</v>
      </c>
      <c r="K119" s="135">
        <v>9782505</v>
      </c>
    </row>
    <row r="120" spans="1:11" x14ac:dyDescent="0.35">
      <c r="A120" t="s">
        <v>34</v>
      </c>
      <c r="B120" t="s">
        <v>31</v>
      </c>
      <c r="C120" t="s">
        <v>26</v>
      </c>
      <c r="D120" s="111">
        <v>30650</v>
      </c>
      <c r="E120">
        <v>24823</v>
      </c>
      <c r="F120" s="130" t="s">
        <v>20</v>
      </c>
      <c r="G120" s="130" t="s">
        <v>3</v>
      </c>
      <c r="H120" s="130" t="s">
        <v>323</v>
      </c>
      <c r="I120" s="130">
        <v>2</v>
      </c>
      <c r="J120" s="130" t="s">
        <v>21</v>
      </c>
      <c r="K120" s="135">
        <v>805309</v>
      </c>
    </row>
    <row r="121" spans="1:11" x14ac:dyDescent="0.35">
      <c r="A121" t="s">
        <v>138</v>
      </c>
      <c r="B121" t="s">
        <v>139</v>
      </c>
      <c r="C121" t="s">
        <v>117</v>
      </c>
      <c r="D121" s="111">
        <v>30340</v>
      </c>
      <c r="E121">
        <v>24347</v>
      </c>
      <c r="F121" s="130" t="s">
        <v>299</v>
      </c>
      <c r="G121" s="130" t="s">
        <v>297</v>
      </c>
      <c r="H121" s="130" t="s">
        <v>323</v>
      </c>
      <c r="I121" s="130">
        <v>2</v>
      </c>
      <c r="J121" s="130" t="s">
        <v>85</v>
      </c>
      <c r="K121" s="135">
        <v>2570571</v>
      </c>
    </row>
    <row r="122" spans="1:11" x14ac:dyDescent="0.35">
      <c r="A122" t="s">
        <v>35</v>
      </c>
      <c r="B122" t="s">
        <v>31</v>
      </c>
      <c r="C122" t="s">
        <v>26</v>
      </c>
      <c r="D122" s="111">
        <v>30294</v>
      </c>
      <c r="E122">
        <v>24156</v>
      </c>
      <c r="F122" s="130" t="s">
        <v>20</v>
      </c>
      <c r="G122" s="130" t="s">
        <v>3</v>
      </c>
      <c r="H122" s="130" t="s">
        <v>323</v>
      </c>
      <c r="I122" s="130">
        <v>2</v>
      </c>
      <c r="J122" s="130" t="s">
        <v>21</v>
      </c>
      <c r="K122" s="135">
        <v>4572255</v>
      </c>
    </row>
    <row r="123" spans="1:11" x14ac:dyDescent="0.35">
      <c r="A123" t="s">
        <v>202</v>
      </c>
      <c r="B123" t="s">
        <v>199</v>
      </c>
      <c r="C123" t="s">
        <v>200</v>
      </c>
      <c r="D123" s="111">
        <v>23826</v>
      </c>
      <c r="E123">
        <v>31469</v>
      </c>
      <c r="F123" s="130" t="s">
        <v>20</v>
      </c>
      <c r="G123" s="130" t="s">
        <v>3</v>
      </c>
      <c r="H123" s="130" t="s">
        <v>323</v>
      </c>
      <c r="I123" s="130">
        <v>7</v>
      </c>
      <c r="J123" s="130" t="s">
        <v>167</v>
      </c>
      <c r="K123" s="135">
        <v>9893751</v>
      </c>
    </row>
    <row r="124" spans="1:11" x14ac:dyDescent="0.35">
      <c r="A124" t="s">
        <v>36</v>
      </c>
      <c r="B124" t="s">
        <v>31</v>
      </c>
      <c r="C124" t="s">
        <v>26</v>
      </c>
      <c r="D124" s="111">
        <v>37148</v>
      </c>
      <c r="E124">
        <v>57083</v>
      </c>
      <c r="F124" s="130" t="s">
        <v>20</v>
      </c>
      <c r="G124" s="130" t="s">
        <v>3</v>
      </c>
      <c r="H124" s="130" t="s">
        <v>323</v>
      </c>
      <c r="I124" s="130">
        <v>2</v>
      </c>
      <c r="J124" s="130" t="s">
        <v>21</v>
      </c>
      <c r="K124" s="135">
        <v>62421</v>
      </c>
    </row>
    <row r="125" spans="1:11" x14ac:dyDescent="0.35">
      <c r="A125" t="s">
        <v>178</v>
      </c>
      <c r="B125" t="s">
        <v>179</v>
      </c>
      <c r="C125" t="s">
        <v>180</v>
      </c>
      <c r="D125" s="111">
        <v>22006</v>
      </c>
      <c r="E125">
        <v>31189</v>
      </c>
      <c r="F125" s="130" t="s">
        <v>33</v>
      </c>
      <c r="G125" s="130" t="s">
        <v>297</v>
      </c>
      <c r="H125" s="130" t="s">
        <v>323</v>
      </c>
      <c r="I125" s="130">
        <v>7</v>
      </c>
      <c r="J125" s="130" t="s">
        <v>167</v>
      </c>
      <c r="K125" s="135">
        <v>1216693</v>
      </c>
    </row>
    <row r="126" spans="1:11" x14ac:dyDescent="0.35">
      <c r="A126" t="s">
        <v>189</v>
      </c>
      <c r="B126" t="s">
        <v>167</v>
      </c>
      <c r="C126" t="s">
        <v>180</v>
      </c>
      <c r="D126" s="111">
        <v>36162</v>
      </c>
      <c r="E126">
        <v>34967</v>
      </c>
      <c r="F126" s="130" t="s">
        <v>44</v>
      </c>
      <c r="G126" s="130" t="s">
        <v>298</v>
      </c>
      <c r="H126" s="130" t="s">
        <v>323</v>
      </c>
      <c r="I126" s="130">
        <v>7</v>
      </c>
      <c r="J126" s="130" t="s">
        <v>167</v>
      </c>
      <c r="K126" s="135">
        <v>10594223</v>
      </c>
    </row>
    <row r="127" spans="1:11" x14ac:dyDescent="0.35">
      <c r="A127" t="s">
        <v>135</v>
      </c>
      <c r="B127" t="s">
        <v>133</v>
      </c>
      <c r="C127" t="s">
        <v>117</v>
      </c>
      <c r="D127" s="111">
        <v>31089</v>
      </c>
      <c r="E127">
        <v>25886</v>
      </c>
      <c r="F127" s="130" t="s">
        <v>20</v>
      </c>
      <c r="G127" s="130" t="s">
        <v>3</v>
      </c>
      <c r="H127" s="130" t="s">
        <v>323</v>
      </c>
      <c r="I127" s="130">
        <v>7</v>
      </c>
      <c r="J127" s="130" t="s">
        <v>85</v>
      </c>
      <c r="K127" s="135">
        <v>653249</v>
      </c>
    </row>
    <row r="128" spans="1:11" x14ac:dyDescent="0.35">
      <c r="A128" t="s">
        <v>37</v>
      </c>
      <c r="B128" t="s">
        <v>31</v>
      </c>
      <c r="C128" t="s">
        <v>26</v>
      </c>
      <c r="D128" s="111">
        <v>36234</v>
      </c>
      <c r="E128">
        <v>34643</v>
      </c>
      <c r="F128" s="130" t="s">
        <v>20</v>
      </c>
      <c r="G128" s="130" t="s">
        <v>3</v>
      </c>
      <c r="H128" s="130" t="s">
        <v>323</v>
      </c>
      <c r="I128" s="130">
        <v>7</v>
      </c>
      <c r="J128" s="130" t="s">
        <v>21</v>
      </c>
      <c r="K128" s="135">
        <v>514864</v>
      </c>
    </row>
    <row r="129" spans="1:11" x14ac:dyDescent="0.35">
      <c r="A129" t="s">
        <v>136</v>
      </c>
      <c r="B129" t="s">
        <v>137</v>
      </c>
      <c r="C129" t="s">
        <v>117</v>
      </c>
      <c r="D129" s="111">
        <v>7636</v>
      </c>
      <c r="E129">
        <v>3337</v>
      </c>
      <c r="F129" s="130" t="s">
        <v>299</v>
      </c>
      <c r="G129" s="130" t="s">
        <v>297</v>
      </c>
      <c r="H129" s="130" t="s">
        <v>323</v>
      </c>
      <c r="I129" s="130">
        <v>2</v>
      </c>
      <c r="J129" s="130" t="s">
        <v>85</v>
      </c>
      <c r="K129" s="135">
        <v>420551</v>
      </c>
    </row>
    <row r="130" spans="1:11" x14ac:dyDescent="0.35">
      <c r="A130" t="s">
        <v>28</v>
      </c>
      <c r="B130" t="s">
        <v>29</v>
      </c>
      <c r="C130" t="s">
        <v>26</v>
      </c>
      <c r="D130" s="111">
        <v>37557</v>
      </c>
      <c r="E130">
        <v>57369</v>
      </c>
      <c r="F130" s="130" t="s">
        <v>20</v>
      </c>
      <c r="G130" s="130" t="s">
        <v>3</v>
      </c>
      <c r="H130" s="130" t="s">
        <v>323</v>
      </c>
      <c r="I130" s="130">
        <v>2</v>
      </c>
      <c r="J130" s="130" t="s">
        <v>21</v>
      </c>
      <c r="K130" s="135">
        <v>1432126</v>
      </c>
    </row>
    <row r="131" spans="1:11" x14ac:dyDescent="0.35">
      <c r="A131" t="s">
        <v>120</v>
      </c>
      <c r="B131" t="s">
        <v>121</v>
      </c>
      <c r="C131" t="s">
        <v>117</v>
      </c>
      <c r="D131" s="111">
        <v>37012</v>
      </c>
      <c r="E131">
        <v>57119</v>
      </c>
      <c r="F131" s="130" t="s">
        <v>44</v>
      </c>
      <c r="G131" s="130" t="s">
        <v>298</v>
      </c>
      <c r="H131" s="130" t="s">
        <v>323</v>
      </c>
      <c r="I131" s="130">
        <v>2</v>
      </c>
      <c r="J131" s="130" t="s">
        <v>85</v>
      </c>
      <c r="K131" s="135">
        <v>301868</v>
      </c>
    </row>
    <row r="132" spans="1:11" x14ac:dyDescent="0.35">
      <c r="A132" t="s">
        <v>147</v>
      </c>
      <c r="B132" t="s">
        <v>146</v>
      </c>
      <c r="C132" t="s">
        <v>117</v>
      </c>
      <c r="D132" s="111">
        <v>22601</v>
      </c>
      <c r="E132">
        <v>18454</v>
      </c>
      <c r="F132" s="130" t="s">
        <v>299</v>
      </c>
      <c r="G132" s="130" t="s">
        <v>297</v>
      </c>
      <c r="H132" s="130" t="s">
        <v>323</v>
      </c>
      <c r="I132" s="130">
        <v>2</v>
      </c>
      <c r="J132" s="130" t="s">
        <v>85</v>
      </c>
      <c r="K132" s="135">
        <v>88046</v>
      </c>
    </row>
    <row r="133" spans="1:11" x14ac:dyDescent="0.35">
      <c r="A133" t="s">
        <v>188</v>
      </c>
      <c r="B133" t="s">
        <v>167</v>
      </c>
      <c r="C133" t="s">
        <v>180</v>
      </c>
      <c r="D133" s="111">
        <v>43647</v>
      </c>
      <c r="E133">
        <v>59154</v>
      </c>
      <c r="F133" s="130" t="s">
        <v>20</v>
      </c>
      <c r="G133" s="130" t="s">
        <v>3</v>
      </c>
      <c r="H133" s="130" t="s">
        <v>325</v>
      </c>
      <c r="I133" s="130">
        <v>10</v>
      </c>
      <c r="J133" s="130" t="s">
        <v>167</v>
      </c>
      <c r="K133" s="135">
        <v>116917</v>
      </c>
    </row>
    <row r="134" spans="1:11" x14ac:dyDescent="0.35">
      <c r="A134" t="s">
        <v>93</v>
      </c>
      <c r="B134" t="s">
        <v>94</v>
      </c>
      <c r="C134" t="s">
        <v>92</v>
      </c>
      <c r="D134" s="111">
        <v>367</v>
      </c>
      <c r="E134">
        <v>4051</v>
      </c>
      <c r="F134" s="130" t="s">
        <v>44</v>
      </c>
      <c r="G134" s="130" t="s">
        <v>298</v>
      </c>
      <c r="H134" s="130" t="s">
        <v>324</v>
      </c>
      <c r="I134" s="130">
        <v>4</v>
      </c>
      <c r="J134" s="130" t="s">
        <v>85</v>
      </c>
      <c r="K134" s="135">
        <v>46593</v>
      </c>
    </row>
    <row r="135" spans="1:11" x14ac:dyDescent="0.35">
      <c r="A135" t="s">
        <v>99</v>
      </c>
      <c r="B135" t="s">
        <v>100</v>
      </c>
      <c r="C135" t="s">
        <v>92</v>
      </c>
      <c r="D135" s="111">
        <v>3258</v>
      </c>
      <c r="E135">
        <v>2327</v>
      </c>
      <c r="F135" s="130" t="s">
        <v>44</v>
      </c>
      <c r="G135" s="130" t="s">
        <v>298</v>
      </c>
      <c r="H135" s="130" t="s">
        <v>324</v>
      </c>
      <c r="I135" s="130">
        <v>4</v>
      </c>
      <c r="J135" s="130" t="s">
        <v>85</v>
      </c>
      <c r="K135" s="135">
        <v>134958</v>
      </c>
    </row>
    <row r="136" spans="1:11" x14ac:dyDescent="0.35">
      <c r="A136" t="s">
        <v>76</v>
      </c>
      <c r="B136" t="s">
        <v>77</v>
      </c>
      <c r="C136" t="s">
        <v>78</v>
      </c>
      <c r="D136" s="111">
        <v>34932</v>
      </c>
      <c r="E136">
        <v>34052</v>
      </c>
      <c r="F136" s="130" t="s">
        <v>20</v>
      </c>
      <c r="G136" s="130" t="s">
        <v>3</v>
      </c>
      <c r="H136" s="130" t="s">
        <v>324</v>
      </c>
      <c r="I136" s="130">
        <v>4</v>
      </c>
      <c r="J136" s="130" t="s">
        <v>67</v>
      </c>
      <c r="K136" s="135">
        <v>126387</v>
      </c>
    </row>
    <row r="137" spans="1:11" x14ac:dyDescent="0.35">
      <c r="A137" t="s">
        <v>300</v>
      </c>
      <c r="B137" t="s">
        <v>107</v>
      </c>
      <c r="C137" t="s">
        <v>92</v>
      </c>
      <c r="D137" s="111">
        <v>1130</v>
      </c>
      <c r="E137">
        <v>2320</v>
      </c>
      <c r="F137" s="130" t="s">
        <v>20</v>
      </c>
      <c r="G137" s="130" t="s">
        <v>3</v>
      </c>
      <c r="H137" s="130" t="s">
        <v>324</v>
      </c>
      <c r="I137" s="130">
        <v>4</v>
      </c>
      <c r="J137" s="130" t="s">
        <v>85</v>
      </c>
      <c r="K137" s="135">
        <v>160237</v>
      </c>
    </row>
    <row r="138" spans="1:11" x14ac:dyDescent="0.35">
      <c r="A138" t="s">
        <v>301</v>
      </c>
      <c r="B138" t="s">
        <v>103</v>
      </c>
      <c r="C138" t="s">
        <v>92</v>
      </c>
      <c r="D138" s="111">
        <v>1097</v>
      </c>
      <c r="E138">
        <v>11521</v>
      </c>
      <c r="F138" s="130" t="s">
        <v>44</v>
      </c>
      <c r="G138" s="130" t="s">
        <v>298</v>
      </c>
      <c r="H138" s="130" t="s">
        <v>324</v>
      </c>
      <c r="I138" s="130">
        <v>4</v>
      </c>
      <c r="J138" s="130" t="s">
        <v>85</v>
      </c>
      <c r="K138" s="135">
        <v>258107</v>
      </c>
    </row>
    <row r="139" spans="1:11" x14ac:dyDescent="0.35">
      <c r="A139" t="s">
        <v>270</v>
      </c>
      <c r="B139" t="s">
        <v>271</v>
      </c>
      <c r="C139" t="s">
        <v>272</v>
      </c>
      <c r="D139" s="111">
        <v>38923</v>
      </c>
      <c r="E139">
        <v>58282</v>
      </c>
      <c r="F139" s="130" t="s">
        <v>20</v>
      </c>
      <c r="G139" s="130" t="s">
        <v>3</v>
      </c>
      <c r="H139" s="130" t="s">
        <v>324</v>
      </c>
      <c r="I139" s="130">
        <v>4</v>
      </c>
      <c r="J139" s="130" t="s">
        <v>208</v>
      </c>
      <c r="K139" s="135">
        <v>84259</v>
      </c>
    </row>
    <row r="140" spans="1:11" x14ac:dyDescent="0.35">
      <c r="A140" t="s">
        <v>95</v>
      </c>
      <c r="B140" t="s">
        <v>96</v>
      </c>
      <c r="C140" t="s">
        <v>92</v>
      </c>
      <c r="D140" s="111">
        <v>732</v>
      </c>
      <c r="E140">
        <v>12761</v>
      </c>
      <c r="F140" s="130" t="s">
        <v>20</v>
      </c>
      <c r="G140" s="130" t="s">
        <v>3</v>
      </c>
      <c r="H140" s="130" t="s">
        <v>324</v>
      </c>
      <c r="I140" s="130">
        <v>4</v>
      </c>
      <c r="J140" s="130" t="s">
        <v>85</v>
      </c>
      <c r="K140" s="135">
        <v>543883</v>
      </c>
    </row>
    <row r="141" spans="1:11" x14ac:dyDescent="0.35">
      <c r="A141" t="s">
        <v>105</v>
      </c>
      <c r="B141" t="s">
        <v>106</v>
      </c>
      <c r="C141" t="s">
        <v>92</v>
      </c>
      <c r="D141" s="111">
        <v>30984</v>
      </c>
      <c r="E141">
        <v>25738</v>
      </c>
      <c r="F141" s="130" t="s">
        <v>299</v>
      </c>
      <c r="G141" s="130" t="s">
        <v>297</v>
      </c>
      <c r="H141" s="130" t="s">
        <v>324</v>
      </c>
      <c r="I141" s="130">
        <v>4</v>
      </c>
      <c r="J141" s="130" t="s">
        <v>85</v>
      </c>
      <c r="K141" s="135">
        <v>323640</v>
      </c>
    </row>
    <row r="142" spans="1:11" x14ac:dyDescent="0.35">
      <c r="A142" t="s">
        <v>90</v>
      </c>
      <c r="B142" t="s">
        <v>91</v>
      </c>
      <c r="C142" t="s">
        <v>92</v>
      </c>
      <c r="D142" s="111">
        <v>367</v>
      </c>
      <c r="E142">
        <v>14331</v>
      </c>
      <c r="F142" s="130" t="s">
        <v>44</v>
      </c>
      <c r="G142" s="130" t="s">
        <v>298</v>
      </c>
      <c r="H142" s="130" t="s">
        <v>324</v>
      </c>
      <c r="I142" s="130">
        <v>4</v>
      </c>
      <c r="J142" s="130" t="s">
        <v>85</v>
      </c>
      <c r="K142" s="135">
        <v>525048</v>
      </c>
    </row>
    <row r="143" spans="1:11" x14ac:dyDescent="0.35">
      <c r="A143" t="s">
        <v>101</v>
      </c>
      <c r="B143" t="s">
        <v>102</v>
      </c>
      <c r="C143" t="s">
        <v>92</v>
      </c>
      <c r="D143" s="111">
        <v>12845</v>
      </c>
      <c r="E143">
        <v>15118</v>
      </c>
      <c r="F143" s="130" t="s">
        <v>20</v>
      </c>
      <c r="G143" s="130" t="s">
        <v>3</v>
      </c>
      <c r="H143" s="130" t="s">
        <v>324</v>
      </c>
      <c r="I143" s="130">
        <v>4</v>
      </c>
      <c r="J143" s="130" t="s">
        <v>85</v>
      </c>
      <c r="K143" s="135">
        <v>1576338</v>
      </c>
    </row>
    <row r="144" spans="1:11" x14ac:dyDescent="0.35">
      <c r="A144" t="s">
        <v>59</v>
      </c>
      <c r="B144" t="s">
        <v>60</v>
      </c>
      <c r="C144" t="s">
        <v>58</v>
      </c>
      <c r="D144" s="111">
        <v>26289</v>
      </c>
      <c r="E144">
        <v>20568</v>
      </c>
      <c r="F144" s="130" t="s">
        <v>20</v>
      </c>
      <c r="G144" s="130" t="s">
        <v>3</v>
      </c>
      <c r="H144" s="130" t="s">
        <v>324</v>
      </c>
      <c r="I144" s="130">
        <v>4</v>
      </c>
      <c r="J144" s="130" t="s">
        <v>21</v>
      </c>
      <c r="K144" s="135">
        <v>380056</v>
      </c>
    </row>
    <row r="145" spans="1:12" x14ac:dyDescent="0.35">
      <c r="A145" t="s">
        <v>82</v>
      </c>
      <c r="B145" t="s">
        <v>83</v>
      </c>
      <c r="C145" t="s">
        <v>84</v>
      </c>
      <c r="D145" s="111">
        <v>31985</v>
      </c>
      <c r="E145">
        <v>27026</v>
      </c>
      <c r="F145" s="130" t="s">
        <v>299</v>
      </c>
      <c r="G145" s="130" t="s">
        <v>297</v>
      </c>
      <c r="H145" s="130" t="s">
        <v>324</v>
      </c>
      <c r="I145" s="130">
        <v>4</v>
      </c>
      <c r="J145" s="130" t="s">
        <v>85</v>
      </c>
      <c r="K145" s="135">
        <v>203482</v>
      </c>
    </row>
    <row r="146" spans="1:12" x14ac:dyDescent="0.35">
      <c r="A146" t="s">
        <v>108</v>
      </c>
      <c r="B146" t="s">
        <v>109</v>
      </c>
      <c r="C146" t="s">
        <v>92</v>
      </c>
      <c r="D146" s="111">
        <v>14074</v>
      </c>
      <c r="E146">
        <v>15611</v>
      </c>
      <c r="F146" s="130" t="s">
        <v>20</v>
      </c>
      <c r="G146" s="130" t="s">
        <v>3</v>
      </c>
      <c r="H146" s="130" t="s">
        <v>324</v>
      </c>
      <c r="I146" s="130">
        <v>4</v>
      </c>
      <c r="J146" s="130" t="s">
        <v>85</v>
      </c>
      <c r="K146" s="135">
        <v>177628</v>
      </c>
    </row>
    <row r="147" spans="1:12" x14ac:dyDescent="0.35">
      <c r="A147" t="s">
        <v>158</v>
      </c>
      <c r="B147" t="s">
        <v>159</v>
      </c>
      <c r="C147" t="s">
        <v>160</v>
      </c>
      <c r="D147" s="111">
        <v>35139</v>
      </c>
      <c r="E147">
        <v>34146</v>
      </c>
      <c r="F147" s="130" t="s">
        <v>20</v>
      </c>
      <c r="G147" s="130" t="s">
        <v>3</v>
      </c>
      <c r="H147" s="130" t="s">
        <v>324</v>
      </c>
      <c r="I147" s="130">
        <v>4</v>
      </c>
      <c r="J147" s="130" t="s">
        <v>151</v>
      </c>
      <c r="K147" s="135">
        <v>266709</v>
      </c>
    </row>
    <row r="148" spans="1:12" x14ac:dyDescent="0.35">
      <c r="A148" t="s">
        <v>148</v>
      </c>
      <c r="B148" t="s">
        <v>149</v>
      </c>
      <c r="C148" t="s">
        <v>150</v>
      </c>
      <c r="D148" s="111">
        <v>9987</v>
      </c>
      <c r="E148">
        <v>252</v>
      </c>
      <c r="F148" s="130" t="s">
        <v>44</v>
      </c>
      <c r="G148" s="130" t="s">
        <v>298</v>
      </c>
      <c r="H148" s="130" t="s">
        <v>324</v>
      </c>
      <c r="I148" s="130">
        <v>4</v>
      </c>
      <c r="J148" s="130" t="s">
        <v>151</v>
      </c>
      <c r="K148" s="135">
        <v>227818</v>
      </c>
    </row>
    <row r="149" spans="1:12" x14ac:dyDescent="0.35">
      <c r="A149" t="s">
        <v>161</v>
      </c>
      <c r="B149" t="s">
        <v>162</v>
      </c>
      <c r="C149" t="s">
        <v>163</v>
      </c>
      <c r="D149" s="111">
        <v>39419</v>
      </c>
      <c r="E149">
        <v>58586</v>
      </c>
      <c r="F149" s="130" t="s">
        <v>20</v>
      </c>
      <c r="G149" s="130" t="s">
        <v>3</v>
      </c>
      <c r="H149" s="130" t="s">
        <v>324</v>
      </c>
      <c r="I149" s="130">
        <v>4</v>
      </c>
      <c r="J149" s="130" t="s">
        <v>151</v>
      </c>
      <c r="K149" s="135">
        <v>96760</v>
      </c>
    </row>
    <row r="150" spans="1:12" x14ac:dyDescent="0.35">
      <c r="A150" t="s">
        <v>155</v>
      </c>
      <c r="B150" t="s">
        <v>156</v>
      </c>
      <c r="C150" t="s">
        <v>157</v>
      </c>
      <c r="D150" s="111">
        <v>3197</v>
      </c>
      <c r="E150">
        <v>1417</v>
      </c>
      <c r="F150" s="130" t="s">
        <v>299</v>
      </c>
      <c r="G150" s="130" t="s">
        <v>297</v>
      </c>
      <c r="H150" s="130" t="s">
        <v>324</v>
      </c>
      <c r="I150" s="130">
        <v>4</v>
      </c>
      <c r="J150" s="130" t="s">
        <v>151</v>
      </c>
      <c r="K150" s="136">
        <v>325746</v>
      </c>
    </row>
    <row r="151" spans="1:12" x14ac:dyDescent="0.35">
      <c r="A151" s="35" t="s">
        <v>276</v>
      </c>
      <c r="B151" s="36"/>
      <c r="C151" s="41"/>
      <c r="D151" s="112" t="s">
        <v>277</v>
      </c>
      <c r="E151" s="15">
        <f>COUNT(E8:E150)</f>
        <v>143</v>
      </c>
      <c r="F151" s="76"/>
      <c r="G151" s="76"/>
      <c r="H151" s="83"/>
      <c r="I151" s="83"/>
      <c r="J151" s="53"/>
      <c r="K151" s="128">
        <f>SUM(K8:K150)</f>
        <v>280046230</v>
      </c>
    </row>
    <row r="152" spans="1:12" x14ac:dyDescent="0.35">
      <c r="A152" s="37"/>
      <c r="B152" s="37"/>
      <c r="C152" s="42"/>
      <c r="D152" s="113"/>
      <c r="E152" s="16"/>
      <c r="F152" s="75"/>
      <c r="G152" s="75"/>
      <c r="H152" s="1"/>
      <c r="I152" s="1"/>
      <c r="J152" s="38"/>
    </row>
    <row r="153" spans="1:12" x14ac:dyDescent="0.35">
      <c r="A153" s="17"/>
      <c r="B153" s="3"/>
      <c r="C153" s="38"/>
      <c r="D153" s="107"/>
      <c r="E153" s="2"/>
      <c r="F153" s="57"/>
      <c r="G153" s="57"/>
      <c r="H153" s="18"/>
      <c r="I153" s="18"/>
      <c r="J153" s="50"/>
    </row>
    <row r="154" spans="1:12" x14ac:dyDescent="0.35">
      <c r="A154" s="66" t="s">
        <v>277</v>
      </c>
      <c r="B154" s="19" t="s">
        <v>278</v>
      </c>
      <c r="C154" s="43"/>
      <c r="D154" s="114"/>
      <c r="E154" s="51"/>
      <c r="F154" s="77"/>
      <c r="G154" s="77"/>
      <c r="H154" s="20"/>
      <c r="I154" s="20"/>
      <c r="J154" s="58"/>
    </row>
    <row r="155" spans="1:12" x14ac:dyDescent="0.35">
      <c r="A155" s="67">
        <f>COUNTIF(H$8:H$150,"B")</f>
        <v>0</v>
      </c>
      <c r="B155" s="44" t="s">
        <v>279</v>
      </c>
      <c r="C155" s="44"/>
      <c r="D155" s="115"/>
      <c r="E155" s="23"/>
      <c r="F155" s="78"/>
      <c r="G155" s="78"/>
      <c r="H155" s="21"/>
      <c r="I155" s="21"/>
      <c r="J155" s="59"/>
    </row>
    <row r="156" spans="1:12" x14ac:dyDescent="0.35">
      <c r="A156" s="67">
        <f>COUNTIF(H$8:H$150,"H")</f>
        <v>0</v>
      </c>
      <c r="B156" s="44" t="s">
        <v>280</v>
      </c>
      <c r="C156" s="44"/>
      <c r="D156" s="115"/>
      <c r="E156" s="23"/>
      <c r="F156" s="78"/>
      <c r="G156" s="78"/>
      <c r="H156" s="21"/>
      <c r="I156" s="21"/>
      <c r="J156" s="59"/>
    </row>
    <row r="157" spans="1:12" x14ac:dyDescent="0.35">
      <c r="A157" s="67">
        <f>COUNTIF(H$8:H$150,"A")</f>
        <v>0</v>
      </c>
      <c r="B157" s="44" t="s">
        <v>281</v>
      </c>
      <c r="C157" s="44"/>
      <c r="D157" s="115"/>
      <c r="E157" s="23"/>
      <c r="F157" s="78"/>
      <c r="G157" s="78"/>
      <c r="H157" s="21"/>
      <c r="I157" s="21"/>
      <c r="J157" s="59"/>
    </row>
    <row r="158" spans="1:12" x14ac:dyDescent="0.35">
      <c r="A158" s="67">
        <f>COUNTIF(H$8:H$150,"N")</f>
        <v>0</v>
      </c>
      <c r="B158" s="44" t="s">
        <v>282</v>
      </c>
      <c r="C158" s="44"/>
      <c r="D158" s="115"/>
      <c r="E158" s="23"/>
      <c r="F158" s="78"/>
      <c r="G158" s="78"/>
      <c r="H158" s="21"/>
      <c r="I158" s="21"/>
      <c r="J158" s="59"/>
    </row>
    <row r="159" spans="1:12" x14ac:dyDescent="0.35">
      <c r="A159" s="68">
        <f>COUNTIF(H$8:H$150,"M")</f>
        <v>0</v>
      </c>
      <c r="B159" s="45" t="s">
        <v>283</v>
      </c>
      <c r="C159" s="45"/>
      <c r="D159" s="116"/>
      <c r="E159" s="52"/>
      <c r="F159" s="79"/>
      <c r="G159" s="79"/>
      <c r="H159" s="22"/>
      <c r="I159" s="22"/>
      <c r="J159" s="60"/>
    </row>
    <row r="160" spans="1:12" x14ac:dyDescent="0.35">
      <c r="A160" s="69"/>
      <c r="B160" s="38"/>
      <c r="C160" s="38"/>
      <c r="D160" s="117"/>
      <c r="E160" s="49"/>
      <c r="F160" s="75"/>
      <c r="G160" s="75"/>
      <c r="H160" s="1"/>
      <c r="I160" s="1"/>
      <c r="J160" s="38"/>
      <c r="K160" s="129"/>
      <c r="L160" s="13"/>
    </row>
    <row r="161" spans="1:12" x14ac:dyDescent="0.35">
      <c r="A161" s="66" t="s">
        <v>284</v>
      </c>
      <c r="B161" s="19" t="s">
        <v>285</v>
      </c>
      <c r="C161" s="43"/>
      <c r="D161" s="114"/>
      <c r="E161" s="51"/>
      <c r="F161" s="77"/>
      <c r="G161" s="77"/>
      <c r="H161" s="20"/>
      <c r="I161" s="20"/>
      <c r="J161" s="58"/>
      <c r="K161" s="129"/>
      <c r="L161" s="84"/>
    </row>
    <row r="162" spans="1:12" x14ac:dyDescent="0.35">
      <c r="A162" s="70">
        <f>COUNTIF(F$8:F$150,"NM")</f>
        <v>94</v>
      </c>
      <c r="B162" s="23" t="s">
        <v>286</v>
      </c>
      <c r="C162" s="44"/>
      <c r="D162" s="115"/>
      <c r="E162" s="23"/>
      <c r="F162" s="78"/>
      <c r="G162" s="78"/>
      <c r="H162" s="21"/>
      <c r="I162" s="21"/>
      <c r="J162" s="59"/>
      <c r="K162" s="129"/>
      <c r="L162" s="84"/>
    </row>
    <row r="163" spans="1:12" x14ac:dyDescent="0.35">
      <c r="A163" s="70">
        <f>COUNTIF(F$8:F$150,"SM")</f>
        <v>14</v>
      </c>
      <c r="B163" s="23" t="s">
        <v>287</v>
      </c>
      <c r="C163" s="44"/>
      <c r="D163" s="115"/>
      <c r="E163" s="23"/>
      <c r="F163" s="78"/>
      <c r="G163" s="78"/>
      <c r="H163" s="21"/>
      <c r="I163" s="21"/>
      <c r="J163" s="59"/>
      <c r="K163" s="129"/>
      <c r="L163" s="84"/>
    </row>
    <row r="164" spans="1:12" x14ac:dyDescent="0.35">
      <c r="A164" s="70">
        <v>25</v>
      </c>
      <c r="B164" s="23" t="s">
        <v>288</v>
      </c>
      <c r="C164" s="44"/>
      <c r="D164" s="115"/>
      <c r="E164" s="23"/>
      <c r="F164" s="78"/>
      <c r="G164" s="78"/>
      <c r="H164" s="21"/>
      <c r="I164" s="21"/>
      <c r="J164" s="59"/>
      <c r="K164" s="129"/>
      <c r="L164" s="84"/>
    </row>
    <row r="165" spans="1:12" x14ac:dyDescent="0.35">
      <c r="A165" s="70">
        <f>COUNTIF(F$8:F$150,"SL")</f>
        <v>2</v>
      </c>
      <c r="B165" s="23" t="s">
        <v>289</v>
      </c>
      <c r="C165" s="44"/>
      <c r="D165" s="115"/>
      <c r="E165" s="23"/>
      <c r="F165" s="78"/>
      <c r="G165" s="78"/>
      <c r="H165" s="21"/>
      <c r="I165" s="21"/>
      <c r="J165" s="59"/>
      <c r="K165" s="129"/>
      <c r="L165" s="84"/>
    </row>
    <row r="166" spans="1:12" x14ac:dyDescent="0.35">
      <c r="A166" s="70">
        <f>COUNTIF(F$8:F$150,"SB")</f>
        <v>8</v>
      </c>
      <c r="B166" s="44" t="s">
        <v>290</v>
      </c>
      <c r="C166" s="44"/>
      <c r="D166" s="115"/>
      <c r="E166" s="23"/>
      <c r="F166" s="78"/>
      <c r="G166" s="78"/>
      <c r="H166" s="21"/>
      <c r="I166" s="21"/>
      <c r="J166" s="60"/>
      <c r="K166" s="129"/>
      <c r="L166" s="13"/>
    </row>
    <row r="167" spans="1:12" x14ac:dyDescent="0.35">
      <c r="A167" s="71"/>
      <c r="B167" s="43"/>
      <c r="C167" s="43"/>
      <c r="D167" s="114"/>
      <c r="E167" s="51"/>
      <c r="F167" s="77"/>
      <c r="G167" s="77"/>
      <c r="H167" s="20"/>
      <c r="I167" s="20"/>
      <c r="J167" s="61"/>
      <c r="K167" s="129"/>
      <c r="L167" s="13"/>
    </row>
    <row r="168" spans="1:12" x14ac:dyDescent="0.35">
      <c r="A168" s="96" t="s">
        <v>291</v>
      </c>
      <c r="B168" s="97" t="s">
        <v>292</v>
      </c>
      <c r="C168" s="98"/>
      <c r="D168" s="118"/>
      <c r="E168" s="99"/>
      <c r="F168" s="100"/>
      <c r="G168" s="100"/>
      <c r="H168" s="101"/>
      <c r="I168" s="101"/>
      <c r="J168" s="102"/>
    </row>
    <row r="169" spans="1:12" x14ac:dyDescent="0.35">
      <c r="A169" s="103">
        <f>COUNTIF(G$8:G$150,"FDIC")</f>
        <v>96</v>
      </c>
      <c r="B169" s="44" t="s">
        <v>293</v>
      </c>
      <c r="C169" s="88"/>
      <c r="D169" s="119"/>
      <c r="E169" s="89"/>
      <c r="F169" s="90"/>
      <c r="G169" s="90"/>
      <c r="H169" s="91"/>
      <c r="I169" s="91"/>
      <c r="J169" s="104"/>
    </row>
    <row r="170" spans="1:12" x14ac:dyDescent="0.35">
      <c r="A170" s="103">
        <f>COUNTIF(G$8:G$150,"OCC")</f>
        <v>33</v>
      </c>
      <c r="B170" s="44" t="s">
        <v>294</v>
      </c>
      <c r="C170" s="88"/>
      <c r="D170" s="119"/>
      <c r="E170" s="89"/>
      <c r="F170" s="90"/>
      <c r="G170" s="90"/>
      <c r="H170" s="91"/>
      <c r="I170" s="91"/>
      <c r="J170" s="104"/>
    </row>
    <row r="171" spans="1:12" x14ac:dyDescent="0.35">
      <c r="A171" s="105">
        <f>COUNTIF(G$8:G$150,"FED")</f>
        <v>14</v>
      </c>
      <c r="B171" s="45" t="s">
        <v>295</v>
      </c>
      <c r="C171" s="92"/>
      <c r="D171" s="120"/>
      <c r="E171" s="93"/>
      <c r="F171" s="94"/>
      <c r="G171" s="94"/>
      <c r="H171" s="95"/>
      <c r="I171" s="95"/>
      <c r="J171" s="106"/>
    </row>
    <row r="173" spans="1:12" x14ac:dyDescent="0.35">
      <c r="A173" s="72" t="s">
        <v>277</v>
      </c>
      <c r="B173" s="62" t="s">
        <v>312</v>
      </c>
      <c r="C173" s="46"/>
      <c r="D173" s="121"/>
      <c r="E173" s="63"/>
      <c r="F173" s="80"/>
      <c r="G173" s="80"/>
      <c r="H173" s="24"/>
      <c r="I173" s="85"/>
    </row>
    <row r="174" spans="1:12" x14ac:dyDescent="0.35">
      <c r="A174" s="73">
        <f>COUNTIF(I$8:I$150,"1")</f>
        <v>18</v>
      </c>
      <c r="B174" s="47" t="s">
        <v>307</v>
      </c>
      <c r="C174" s="47"/>
      <c r="D174" s="122"/>
      <c r="E174" s="64"/>
      <c r="F174" s="81"/>
      <c r="G174" s="81"/>
      <c r="H174" s="25"/>
      <c r="I174" s="86"/>
    </row>
    <row r="175" spans="1:12" x14ac:dyDescent="0.35">
      <c r="A175" s="73">
        <f>COUNTIF(I$8:I$150,"2")</f>
        <v>26</v>
      </c>
      <c r="B175" s="47" t="s">
        <v>308</v>
      </c>
      <c r="C175" s="47"/>
      <c r="D175" s="122"/>
      <c r="E175" s="64"/>
      <c r="F175" s="81"/>
      <c r="G175" s="81"/>
      <c r="H175" s="25"/>
      <c r="I175" s="86"/>
    </row>
    <row r="176" spans="1:12" x14ac:dyDescent="0.35">
      <c r="A176" s="73">
        <f>COUNTIF(I$8:I$150,"3")</f>
        <v>60</v>
      </c>
      <c r="B176" s="47" t="s">
        <v>309</v>
      </c>
      <c r="C176" s="47"/>
      <c r="D176" s="122"/>
      <c r="E176" s="64"/>
      <c r="F176" s="81"/>
      <c r="G176" s="81"/>
      <c r="H176" s="25"/>
      <c r="I176" s="86"/>
    </row>
    <row r="177" spans="1:9" x14ac:dyDescent="0.35">
      <c r="A177" s="73">
        <f>COUNTIF(I$8:I$150,"4")</f>
        <v>17</v>
      </c>
      <c r="B177" s="47" t="s">
        <v>310</v>
      </c>
      <c r="C177" s="47"/>
      <c r="D177" s="122"/>
      <c r="E177" s="64"/>
      <c r="F177" s="81"/>
      <c r="G177" s="81"/>
      <c r="H177" s="25"/>
      <c r="I177" s="86"/>
    </row>
    <row r="178" spans="1:9" x14ac:dyDescent="0.35">
      <c r="A178" s="73">
        <f>COUNTIF(I$8:I$150,"5")</f>
        <v>0</v>
      </c>
      <c r="B178" s="47" t="s">
        <v>311</v>
      </c>
      <c r="C178" s="47"/>
      <c r="D178" s="122"/>
      <c r="E178" s="64"/>
      <c r="F178" s="81"/>
      <c r="G178" s="81"/>
      <c r="H178" s="25"/>
      <c r="I178" s="86"/>
    </row>
    <row r="179" spans="1:9" x14ac:dyDescent="0.35">
      <c r="A179" s="73">
        <f>COUNTIF(I$8:I$150,"6")</f>
        <v>2</v>
      </c>
      <c r="B179" s="47" t="s">
        <v>316</v>
      </c>
      <c r="C179" s="47"/>
      <c r="D179" s="122"/>
      <c r="E179" s="64"/>
      <c r="F179" s="81"/>
      <c r="G179" s="81"/>
      <c r="H179" s="25"/>
      <c r="I179" s="86"/>
    </row>
    <row r="180" spans="1:9" x14ac:dyDescent="0.35">
      <c r="A180" s="73">
        <f>COUNTIF(I$8:I$150,"7")</f>
        <v>8</v>
      </c>
      <c r="B180" s="47" t="s">
        <v>315</v>
      </c>
      <c r="C180" s="47"/>
      <c r="D180" s="122"/>
      <c r="E180" s="64"/>
      <c r="F180" s="81"/>
      <c r="G180" s="81"/>
      <c r="H180" s="25"/>
      <c r="I180" s="86"/>
    </row>
    <row r="181" spans="1:9" x14ac:dyDescent="0.35">
      <c r="A181" s="73">
        <f>COUNTIF(I$8:I$150,"8")</f>
        <v>11</v>
      </c>
      <c r="B181" s="47" t="s">
        <v>317</v>
      </c>
      <c r="C181" s="47"/>
      <c r="D181" s="122"/>
      <c r="E181" s="64"/>
      <c r="F181" s="81"/>
      <c r="G181" s="81"/>
      <c r="H181" s="25"/>
      <c r="I181" s="86"/>
    </row>
    <row r="182" spans="1:9" x14ac:dyDescent="0.35">
      <c r="A182" s="73">
        <f>COUNTIF(I$8:I$150,"9")</f>
        <v>0</v>
      </c>
      <c r="B182" s="47" t="s">
        <v>318</v>
      </c>
      <c r="C182" s="47"/>
      <c r="D182" s="122"/>
      <c r="E182" s="64"/>
      <c r="F182" s="81"/>
      <c r="G182" s="81"/>
      <c r="H182" s="25"/>
      <c r="I182" s="86"/>
    </row>
    <row r="183" spans="1:9" x14ac:dyDescent="0.35">
      <c r="A183" s="74">
        <f>COUNTIF(I$8:I$150,"10")</f>
        <v>1</v>
      </c>
      <c r="B183" s="48" t="s">
        <v>296</v>
      </c>
      <c r="C183" s="48"/>
      <c r="D183" s="123"/>
      <c r="E183" s="65"/>
      <c r="F183" s="82"/>
      <c r="G183" s="82"/>
      <c r="H183" s="26"/>
      <c r="I183" s="87"/>
    </row>
  </sheetData>
  <sortState xmlns:xlrd2="http://schemas.microsoft.com/office/spreadsheetml/2017/richdata2" ref="A8:K150">
    <sortCondition ref="H8:H150"/>
    <sortCondition ref="A8:A150"/>
    <sortCondition ref="C8:C150"/>
    <sortCondition ref="K8:K150"/>
  </sortState>
  <mergeCells count="2">
    <mergeCell ref="A1:K1"/>
    <mergeCell ref="A2:K2"/>
  </mergeCells>
  <pageMargins left="0.7" right="0.7" top="0.75" bottom="0.75" header="0.3" footer="0.3"/>
  <pageSetup scale="57" fitToHeight="0" orientation="portrait" r:id="rId1"/>
  <ignoredErrors>
    <ignoredError sqref="K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03F9-E5CF-48D8-9412-A80F474A7C86}">
  <dimension ref="C3:D22"/>
  <sheetViews>
    <sheetView tabSelected="1" workbookViewId="0">
      <selection activeCell="N14" sqref="N14"/>
    </sheetView>
  </sheetViews>
  <sheetFormatPr defaultRowHeight="14.5" x14ac:dyDescent="0.35"/>
  <cols>
    <col min="3" max="3" width="24.81640625" customWidth="1"/>
    <col min="4" max="4" width="17.1796875" bestFit="1" customWidth="1"/>
    <col min="5" max="5" width="7.81640625" bestFit="1" customWidth="1"/>
    <col min="6" max="6" width="9.81640625" bestFit="1" customWidth="1"/>
    <col min="7" max="7" width="6.81640625" bestFit="1" customWidth="1"/>
    <col min="8" max="8" width="7.81640625" bestFit="1" customWidth="1"/>
    <col min="9" max="9" width="10.7265625" bestFit="1" customWidth="1"/>
  </cols>
  <sheetData>
    <row r="3" spans="3:4" x14ac:dyDescent="0.35">
      <c r="C3" s="133" t="s">
        <v>329</v>
      </c>
      <c r="D3" t="s">
        <v>331</v>
      </c>
    </row>
    <row r="4" spans="3:4" x14ac:dyDescent="0.35">
      <c r="C4" s="40" t="s">
        <v>321</v>
      </c>
      <c r="D4" s="132">
        <v>142602885</v>
      </c>
    </row>
    <row r="5" spans="3:4" x14ac:dyDescent="0.35">
      <c r="C5" s="40" t="s">
        <v>322</v>
      </c>
      <c r="D5" s="132">
        <v>5451430</v>
      </c>
    </row>
    <row r="6" spans="3:4" x14ac:dyDescent="0.35">
      <c r="C6" s="40" t="s">
        <v>323</v>
      </c>
      <c r="D6" s="132">
        <v>126417349</v>
      </c>
    </row>
    <row r="7" spans="3:4" x14ac:dyDescent="0.35">
      <c r="C7" s="40" t="s">
        <v>325</v>
      </c>
      <c r="D7" s="132">
        <v>116917</v>
      </c>
    </row>
    <row r="8" spans="3:4" x14ac:dyDescent="0.35">
      <c r="C8" s="40" t="s">
        <v>324</v>
      </c>
      <c r="D8" s="132">
        <v>5457649</v>
      </c>
    </row>
    <row r="9" spans="3:4" x14ac:dyDescent="0.35">
      <c r="C9" s="40" t="s">
        <v>330</v>
      </c>
      <c r="D9" s="132">
        <v>280046230</v>
      </c>
    </row>
    <row r="11" spans="3:4" x14ac:dyDescent="0.35">
      <c r="C11" s="40" t="s">
        <v>333</v>
      </c>
      <c r="D11" t="s">
        <v>332</v>
      </c>
    </row>
    <row r="12" spans="3:4" x14ac:dyDescent="0.35">
      <c r="C12" t="s">
        <v>321</v>
      </c>
      <c r="D12" s="134">
        <v>142602885</v>
      </c>
    </row>
    <row r="13" spans="3:4" x14ac:dyDescent="0.35">
      <c r="C13" t="s">
        <v>322</v>
      </c>
      <c r="D13" s="134">
        <v>5451430</v>
      </c>
    </row>
    <row r="14" spans="3:4" x14ac:dyDescent="0.35">
      <c r="C14" t="s">
        <v>323</v>
      </c>
      <c r="D14" s="134">
        <v>126417349</v>
      </c>
    </row>
    <row r="15" spans="3:4" x14ac:dyDescent="0.35">
      <c r="C15" t="s">
        <v>325</v>
      </c>
      <c r="D15" s="134">
        <v>116917</v>
      </c>
    </row>
    <row r="16" spans="3:4" x14ac:dyDescent="0.35">
      <c r="C16" t="s">
        <v>324</v>
      </c>
      <c r="D16" s="134">
        <v>5457649</v>
      </c>
    </row>
    <row r="18" spans="3:4" x14ac:dyDescent="0.35">
      <c r="C18" t="s">
        <v>341</v>
      </c>
      <c r="D18" s="134">
        <v>21140000000</v>
      </c>
    </row>
    <row r="19" spans="3:4" x14ac:dyDescent="0.35">
      <c r="C19" t="s">
        <v>343</v>
      </c>
      <c r="D19" s="144">
        <f>+D13/D18</f>
        <v>2.5787275307473986E-4</v>
      </c>
    </row>
    <row r="20" spans="3:4" x14ac:dyDescent="0.35">
      <c r="C20" t="s">
        <v>342</v>
      </c>
      <c r="D20" s="144">
        <f>D13/(+D12+D14)</f>
        <v>2.0264014787824473E-2</v>
      </c>
    </row>
    <row r="21" spans="3:4" x14ac:dyDescent="0.35">
      <c r="C21" t="s">
        <v>344</v>
      </c>
      <c r="D21" s="143">
        <v>1</v>
      </c>
    </row>
    <row r="22" spans="3:4" x14ac:dyDescent="0.35">
      <c r="C22" t="s">
        <v>345</v>
      </c>
      <c r="D22" s="134">
        <f>+D18*0.13</f>
        <v>2748200000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5C5F-0489-4720-8FEB-06743A310113}">
  <dimension ref="B4:F148"/>
  <sheetViews>
    <sheetView workbookViewId="0">
      <selection activeCell="B2" sqref="B2"/>
    </sheetView>
  </sheetViews>
  <sheetFormatPr defaultRowHeight="14.5" x14ac:dyDescent="0.35"/>
  <cols>
    <col min="2" max="2" width="39.90625" customWidth="1"/>
    <col min="3" max="3" width="16.81640625" customWidth="1"/>
    <col min="4" max="4" width="9.36328125" customWidth="1"/>
    <col min="5" max="5" width="28.08984375" customWidth="1"/>
    <col min="6" max="6" width="14.54296875" customWidth="1"/>
  </cols>
  <sheetData>
    <row r="4" spans="2:6" x14ac:dyDescent="0.35">
      <c r="B4" s="31" t="s">
        <v>335</v>
      </c>
      <c r="C4" s="32" t="s">
        <v>336</v>
      </c>
      <c r="D4" s="6" t="s">
        <v>337</v>
      </c>
      <c r="E4" s="12" t="s">
        <v>338</v>
      </c>
      <c r="F4" s="137" t="s">
        <v>339</v>
      </c>
    </row>
    <row r="5" spans="2:6" x14ac:dyDescent="0.35">
      <c r="B5" s="31" t="s">
        <v>5</v>
      </c>
      <c r="C5" s="32" t="s">
        <v>6</v>
      </c>
      <c r="D5" s="6" t="s">
        <v>7</v>
      </c>
      <c r="E5" s="12" t="s">
        <v>326</v>
      </c>
      <c r="F5" s="137" t="s">
        <v>340</v>
      </c>
    </row>
    <row r="6" spans="2:6" x14ac:dyDescent="0.35">
      <c r="B6" t="s">
        <v>184</v>
      </c>
      <c r="C6" t="s">
        <v>167</v>
      </c>
      <c r="D6" t="s">
        <v>180</v>
      </c>
      <c r="E6" s="130" t="s">
        <v>321</v>
      </c>
      <c r="F6" s="138">
        <v>365523</v>
      </c>
    </row>
    <row r="7" spans="2:6" x14ac:dyDescent="0.35">
      <c r="B7" t="s">
        <v>181</v>
      </c>
      <c r="C7" t="s">
        <v>182</v>
      </c>
      <c r="D7" t="s">
        <v>180</v>
      </c>
      <c r="E7" s="130" t="s">
        <v>321</v>
      </c>
      <c r="F7" s="138">
        <v>713327</v>
      </c>
    </row>
    <row r="8" spans="2:6" x14ac:dyDescent="0.35">
      <c r="B8" t="s">
        <v>214</v>
      </c>
      <c r="C8" t="s">
        <v>215</v>
      </c>
      <c r="D8" t="s">
        <v>207</v>
      </c>
      <c r="E8" s="130" t="s">
        <v>321</v>
      </c>
      <c r="F8" s="138">
        <v>291509</v>
      </c>
    </row>
    <row r="9" spans="2:6" x14ac:dyDescent="0.35">
      <c r="B9" t="s">
        <v>124</v>
      </c>
      <c r="C9" t="s">
        <v>125</v>
      </c>
      <c r="D9" t="s">
        <v>117</v>
      </c>
      <c r="E9" s="130" t="s">
        <v>321</v>
      </c>
      <c r="F9" s="138">
        <v>1959485</v>
      </c>
    </row>
    <row r="10" spans="2:6" x14ac:dyDescent="0.35">
      <c r="B10" t="s">
        <v>68</v>
      </c>
      <c r="C10" t="s">
        <v>67</v>
      </c>
      <c r="D10" t="s">
        <v>66</v>
      </c>
      <c r="E10" s="130" t="s">
        <v>321</v>
      </c>
      <c r="F10" s="138">
        <v>84546</v>
      </c>
    </row>
    <row r="11" spans="2:6" x14ac:dyDescent="0.35">
      <c r="B11" t="s">
        <v>210</v>
      </c>
      <c r="C11" t="s">
        <v>211</v>
      </c>
      <c r="D11" t="s">
        <v>207</v>
      </c>
      <c r="E11" s="130" t="s">
        <v>321</v>
      </c>
      <c r="F11" s="138">
        <v>574767</v>
      </c>
    </row>
    <row r="12" spans="2:6" x14ac:dyDescent="0.35">
      <c r="B12" t="s">
        <v>258</v>
      </c>
      <c r="C12" t="s">
        <v>259</v>
      </c>
      <c r="D12" t="s">
        <v>260</v>
      </c>
      <c r="E12" s="130" t="s">
        <v>321</v>
      </c>
      <c r="F12" s="138">
        <v>371456</v>
      </c>
    </row>
    <row r="13" spans="2:6" x14ac:dyDescent="0.35">
      <c r="B13" t="s">
        <v>195</v>
      </c>
      <c r="C13" t="s">
        <v>196</v>
      </c>
      <c r="D13" t="s">
        <v>194</v>
      </c>
      <c r="E13" s="130" t="s">
        <v>321</v>
      </c>
      <c r="F13" s="138">
        <v>252039</v>
      </c>
    </row>
    <row r="14" spans="2:6" x14ac:dyDescent="0.35">
      <c r="B14" t="s">
        <v>249</v>
      </c>
      <c r="C14" t="s">
        <v>250</v>
      </c>
      <c r="D14" t="s">
        <v>207</v>
      </c>
      <c r="E14" s="130" t="s">
        <v>321</v>
      </c>
      <c r="F14" s="138">
        <v>57130</v>
      </c>
    </row>
    <row r="15" spans="2:6" x14ac:dyDescent="0.35">
      <c r="B15" t="s">
        <v>261</v>
      </c>
      <c r="C15" t="s">
        <v>259</v>
      </c>
      <c r="D15" t="s">
        <v>260</v>
      </c>
      <c r="E15" s="130" t="s">
        <v>321</v>
      </c>
      <c r="F15" s="138">
        <v>2291074</v>
      </c>
    </row>
    <row r="16" spans="2:6" x14ac:dyDescent="0.35">
      <c r="B16" t="s">
        <v>224</v>
      </c>
      <c r="C16" t="s">
        <v>225</v>
      </c>
      <c r="D16" t="s">
        <v>207</v>
      </c>
      <c r="E16" s="130" t="s">
        <v>321</v>
      </c>
      <c r="F16" s="138">
        <v>17167179</v>
      </c>
    </row>
    <row r="17" spans="2:6" x14ac:dyDescent="0.35">
      <c r="B17" t="s">
        <v>246</v>
      </c>
      <c r="C17" t="s">
        <v>208</v>
      </c>
      <c r="D17" t="s">
        <v>207</v>
      </c>
      <c r="E17" s="130" t="s">
        <v>321</v>
      </c>
      <c r="F17" s="138">
        <v>955718</v>
      </c>
    </row>
    <row r="18" spans="2:6" x14ac:dyDescent="0.35">
      <c r="B18" t="s">
        <v>256</v>
      </c>
      <c r="C18" t="s">
        <v>257</v>
      </c>
      <c r="D18" t="s">
        <v>207</v>
      </c>
      <c r="E18" s="130" t="s">
        <v>321</v>
      </c>
      <c r="F18" s="138">
        <v>84974</v>
      </c>
    </row>
    <row r="19" spans="2:6" x14ac:dyDescent="0.35">
      <c r="B19" t="s">
        <v>262</v>
      </c>
      <c r="C19" t="s">
        <v>259</v>
      </c>
      <c r="D19" t="s">
        <v>260</v>
      </c>
      <c r="E19" s="130" t="s">
        <v>321</v>
      </c>
      <c r="F19" s="138">
        <v>168133</v>
      </c>
    </row>
    <row r="20" spans="2:6" x14ac:dyDescent="0.35">
      <c r="B20" t="s">
        <v>221</v>
      </c>
      <c r="C20" t="s">
        <v>222</v>
      </c>
      <c r="D20" t="s">
        <v>207</v>
      </c>
      <c r="E20" s="130" t="s">
        <v>321</v>
      </c>
      <c r="F20" s="138">
        <v>98097</v>
      </c>
    </row>
    <row r="21" spans="2:6" x14ac:dyDescent="0.35">
      <c r="B21" t="s">
        <v>254</v>
      </c>
      <c r="C21" t="s">
        <v>255</v>
      </c>
      <c r="D21" t="s">
        <v>207</v>
      </c>
      <c r="E21" s="130" t="s">
        <v>321</v>
      </c>
      <c r="F21" s="138">
        <v>61027</v>
      </c>
    </row>
    <row r="22" spans="2:6" x14ac:dyDescent="0.35">
      <c r="B22" t="s">
        <v>247</v>
      </c>
      <c r="C22" t="s">
        <v>208</v>
      </c>
      <c r="D22" t="s">
        <v>207</v>
      </c>
      <c r="E22" s="130" t="s">
        <v>321</v>
      </c>
      <c r="F22" s="138">
        <v>85921</v>
      </c>
    </row>
    <row r="23" spans="2:6" x14ac:dyDescent="0.35">
      <c r="B23" t="s">
        <v>227</v>
      </c>
      <c r="C23" t="s">
        <v>225</v>
      </c>
      <c r="D23" t="s">
        <v>207</v>
      </c>
      <c r="E23" s="130" t="s">
        <v>321</v>
      </c>
      <c r="F23" s="138">
        <v>19235288</v>
      </c>
    </row>
    <row r="24" spans="2:6" x14ac:dyDescent="0.35">
      <c r="B24" t="s">
        <v>152</v>
      </c>
      <c r="C24" t="s">
        <v>153</v>
      </c>
      <c r="D24" t="s">
        <v>154</v>
      </c>
      <c r="E24" s="130" t="s">
        <v>321</v>
      </c>
      <c r="F24" s="138">
        <v>119862</v>
      </c>
    </row>
    <row r="25" spans="2:6" x14ac:dyDescent="0.35">
      <c r="B25" t="s">
        <v>38</v>
      </c>
      <c r="C25" t="s">
        <v>39</v>
      </c>
      <c r="D25" t="s">
        <v>26</v>
      </c>
      <c r="E25" s="130" t="s">
        <v>321</v>
      </c>
      <c r="F25" s="138">
        <v>271812</v>
      </c>
    </row>
    <row r="26" spans="2:6" x14ac:dyDescent="0.35">
      <c r="B26" t="s">
        <v>64</v>
      </c>
      <c r="C26" t="s">
        <v>65</v>
      </c>
      <c r="D26" t="s">
        <v>66</v>
      </c>
      <c r="E26" s="130" t="s">
        <v>321</v>
      </c>
      <c r="F26" s="138">
        <v>42589</v>
      </c>
    </row>
    <row r="27" spans="2:6" x14ac:dyDescent="0.35">
      <c r="B27" t="s">
        <v>228</v>
      </c>
      <c r="C27" t="s">
        <v>225</v>
      </c>
      <c r="D27" t="s">
        <v>207</v>
      </c>
      <c r="E27" s="130" t="s">
        <v>321</v>
      </c>
      <c r="F27" s="138">
        <v>1343257</v>
      </c>
    </row>
    <row r="28" spans="2:6" x14ac:dyDescent="0.35">
      <c r="B28" t="s">
        <v>229</v>
      </c>
      <c r="C28" t="s">
        <v>225</v>
      </c>
      <c r="D28" t="s">
        <v>207</v>
      </c>
      <c r="E28" s="130" t="s">
        <v>321</v>
      </c>
      <c r="F28" s="138">
        <v>3859976</v>
      </c>
    </row>
    <row r="29" spans="2:6" x14ac:dyDescent="0.35">
      <c r="B29" t="s">
        <v>239</v>
      </c>
      <c r="C29" t="s">
        <v>240</v>
      </c>
      <c r="D29" t="s">
        <v>207</v>
      </c>
      <c r="E29" s="130" t="s">
        <v>321</v>
      </c>
      <c r="F29" s="138">
        <v>49410409</v>
      </c>
    </row>
    <row r="30" spans="2:6" x14ac:dyDescent="0.35">
      <c r="B30" t="s">
        <v>186</v>
      </c>
      <c r="C30" t="s">
        <v>167</v>
      </c>
      <c r="D30" t="s">
        <v>180</v>
      </c>
      <c r="E30" s="130" t="s">
        <v>321</v>
      </c>
      <c r="F30" s="138">
        <v>173969</v>
      </c>
    </row>
    <row r="31" spans="2:6" x14ac:dyDescent="0.35">
      <c r="B31" t="s">
        <v>230</v>
      </c>
      <c r="C31" t="s">
        <v>225</v>
      </c>
      <c r="D31" t="s">
        <v>207</v>
      </c>
      <c r="E31" s="130" t="s">
        <v>321</v>
      </c>
      <c r="F31" s="138">
        <v>141460</v>
      </c>
    </row>
    <row r="32" spans="2:6" x14ac:dyDescent="0.35">
      <c r="B32" t="s">
        <v>50</v>
      </c>
      <c r="C32" t="s">
        <v>51</v>
      </c>
      <c r="D32" t="s">
        <v>42</v>
      </c>
      <c r="E32" s="130" t="s">
        <v>321</v>
      </c>
      <c r="F32" s="138">
        <v>109861</v>
      </c>
    </row>
    <row r="33" spans="2:6" x14ac:dyDescent="0.35">
      <c r="B33" t="s">
        <v>241</v>
      </c>
      <c r="C33" t="s">
        <v>240</v>
      </c>
      <c r="D33" t="s">
        <v>207</v>
      </c>
      <c r="E33" s="130" t="s">
        <v>321</v>
      </c>
      <c r="F33" s="138">
        <v>918871</v>
      </c>
    </row>
    <row r="34" spans="2:6" x14ac:dyDescent="0.35">
      <c r="B34" t="s">
        <v>263</v>
      </c>
      <c r="C34" t="s">
        <v>264</v>
      </c>
      <c r="D34" t="s">
        <v>265</v>
      </c>
      <c r="E34" s="130" t="s">
        <v>321</v>
      </c>
      <c r="F34" s="138">
        <v>591356</v>
      </c>
    </row>
    <row r="35" spans="2:6" x14ac:dyDescent="0.35">
      <c r="B35" t="s">
        <v>212</v>
      </c>
      <c r="C35" t="s">
        <v>213</v>
      </c>
      <c r="D35" t="s">
        <v>207</v>
      </c>
      <c r="E35" s="130" t="s">
        <v>321</v>
      </c>
      <c r="F35" s="138">
        <v>2223430</v>
      </c>
    </row>
    <row r="36" spans="2:6" x14ac:dyDescent="0.35">
      <c r="B36" t="s">
        <v>205</v>
      </c>
      <c r="C36" t="s">
        <v>206</v>
      </c>
      <c r="D36" t="s">
        <v>207</v>
      </c>
      <c r="E36" s="130" t="s">
        <v>321</v>
      </c>
      <c r="F36" s="138">
        <v>733413</v>
      </c>
    </row>
    <row r="37" spans="2:6" x14ac:dyDescent="0.35">
      <c r="B37" t="s">
        <v>244</v>
      </c>
      <c r="C37" t="s">
        <v>245</v>
      </c>
      <c r="D37" t="s">
        <v>207</v>
      </c>
      <c r="E37" s="130" t="s">
        <v>321</v>
      </c>
      <c r="F37" s="138">
        <v>1047182</v>
      </c>
    </row>
    <row r="38" spans="2:6" x14ac:dyDescent="0.35">
      <c r="B38" t="s">
        <v>45</v>
      </c>
      <c r="C38" t="s">
        <v>46</v>
      </c>
      <c r="D38" t="s">
        <v>42</v>
      </c>
      <c r="E38" s="130" t="s">
        <v>321</v>
      </c>
      <c r="F38" s="138">
        <v>740106</v>
      </c>
    </row>
    <row r="39" spans="2:6" x14ac:dyDescent="0.35">
      <c r="B39" t="s">
        <v>142</v>
      </c>
      <c r="C39" t="s">
        <v>143</v>
      </c>
      <c r="D39" t="s">
        <v>117</v>
      </c>
      <c r="E39" s="130" t="s">
        <v>321</v>
      </c>
      <c r="F39" s="138">
        <v>103938</v>
      </c>
    </row>
    <row r="40" spans="2:6" x14ac:dyDescent="0.35">
      <c r="B40" t="s">
        <v>236</v>
      </c>
      <c r="C40" t="s">
        <v>237</v>
      </c>
      <c r="D40" t="s">
        <v>207</v>
      </c>
      <c r="E40" s="130" t="s">
        <v>321</v>
      </c>
      <c r="F40" s="138">
        <v>171271</v>
      </c>
    </row>
    <row r="41" spans="2:6" x14ac:dyDescent="0.35">
      <c r="B41" t="s">
        <v>187</v>
      </c>
      <c r="C41" t="s">
        <v>167</v>
      </c>
      <c r="D41" t="s">
        <v>180</v>
      </c>
      <c r="E41" s="130" t="s">
        <v>321</v>
      </c>
      <c r="F41" s="138">
        <v>214234</v>
      </c>
    </row>
    <row r="42" spans="2:6" x14ac:dyDescent="0.35">
      <c r="B42" t="s">
        <v>126</v>
      </c>
      <c r="C42" t="s">
        <v>125</v>
      </c>
      <c r="D42" t="s">
        <v>117</v>
      </c>
      <c r="E42" s="130" t="s">
        <v>321</v>
      </c>
      <c r="F42" s="138">
        <v>1125957</v>
      </c>
    </row>
    <row r="43" spans="2:6" x14ac:dyDescent="0.35">
      <c r="B43" t="s">
        <v>231</v>
      </c>
      <c r="C43" t="s">
        <v>225</v>
      </c>
      <c r="D43" t="s">
        <v>207</v>
      </c>
      <c r="E43" s="130" t="s">
        <v>321</v>
      </c>
      <c r="F43" s="138">
        <v>6215157</v>
      </c>
    </row>
    <row r="44" spans="2:6" x14ac:dyDescent="0.35">
      <c r="B44" t="s">
        <v>266</v>
      </c>
      <c r="C44" t="s">
        <v>264</v>
      </c>
      <c r="D44" t="s">
        <v>265</v>
      </c>
      <c r="E44" s="130" t="s">
        <v>321</v>
      </c>
      <c r="F44" s="138">
        <v>745919</v>
      </c>
    </row>
    <row r="45" spans="2:6" x14ac:dyDescent="0.35">
      <c r="B45" t="s">
        <v>70</v>
      </c>
      <c r="C45" t="s">
        <v>67</v>
      </c>
      <c r="D45" t="s">
        <v>66</v>
      </c>
      <c r="E45" s="130" t="s">
        <v>321</v>
      </c>
      <c r="F45" s="138">
        <v>741688</v>
      </c>
    </row>
    <row r="46" spans="2:6" x14ac:dyDescent="0.35">
      <c r="B46" t="s">
        <v>174</v>
      </c>
      <c r="C46" t="s">
        <v>175</v>
      </c>
      <c r="D46" t="s">
        <v>176</v>
      </c>
      <c r="E46" s="130" t="s">
        <v>321</v>
      </c>
      <c r="F46" s="138">
        <v>226278</v>
      </c>
    </row>
    <row r="47" spans="2:6" x14ac:dyDescent="0.35">
      <c r="B47" t="s">
        <v>168</v>
      </c>
      <c r="C47" t="s">
        <v>169</v>
      </c>
      <c r="D47" t="s">
        <v>170</v>
      </c>
      <c r="E47" s="130" t="s">
        <v>321</v>
      </c>
      <c r="F47" s="138">
        <v>1995546</v>
      </c>
    </row>
    <row r="48" spans="2:6" x14ac:dyDescent="0.35">
      <c r="B48" t="s">
        <v>304</v>
      </c>
      <c r="C48" t="s">
        <v>305</v>
      </c>
      <c r="D48" t="s">
        <v>42</v>
      </c>
      <c r="E48" s="130" t="s">
        <v>321</v>
      </c>
      <c r="F48" s="138">
        <v>54536</v>
      </c>
    </row>
    <row r="49" spans="2:6" x14ac:dyDescent="0.35">
      <c r="B49" t="s">
        <v>251</v>
      </c>
      <c r="C49" t="s">
        <v>250</v>
      </c>
      <c r="D49" t="s">
        <v>207</v>
      </c>
      <c r="E49" s="130" t="s">
        <v>321</v>
      </c>
      <c r="F49" s="138">
        <v>408017</v>
      </c>
    </row>
    <row r="50" spans="2:6" x14ac:dyDescent="0.35">
      <c r="B50" t="s">
        <v>47</v>
      </c>
      <c r="C50" t="s">
        <v>46</v>
      </c>
      <c r="D50" t="s">
        <v>42</v>
      </c>
      <c r="E50" s="130" t="s">
        <v>321</v>
      </c>
      <c r="F50" s="138">
        <v>1725921</v>
      </c>
    </row>
    <row r="51" spans="2:6" x14ac:dyDescent="0.35">
      <c r="B51" t="s">
        <v>238</v>
      </c>
      <c r="C51" t="s">
        <v>237</v>
      </c>
      <c r="D51" t="s">
        <v>207</v>
      </c>
      <c r="E51" s="130" t="s">
        <v>321</v>
      </c>
      <c r="F51" s="138">
        <v>176304</v>
      </c>
    </row>
    <row r="52" spans="2:6" x14ac:dyDescent="0.35">
      <c r="B52" t="s">
        <v>71</v>
      </c>
      <c r="C52" t="s">
        <v>72</v>
      </c>
      <c r="D52" t="s">
        <v>66</v>
      </c>
      <c r="E52" s="130" t="s">
        <v>321</v>
      </c>
      <c r="F52" s="138">
        <v>197470</v>
      </c>
    </row>
    <row r="53" spans="2:6" x14ac:dyDescent="0.35">
      <c r="B53" t="s">
        <v>248</v>
      </c>
      <c r="C53" t="s">
        <v>208</v>
      </c>
      <c r="D53" t="s">
        <v>207</v>
      </c>
      <c r="E53" s="130" t="s">
        <v>321</v>
      </c>
      <c r="F53" s="138">
        <v>259617</v>
      </c>
    </row>
    <row r="54" spans="2:6" x14ac:dyDescent="0.35">
      <c r="B54" t="s">
        <v>177</v>
      </c>
      <c r="C54" t="s">
        <v>175</v>
      </c>
      <c r="D54" t="s">
        <v>176</v>
      </c>
      <c r="E54" s="130" t="s">
        <v>321</v>
      </c>
      <c r="F54" s="138">
        <v>465886</v>
      </c>
    </row>
    <row r="55" spans="2:6" x14ac:dyDescent="0.35">
      <c r="B55" t="s">
        <v>209</v>
      </c>
      <c r="C55" t="s">
        <v>206</v>
      </c>
      <c r="D55" t="s">
        <v>207</v>
      </c>
      <c r="E55" s="130" t="s">
        <v>321</v>
      </c>
      <c r="F55" s="138">
        <v>497980</v>
      </c>
    </row>
    <row r="56" spans="2:6" x14ac:dyDescent="0.35">
      <c r="B56" t="s">
        <v>183</v>
      </c>
      <c r="C56" t="s">
        <v>182</v>
      </c>
      <c r="D56" t="s">
        <v>180</v>
      </c>
      <c r="E56" s="130" t="s">
        <v>321</v>
      </c>
      <c r="F56" s="138">
        <v>482035</v>
      </c>
    </row>
    <row r="57" spans="2:6" x14ac:dyDescent="0.35">
      <c r="B57" t="s">
        <v>192</v>
      </c>
      <c r="C57" t="s">
        <v>193</v>
      </c>
      <c r="D57" t="s">
        <v>194</v>
      </c>
      <c r="E57" s="130" t="s">
        <v>321</v>
      </c>
      <c r="F57" s="138">
        <v>373361</v>
      </c>
    </row>
    <row r="58" spans="2:6" x14ac:dyDescent="0.35">
      <c r="B58" t="s">
        <v>267</v>
      </c>
      <c r="C58" t="s">
        <v>264</v>
      </c>
      <c r="D58" t="s">
        <v>265</v>
      </c>
      <c r="E58" s="130" t="s">
        <v>321</v>
      </c>
      <c r="F58" s="138">
        <v>202903</v>
      </c>
    </row>
    <row r="59" spans="2:6" x14ac:dyDescent="0.35">
      <c r="B59" t="s">
        <v>118</v>
      </c>
      <c r="C59" t="s">
        <v>85</v>
      </c>
      <c r="D59" t="s">
        <v>117</v>
      </c>
      <c r="E59" s="130" t="s">
        <v>321</v>
      </c>
      <c r="F59" s="138">
        <v>126080</v>
      </c>
    </row>
    <row r="60" spans="2:6" x14ac:dyDescent="0.35">
      <c r="B60" t="s">
        <v>232</v>
      </c>
      <c r="C60" t="s">
        <v>225</v>
      </c>
      <c r="D60" t="s">
        <v>207</v>
      </c>
      <c r="E60" s="130" t="s">
        <v>321</v>
      </c>
      <c r="F60" s="138">
        <v>1287750</v>
      </c>
    </row>
    <row r="61" spans="2:6" x14ac:dyDescent="0.35">
      <c r="B61" t="s">
        <v>242</v>
      </c>
      <c r="C61" t="s">
        <v>243</v>
      </c>
      <c r="D61" t="s">
        <v>207</v>
      </c>
      <c r="E61" s="130" t="s">
        <v>321</v>
      </c>
      <c r="F61" s="138">
        <v>327094</v>
      </c>
    </row>
    <row r="62" spans="2:6" x14ac:dyDescent="0.35">
      <c r="B62" t="s">
        <v>233</v>
      </c>
      <c r="C62" t="s">
        <v>225</v>
      </c>
      <c r="D62" t="s">
        <v>207</v>
      </c>
      <c r="E62" s="130" t="s">
        <v>321</v>
      </c>
      <c r="F62" s="138">
        <v>2020715</v>
      </c>
    </row>
    <row r="63" spans="2:6" x14ac:dyDescent="0.35">
      <c r="B63" t="s">
        <v>234</v>
      </c>
      <c r="C63" t="s">
        <v>225</v>
      </c>
      <c r="D63" t="s">
        <v>207</v>
      </c>
      <c r="E63" s="130" t="s">
        <v>321</v>
      </c>
      <c r="F63" s="138">
        <v>5006282</v>
      </c>
    </row>
    <row r="64" spans="2:6" x14ac:dyDescent="0.35">
      <c r="B64" t="s">
        <v>48</v>
      </c>
      <c r="C64" t="s">
        <v>49</v>
      </c>
      <c r="D64" t="s">
        <v>42</v>
      </c>
      <c r="E64" s="130" t="s">
        <v>321</v>
      </c>
      <c r="F64" s="138">
        <v>538654</v>
      </c>
    </row>
    <row r="65" spans="2:6" x14ac:dyDescent="0.35">
      <c r="B65" t="s">
        <v>54</v>
      </c>
      <c r="C65" t="s">
        <v>55</v>
      </c>
      <c r="D65" t="s">
        <v>42</v>
      </c>
      <c r="E65" s="130" t="s">
        <v>321</v>
      </c>
      <c r="F65" s="138">
        <v>608127</v>
      </c>
    </row>
    <row r="66" spans="2:6" x14ac:dyDescent="0.35">
      <c r="B66" t="s">
        <v>235</v>
      </c>
      <c r="C66" t="s">
        <v>225</v>
      </c>
      <c r="D66" t="s">
        <v>207</v>
      </c>
      <c r="E66" s="130" t="s">
        <v>321</v>
      </c>
      <c r="F66" s="138">
        <v>3134954</v>
      </c>
    </row>
    <row r="67" spans="2:6" x14ac:dyDescent="0.35">
      <c r="B67" t="s">
        <v>190</v>
      </c>
      <c r="C67" t="s">
        <v>303</v>
      </c>
      <c r="D67" t="s">
        <v>180</v>
      </c>
      <c r="E67" s="130" t="s">
        <v>321</v>
      </c>
      <c r="F67" s="138">
        <v>1725481</v>
      </c>
    </row>
    <row r="68" spans="2:6" x14ac:dyDescent="0.35">
      <c r="B68" t="s">
        <v>127</v>
      </c>
      <c r="C68" t="s">
        <v>125</v>
      </c>
      <c r="D68" t="s">
        <v>117</v>
      </c>
      <c r="E68" s="130" t="s">
        <v>321</v>
      </c>
      <c r="F68" s="138">
        <v>719281</v>
      </c>
    </row>
    <row r="69" spans="2:6" x14ac:dyDescent="0.35">
      <c r="B69" t="s">
        <v>119</v>
      </c>
      <c r="C69" t="s">
        <v>85</v>
      </c>
      <c r="D69" t="s">
        <v>117</v>
      </c>
      <c r="E69" s="130" t="s">
        <v>321</v>
      </c>
      <c r="F69" s="138">
        <v>915442</v>
      </c>
    </row>
    <row r="70" spans="2:6" x14ac:dyDescent="0.35">
      <c r="B70" t="s">
        <v>40</v>
      </c>
      <c r="C70" t="s">
        <v>41</v>
      </c>
      <c r="D70" t="s">
        <v>42</v>
      </c>
      <c r="E70" s="130" t="s">
        <v>321</v>
      </c>
      <c r="F70" s="138">
        <v>458484</v>
      </c>
    </row>
    <row r="71" spans="2:6" x14ac:dyDescent="0.35">
      <c r="B71" t="s">
        <v>273</v>
      </c>
      <c r="C71" t="s">
        <v>274</v>
      </c>
      <c r="D71" t="s">
        <v>275</v>
      </c>
      <c r="E71" s="130" t="s">
        <v>321</v>
      </c>
      <c r="F71" s="138">
        <v>380390</v>
      </c>
    </row>
    <row r="72" spans="2:6" x14ac:dyDescent="0.35">
      <c r="B72" t="s">
        <v>191</v>
      </c>
      <c r="C72" t="s">
        <v>167</v>
      </c>
      <c r="D72" t="s">
        <v>180</v>
      </c>
      <c r="E72" s="130" t="s">
        <v>321</v>
      </c>
      <c r="F72" s="138">
        <v>84584</v>
      </c>
    </row>
    <row r="73" spans="2:6" x14ac:dyDescent="0.35">
      <c r="B73" t="s">
        <v>216</v>
      </c>
      <c r="C73" t="s">
        <v>215</v>
      </c>
      <c r="D73" t="s">
        <v>207</v>
      </c>
      <c r="E73" s="130" t="s">
        <v>321</v>
      </c>
      <c r="F73" s="138">
        <v>168818</v>
      </c>
    </row>
    <row r="74" spans="2:6" x14ac:dyDescent="0.35">
      <c r="B74" t="s">
        <v>252</v>
      </c>
      <c r="C74" t="s">
        <v>253</v>
      </c>
      <c r="D74" t="s">
        <v>207</v>
      </c>
      <c r="E74" s="130" t="s">
        <v>321</v>
      </c>
      <c r="F74" s="138">
        <v>408309</v>
      </c>
    </row>
    <row r="75" spans="2:6" x14ac:dyDescent="0.35">
      <c r="B75" t="s">
        <v>219</v>
      </c>
      <c r="C75" t="s">
        <v>220</v>
      </c>
      <c r="D75" t="s">
        <v>207</v>
      </c>
      <c r="E75" s="130" t="s">
        <v>321</v>
      </c>
      <c r="F75" s="138">
        <v>665229</v>
      </c>
    </row>
    <row r="76" spans="2:6" x14ac:dyDescent="0.35">
      <c r="B76" t="s">
        <v>144</v>
      </c>
      <c r="C76" t="s">
        <v>145</v>
      </c>
      <c r="D76" t="s">
        <v>117</v>
      </c>
      <c r="E76" s="130" t="s">
        <v>321</v>
      </c>
      <c r="F76" s="138">
        <v>1098447</v>
      </c>
    </row>
    <row r="77" spans="2:6" x14ac:dyDescent="0.35">
      <c r="B77" t="s">
        <v>17</v>
      </c>
      <c r="C77" t="s">
        <v>18</v>
      </c>
      <c r="D77" t="s">
        <v>19</v>
      </c>
      <c r="E77" s="130" t="s">
        <v>322</v>
      </c>
      <c r="F77" s="138">
        <v>18389</v>
      </c>
    </row>
    <row r="78" spans="2:6" x14ac:dyDescent="0.35">
      <c r="B78" t="s">
        <v>226</v>
      </c>
      <c r="C78" t="s">
        <v>225</v>
      </c>
      <c r="D78" t="s">
        <v>207</v>
      </c>
      <c r="E78" s="130" t="s">
        <v>322</v>
      </c>
      <c r="F78" s="138">
        <v>488707</v>
      </c>
    </row>
    <row r="79" spans="2:6" x14ac:dyDescent="0.35">
      <c r="B79" t="s">
        <v>185</v>
      </c>
      <c r="C79" t="s">
        <v>167</v>
      </c>
      <c r="D79" t="s">
        <v>180</v>
      </c>
      <c r="E79" s="130" t="s">
        <v>322</v>
      </c>
      <c r="F79" s="138">
        <v>670943</v>
      </c>
    </row>
    <row r="80" spans="2:6" x14ac:dyDescent="0.35">
      <c r="B80" t="s">
        <v>52</v>
      </c>
      <c r="C80" t="s">
        <v>53</v>
      </c>
      <c r="D80" t="s">
        <v>42</v>
      </c>
      <c r="E80" s="130" t="s">
        <v>322</v>
      </c>
      <c r="F80" s="138">
        <v>52721</v>
      </c>
    </row>
    <row r="81" spans="2:6" x14ac:dyDescent="0.35">
      <c r="B81" t="s">
        <v>113</v>
      </c>
      <c r="C81" t="s">
        <v>114</v>
      </c>
      <c r="D81" t="s">
        <v>112</v>
      </c>
      <c r="E81" s="130" t="s">
        <v>322</v>
      </c>
      <c r="F81" s="138">
        <v>104095</v>
      </c>
    </row>
    <row r="82" spans="2:6" x14ac:dyDescent="0.35">
      <c r="B82" t="s">
        <v>43</v>
      </c>
      <c r="C82" t="s">
        <v>21</v>
      </c>
      <c r="D82" t="s">
        <v>42</v>
      </c>
      <c r="E82" s="130" t="s">
        <v>322</v>
      </c>
      <c r="F82" s="138">
        <v>506374</v>
      </c>
    </row>
    <row r="83" spans="2:6" x14ac:dyDescent="0.35">
      <c r="B83" t="s">
        <v>79</v>
      </c>
      <c r="C83" t="s">
        <v>80</v>
      </c>
      <c r="D83" t="s">
        <v>78</v>
      </c>
      <c r="E83" s="130" t="s">
        <v>322</v>
      </c>
      <c r="F83" s="138">
        <v>23533</v>
      </c>
    </row>
    <row r="84" spans="2:6" x14ac:dyDescent="0.35">
      <c r="B84" t="s">
        <v>22</v>
      </c>
      <c r="C84" t="s">
        <v>23</v>
      </c>
      <c r="D84" t="s">
        <v>19</v>
      </c>
      <c r="E84" s="130" t="s">
        <v>322</v>
      </c>
      <c r="F84" s="138">
        <v>50752</v>
      </c>
    </row>
    <row r="85" spans="2:6" x14ac:dyDescent="0.35">
      <c r="B85" t="s">
        <v>73</v>
      </c>
      <c r="C85" t="s">
        <v>74</v>
      </c>
      <c r="D85" t="s">
        <v>75</v>
      </c>
      <c r="E85" s="130" t="s">
        <v>322</v>
      </c>
      <c r="F85" s="138">
        <v>282800</v>
      </c>
    </row>
    <row r="86" spans="2:6" x14ac:dyDescent="0.35">
      <c r="B86" t="s">
        <v>104</v>
      </c>
      <c r="C86" t="s">
        <v>103</v>
      </c>
      <c r="D86" t="s">
        <v>92</v>
      </c>
      <c r="E86" s="130" t="s">
        <v>322</v>
      </c>
      <c r="F86" s="138">
        <v>64602</v>
      </c>
    </row>
    <row r="87" spans="2:6" x14ac:dyDescent="0.35">
      <c r="B87" t="s">
        <v>69</v>
      </c>
      <c r="C87" t="s">
        <v>67</v>
      </c>
      <c r="D87" t="s">
        <v>66</v>
      </c>
      <c r="E87" s="130" t="s">
        <v>322</v>
      </c>
      <c r="F87" s="138">
        <v>108183</v>
      </c>
    </row>
    <row r="88" spans="2:6" x14ac:dyDescent="0.35">
      <c r="B88" t="s">
        <v>164</v>
      </c>
      <c r="C88" t="s">
        <v>165</v>
      </c>
      <c r="D88" t="s">
        <v>166</v>
      </c>
      <c r="E88" s="130" t="s">
        <v>322</v>
      </c>
      <c r="F88" s="138">
        <v>599866</v>
      </c>
    </row>
    <row r="89" spans="2:6" x14ac:dyDescent="0.35">
      <c r="B89" t="s">
        <v>86</v>
      </c>
      <c r="C89" t="s">
        <v>302</v>
      </c>
      <c r="D89" t="s">
        <v>87</v>
      </c>
      <c r="E89" s="130" t="s">
        <v>322</v>
      </c>
      <c r="F89" s="138">
        <v>737417</v>
      </c>
    </row>
    <row r="90" spans="2:6" x14ac:dyDescent="0.35">
      <c r="B90" t="s">
        <v>56</v>
      </c>
      <c r="C90" t="s">
        <v>57</v>
      </c>
      <c r="D90" t="s">
        <v>58</v>
      </c>
      <c r="E90" s="130" t="s">
        <v>322</v>
      </c>
      <c r="F90" s="138">
        <v>291299</v>
      </c>
    </row>
    <row r="91" spans="2:6" x14ac:dyDescent="0.35">
      <c r="B91" t="s">
        <v>268</v>
      </c>
      <c r="C91" t="s">
        <v>269</v>
      </c>
      <c r="D91" t="s">
        <v>170</v>
      </c>
      <c r="E91" s="130" t="s">
        <v>322</v>
      </c>
      <c r="F91" s="138">
        <v>684872</v>
      </c>
    </row>
    <row r="92" spans="2:6" x14ac:dyDescent="0.35">
      <c r="B92" t="s">
        <v>61</v>
      </c>
      <c r="C92" t="s">
        <v>62</v>
      </c>
      <c r="D92" t="s">
        <v>63</v>
      </c>
      <c r="E92" s="130" t="s">
        <v>322</v>
      </c>
      <c r="F92" s="138">
        <v>154974</v>
      </c>
    </row>
    <row r="93" spans="2:6" x14ac:dyDescent="0.35">
      <c r="B93" t="s">
        <v>171</v>
      </c>
      <c r="C93" t="s">
        <v>172</v>
      </c>
      <c r="D93" t="s">
        <v>173</v>
      </c>
      <c r="E93" s="130" t="s">
        <v>322</v>
      </c>
      <c r="F93" s="138">
        <v>327919</v>
      </c>
    </row>
    <row r="94" spans="2:6" x14ac:dyDescent="0.35">
      <c r="B94" t="s">
        <v>110</v>
      </c>
      <c r="C94" t="s">
        <v>111</v>
      </c>
      <c r="D94" t="s">
        <v>112</v>
      </c>
      <c r="E94" s="130" t="s">
        <v>322</v>
      </c>
      <c r="F94" s="138">
        <v>103263</v>
      </c>
    </row>
    <row r="95" spans="2:6" x14ac:dyDescent="0.35">
      <c r="B95" t="s">
        <v>197</v>
      </c>
      <c r="C95" t="s">
        <v>196</v>
      </c>
      <c r="D95" t="s">
        <v>194</v>
      </c>
      <c r="E95" s="130" t="s">
        <v>322</v>
      </c>
      <c r="F95" s="138">
        <v>50241</v>
      </c>
    </row>
    <row r="96" spans="2:6" x14ac:dyDescent="0.35">
      <c r="B96" t="s">
        <v>128</v>
      </c>
      <c r="C96" t="s">
        <v>125</v>
      </c>
      <c r="D96" t="s">
        <v>117</v>
      </c>
      <c r="E96" s="130" t="s">
        <v>322</v>
      </c>
      <c r="F96" s="138">
        <v>130480</v>
      </c>
    </row>
    <row r="97" spans="2:6" x14ac:dyDescent="0.35">
      <c r="B97" t="s">
        <v>24</v>
      </c>
      <c r="C97" t="s">
        <v>25</v>
      </c>
      <c r="D97" t="s">
        <v>26</v>
      </c>
      <c r="E97" s="130" t="s">
        <v>323</v>
      </c>
      <c r="F97" s="138">
        <v>2290914</v>
      </c>
    </row>
    <row r="98" spans="2:6" x14ac:dyDescent="0.35">
      <c r="B98" t="s">
        <v>198</v>
      </c>
      <c r="C98" t="s">
        <v>199</v>
      </c>
      <c r="D98" t="s">
        <v>200</v>
      </c>
      <c r="E98" s="130" t="s">
        <v>323</v>
      </c>
      <c r="F98" s="138">
        <v>51823000</v>
      </c>
    </row>
    <row r="99" spans="2:6" x14ac:dyDescent="0.35">
      <c r="B99" t="s">
        <v>201</v>
      </c>
      <c r="C99" t="s">
        <v>199</v>
      </c>
      <c r="D99" t="s">
        <v>200</v>
      </c>
      <c r="E99" s="130" t="s">
        <v>323</v>
      </c>
      <c r="F99" s="138">
        <v>5990637</v>
      </c>
    </row>
    <row r="100" spans="2:6" x14ac:dyDescent="0.35">
      <c r="B100" t="s">
        <v>27</v>
      </c>
      <c r="C100" t="s">
        <v>25</v>
      </c>
      <c r="D100" t="s">
        <v>26</v>
      </c>
      <c r="E100" s="130" t="s">
        <v>323</v>
      </c>
      <c r="F100" s="138">
        <v>2022397</v>
      </c>
    </row>
    <row r="101" spans="2:6" x14ac:dyDescent="0.35">
      <c r="B101" t="s">
        <v>97</v>
      </c>
      <c r="C101" t="s">
        <v>98</v>
      </c>
      <c r="D101" t="s">
        <v>92</v>
      </c>
      <c r="E101" s="130" t="s">
        <v>323</v>
      </c>
      <c r="F101" s="138">
        <v>211888</v>
      </c>
    </row>
    <row r="102" spans="2:6" x14ac:dyDescent="0.35">
      <c r="B102" t="s">
        <v>132</v>
      </c>
      <c r="C102" t="s">
        <v>133</v>
      </c>
      <c r="D102" t="s">
        <v>117</v>
      </c>
      <c r="E102" s="130" t="s">
        <v>323</v>
      </c>
      <c r="F102" s="138">
        <v>145171</v>
      </c>
    </row>
    <row r="103" spans="2:6" x14ac:dyDescent="0.35">
      <c r="B103" t="s">
        <v>88</v>
      </c>
      <c r="C103" t="s">
        <v>89</v>
      </c>
      <c r="D103" t="s">
        <v>20</v>
      </c>
      <c r="E103" s="130" t="s">
        <v>323</v>
      </c>
      <c r="F103" s="138">
        <v>323536</v>
      </c>
    </row>
    <row r="104" spans="2:6" x14ac:dyDescent="0.35">
      <c r="B104" t="s">
        <v>140</v>
      </c>
      <c r="C104" t="s">
        <v>141</v>
      </c>
      <c r="D104" t="s">
        <v>117</v>
      </c>
      <c r="E104" s="130" t="s">
        <v>323</v>
      </c>
      <c r="F104" s="138">
        <v>93477</v>
      </c>
    </row>
    <row r="105" spans="2:6" x14ac:dyDescent="0.35">
      <c r="B105" t="s">
        <v>129</v>
      </c>
      <c r="C105" t="s">
        <v>130</v>
      </c>
      <c r="D105" t="s">
        <v>117</v>
      </c>
      <c r="E105" s="130" t="s">
        <v>323</v>
      </c>
      <c r="F105" s="138">
        <v>550037</v>
      </c>
    </row>
    <row r="106" spans="2:6" x14ac:dyDescent="0.35">
      <c r="B106" t="s">
        <v>223</v>
      </c>
      <c r="C106" t="s">
        <v>222</v>
      </c>
      <c r="D106" t="s">
        <v>207</v>
      </c>
      <c r="E106" s="130" t="s">
        <v>323</v>
      </c>
      <c r="F106" s="138">
        <v>1427144</v>
      </c>
    </row>
    <row r="107" spans="2:6" x14ac:dyDescent="0.35">
      <c r="B107" t="s">
        <v>319</v>
      </c>
      <c r="C107" t="s">
        <v>320</v>
      </c>
      <c r="D107" t="s">
        <v>20</v>
      </c>
      <c r="E107" s="130" t="s">
        <v>323</v>
      </c>
      <c r="F107" s="138">
        <v>156971</v>
      </c>
    </row>
    <row r="108" spans="2:6" x14ac:dyDescent="0.35">
      <c r="B108" t="s">
        <v>217</v>
      </c>
      <c r="C108" t="s">
        <v>218</v>
      </c>
      <c r="D108" t="s">
        <v>207</v>
      </c>
      <c r="E108" s="130" t="s">
        <v>323</v>
      </c>
      <c r="F108" s="138">
        <v>324045</v>
      </c>
    </row>
    <row r="109" spans="2:6" x14ac:dyDescent="0.35">
      <c r="B109" t="s">
        <v>30</v>
      </c>
      <c r="C109" t="s">
        <v>31</v>
      </c>
      <c r="D109" t="s">
        <v>26</v>
      </c>
      <c r="E109" s="130" t="s">
        <v>323</v>
      </c>
      <c r="F109" s="138">
        <v>522356</v>
      </c>
    </row>
    <row r="110" spans="2:6" x14ac:dyDescent="0.35">
      <c r="B110" t="s">
        <v>131</v>
      </c>
      <c r="C110" t="s">
        <v>130</v>
      </c>
      <c r="D110" t="s">
        <v>117</v>
      </c>
      <c r="E110" s="130" t="s">
        <v>323</v>
      </c>
      <c r="F110" s="138">
        <v>1478163</v>
      </c>
    </row>
    <row r="111" spans="2:6" x14ac:dyDescent="0.35">
      <c r="B111" t="s">
        <v>203</v>
      </c>
      <c r="C111" t="s">
        <v>204</v>
      </c>
      <c r="D111" t="s">
        <v>200</v>
      </c>
      <c r="E111" s="130" t="s">
        <v>323</v>
      </c>
      <c r="F111" s="138">
        <v>14082757</v>
      </c>
    </row>
    <row r="112" spans="2:6" x14ac:dyDescent="0.35">
      <c r="B112" t="s">
        <v>122</v>
      </c>
      <c r="C112" t="s">
        <v>123</v>
      </c>
      <c r="D112" t="s">
        <v>117</v>
      </c>
      <c r="E112" s="130" t="s">
        <v>323</v>
      </c>
      <c r="F112" s="138">
        <v>62149</v>
      </c>
    </row>
    <row r="113" spans="2:6" x14ac:dyDescent="0.35">
      <c r="B113" t="s">
        <v>134</v>
      </c>
      <c r="C113" t="s">
        <v>133</v>
      </c>
      <c r="D113" t="s">
        <v>117</v>
      </c>
      <c r="E113" s="130" t="s">
        <v>323</v>
      </c>
      <c r="F113" s="138">
        <v>102025</v>
      </c>
    </row>
    <row r="114" spans="2:6" x14ac:dyDescent="0.35">
      <c r="B114" t="s">
        <v>32</v>
      </c>
      <c r="C114" t="s">
        <v>31</v>
      </c>
      <c r="D114" t="s">
        <v>26</v>
      </c>
      <c r="E114" s="130" t="s">
        <v>323</v>
      </c>
      <c r="F114" s="138">
        <v>216932</v>
      </c>
    </row>
    <row r="115" spans="2:6" x14ac:dyDescent="0.35">
      <c r="B115" t="s">
        <v>115</v>
      </c>
      <c r="C115" t="s">
        <v>146</v>
      </c>
      <c r="D115" t="s">
        <v>117</v>
      </c>
      <c r="E115" s="130" t="s">
        <v>323</v>
      </c>
      <c r="F115" s="138">
        <v>433570</v>
      </c>
    </row>
    <row r="116" spans="2:6" x14ac:dyDescent="0.35">
      <c r="B116" t="s">
        <v>115</v>
      </c>
      <c r="C116" t="s">
        <v>116</v>
      </c>
      <c r="D116" t="s">
        <v>117</v>
      </c>
      <c r="E116" s="130" t="s">
        <v>323</v>
      </c>
      <c r="F116" s="138">
        <v>1251748</v>
      </c>
    </row>
    <row r="117" spans="2:6" x14ac:dyDescent="0.35">
      <c r="B117" t="s">
        <v>115</v>
      </c>
      <c r="C117" t="s">
        <v>130</v>
      </c>
      <c r="D117" t="s">
        <v>117</v>
      </c>
      <c r="E117" s="130" t="s">
        <v>323</v>
      </c>
      <c r="F117" s="138">
        <v>9782505</v>
      </c>
    </row>
    <row r="118" spans="2:6" x14ac:dyDescent="0.35">
      <c r="B118" t="s">
        <v>34</v>
      </c>
      <c r="C118" t="s">
        <v>31</v>
      </c>
      <c r="D118" t="s">
        <v>26</v>
      </c>
      <c r="E118" s="130" t="s">
        <v>323</v>
      </c>
      <c r="F118" s="138">
        <v>805309</v>
      </c>
    </row>
    <row r="119" spans="2:6" x14ac:dyDescent="0.35">
      <c r="B119" t="s">
        <v>138</v>
      </c>
      <c r="C119" t="s">
        <v>139</v>
      </c>
      <c r="D119" t="s">
        <v>117</v>
      </c>
      <c r="E119" s="130" t="s">
        <v>323</v>
      </c>
      <c r="F119" s="138">
        <v>2570571</v>
      </c>
    </row>
    <row r="120" spans="2:6" x14ac:dyDescent="0.35">
      <c r="B120" t="s">
        <v>35</v>
      </c>
      <c r="C120" t="s">
        <v>31</v>
      </c>
      <c r="D120" t="s">
        <v>26</v>
      </c>
      <c r="E120" s="130" t="s">
        <v>323</v>
      </c>
      <c r="F120" s="138">
        <v>4572255</v>
      </c>
    </row>
    <row r="121" spans="2:6" x14ac:dyDescent="0.35">
      <c r="B121" t="s">
        <v>202</v>
      </c>
      <c r="C121" t="s">
        <v>199</v>
      </c>
      <c r="D121" t="s">
        <v>200</v>
      </c>
      <c r="E121" s="130" t="s">
        <v>323</v>
      </c>
      <c r="F121" s="138">
        <v>9893751</v>
      </c>
    </row>
    <row r="122" spans="2:6" x14ac:dyDescent="0.35">
      <c r="B122" t="s">
        <v>36</v>
      </c>
      <c r="C122" t="s">
        <v>31</v>
      </c>
      <c r="D122" t="s">
        <v>26</v>
      </c>
      <c r="E122" s="130" t="s">
        <v>323</v>
      </c>
      <c r="F122" s="138">
        <v>62421</v>
      </c>
    </row>
    <row r="123" spans="2:6" x14ac:dyDescent="0.35">
      <c r="B123" t="s">
        <v>178</v>
      </c>
      <c r="C123" t="s">
        <v>179</v>
      </c>
      <c r="D123" t="s">
        <v>180</v>
      </c>
      <c r="E123" s="130" t="s">
        <v>323</v>
      </c>
      <c r="F123" s="138">
        <v>1216693</v>
      </c>
    </row>
    <row r="124" spans="2:6" x14ac:dyDescent="0.35">
      <c r="B124" t="s">
        <v>189</v>
      </c>
      <c r="C124" t="s">
        <v>167</v>
      </c>
      <c r="D124" t="s">
        <v>180</v>
      </c>
      <c r="E124" s="130" t="s">
        <v>323</v>
      </c>
      <c r="F124" s="138">
        <v>10594223</v>
      </c>
    </row>
    <row r="125" spans="2:6" x14ac:dyDescent="0.35">
      <c r="B125" t="s">
        <v>135</v>
      </c>
      <c r="C125" t="s">
        <v>133</v>
      </c>
      <c r="D125" t="s">
        <v>117</v>
      </c>
      <c r="E125" s="130" t="s">
        <v>323</v>
      </c>
      <c r="F125" s="138">
        <v>653249</v>
      </c>
    </row>
    <row r="126" spans="2:6" x14ac:dyDescent="0.35">
      <c r="B126" t="s">
        <v>37</v>
      </c>
      <c r="C126" t="s">
        <v>31</v>
      </c>
      <c r="D126" t="s">
        <v>26</v>
      </c>
      <c r="E126" s="130" t="s">
        <v>323</v>
      </c>
      <c r="F126" s="138">
        <v>514864</v>
      </c>
    </row>
    <row r="127" spans="2:6" x14ac:dyDescent="0.35">
      <c r="B127" t="s">
        <v>136</v>
      </c>
      <c r="C127" t="s">
        <v>137</v>
      </c>
      <c r="D127" t="s">
        <v>117</v>
      </c>
      <c r="E127" s="130" t="s">
        <v>323</v>
      </c>
      <c r="F127" s="138">
        <v>420551</v>
      </c>
    </row>
    <row r="128" spans="2:6" x14ac:dyDescent="0.35">
      <c r="B128" t="s">
        <v>28</v>
      </c>
      <c r="C128" t="s">
        <v>29</v>
      </c>
      <c r="D128" t="s">
        <v>26</v>
      </c>
      <c r="E128" s="130" t="s">
        <v>323</v>
      </c>
      <c r="F128" s="138">
        <v>1432126</v>
      </c>
    </row>
    <row r="129" spans="2:6" x14ac:dyDescent="0.35">
      <c r="B129" t="s">
        <v>120</v>
      </c>
      <c r="C129" t="s">
        <v>121</v>
      </c>
      <c r="D129" t="s">
        <v>117</v>
      </c>
      <c r="E129" s="130" t="s">
        <v>323</v>
      </c>
      <c r="F129" s="138">
        <v>301868</v>
      </c>
    </row>
    <row r="130" spans="2:6" x14ac:dyDescent="0.35">
      <c r="B130" t="s">
        <v>147</v>
      </c>
      <c r="C130" t="s">
        <v>146</v>
      </c>
      <c r="D130" t="s">
        <v>117</v>
      </c>
      <c r="E130" s="130" t="s">
        <v>323</v>
      </c>
      <c r="F130" s="138">
        <v>88046</v>
      </c>
    </row>
    <row r="131" spans="2:6" x14ac:dyDescent="0.35">
      <c r="B131" t="s">
        <v>188</v>
      </c>
      <c r="C131" t="s">
        <v>167</v>
      </c>
      <c r="D131" t="s">
        <v>180</v>
      </c>
      <c r="E131" s="130" t="s">
        <v>325</v>
      </c>
      <c r="F131" s="138">
        <v>116917</v>
      </c>
    </row>
    <row r="132" spans="2:6" x14ac:dyDescent="0.35">
      <c r="B132" t="s">
        <v>93</v>
      </c>
      <c r="C132" t="s">
        <v>94</v>
      </c>
      <c r="D132" t="s">
        <v>92</v>
      </c>
      <c r="E132" s="130" t="s">
        <v>324</v>
      </c>
      <c r="F132" s="138">
        <v>46593</v>
      </c>
    </row>
    <row r="133" spans="2:6" x14ac:dyDescent="0.35">
      <c r="B133" t="s">
        <v>99</v>
      </c>
      <c r="C133" t="s">
        <v>100</v>
      </c>
      <c r="D133" t="s">
        <v>92</v>
      </c>
      <c r="E133" s="130" t="s">
        <v>324</v>
      </c>
      <c r="F133" s="138">
        <v>134958</v>
      </c>
    </row>
    <row r="134" spans="2:6" x14ac:dyDescent="0.35">
      <c r="B134" t="s">
        <v>76</v>
      </c>
      <c r="C134" t="s">
        <v>77</v>
      </c>
      <c r="D134" t="s">
        <v>78</v>
      </c>
      <c r="E134" s="130" t="s">
        <v>324</v>
      </c>
      <c r="F134" s="138">
        <v>126387</v>
      </c>
    </row>
    <row r="135" spans="2:6" x14ac:dyDescent="0.35">
      <c r="B135" t="s">
        <v>300</v>
      </c>
      <c r="C135" t="s">
        <v>107</v>
      </c>
      <c r="D135" t="s">
        <v>92</v>
      </c>
      <c r="E135" s="130" t="s">
        <v>324</v>
      </c>
      <c r="F135" s="138">
        <v>160237</v>
      </c>
    </row>
    <row r="136" spans="2:6" x14ac:dyDescent="0.35">
      <c r="B136" t="s">
        <v>301</v>
      </c>
      <c r="C136" t="s">
        <v>103</v>
      </c>
      <c r="D136" t="s">
        <v>92</v>
      </c>
      <c r="E136" s="130" t="s">
        <v>324</v>
      </c>
      <c r="F136" s="138">
        <v>258107</v>
      </c>
    </row>
    <row r="137" spans="2:6" x14ac:dyDescent="0.35">
      <c r="B137" t="s">
        <v>270</v>
      </c>
      <c r="C137" t="s">
        <v>271</v>
      </c>
      <c r="D137" t="s">
        <v>272</v>
      </c>
      <c r="E137" s="130" t="s">
        <v>324</v>
      </c>
      <c r="F137" s="138">
        <v>84259</v>
      </c>
    </row>
    <row r="138" spans="2:6" x14ac:dyDescent="0.35">
      <c r="B138" t="s">
        <v>95</v>
      </c>
      <c r="C138" t="s">
        <v>96</v>
      </c>
      <c r="D138" t="s">
        <v>92</v>
      </c>
      <c r="E138" s="130" t="s">
        <v>324</v>
      </c>
      <c r="F138" s="138">
        <v>543883</v>
      </c>
    </row>
    <row r="139" spans="2:6" x14ac:dyDescent="0.35">
      <c r="B139" t="s">
        <v>105</v>
      </c>
      <c r="C139" t="s">
        <v>106</v>
      </c>
      <c r="D139" t="s">
        <v>92</v>
      </c>
      <c r="E139" s="130" t="s">
        <v>324</v>
      </c>
      <c r="F139" s="138">
        <v>323640</v>
      </c>
    </row>
    <row r="140" spans="2:6" x14ac:dyDescent="0.35">
      <c r="B140" t="s">
        <v>90</v>
      </c>
      <c r="C140" t="s">
        <v>91</v>
      </c>
      <c r="D140" t="s">
        <v>92</v>
      </c>
      <c r="E140" s="130" t="s">
        <v>324</v>
      </c>
      <c r="F140" s="138">
        <v>525048</v>
      </c>
    </row>
    <row r="141" spans="2:6" x14ac:dyDescent="0.35">
      <c r="B141" t="s">
        <v>101</v>
      </c>
      <c r="C141" t="s">
        <v>102</v>
      </c>
      <c r="D141" t="s">
        <v>92</v>
      </c>
      <c r="E141" s="130" t="s">
        <v>324</v>
      </c>
      <c r="F141" s="138">
        <v>1576338</v>
      </c>
    </row>
    <row r="142" spans="2:6" x14ac:dyDescent="0.35">
      <c r="B142" t="s">
        <v>59</v>
      </c>
      <c r="C142" t="s">
        <v>60</v>
      </c>
      <c r="D142" t="s">
        <v>58</v>
      </c>
      <c r="E142" s="130" t="s">
        <v>324</v>
      </c>
      <c r="F142" s="138">
        <v>380056</v>
      </c>
    </row>
    <row r="143" spans="2:6" x14ac:dyDescent="0.35">
      <c r="B143" t="s">
        <v>82</v>
      </c>
      <c r="C143" t="s">
        <v>83</v>
      </c>
      <c r="D143" t="s">
        <v>84</v>
      </c>
      <c r="E143" s="130" t="s">
        <v>324</v>
      </c>
      <c r="F143" s="138">
        <v>203482</v>
      </c>
    </row>
    <row r="144" spans="2:6" x14ac:dyDescent="0.35">
      <c r="B144" t="s">
        <v>108</v>
      </c>
      <c r="C144" t="s">
        <v>109</v>
      </c>
      <c r="D144" t="s">
        <v>92</v>
      </c>
      <c r="E144" s="130" t="s">
        <v>324</v>
      </c>
      <c r="F144" s="138">
        <v>177628</v>
      </c>
    </row>
    <row r="145" spans="2:6" x14ac:dyDescent="0.35">
      <c r="B145" t="s">
        <v>158</v>
      </c>
      <c r="C145" t="s">
        <v>159</v>
      </c>
      <c r="D145" t="s">
        <v>160</v>
      </c>
      <c r="E145" s="130" t="s">
        <v>324</v>
      </c>
      <c r="F145" s="138">
        <v>266709</v>
      </c>
    </row>
    <row r="146" spans="2:6" x14ac:dyDescent="0.35">
      <c r="B146" t="s">
        <v>148</v>
      </c>
      <c r="C146" t="s">
        <v>149</v>
      </c>
      <c r="D146" t="s">
        <v>150</v>
      </c>
      <c r="E146" s="130" t="s">
        <v>324</v>
      </c>
      <c r="F146" s="138">
        <v>227818</v>
      </c>
    </row>
    <row r="147" spans="2:6" x14ac:dyDescent="0.35">
      <c r="B147" t="s">
        <v>161</v>
      </c>
      <c r="C147" t="s">
        <v>162</v>
      </c>
      <c r="D147" t="s">
        <v>163</v>
      </c>
      <c r="E147" s="130" t="s">
        <v>324</v>
      </c>
      <c r="F147" s="138">
        <v>96760</v>
      </c>
    </row>
    <row r="148" spans="2:6" x14ac:dyDescent="0.35">
      <c r="B148" t="s">
        <v>155</v>
      </c>
      <c r="C148" t="s">
        <v>156</v>
      </c>
      <c r="D148" t="s">
        <v>157</v>
      </c>
      <c r="E148" s="130" t="s">
        <v>324</v>
      </c>
      <c r="F148" s="139">
        <v>325746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2Q20 MDI</vt:lpstr>
      <vt:lpstr>Asset Chart</vt:lpstr>
      <vt:lpstr>ListofBanks</vt:lpstr>
      <vt:lpstr>'2Q20 MDI'!Print_Area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Minority Depository Institutions, June 30, 2020</dc:title>
  <dc:subject>Minority Depository Institutions</dc:subject>
  <dc:creator/>
  <cp:keywords>Minority Depository Institutions; MDI</cp:keywords>
  <cp:lastModifiedBy/>
  <dcterms:created xsi:type="dcterms:W3CDTF">2020-06-22T18:47:41Z</dcterms:created>
  <dcterms:modified xsi:type="dcterms:W3CDTF">2020-11-09T16:19:17Z</dcterms:modified>
  <cp:category>Minority Depository Institutions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{C26A384B-C251-45F8-86E9-590005ED3E6E}</vt:lpwstr>
  </property>
</Properties>
</file>