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<sst xmlns="http://schemas.openxmlformats.org/spreadsheetml/2006/main" count="34" uniqueCount="14">
  <si>
    <t>点源</t>
  </si>
  <si>
    <t>Water ρ=1g/cm3</t>
  </si>
  <si>
    <t>Pb   Z=82   A=207   I=823eV   ρ=11.35g/cm3</t>
  </si>
  <si>
    <t>Concrete ρ?=2.4g/cm3</t>
  </si>
  <si>
    <t>能量/MeV</t>
  </si>
  <si>
    <t>线衰减系数cm-1</t>
  </si>
  <si>
    <t>平均自由程</t>
  </si>
  <si>
    <t>平均自由程数</t>
  </si>
  <si>
    <t>厚度/mm</t>
  </si>
  <si>
    <t>总粒子数</t>
  </si>
  <si>
    <t>未散射粒子数</t>
  </si>
  <si>
    <t>总/未散射</t>
  </si>
  <si>
    <t>参考值</t>
  </si>
  <si>
    <t>偏差</t>
  </si>
</sst>
</file>

<file path=xl/styles.xml><?xml version="1.0" encoding="utf-8"?>
<styleSheet xmlns="http://schemas.openxmlformats.org/spreadsheetml/2006/main">
  <numFmts count="6"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2"/>
  <sheetViews>
    <sheetView tabSelected="1" workbookViewId="0">
      <selection activeCell="L16" sqref="L16"/>
    </sheetView>
  </sheetViews>
  <sheetFormatPr defaultColWidth="9" defaultRowHeight="15"/>
  <sheetData>
    <row r="1" spans="1:3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2" t="s">
        <v>2</v>
      </c>
      <c r="M1" s="2"/>
      <c r="N1" s="2"/>
      <c r="O1" s="2"/>
      <c r="P1" s="2"/>
      <c r="Q1" s="2"/>
      <c r="R1" s="2"/>
      <c r="S1" s="2"/>
      <c r="T1" s="2"/>
      <c r="U1" s="2"/>
      <c r="V1" s="1" t="s">
        <v>3</v>
      </c>
      <c r="W1" s="1"/>
      <c r="X1" s="1"/>
      <c r="Y1" s="1"/>
      <c r="Z1" s="1"/>
      <c r="AA1" s="1"/>
      <c r="AB1" s="1"/>
      <c r="AC1" s="1"/>
      <c r="AD1" s="1"/>
      <c r="AE1" s="1"/>
    </row>
    <row r="2" spans="1:31">
      <c r="A2" s="1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2" t="s">
        <v>10</v>
      </c>
      <c r="S2" s="2" t="s">
        <v>11</v>
      </c>
      <c r="T2" s="2" t="s">
        <v>12</v>
      </c>
      <c r="U2" s="2" t="s">
        <v>13</v>
      </c>
      <c r="V2" s="2" t="s">
        <v>4</v>
      </c>
      <c r="W2" s="2" t="s">
        <v>5</v>
      </c>
      <c r="X2" s="2" t="s">
        <v>6</v>
      </c>
      <c r="Y2" s="2" t="s">
        <v>7</v>
      </c>
      <c r="Z2" s="2" t="s">
        <v>8</v>
      </c>
      <c r="AA2" s="2" t="s">
        <v>9</v>
      </c>
      <c r="AB2" s="2" t="s">
        <v>10</v>
      </c>
      <c r="AC2" s="2" t="s">
        <v>11</v>
      </c>
      <c r="AD2" s="2" t="s">
        <v>12</v>
      </c>
      <c r="AE2" s="2" t="s">
        <v>13</v>
      </c>
    </row>
    <row r="3" spans="1:31">
      <c r="A3" s="1"/>
      <c r="B3" s="2">
        <v>0.5</v>
      </c>
      <c r="C3" s="2">
        <f>1*0.09687</f>
        <v>0.09687</v>
      </c>
      <c r="D3" s="2">
        <f t="shared" ref="D3:D32" si="0">1/C3</f>
        <v>10.3231134510168</v>
      </c>
      <c r="E3" s="2">
        <v>2</v>
      </c>
      <c r="F3" s="2">
        <f t="shared" ref="F3:F32" si="1">D3*E3*10</f>
        <v>206.462269020337</v>
      </c>
      <c r="G3" s="2">
        <v>6378446</v>
      </c>
      <c r="H3" s="2">
        <v>671198</v>
      </c>
      <c r="I3" s="4">
        <f t="shared" ref="I3:I32" si="2">G3/H3</f>
        <v>9.50307658842845</v>
      </c>
      <c r="J3" s="4">
        <v>5.14</v>
      </c>
      <c r="K3" s="2">
        <f t="shared" ref="K3:K32" si="3">ABS(I3-J3)/J3</f>
        <v>0.848847585297364</v>
      </c>
      <c r="L3" s="2">
        <v>0.5</v>
      </c>
      <c r="M3" s="2">
        <f>11.35*0.1614</f>
        <v>1.83189</v>
      </c>
      <c r="N3" s="2">
        <f t="shared" ref="N3:N32" si="4">1/M3</f>
        <v>0.545884305280339</v>
      </c>
      <c r="O3" s="2">
        <v>2</v>
      </c>
      <c r="P3" s="2">
        <f t="shared" ref="P3:P32" si="5">N3*O3*10</f>
        <v>10.9176861056068</v>
      </c>
      <c r="Q3" s="2">
        <v>1081900</v>
      </c>
      <c r="R3" s="2">
        <v>768404</v>
      </c>
      <c r="S3" s="4">
        <f t="shared" ref="S3:S32" si="6">Q3/R3</f>
        <v>1.40798330045133</v>
      </c>
      <c r="T3" s="4">
        <v>1.38</v>
      </c>
      <c r="U3" s="2">
        <f t="shared" ref="U3:U32" si="7">ABS(S3-T3)/T3</f>
        <v>0.0202777539502357</v>
      </c>
      <c r="V3" s="2">
        <v>0.5</v>
      </c>
      <c r="W3" s="2">
        <f>2.4*0.08915</f>
        <v>0.21396</v>
      </c>
      <c r="X3" s="2">
        <f t="shared" ref="X3:X32" si="8">1/W3</f>
        <v>4.67377079828005</v>
      </c>
      <c r="Y3" s="2">
        <v>2</v>
      </c>
      <c r="Z3" s="2">
        <f t="shared" ref="Z3:Z32" si="9">X3*Y3*10</f>
        <v>93.4754159656011</v>
      </c>
      <c r="AA3" s="2">
        <v>508993</v>
      </c>
      <c r="AB3" s="2">
        <v>169910</v>
      </c>
      <c r="AC3" s="4">
        <f t="shared" ref="AC3:AC32" si="10">AA3/AB3</f>
        <v>2.99566240951092</v>
      </c>
      <c r="AD3" s="4">
        <v>4.04</v>
      </c>
      <c r="AE3" s="2">
        <f t="shared" ref="AE3:AE32" si="11">ABS(AC3-AD3)/AD3</f>
        <v>0.258499403586407</v>
      </c>
    </row>
    <row r="4" spans="1:31">
      <c r="A4" s="1"/>
      <c r="B4" s="3">
        <v>1</v>
      </c>
      <c r="C4" s="2">
        <f>1*0.07072</f>
        <v>0.07072</v>
      </c>
      <c r="D4" s="2">
        <f t="shared" si="0"/>
        <v>14.1402714932127</v>
      </c>
      <c r="E4" s="2">
        <v>2</v>
      </c>
      <c r="F4" s="2">
        <f t="shared" si="1"/>
        <v>282.805429864253</v>
      </c>
      <c r="G4" s="2">
        <v>5690933</v>
      </c>
      <c r="H4" s="2">
        <v>665622</v>
      </c>
      <c r="I4" s="4">
        <f t="shared" si="2"/>
        <v>8.54979703194906</v>
      </c>
      <c r="J4" s="4">
        <v>3.71</v>
      </c>
      <c r="K4" s="2">
        <f t="shared" si="3"/>
        <v>1.30452750187306</v>
      </c>
      <c r="L4" s="3">
        <v>1</v>
      </c>
      <c r="M4" s="2">
        <f>11.35*0.07102</f>
        <v>0.806077</v>
      </c>
      <c r="N4" s="2">
        <f t="shared" si="4"/>
        <v>1.2405762724901</v>
      </c>
      <c r="O4" s="2">
        <v>2</v>
      </c>
      <c r="P4" s="2">
        <f t="shared" si="5"/>
        <v>24.8115254498019</v>
      </c>
      <c r="Q4" s="2">
        <v>1312826</v>
      </c>
      <c r="R4" s="2">
        <v>717154</v>
      </c>
      <c r="S4" s="4">
        <f t="shared" si="6"/>
        <v>1.83060542087195</v>
      </c>
      <c r="T4" s="4">
        <v>1.67</v>
      </c>
      <c r="U4" s="2">
        <f t="shared" si="7"/>
        <v>0.0961709107017645</v>
      </c>
      <c r="V4" s="3">
        <v>1</v>
      </c>
      <c r="W4" s="2">
        <f>2.4*0.06495</f>
        <v>0.15588</v>
      </c>
      <c r="X4" s="2">
        <f t="shared" si="8"/>
        <v>6.41519117269695</v>
      </c>
      <c r="Y4" s="2">
        <v>2</v>
      </c>
      <c r="Z4" s="2">
        <f t="shared" si="9"/>
        <v>128.303823453939</v>
      </c>
      <c r="AA4" s="2">
        <v>313101</v>
      </c>
      <c r="AB4" s="2">
        <v>103391</v>
      </c>
      <c r="AC4" s="4">
        <f t="shared" si="10"/>
        <v>3.02831967966264</v>
      </c>
      <c r="AD4" s="4">
        <v>3.24</v>
      </c>
      <c r="AE4" s="2">
        <f t="shared" si="11"/>
        <v>0.065333432202889</v>
      </c>
    </row>
    <row r="5" spans="1:31">
      <c r="A5" s="1"/>
      <c r="B5" s="3">
        <v>2</v>
      </c>
      <c r="C5" s="2">
        <f>1*0.04942</f>
        <v>0.04942</v>
      </c>
      <c r="D5" s="2">
        <f t="shared" si="0"/>
        <v>20.2347227842979</v>
      </c>
      <c r="E5" s="2">
        <v>2</v>
      </c>
      <c r="F5" s="2">
        <f t="shared" si="1"/>
        <v>404.694455685957</v>
      </c>
      <c r="G5" s="2">
        <v>4714971</v>
      </c>
      <c r="H5" s="2">
        <v>676839</v>
      </c>
      <c r="I5" s="4">
        <f t="shared" si="2"/>
        <v>6.96616329732772</v>
      </c>
      <c r="J5" s="4">
        <v>2.77</v>
      </c>
      <c r="K5" s="2">
        <f t="shared" si="3"/>
        <v>1.51486039614719</v>
      </c>
      <c r="L5" s="3">
        <v>2</v>
      </c>
      <c r="M5" s="2">
        <f>11.35*0.04606</f>
        <v>0.522781</v>
      </c>
      <c r="N5" s="2">
        <f t="shared" si="4"/>
        <v>1.91284687086945</v>
      </c>
      <c r="O5" s="2">
        <v>2</v>
      </c>
      <c r="P5" s="2">
        <f t="shared" si="5"/>
        <v>38.2569374173889</v>
      </c>
      <c r="Q5" s="2">
        <v>1517709</v>
      </c>
      <c r="R5" s="2">
        <v>695803</v>
      </c>
      <c r="S5" s="4">
        <f t="shared" si="6"/>
        <v>2.18123376875351</v>
      </c>
      <c r="T5" s="4">
        <v>1.77</v>
      </c>
      <c r="U5" s="2">
        <f t="shared" si="7"/>
        <v>0.232335462572606</v>
      </c>
      <c r="V5" s="3">
        <v>2</v>
      </c>
      <c r="W5" s="2">
        <f>2.4*0.04557</f>
        <v>0.109368</v>
      </c>
      <c r="X5" s="2">
        <f t="shared" si="8"/>
        <v>9.14344232316583</v>
      </c>
      <c r="Y5" s="2">
        <v>2</v>
      </c>
      <c r="Z5" s="2">
        <f t="shared" si="9"/>
        <v>182.868846463317</v>
      </c>
      <c r="AA5" s="2">
        <f>55985-888</f>
        <v>55097</v>
      </c>
      <c r="AB5" s="2">
        <v>13332</v>
      </c>
      <c r="AC5" s="4">
        <f t="shared" si="10"/>
        <v>4.13268826882688</v>
      </c>
      <c r="AD5" s="4">
        <v>3.62</v>
      </c>
      <c r="AE5" s="2">
        <f t="shared" si="11"/>
        <v>0.141626593598586</v>
      </c>
    </row>
    <row r="6" spans="1:31">
      <c r="A6" s="1"/>
      <c r="B6" s="3">
        <v>3</v>
      </c>
      <c r="C6" s="2">
        <f>1*0.03969</f>
        <v>0.03969</v>
      </c>
      <c r="D6" s="2">
        <f t="shared" si="0"/>
        <v>25.1952632905014</v>
      </c>
      <c r="E6" s="2">
        <v>2</v>
      </c>
      <c r="F6" s="2">
        <f t="shared" si="1"/>
        <v>503.905265810028</v>
      </c>
      <c r="G6" s="2">
        <v>4176036</v>
      </c>
      <c r="H6" s="2">
        <v>680061</v>
      </c>
      <c r="I6" s="4">
        <f t="shared" si="2"/>
        <v>6.14067855677652</v>
      </c>
      <c r="J6" s="4">
        <v>2.42</v>
      </c>
      <c r="K6" s="2">
        <f t="shared" si="3"/>
        <v>1.53747047800683</v>
      </c>
      <c r="L6" s="3">
        <v>3</v>
      </c>
      <c r="M6" s="2">
        <f>11.35*0.04234</f>
        <v>0.480559</v>
      </c>
      <c r="N6" s="2">
        <f t="shared" si="4"/>
        <v>2.08090994029869</v>
      </c>
      <c r="O6" s="2">
        <v>2</v>
      </c>
      <c r="P6" s="2">
        <f t="shared" si="5"/>
        <v>41.6181988059739</v>
      </c>
      <c r="Q6" s="2">
        <v>1593140</v>
      </c>
      <c r="R6" s="2">
        <v>690039</v>
      </c>
      <c r="S6" s="4">
        <f t="shared" si="6"/>
        <v>2.30876805513891</v>
      </c>
      <c r="T6" s="4">
        <v>1.68</v>
      </c>
      <c r="U6" s="2">
        <f t="shared" si="7"/>
        <v>0.374266699487448</v>
      </c>
      <c r="V6" s="3">
        <v>3</v>
      </c>
      <c r="W6" s="2">
        <f>2.4*0.03701</f>
        <v>0.088824</v>
      </c>
      <c r="X6" s="2">
        <f t="shared" si="8"/>
        <v>11.2582184995046</v>
      </c>
      <c r="Y6" s="2">
        <v>2</v>
      </c>
      <c r="Z6" s="2">
        <f t="shared" si="9"/>
        <v>225.164369990093</v>
      </c>
      <c r="AA6" s="2">
        <v>165192</v>
      </c>
      <c r="AB6" s="2">
        <v>48849</v>
      </c>
      <c r="AC6" s="4">
        <f t="shared" si="10"/>
        <v>3.38168642142111</v>
      </c>
      <c r="AD6" s="4">
        <v>2.3</v>
      </c>
      <c r="AE6" s="2">
        <f t="shared" si="11"/>
        <v>0.470298444096137</v>
      </c>
    </row>
    <row r="7" spans="1:31">
      <c r="A7" s="1"/>
      <c r="B7" s="3">
        <v>4</v>
      </c>
      <c r="C7" s="2">
        <f>1*0.03403</f>
        <v>0.03403</v>
      </c>
      <c r="D7" s="2">
        <f t="shared" si="0"/>
        <v>29.385836027035</v>
      </c>
      <c r="E7" s="2">
        <v>2</v>
      </c>
      <c r="F7" s="2">
        <f t="shared" si="1"/>
        <v>587.716720540699</v>
      </c>
      <c r="G7" s="2">
        <v>3844550</v>
      </c>
      <c r="H7" s="2">
        <v>682373</v>
      </c>
      <c r="I7" s="4">
        <f t="shared" si="2"/>
        <v>5.63408868756531</v>
      </c>
      <c r="J7" s="5">
        <v>2.17</v>
      </c>
      <c r="K7" s="2">
        <f t="shared" si="3"/>
        <v>1.59635423390106</v>
      </c>
      <c r="L7" s="3">
        <v>4</v>
      </c>
      <c r="M7" s="2">
        <f>11.35*0.04197</f>
        <v>0.4763595</v>
      </c>
      <c r="N7" s="2">
        <f t="shared" si="4"/>
        <v>2.09925486948408</v>
      </c>
      <c r="O7" s="2">
        <v>2</v>
      </c>
      <c r="P7" s="2">
        <f t="shared" si="5"/>
        <v>41.9850973896815</v>
      </c>
      <c r="Q7" s="2">
        <v>1644778</v>
      </c>
      <c r="R7" s="2">
        <v>677450</v>
      </c>
      <c r="S7" s="4">
        <f t="shared" si="6"/>
        <v>2.42789578566684</v>
      </c>
      <c r="T7" s="4">
        <v>1.57</v>
      </c>
      <c r="U7" s="2">
        <f t="shared" si="7"/>
        <v>0.546430436730471</v>
      </c>
      <c r="V7" s="3">
        <v>4</v>
      </c>
      <c r="W7" s="2">
        <f>2.4*0.03217</f>
        <v>0.077208</v>
      </c>
      <c r="X7" s="2">
        <f t="shared" si="8"/>
        <v>12.952025696819</v>
      </c>
      <c r="Y7" s="2">
        <v>2</v>
      </c>
      <c r="Z7" s="2">
        <f t="shared" si="9"/>
        <v>259.04051393638</v>
      </c>
      <c r="AA7" s="2">
        <v>101212</v>
      </c>
      <c r="AB7" s="2">
        <v>22952</v>
      </c>
      <c r="AC7" s="4">
        <f t="shared" si="10"/>
        <v>4.40972464273266</v>
      </c>
      <c r="AD7" s="5">
        <v>2.1</v>
      </c>
      <c r="AE7" s="2">
        <f t="shared" si="11"/>
        <v>1.09986887749174</v>
      </c>
    </row>
    <row r="8" spans="1:31">
      <c r="A8" s="1"/>
      <c r="B8" s="3">
        <v>8</v>
      </c>
      <c r="C8" s="2">
        <f>1*0.02429</f>
        <v>0.02429</v>
      </c>
      <c r="D8" s="2">
        <f t="shared" si="0"/>
        <v>41.1692054343351</v>
      </c>
      <c r="E8" s="2">
        <v>2</v>
      </c>
      <c r="F8" s="2">
        <f t="shared" si="1"/>
        <v>823.384108686702</v>
      </c>
      <c r="G8" s="2">
        <v>3343412</v>
      </c>
      <c r="H8" s="2">
        <v>681762</v>
      </c>
      <c r="I8" s="4">
        <f t="shared" si="2"/>
        <v>4.90407502911573</v>
      </c>
      <c r="J8" s="4">
        <v>1.74</v>
      </c>
      <c r="K8" s="2">
        <f t="shared" si="3"/>
        <v>1.81843392477916</v>
      </c>
      <c r="L8" s="3">
        <v>8</v>
      </c>
      <c r="M8" s="2">
        <f>11.35*0.04675</f>
        <v>0.5306125</v>
      </c>
      <c r="N8" s="2">
        <f t="shared" si="4"/>
        <v>1.88461447855073</v>
      </c>
      <c r="O8" s="2">
        <v>2</v>
      </c>
      <c r="P8" s="2">
        <f t="shared" si="5"/>
        <v>37.6922895710146</v>
      </c>
      <c r="Q8" s="2">
        <v>2318204</v>
      </c>
      <c r="R8" s="2">
        <v>652255</v>
      </c>
      <c r="S8" s="4">
        <f t="shared" si="6"/>
        <v>3.5541375688956</v>
      </c>
      <c r="T8" s="5">
        <v>1.3</v>
      </c>
      <c r="U8" s="2">
        <f t="shared" si="7"/>
        <v>1.73395197607354</v>
      </c>
      <c r="V8" s="3">
        <v>8</v>
      </c>
      <c r="W8" s="2">
        <f>2.4*0.02432</f>
        <v>0.058368</v>
      </c>
      <c r="X8" s="2">
        <f t="shared" si="8"/>
        <v>17.1326754385965</v>
      </c>
      <c r="Y8" s="2">
        <v>2</v>
      </c>
      <c r="Z8" s="2">
        <f t="shared" si="9"/>
        <v>342.65350877193</v>
      </c>
      <c r="AA8" s="2">
        <v>77923</v>
      </c>
      <c r="AB8" s="2">
        <v>14333</v>
      </c>
      <c r="AC8" s="4">
        <f t="shared" si="10"/>
        <v>5.43661480499546</v>
      </c>
      <c r="AD8" s="4">
        <v>1.68</v>
      </c>
      <c r="AE8" s="2">
        <f t="shared" si="11"/>
        <v>2.23608024106873</v>
      </c>
    </row>
    <row r="9" spans="1:31">
      <c r="A9" s="1"/>
      <c r="B9" s="2">
        <v>0.5</v>
      </c>
      <c r="C9" s="2">
        <f>1*0.09687</f>
        <v>0.09687</v>
      </c>
      <c r="D9" s="2">
        <f t="shared" si="0"/>
        <v>10.3231134510168</v>
      </c>
      <c r="E9" s="2">
        <v>4</v>
      </c>
      <c r="F9" s="2">
        <f t="shared" si="1"/>
        <v>412.924538040673</v>
      </c>
      <c r="G9" s="2">
        <v>2691168</v>
      </c>
      <c r="H9" s="2">
        <v>90537</v>
      </c>
      <c r="I9" s="4">
        <f t="shared" si="2"/>
        <v>29.7245104211538</v>
      </c>
      <c r="J9" s="4">
        <v>14.3</v>
      </c>
      <c r="K9" s="2">
        <f t="shared" si="3"/>
        <v>1.07863709238838</v>
      </c>
      <c r="L9" s="2">
        <v>0.5</v>
      </c>
      <c r="M9" s="2">
        <f>11.35*0.1614</f>
        <v>1.83189</v>
      </c>
      <c r="N9" s="2">
        <f t="shared" si="4"/>
        <v>0.545884305280339</v>
      </c>
      <c r="O9" s="2">
        <v>4</v>
      </c>
      <c r="P9" s="2">
        <f t="shared" si="5"/>
        <v>21.8353722112136</v>
      </c>
      <c r="Q9" s="2">
        <v>192829</v>
      </c>
      <c r="R9" s="2">
        <v>118129</v>
      </c>
      <c r="S9" s="4">
        <f t="shared" si="6"/>
        <v>1.63235953914788</v>
      </c>
      <c r="T9" s="4">
        <v>1.61</v>
      </c>
      <c r="U9" s="2">
        <f t="shared" si="7"/>
        <v>0.0138879125142115</v>
      </c>
      <c r="V9" s="2">
        <v>0.5</v>
      </c>
      <c r="W9" s="2">
        <f>2.4*0.08915</f>
        <v>0.21396</v>
      </c>
      <c r="X9" s="2">
        <f t="shared" si="8"/>
        <v>4.67377079828005</v>
      </c>
      <c r="Y9" s="2">
        <v>4</v>
      </c>
      <c r="Z9" s="2">
        <f t="shared" si="9"/>
        <v>186.950831931202</v>
      </c>
      <c r="AA9" s="2">
        <v>40473</v>
      </c>
      <c r="AB9" s="2">
        <v>856</v>
      </c>
      <c r="AC9" s="4">
        <f t="shared" si="10"/>
        <v>47.2815420560748</v>
      </c>
      <c r="AD9" s="4">
        <v>9</v>
      </c>
      <c r="AE9" s="2">
        <f t="shared" si="11"/>
        <v>4.2535046728972</v>
      </c>
    </row>
    <row r="10" spans="1:31">
      <c r="A10" s="1"/>
      <c r="B10" s="3">
        <v>1</v>
      </c>
      <c r="C10" s="2">
        <f>1*0.07072</f>
        <v>0.07072</v>
      </c>
      <c r="D10" s="2">
        <f t="shared" si="0"/>
        <v>14.1402714932127</v>
      </c>
      <c r="E10" s="2">
        <v>4</v>
      </c>
      <c r="F10" s="2">
        <f t="shared" si="1"/>
        <v>565.610859728507</v>
      </c>
      <c r="G10" s="2">
        <v>1941856</v>
      </c>
      <c r="H10" s="2">
        <v>89376</v>
      </c>
      <c r="I10" s="4">
        <f t="shared" si="2"/>
        <v>21.7268170426065</v>
      </c>
      <c r="J10" s="4">
        <v>7.68</v>
      </c>
      <c r="K10" s="2">
        <f t="shared" si="3"/>
        <v>1.82901263575606</v>
      </c>
      <c r="L10" s="3">
        <v>1</v>
      </c>
      <c r="M10" s="2">
        <f>11.35*0.07102</f>
        <v>0.806077</v>
      </c>
      <c r="N10" s="2">
        <f t="shared" si="4"/>
        <v>1.2405762724901</v>
      </c>
      <c r="O10" s="2">
        <v>4</v>
      </c>
      <c r="P10" s="2">
        <f t="shared" si="5"/>
        <v>49.6230508996039</v>
      </c>
      <c r="Q10" s="2">
        <v>250993</v>
      </c>
      <c r="R10" s="2">
        <v>103365</v>
      </c>
      <c r="S10" s="4">
        <f t="shared" si="6"/>
        <v>2.42822038407585</v>
      </c>
      <c r="T10" s="4">
        <v>2.19</v>
      </c>
      <c r="U10" s="2">
        <f t="shared" si="7"/>
        <v>0.108776431084862</v>
      </c>
      <c r="V10" s="3">
        <v>1</v>
      </c>
      <c r="W10" s="2">
        <f>2.4*0.06495</f>
        <v>0.15588</v>
      </c>
      <c r="X10" s="2">
        <f t="shared" si="8"/>
        <v>6.41519117269695</v>
      </c>
      <c r="Y10" s="2">
        <v>4</v>
      </c>
      <c r="Z10" s="2">
        <f t="shared" si="9"/>
        <v>256.607646907878</v>
      </c>
      <c r="AA10" s="2">
        <v>59960</v>
      </c>
      <c r="AB10" s="2">
        <v>7341</v>
      </c>
      <c r="AC10" s="4">
        <f t="shared" si="10"/>
        <v>8.16782454706443</v>
      </c>
      <c r="AD10" s="4">
        <v>6.43</v>
      </c>
      <c r="AE10" s="2">
        <f t="shared" si="11"/>
        <v>0.270268203275962</v>
      </c>
    </row>
    <row r="11" spans="1:31">
      <c r="A11" s="1"/>
      <c r="B11" s="3">
        <v>2</v>
      </c>
      <c r="C11" s="2">
        <f>1*0.04942</f>
        <v>0.04942</v>
      </c>
      <c r="D11" s="2">
        <f t="shared" si="0"/>
        <v>20.2347227842979</v>
      </c>
      <c r="E11" s="2">
        <v>4</v>
      </c>
      <c r="F11" s="2">
        <f t="shared" si="1"/>
        <v>809.388911371914</v>
      </c>
      <c r="G11" s="2">
        <v>1288529</v>
      </c>
      <c r="H11" s="2">
        <v>92407</v>
      </c>
      <c r="I11" s="4">
        <f t="shared" si="2"/>
        <v>13.9440626792343</v>
      </c>
      <c r="J11" s="4">
        <v>4.88</v>
      </c>
      <c r="K11" s="2">
        <f t="shared" si="3"/>
        <v>1.85738989328571</v>
      </c>
      <c r="L11" s="3">
        <v>2</v>
      </c>
      <c r="M11" s="2">
        <f>11.35*0.04606</f>
        <v>0.522781</v>
      </c>
      <c r="N11" s="2">
        <f t="shared" si="4"/>
        <v>1.91284687086945</v>
      </c>
      <c r="O11" s="2">
        <v>4</v>
      </c>
      <c r="P11" s="2">
        <f t="shared" si="5"/>
        <v>76.5138748347779</v>
      </c>
      <c r="Q11" s="2">
        <v>308935</v>
      </c>
      <c r="R11" s="2">
        <v>96736</v>
      </c>
      <c r="S11" s="4">
        <f t="shared" si="6"/>
        <v>3.19358873635461</v>
      </c>
      <c r="T11" s="4">
        <v>2.54</v>
      </c>
      <c r="U11" s="2">
        <f t="shared" si="7"/>
        <v>0.257318400139612</v>
      </c>
      <c r="V11" s="3">
        <v>2</v>
      </c>
      <c r="W11" s="2">
        <f>2.4*0.04557</f>
        <v>0.109368</v>
      </c>
      <c r="X11" s="2">
        <f t="shared" si="8"/>
        <v>9.14344232316583</v>
      </c>
      <c r="Y11" s="2">
        <v>4</v>
      </c>
      <c r="Z11" s="2">
        <f t="shared" si="9"/>
        <v>365.737692926633</v>
      </c>
      <c r="AA11" s="2">
        <v>30066</v>
      </c>
      <c r="AB11" s="2">
        <v>2347</v>
      </c>
      <c r="AC11" s="4">
        <f t="shared" si="10"/>
        <v>12.8103962505326</v>
      </c>
      <c r="AD11" s="4">
        <v>4.56</v>
      </c>
      <c r="AE11" s="2">
        <f t="shared" si="11"/>
        <v>1.80929742336241</v>
      </c>
    </row>
    <row r="12" spans="1:31">
      <c r="A12" s="1"/>
      <c r="B12" s="3">
        <v>3</v>
      </c>
      <c r="C12" s="2">
        <f>1*0.03969</f>
        <v>0.03969</v>
      </c>
      <c r="D12" s="2">
        <f t="shared" si="0"/>
        <v>25.1952632905014</v>
      </c>
      <c r="E12" s="2">
        <v>4</v>
      </c>
      <c r="F12" s="2">
        <f t="shared" si="1"/>
        <v>1007.81053162006</v>
      </c>
      <c r="G12" s="2">
        <v>1022903</v>
      </c>
      <c r="H12" s="2">
        <v>93790</v>
      </c>
      <c r="I12" s="4">
        <f t="shared" si="2"/>
        <v>10.9063119735579</v>
      </c>
      <c r="J12" s="4">
        <v>3.91</v>
      </c>
      <c r="K12" s="2">
        <f t="shared" si="3"/>
        <v>1.78933810065421</v>
      </c>
      <c r="L12" s="3">
        <v>3</v>
      </c>
      <c r="M12" s="2">
        <f>11.35*0.04234</f>
        <v>0.480559</v>
      </c>
      <c r="N12" s="2">
        <f t="shared" si="4"/>
        <v>2.08090994029869</v>
      </c>
      <c r="O12" s="2">
        <v>4</v>
      </c>
      <c r="P12" s="2">
        <f t="shared" si="5"/>
        <v>83.2363976119478</v>
      </c>
      <c r="Q12" s="2">
        <v>337507</v>
      </c>
      <c r="R12" s="2">
        <v>97691</v>
      </c>
      <c r="S12" s="4">
        <f t="shared" si="6"/>
        <v>3.4548423089128</v>
      </c>
      <c r="T12" s="4">
        <v>2.44</v>
      </c>
      <c r="U12" s="2">
        <f t="shared" si="7"/>
        <v>0.415918979062622</v>
      </c>
      <c r="V12" s="3">
        <v>3</v>
      </c>
      <c r="W12" s="2">
        <f>2.4*0.03701</f>
        <v>0.088824</v>
      </c>
      <c r="X12" s="2">
        <f t="shared" si="8"/>
        <v>11.2582184995046</v>
      </c>
      <c r="Y12" s="2">
        <v>4</v>
      </c>
      <c r="Z12" s="2">
        <f t="shared" si="9"/>
        <v>450.328739980186</v>
      </c>
      <c r="AA12" s="2"/>
      <c r="AB12" s="2">
        <v>0</v>
      </c>
      <c r="AC12" s="4" t="e">
        <f t="shared" si="10"/>
        <v>#DIV/0!</v>
      </c>
      <c r="AD12" s="4">
        <v>3.73</v>
      </c>
      <c r="AE12" s="2" t="e">
        <f t="shared" si="11"/>
        <v>#DIV/0!</v>
      </c>
    </row>
    <row r="13" spans="1:31">
      <c r="A13" s="1"/>
      <c r="B13" s="3">
        <v>4</v>
      </c>
      <c r="C13" s="2">
        <f>1*0.03403</f>
        <v>0.03403</v>
      </c>
      <c r="D13" s="2">
        <f t="shared" si="0"/>
        <v>29.385836027035</v>
      </c>
      <c r="E13" s="2">
        <v>4</v>
      </c>
      <c r="F13" s="2">
        <f t="shared" si="1"/>
        <v>1175.4334410814</v>
      </c>
      <c r="G13" s="2">
        <v>882610</v>
      </c>
      <c r="H13" s="2">
        <v>94242</v>
      </c>
      <c r="I13" s="4">
        <f t="shared" si="2"/>
        <v>9.36535727170476</v>
      </c>
      <c r="J13" s="4">
        <v>3.34</v>
      </c>
      <c r="K13" s="2">
        <f t="shared" si="3"/>
        <v>1.80399918314514</v>
      </c>
      <c r="L13" s="3">
        <v>4</v>
      </c>
      <c r="M13" s="2">
        <f>11.35*0.04197</f>
        <v>0.4763595</v>
      </c>
      <c r="N13" s="2">
        <f t="shared" si="4"/>
        <v>2.09925486948408</v>
      </c>
      <c r="O13" s="2">
        <v>4</v>
      </c>
      <c r="P13" s="2">
        <f t="shared" si="5"/>
        <v>83.9701947793631</v>
      </c>
      <c r="Q13" s="2">
        <v>338591</v>
      </c>
      <c r="R13" s="2">
        <v>92234</v>
      </c>
      <c r="S13" s="4">
        <f t="shared" si="6"/>
        <v>3.67099984821216</v>
      </c>
      <c r="T13" s="4">
        <v>2.27</v>
      </c>
      <c r="U13" s="2">
        <f t="shared" si="7"/>
        <v>0.617180549873197</v>
      </c>
      <c r="V13" s="3">
        <v>4</v>
      </c>
      <c r="W13" s="2">
        <f>2.4*0.03217</f>
        <v>0.077208</v>
      </c>
      <c r="X13" s="2">
        <f t="shared" si="8"/>
        <v>12.952025696819</v>
      </c>
      <c r="Y13" s="2">
        <v>4</v>
      </c>
      <c r="Z13" s="2">
        <f t="shared" si="9"/>
        <v>518.081027872759</v>
      </c>
      <c r="AA13" s="2"/>
      <c r="AB13" s="2">
        <v>0</v>
      </c>
      <c r="AC13" s="4" t="e">
        <f t="shared" si="10"/>
        <v>#DIV/0!</v>
      </c>
      <c r="AD13" s="4">
        <v>3.26</v>
      </c>
      <c r="AE13" s="2" t="e">
        <f t="shared" si="11"/>
        <v>#DIV/0!</v>
      </c>
    </row>
    <row r="14" spans="1:31">
      <c r="A14" s="1"/>
      <c r="B14" s="3">
        <v>8</v>
      </c>
      <c r="C14" s="2">
        <f>1*0.02429</f>
        <v>0.02429</v>
      </c>
      <c r="D14" s="2">
        <f t="shared" si="0"/>
        <v>41.1692054343351</v>
      </c>
      <c r="E14" s="2">
        <v>4</v>
      </c>
      <c r="F14" s="2">
        <f t="shared" si="1"/>
        <v>1646.7682173734</v>
      </c>
      <c r="G14" s="2">
        <v>678954</v>
      </c>
      <c r="H14" s="2">
        <v>93679</v>
      </c>
      <c r="I14" s="4">
        <f t="shared" si="2"/>
        <v>7.24766489821625</v>
      </c>
      <c r="J14" s="5">
        <v>2.4</v>
      </c>
      <c r="K14" s="2">
        <f t="shared" si="3"/>
        <v>2.01986037425677</v>
      </c>
      <c r="L14" s="3">
        <v>8</v>
      </c>
      <c r="M14" s="2">
        <f>11.35*0.04675</f>
        <v>0.5306125</v>
      </c>
      <c r="N14" s="2">
        <f t="shared" si="4"/>
        <v>1.88461447855073</v>
      </c>
      <c r="O14" s="2">
        <v>4</v>
      </c>
      <c r="P14" s="2">
        <f t="shared" si="5"/>
        <v>75.3845791420293</v>
      </c>
      <c r="Q14" s="2">
        <v>496952</v>
      </c>
      <c r="R14" s="2">
        <v>86377</v>
      </c>
      <c r="S14" s="4">
        <f t="shared" si="6"/>
        <v>5.75329080658046</v>
      </c>
      <c r="T14" s="4">
        <v>1.74</v>
      </c>
      <c r="U14" s="2">
        <f t="shared" si="7"/>
        <v>2.30648896929911</v>
      </c>
      <c r="V14" s="3">
        <v>8</v>
      </c>
      <c r="W14" s="2">
        <f>2.4*0.02432</f>
        <v>0.058368</v>
      </c>
      <c r="X14" s="2">
        <f t="shared" si="8"/>
        <v>17.1326754385965</v>
      </c>
      <c r="Y14" s="2">
        <v>4</v>
      </c>
      <c r="Z14" s="2">
        <f t="shared" si="9"/>
        <v>685.30701754386</v>
      </c>
      <c r="AA14" s="2"/>
      <c r="AB14" s="2">
        <v>0</v>
      </c>
      <c r="AC14" s="4" t="e">
        <f t="shared" si="10"/>
        <v>#DIV/0!</v>
      </c>
      <c r="AD14" s="5">
        <v>2.35</v>
      </c>
      <c r="AE14" s="2" t="e">
        <f t="shared" si="11"/>
        <v>#DIV/0!</v>
      </c>
    </row>
    <row r="15" spans="1:31">
      <c r="A15" s="1"/>
      <c r="B15" s="2">
        <v>0.5</v>
      </c>
      <c r="C15" s="2">
        <f>1*0.09687</f>
        <v>0.09687</v>
      </c>
      <c r="D15" s="2">
        <f t="shared" si="0"/>
        <v>10.3231134510168</v>
      </c>
      <c r="E15" s="2">
        <v>7</v>
      </c>
      <c r="F15" s="2">
        <f t="shared" si="1"/>
        <v>722.617941571178</v>
      </c>
      <c r="G15" s="2">
        <v>370195</v>
      </c>
      <c r="H15" s="2">
        <v>4455</v>
      </c>
      <c r="I15" s="4">
        <f t="shared" si="2"/>
        <v>83.0965207631874</v>
      </c>
      <c r="J15" s="4">
        <v>38.8</v>
      </c>
      <c r="K15" s="2">
        <f t="shared" si="3"/>
        <v>1.14166290626772</v>
      </c>
      <c r="L15" s="2">
        <v>0.5</v>
      </c>
      <c r="M15" s="2">
        <f>11.35*0.1614</f>
        <v>1.83189</v>
      </c>
      <c r="N15" s="2">
        <f t="shared" si="4"/>
        <v>0.545884305280339</v>
      </c>
      <c r="O15" s="2">
        <v>7</v>
      </c>
      <c r="P15" s="2">
        <f t="shared" si="5"/>
        <v>38.2119013696237</v>
      </c>
      <c r="Q15" s="2">
        <v>13349</v>
      </c>
      <c r="R15" s="2">
        <v>7075</v>
      </c>
      <c r="S15" s="4">
        <f t="shared" si="6"/>
        <v>1.88678445229682</v>
      </c>
      <c r="T15" s="4">
        <v>1.88</v>
      </c>
      <c r="U15" s="2">
        <f t="shared" si="7"/>
        <v>0.00360875122171271</v>
      </c>
      <c r="V15" s="2">
        <v>0.5</v>
      </c>
      <c r="W15" s="2">
        <f>2.4*0.08915</f>
        <v>0.21396</v>
      </c>
      <c r="X15" s="2">
        <f t="shared" si="8"/>
        <v>4.67377079828005</v>
      </c>
      <c r="Y15" s="2">
        <v>7</v>
      </c>
      <c r="Z15" s="2">
        <f t="shared" si="9"/>
        <v>327.163955879604</v>
      </c>
      <c r="AA15" s="2">
        <v>2857</v>
      </c>
      <c r="AB15" s="2">
        <v>21</v>
      </c>
      <c r="AC15" s="4">
        <f t="shared" si="10"/>
        <v>136.047619047619</v>
      </c>
      <c r="AD15" s="4">
        <v>20.2</v>
      </c>
      <c r="AE15" s="2">
        <f t="shared" si="11"/>
        <v>5.73503064592173</v>
      </c>
    </row>
    <row r="16" spans="1:31">
      <c r="A16" s="1"/>
      <c r="B16" s="3">
        <v>1</v>
      </c>
      <c r="C16" s="2">
        <f>1*0.07072</f>
        <v>0.07072</v>
      </c>
      <c r="D16" s="2">
        <f t="shared" si="0"/>
        <v>14.1402714932127</v>
      </c>
      <c r="E16" s="2">
        <v>7</v>
      </c>
      <c r="F16" s="2">
        <f t="shared" si="1"/>
        <v>989.819004524887</v>
      </c>
      <c r="G16" s="2">
        <v>212513</v>
      </c>
      <c r="H16" s="2">
        <v>4406</v>
      </c>
      <c r="I16" s="4">
        <f t="shared" si="2"/>
        <v>48.2326373127553</v>
      </c>
      <c r="J16" s="4">
        <v>16.2</v>
      </c>
      <c r="K16" s="2">
        <f t="shared" si="3"/>
        <v>1.97732329091082</v>
      </c>
      <c r="L16" s="3">
        <v>1</v>
      </c>
      <c r="M16" s="2">
        <f>11.35*0.07102</f>
        <v>0.806077</v>
      </c>
      <c r="N16" s="2">
        <f t="shared" si="4"/>
        <v>1.2405762724901</v>
      </c>
      <c r="O16" s="2">
        <v>7</v>
      </c>
      <c r="P16" s="2">
        <f t="shared" si="5"/>
        <v>86.8403390743068</v>
      </c>
      <c r="Q16" s="2">
        <v>18092</v>
      </c>
      <c r="R16" s="2">
        <v>5582</v>
      </c>
      <c r="S16" s="4">
        <f t="shared" si="6"/>
        <v>3.24113221067718</v>
      </c>
      <c r="T16" s="5">
        <v>2.89</v>
      </c>
      <c r="U16" s="2">
        <f t="shared" si="7"/>
        <v>0.121499034836393</v>
      </c>
      <c r="V16" s="3">
        <v>1</v>
      </c>
      <c r="W16" s="2">
        <f>2.4*0.06495</f>
        <v>0.15588</v>
      </c>
      <c r="X16" s="2">
        <f t="shared" si="8"/>
        <v>6.41519117269695</v>
      </c>
      <c r="Y16" s="2">
        <v>7</v>
      </c>
      <c r="Z16" s="2">
        <f t="shared" si="9"/>
        <v>449.063382088786</v>
      </c>
      <c r="AA16" s="2"/>
      <c r="AB16" s="2">
        <v>0</v>
      </c>
      <c r="AC16" s="4" t="e">
        <f t="shared" si="10"/>
        <v>#DIV/0!</v>
      </c>
      <c r="AD16" s="4">
        <v>12.7</v>
      </c>
      <c r="AE16" s="2" t="e">
        <f t="shared" si="11"/>
        <v>#DIV/0!</v>
      </c>
    </row>
    <row r="17" spans="1:31">
      <c r="A17" s="1"/>
      <c r="B17" s="3">
        <v>2</v>
      </c>
      <c r="C17" s="2">
        <f>1*0.04942</f>
        <v>0.04942</v>
      </c>
      <c r="D17" s="2">
        <f t="shared" si="0"/>
        <v>20.2347227842979</v>
      </c>
      <c r="E17" s="2">
        <v>7</v>
      </c>
      <c r="F17" s="2">
        <f t="shared" si="1"/>
        <v>1416.43059490085</v>
      </c>
      <c r="G17" s="2">
        <v>118267</v>
      </c>
      <c r="H17" s="2">
        <v>4646</v>
      </c>
      <c r="I17" s="4">
        <f t="shared" si="2"/>
        <v>25.4556607834697</v>
      </c>
      <c r="J17" s="4">
        <v>8.46</v>
      </c>
      <c r="K17" s="2">
        <f t="shared" si="3"/>
        <v>2.00894335502005</v>
      </c>
      <c r="L17" s="3">
        <v>2</v>
      </c>
      <c r="M17" s="2">
        <f>11.35*0.04606</f>
        <v>0.522781</v>
      </c>
      <c r="N17" s="2">
        <f t="shared" si="4"/>
        <v>1.91284687086945</v>
      </c>
      <c r="O17" s="2">
        <v>7</v>
      </c>
      <c r="P17" s="2">
        <f t="shared" si="5"/>
        <v>133.899280960861</v>
      </c>
      <c r="Q17" s="2">
        <v>24181</v>
      </c>
      <c r="R17" s="2">
        <v>5018</v>
      </c>
      <c r="S17" s="4">
        <f t="shared" si="6"/>
        <v>4.81885213232364</v>
      </c>
      <c r="T17" s="4">
        <v>3.36</v>
      </c>
      <c r="U17" s="2">
        <f t="shared" si="7"/>
        <v>0.434182182239177</v>
      </c>
      <c r="V17" s="3">
        <v>2</v>
      </c>
      <c r="W17" s="2">
        <f>2.4*0.04557</f>
        <v>0.109368</v>
      </c>
      <c r="X17" s="2">
        <f t="shared" si="8"/>
        <v>9.14344232316583</v>
      </c>
      <c r="Y17" s="2">
        <v>7</v>
      </c>
      <c r="Z17" s="2">
        <f t="shared" si="9"/>
        <v>640.040962621608</v>
      </c>
      <c r="AA17" s="2"/>
      <c r="AB17" s="2">
        <v>0</v>
      </c>
      <c r="AC17" s="4" t="e">
        <f t="shared" si="10"/>
        <v>#DIV/0!</v>
      </c>
      <c r="AD17" s="4">
        <v>7.88</v>
      </c>
      <c r="AE17" s="2" t="e">
        <f t="shared" si="11"/>
        <v>#DIV/0!</v>
      </c>
    </row>
    <row r="18" spans="1:31">
      <c r="A18" s="1"/>
      <c r="B18" s="3">
        <v>3</v>
      </c>
      <c r="C18" s="2">
        <f>1*0.03969</f>
        <v>0.03969</v>
      </c>
      <c r="D18" s="2">
        <f t="shared" si="0"/>
        <v>25.1952632905014</v>
      </c>
      <c r="E18" s="2">
        <v>7</v>
      </c>
      <c r="F18" s="2">
        <f t="shared" si="1"/>
        <v>1763.6684303351</v>
      </c>
      <c r="G18" s="2">
        <v>87382</v>
      </c>
      <c r="H18" s="2">
        <v>4650</v>
      </c>
      <c r="I18" s="4">
        <f t="shared" si="2"/>
        <v>18.7918279569892</v>
      </c>
      <c r="J18" s="4">
        <v>6.23</v>
      </c>
      <c r="K18" s="2">
        <f t="shared" si="3"/>
        <v>2.01634477640277</v>
      </c>
      <c r="L18" s="3">
        <v>3</v>
      </c>
      <c r="M18" s="2">
        <f>11.35*0.04234</f>
        <v>0.480559</v>
      </c>
      <c r="N18" s="2">
        <f t="shared" si="4"/>
        <v>2.08090994029869</v>
      </c>
      <c r="O18" s="2">
        <v>7</v>
      </c>
      <c r="P18" s="2">
        <f t="shared" si="5"/>
        <v>145.663695820909</v>
      </c>
      <c r="Q18" s="2">
        <v>27004</v>
      </c>
      <c r="R18" s="2">
        <v>4838</v>
      </c>
      <c r="S18" s="4">
        <f t="shared" si="6"/>
        <v>5.5816453079785</v>
      </c>
      <c r="T18" s="4">
        <v>3.55</v>
      </c>
      <c r="U18" s="2">
        <f t="shared" si="7"/>
        <v>0.572294452951691</v>
      </c>
      <c r="V18" s="3">
        <v>3</v>
      </c>
      <c r="W18" s="2">
        <f>2.4*0.03701</f>
        <v>0.088824</v>
      </c>
      <c r="X18" s="2">
        <f t="shared" si="8"/>
        <v>11.2582184995046</v>
      </c>
      <c r="Y18" s="2">
        <v>7</v>
      </c>
      <c r="Z18" s="2">
        <f t="shared" si="9"/>
        <v>788.075294965325</v>
      </c>
      <c r="AA18" s="2"/>
      <c r="AB18" s="2">
        <v>0</v>
      </c>
      <c r="AC18" s="4" t="e">
        <f t="shared" si="10"/>
        <v>#DIV/0!</v>
      </c>
      <c r="AD18" s="4">
        <v>6.03</v>
      </c>
      <c r="AE18" s="2" t="e">
        <f t="shared" si="11"/>
        <v>#DIV/0!</v>
      </c>
    </row>
    <row r="19" spans="1:31">
      <c r="A19" s="1"/>
      <c r="B19" s="3">
        <v>4</v>
      </c>
      <c r="C19" s="2">
        <f>1*0.03403</f>
        <v>0.03403</v>
      </c>
      <c r="D19" s="2">
        <f t="shared" si="0"/>
        <v>29.385836027035</v>
      </c>
      <c r="E19" s="2">
        <v>7</v>
      </c>
      <c r="F19" s="2">
        <f t="shared" si="1"/>
        <v>2057.00852189245</v>
      </c>
      <c r="G19" s="2">
        <v>71335</v>
      </c>
      <c r="H19" s="2">
        <v>4688</v>
      </c>
      <c r="I19" s="4">
        <f t="shared" si="2"/>
        <v>15.2165102389078</v>
      </c>
      <c r="J19" s="4">
        <v>5.13</v>
      </c>
      <c r="K19" s="2">
        <f t="shared" si="3"/>
        <v>1.96618133312044</v>
      </c>
      <c r="L19" s="3">
        <v>4</v>
      </c>
      <c r="M19" s="2">
        <f>11.35*0.04197</f>
        <v>0.4763595</v>
      </c>
      <c r="N19" s="2">
        <f t="shared" si="4"/>
        <v>2.09925486948408</v>
      </c>
      <c r="O19" s="2">
        <v>7</v>
      </c>
      <c r="P19" s="2">
        <f t="shared" si="5"/>
        <v>146.947840863885</v>
      </c>
      <c r="Q19" s="2">
        <v>28209</v>
      </c>
      <c r="R19" s="2">
        <v>4588</v>
      </c>
      <c r="S19" s="4">
        <f t="shared" si="6"/>
        <v>6.14843068875327</v>
      </c>
      <c r="T19" s="4">
        <v>3.29</v>
      </c>
      <c r="U19" s="2">
        <f t="shared" si="7"/>
        <v>0.868823917554185</v>
      </c>
      <c r="V19" s="3">
        <v>4</v>
      </c>
      <c r="W19" s="2">
        <f>2.4*0.03217</f>
        <v>0.077208</v>
      </c>
      <c r="X19" s="2">
        <f t="shared" si="8"/>
        <v>12.952025696819</v>
      </c>
      <c r="Y19" s="2">
        <v>7</v>
      </c>
      <c r="Z19" s="2">
        <f t="shared" si="9"/>
        <v>906.641798777329</v>
      </c>
      <c r="AA19" s="2"/>
      <c r="AB19" s="2">
        <v>0</v>
      </c>
      <c r="AC19" s="4" t="e">
        <f t="shared" si="10"/>
        <v>#DIV/0!</v>
      </c>
      <c r="AD19" s="4">
        <v>5.07</v>
      </c>
      <c r="AE19" s="2" t="e">
        <f t="shared" si="11"/>
        <v>#DIV/0!</v>
      </c>
    </row>
    <row r="20" spans="1:31">
      <c r="A20" s="1"/>
      <c r="B20" s="3">
        <v>8</v>
      </c>
      <c r="C20" s="2">
        <f>1*0.02429</f>
        <v>0.02429</v>
      </c>
      <c r="D20" s="2">
        <f t="shared" si="0"/>
        <v>41.1692054343351</v>
      </c>
      <c r="E20" s="2">
        <v>7</v>
      </c>
      <c r="F20" s="2">
        <f t="shared" si="1"/>
        <v>2881.84438040346</v>
      </c>
      <c r="G20" s="2">
        <v>50393</v>
      </c>
      <c r="H20" s="2">
        <v>4732</v>
      </c>
      <c r="I20" s="4">
        <f t="shared" si="2"/>
        <v>10.6494082840237</v>
      </c>
      <c r="J20" s="4">
        <v>3.34</v>
      </c>
      <c r="K20" s="2">
        <f t="shared" si="3"/>
        <v>2.18844559401906</v>
      </c>
      <c r="L20" s="3">
        <v>8</v>
      </c>
      <c r="M20" s="2">
        <f>11.35*0.04675</f>
        <v>0.5306125</v>
      </c>
      <c r="N20" s="2">
        <f t="shared" si="4"/>
        <v>1.88461447855073</v>
      </c>
      <c r="O20" s="2">
        <v>7</v>
      </c>
      <c r="P20" s="2">
        <f t="shared" si="5"/>
        <v>131.923013498551</v>
      </c>
      <c r="Q20" s="2">
        <v>46030</v>
      </c>
      <c r="R20" s="2">
        <v>4032</v>
      </c>
      <c r="S20" s="4">
        <f t="shared" si="6"/>
        <v>11.4161706349206</v>
      </c>
      <c r="T20" s="4">
        <v>2.61</v>
      </c>
      <c r="U20" s="2">
        <f t="shared" si="7"/>
        <v>3.37401173751748</v>
      </c>
      <c r="V20" s="3">
        <v>8</v>
      </c>
      <c r="W20" s="2">
        <f>2.4*0.02432</f>
        <v>0.058368</v>
      </c>
      <c r="X20" s="2">
        <f t="shared" si="8"/>
        <v>17.1326754385965</v>
      </c>
      <c r="Y20" s="2">
        <v>7</v>
      </c>
      <c r="Z20" s="2">
        <f t="shared" si="9"/>
        <v>1199.28728070175</v>
      </c>
      <c r="AA20" s="2"/>
      <c r="AB20" s="2">
        <v>0</v>
      </c>
      <c r="AC20" s="4" t="e">
        <f t="shared" si="10"/>
        <v>#DIV/0!</v>
      </c>
      <c r="AD20" s="4">
        <v>3.37</v>
      </c>
      <c r="AE20" s="2" t="e">
        <f t="shared" si="11"/>
        <v>#DIV/0!</v>
      </c>
    </row>
    <row r="21" spans="1:31">
      <c r="A21" s="1"/>
      <c r="B21" s="2">
        <v>0.5</v>
      </c>
      <c r="C21" s="2">
        <f>1*0.09687</f>
        <v>0.09687</v>
      </c>
      <c r="D21" s="2">
        <f t="shared" si="0"/>
        <v>10.3231134510168</v>
      </c>
      <c r="E21" s="2">
        <v>10</v>
      </c>
      <c r="F21" s="2">
        <f t="shared" si="1"/>
        <v>1032.31134510168</v>
      </c>
      <c r="G21" s="2">
        <v>37251</v>
      </c>
      <c r="H21" s="2">
        <v>219</v>
      </c>
      <c r="I21" s="4">
        <f t="shared" si="2"/>
        <v>170.095890410959</v>
      </c>
      <c r="J21" s="4">
        <v>77.6</v>
      </c>
      <c r="K21" s="2">
        <f t="shared" si="3"/>
        <v>1.19195735065669</v>
      </c>
      <c r="L21" s="2">
        <v>0.5</v>
      </c>
      <c r="M21" s="2">
        <f>11.35*0.1614</f>
        <v>1.83189</v>
      </c>
      <c r="N21" s="2">
        <f t="shared" si="4"/>
        <v>0.545884305280339</v>
      </c>
      <c r="O21" s="2">
        <v>10</v>
      </c>
      <c r="P21" s="2">
        <f t="shared" si="5"/>
        <v>54.5884305280339</v>
      </c>
      <c r="Q21" s="2">
        <v>888</v>
      </c>
      <c r="R21" s="2">
        <v>401</v>
      </c>
      <c r="S21" s="4">
        <f t="shared" si="6"/>
        <v>2.214463840399</v>
      </c>
      <c r="T21" s="4">
        <v>2.09</v>
      </c>
      <c r="U21" s="2">
        <f t="shared" si="7"/>
        <v>0.0595520767459344</v>
      </c>
      <c r="V21" s="2">
        <v>0.5</v>
      </c>
      <c r="W21" s="2">
        <f>2.4*0.08915</f>
        <v>0.21396</v>
      </c>
      <c r="X21" s="2">
        <f t="shared" si="8"/>
        <v>4.67377079828005</v>
      </c>
      <c r="Y21" s="2">
        <v>10</v>
      </c>
      <c r="Z21" s="2">
        <f t="shared" si="9"/>
        <v>467.377079828005</v>
      </c>
      <c r="AA21" s="2"/>
      <c r="AB21" s="2">
        <v>0</v>
      </c>
      <c r="AC21" s="4" t="e">
        <f t="shared" si="10"/>
        <v>#DIV/0!</v>
      </c>
      <c r="AD21" s="4">
        <v>36.4</v>
      </c>
      <c r="AE21" s="2" t="e">
        <f t="shared" si="11"/>
        <v>#DIV/0!</v>
      </c>
    </row>
    <row r="22" spans="1:31">
      <c r="A22" s="1"/>
      <c r="B22" s="3">
        <v>1</v>
      </c>
      <c r="C22" s="2">
        <f>1*0.07072</f>
        <v>0.07072</v>
      </c>
      <c r="D22" s="2">
        <f t="shared" si="0"/>
        <v>14.1402714932127</v>
      </c>
      <c r="E22" s="2">
        <v>10</v>
      </c>
      <c r="F22" s="2">
        <f t="shared" si="1"/>
        <v>1414.02714932127</v>
      </c>
      <c r="G22" s="2">
        <v>17999</v>
      </c>
      <c r="H22" s="2">
        <v>213</v>
      </c>
      <c r="I22" s="4">
        <f t="shared" si="2"/>
        <v>84.5023474178404</v>
      </c>
      <c r="J22" s="4">
        <v>27.1</v>
      </c>
      <c r="K22" s="2">
        <f t="shared" si="3"/>
        <v>2.11816780139632</v>
      </c>
      <c r="L22" s="3">
        <v>1</v>
      </c>
      <c r="M22" s="2">
        <f>11.35*0.07102</f>
        <v>0.806077</v>
      </c>
      <c r="N22" s="2">
        <f t="shared" si="4"/>
        <v>1.2405762724901</v>
      </c>
      <c r="O22" s="2">
        <v>10</v>
      </c>
      <c r="P22" s="2">
        <f t="shared" si="5"/>
        <v>124.05762724901</v>
      </c>
      <c r="Q22" s="2">
        <v>1169</v>
      </c>
      <c r="R22" s="2">
        <v>305</v>
      </c>
      <c r="S22" s="4">
        <f t="shared" si="6"/>
        <v>3.8327868852459</v>
      </c>
      <c r="T22" s="5">
        <v>3.51</v>
      </c>
      <c r="U22" s="2">
        <f t="shared" si="7"/>
        <v>0.091962075568633</v>
      </c>
      <c r="V22" s="3">
        <v>1</v>
      </c>
      <c r="W22" s="2">
        <f>2.4*0.06495</f>
        <v>0.15588</v>
      </c>
      <c r="X22" s="2">
        <f t="shared" si="8"/>
        <v>6.41519117269695</v>
      </c>
      <c r="Y22" s="2">
        <v>10</v>
      </c>
      <c r="Z22" s="2">
        <f t="shared" si="9"/>
        <v>641.519117269695</v>
      </c>
      <c r="AA22" s="2"/>
      <c r="AB22" s="2">
        <v>0</v>
      </c>
      <c r="AC22" s="4" t="e">
        <f t="shared" si="10"/>
        <v>#DIV/0!</v>
      </c>
      <c r="AD22" s="4">
        <v>20.7</v>
      </c>
      <c r="AE22" s="2" t="e">
        <f t="shared" si="11"/>
        <v>#DIV/0!</v>
      </c>
    </row>
    <row r="23" spans="1:31">
      <c r="A23" s="1"/>
      <c r="B23" s="3">
        <v>2</v>
      </c>
      <c r="C23" s="2">
        <f>1*0.04942</f>
        <v>0.04942</v>
      </c>
      <c r="D23" s="2">
        <f t="shared" si="0"/>
        <v>20.2347227842979</v>
      </c>
      <c r="E23" s="2">
        <v>10</v>
      </c>
      <c r="F23" s="2">
        <f t="shared" si="1"/>
        <v>2023.47227842979</v>
      </c>
      <c r="G23" s="2">
        <v>8921</v>
      </c>
      <c r="H23" s="2">
        <v>236</v>
      </c>
      <c r="I23" s="4">
        <f t="shared" si="2"/>
        <v>37.8008474576271</v>
      </c>
      <c r="J23" s="4">
        <v>12.4</v>
      </c>
      <c r="K23" s="2">
        <f t="shared" si="3"/>
        <v>2.04845544013122</v>
      </c>
      <c r="L23" s="3">
        <v>2</v>
      </c>
      <c r="M23" s="2">
        <f>11.35*0.04606</f>
        <v>0.522781</v>
      </c>
      <c r="N23" s="2">
        <f t="shared" si="4"/>
        <v>1.91284687086945</v>
      </c>
      <c r="O23" s="2">
        <v>10</v>
      </c>
      <c r="P23" s="2">
        <f t="shared" si="5"/>
        <v>191.284687086945</v>
      </c>
      <c r="Q23" s="2">
        <v>1688</v>
      </c>
      <c r="R23" s="2">
        <v>259</v>
      </c>
      <c r="S23" s="4">
        <f t="shared" si="6"/>
        <v>6.51737451737452</v>
      </c>
      <c r="T23" s="4">
        <v>5.05</v>
      </c>
      <c r="U23" s="2">
        <f t="shared" si="7"/>
        <v>0.290569211361291</v>
      </c>
      <c r="V23" s="3">
        <v>2</v>
      </c>
      <c r="W23" s="2">
        <f>2.4*0.04557</f>
        <v>0.109368</v>
      </c>
      <c r="X23" s="2">
        <f t="shared" si="8"/>
        <v>9.14344232316583</v>
      </c>
      <c r="Y23" s="2">
        <v>10</v>
      </c>
      <c r="Z23" s="2">
        <f t="shared" si="9"/>
        <v>914.344232316583</v>
      </c>
      <c r="AA23" s="2"/>
      <c r="AB23" s="2">
        <v>0</v>
      </c>
      <c r="AC23" s="4" t="e">
        <f t="shared" si="10"/>
        <v>#DIV/0!</v>
      </c>
      <c r="AD23" s="4">
        <v>11.6</v>
      </c>
      <c r="AE23" s="2" t="e">
        <f t="shared" si="11"/>
        <v>#DIV/0!</v>
      </c>
    </row>
    <row r="24" spans="1:31">
      <c r="A24" s="1"/>
      <c r="B24" s="3">
        <v>3</v>
      </c>
      <c r="C24" s="2">
        <f>1*0.03969</f>
        <v>0.03969</v>
      </c>
      <c r="D24" s="2">
        <f t="shared" si="0"/>
        <v>25.1952632905014</v>
      </c>
      <c r="E24" s="2">
        <v>10</v>
      </c>
      <c r="F24" s="2">
        <f t="shared" si="1"/>
        <v>2519.52632905014</v>
      </c>
      <c r="G24" s="2">
        <v>6120</v>
      </c>
      <c r="H24" s="2">
        <v>224</v>
      </c>
      <c r="I24" s="4">
        <f t="shared" si="2"/>
        <v>27.3214285714286</v>
      </c>
      <c r="J24" s="4">
        <v>8.63</v>
      </c>
      <c r="K24" s="2">
        <f t="shared" si="3"/>
        <v>2.16586657838106</v>
      </c>
      <c r="L24" s="3">
        <v>3</v>
      </c>
      <c r="M24" s="2">
        <f>11.35*0.04234</f>
        <v>0.480559</v>
      </c>
      <c r="N24" s="2">
        <f t="shared" si="4"/>
        <v>2.08090994029869</v>
      </c>
      <c r="O24" s="2">
        <v>10</v>
      </c>
      <c r="P24" s="2">
        <f t="shared" si="5"/>
        <v>208.090994029869</v>
      </c>
      <c r="Q24" s="2">
        <v>2005</v>
      </c>
      <c r="R24" s="2">
        <v>230</v>
      </c>
      <c r="S24" s="4">
        <f t="shared" si="6"/>
        <v>8.71739130434783</v>
      </c>
      <c r="T24" s="4">
        <v>5.41</v>
      </c>
      <c r="U24" s="2">
        <f t="shared" si="7"/>
        <v>0.611347745720485</v>
      </c>
      <c r="V24" s="3">
        <v>3</v>
      </c>
      <c r="W24" s="2">
        <f>2.4*0.03701</f>
        <v>0.088824</v>
      </c>
      <c r="X24" s="2">
        <f t="shared" si="8"/>
        <v>11.2582184995046</v>
      </c>
      <c r="Y24" s="2">
        <v>10</v>
      </c>
      <c r="Z24" s="2">
        <f t="shared" si="9"/>
        <v>1125.82184995046</v>
      </c>
      <c r="AA24" s="2"/>
      <c r="AB24" s="2">
        <v>0</v>
      </c>
      <c r="AC24" s="4" t="e">
        <f t="shared" si="10"/>
        <v>#DIV/0!</v>
      </c>
      <c r="AD24" s="4">
        <v>8.45</v>
      </c>
      <c r="AE24" s="2" t="e">
        <f t="shared" si="11"/>
        <v>#DIV/0!</v>
      </c>
    </row>
    <row r="25" spans="1:31">
      <c r="A25" s="1"/>
      <c r="B25" s="3">
        <v>4</v>
      </c>
      <c r="C25" s="2">
        <f>1*0.03403</f>
        <v>0.03403</v>
      </c>
      <c r="D25" s="2">
        <f t="shared" si="0"/>
        <v>29.385836027035</v>
      </c>
      <c r="E25" s="2">
        <v>10</v>
      </c>
      <c r="F25" s="2">
        <f t="shared" si="1"/>
        <v>2938.5836027035</v>
      </c>
      <c r="G25" s="2">
        <v>4942</v>
      </c>
      <c r="H25" s="2">
        <v>235</v>
      </c>
      <c r="I25" s="4">
        <f t="shared" si="2"/>
        <v>21.0297872340426</v>
      </c>
      <c r="J25" s="4">
        <v>6.94</v>
      </c>
      <c r="K25" s="2">
        <f t="shared" si="3"/>
        <v>2.0302287080753</v>
      </c>
      <c r="L25" s="3">
        <v>4</v>
      </c>
      <c r="M25" s="2">
        <f>11.35*0.04197</f>
        <v>0.4763595</v>
      </c>
      <c r="N25" s="2">
        <f t="shared" si="4"/>
        <v>2.09925486948408</v>
      </c>
      <c r="O25" s="2">
        <v>10</v>
      </c>
      <c r="P25" s="2">
        <f t="shared" si="5"/>
        <v>209.925486948408</v>
      </c>
      <c r="Q25" s="2">
        <v>2165</v>
      </c>
      <c r="R25" s="2">
        <v>234</v>
      </c>
      <c r="S25" s="4">
        <f t="shared" si="6"/>
        <v>9.25213675213675</v>
      </c>
      <c r="T25" s="4">
        <v>5.38</v>
      </c>
      <c r="U25" s="2">
        <f t="shared" si="7"/>
        <v>0.719728020843263</v>
      </c>
      <c r="V25" s="3">
        <v>4</v>
      </c>
      <c r="W25" s="2">
        <f>2.4*0.03217</f>
        <v>0.077208</v>
      </c>
      <c r="X25" s="2">
        <f t="shared" si="8"/>
        <v>12.952025696819</v>
      </c>
      <c r="Y25" s="2">
        <v>10</v>
      </c>
      <c r="Z25" s="2">
        <f t="shared" si="9"/>
        <v>1295.2025696819</v>
      </c>
      <c r="AA25" s="2"/>
      <c r="AB25" s="2">
        <v>0</v>
      </c>
      <c r="AC25" s="4" t="e">
        <f t="shared" si="10"/>
        <v>#DIV/0!</v>
      </c>
      <c r="AD25" s="4">
        <v>6.94</v>
      </c>
      <c r="AE25" s="2" t="e">
        <f t="shared" si="11"/>
        <v>#DIV/0!</v>
      </c>
    </row>
    <row r="26" spans="1:31">
      <c r="A26" s="1"/>
      <c r="B26" s="3">
        <v>8</v>
      </c>
      <c r="C26" s="2">
        <f>1*0.02429</f>
        <v>0.02429</v>
      </c>
      <c r="D26" s="2">
        <f t="shared" si="0"/>
        <v>41.1692054343351</v>
      </c>
      <c r="E26" s="2">
        <v>10</v>
      </c>
      <c r="F26" s="2">
        <f t="shared" si="1"/>
        <v>4116.92054343351</v>
      </c>
      <c r="G26" s="2">
        <v>3265</v>
      </c>
      <c r="H26" s="2">
        <v>237</v>
      </c>
      <c r="I26" s="4">
        <f t="shared" si="2"/>
        <v>13.7763713080169</v>
      </c>
      <c r="J26" s="4">
        <v>4.25</v>
      </c>
      <c r="K26" s="2">
        <f t="shared" si="3"/>
        <v>2.24149913129809</v>
      </c>
      <c r="L26" s="3">
        <v>8</v>
      </c>
      <c r="M26" s="2">
        <f>11.35*0.04675</f>
        <v>0.5306125</v>
      </c>
      <c r="N26" s="2">
        <f t="shared" si="4"/>
        <v>1.88461447855073</v>
      </c>
      <c r="O26" s="2">
        <v>10</v>
      </c>
      <c r="P26" s="2">
        <f t="shared" si="5"/>
        <v>188.461447855073</v>
      </c>
      <c r="Q26" s="2">
        <v>4084</v>
      </c>
      <c r="R26" s="2">
        <v>184</v>
      </c>
      <c r="S26" s="4">
        <f t="shared" si="6"/>
        <v>22.195652173913</v>
      </c>
      <c r="T26" s="4">
        <v>4.61</v>
      </c>
      <c r="U26" s="2">
        <f t="shared" si="7"/>
        <v>3.81467509195511</v>
      </c>
      <c r="V26" s="3">
        <v>8</v>
      </c>
      <c r="W26" s="2">
        <f>2.4*0.02432</f>
        <v>0.058368</v>
      </c>
      <c r="X26" s="2">
        <f t="shared" si="8"/>
        <v>17.1326754385965</v>
      </c>
      <c r="Y26" s="2">
        <v>10</v>
      </c>
      <c r="Z26" s="2">
        <f t="shared" si="9"/>
        <v>1713.26754385965</v>
      </c>
      <c r="AA26" s="2"/>
      <c r="AB26" s="2">
        <v>0</v>
      </c>
      <c r="AC26" s="4" t="e">
        <f t="shared" si="10"/>
        <v>#DIV/0!</v>
      </c>
      <c r="AD26" s="4">
        <v>4.4</v>
      </c>
      <c r="AE26" s="2" t="e">
        <f t="shared" si="11"/>
        <v>#DIV/0!</v>
      </c>
    </row>
    <row r="27" spans="1:31">
      <c r="A27" s="1"/>
      <c r="B27" s="2">
        <v>0.5</v>
      </c>
      <c r="C27" s="2">
        <f>1*0.09687</f>
        <v>0.09687</v>
      </c>
      <c r="D27" s="2">
        <f t="shared" si="0"/>
        <v>10.3231134510168</v>
      </c>
      <c r="E27" s="2">
        <v>15</v>
      </c>
      <c r="F27" s="2">
        <f t="shared" si="1"/>
        <v>1548.46701765252</v>
      </c>
      <c r="G27" s="2">
        <v>571</v>
      </c>
      <c r="H27" s="2">
        <v>1</v>
      </c>
      <c r="I27" s="4">
        <f t="shared" si="2"/>
        <v>571</v>
      </c>
      <c r="J27" s="4">
        <v>178</v>
      </c>
      <c r="K27" s="2">
        <f t="shared" si="3"/>
        <v>2.20786516853933</v>
      </c>
      <c r="L27" s="2">
        <v>0.5</v>
      </c>
      <c r="M27" s="2">
        <f>11.35*0.1614</f>
        <v>1.83189</v>
      </c>
      <c r="N27" s="2">
        <f t="shared" si="4"/>
        <v>0.545884305280339</v>
      </c>
      <c r="O27" s="2">
        <v>15</v>
      </c>
      <c r="P27" s="2">
        <f t="shared" si="5"/>
        <v>81.8826457920508</v>
      </c>
      <c r="Q27" s="2">
        <v>6</v>
      </c>
      <c r="R27" s="2">
        <v>4</v>
      </c>
      <c r="S27" s="4">
        <f t="shared" si="6"/>
        <v>1.5</v>
      </c>
      <c r="T27" s="4">
        <v>2.36</v>
      </c>
      <c r="U27" s="2">
        <f t="shared" si="7"/>
        <v>0.364406779661017</v>
      </c>
      <c r="V27" s="2">
        <v>0.5</v>
      </c>
      <c r="W27" s="2">
        <f>2.4*0.08915</f>
        <v>0.21396</v>
      </c>
      <c r="X27" s="2">
        <f t="shared" si="8"/>
        <v>4.67377079828005</v>
      </c>
      <c r="Y27" s="2">
        <v>15</v>
      </c>
      <c r="Z27" s="2">
        <f t="shared" si="9"/>
        <v>701.065619742008</v>
      </c>
      <c r="AA27" s="2"/>
      <c r="AB27" s="2">
        <v>0</v>
      </c>
      <c r="AC27" s="4" t="e">
        <f t="shared" si="10"/>
        <v>#DIV/0!</v>
      </c>
      <c r="AD27" s="4">
        <v>75.5</v>
      </c>
      <c r="AE27" s="2" t="e">
        <f t="shared" si="11"/>
        <v>#DIV/0!</v>
      </c>
    </row>
    <row r="28" spans="1:31">
      <c r="A28" s="1"/>
      <c r="B28" s="3">
        <v>1</v>
      </c>
      <c r="C28" s="2">
        <f>1*0.07072</f>
        <v>0.07072</v>
      </c>
      <c r="D28" s="2">
        <f t="shared" si="0"/>
        <v>14.1402714932127</v>
      </c>
      <c r="E28" s="2">
        <v>15</v>
      </c>
      <c r="F28" s="2">
        <f t="shared" si="1"/>
        <v>2121.0407239819</v>
      </c>
      <c r="G28" s="2">
        <v>223</v>
      </c>
      <c r="H28" s="2">
        <v>1</v>
      </c>
      <c r="I28" s="4">
        <f t="shared" si="2"/>
        <v>223</v>
      </c>
      <c r="J28" s="4">
        <v>50.4</v>
      </c>
      <c r="K28" s="2">
        <f t="shared" si="3"/>
        <v>3.42460317460317</v>
      </c>
      <c r="L28" s="3">
        <v>1</v>
      </c>
      <c r="M28" s="2">
        <f>11.35*0.07102</f>
        <v>0.806077</v>
      </c>
      <c r="N28" s="2">
        <f t="shared" si="4"/>
        <v>1.2405762724901</v>
      </c>
      <c r="O28" s="2">
        <v>15</v>
      </c>
      <c r="P28" s="2">
        <f t="shared" si="5"/>
        <v>186.086440873515</v>
      </c>
      <c r="Q28" s="2">
        <v>13</v>
      </c>
      <c r="R28" s="2">
        <v>2</v>
      </c>
      <c r="S28" s="4">
        <f t="shared" si="6"/>
        <v>6.5</v>
      </c>
      <c r="T28" s="4">
        <v>4.43</v>
      </c>
      <c r="U28" s="2">
        <f t="shared" si="7"/>
        <v>0.467268623024831</v>
      </c>
      <c r="V28" s="3">
        <v>1</v>
      </c>
      <c r="W28" s="2">
        <f>2.4*0.06495</f>
        <v>0.15588</v>
      </c>
      <c r="X28" s="2">
        <f t="shared" si="8"/>
        <v>6.41519117269695</v>
      </c>
      <c r="Y28" s="2">
        <v>15</v>
      </c>
      <c r="Z28" s="2">
        <f t="shared" si="9"/>
        <v>962.278675904542</v>
      </c>
      <c r="AA28" s="2"/>
      <c r="AB28" s="2">
        <v>0</v>
      </c>
      <c r="AC28" s="4" t="e">
        <f t="shared" si="10"/>
        <v>#DIV/0!</v>
      </c>
      <c r="AD28" s="4">
        <v>37.1</v>
      </c>
      <c r="AE28" s="2" t="e">
        <f t="shared" si="11"/>
        <v>#DIV/0!</v>
      </c>
    </row>
    <row r="29" spans="1:31">
      <c r="A29" s="1"/>
      <c r="B29" s="3">
        <v>2</v>
      </c>
      <c r="C29" s="2">
        <f>1*0.04942</f>
        <v>0.04942</v>
      </c>
      <c r="D29" s="2">
        <f t="shared" si="0"/>
        <v>20.2347227842979</v>
      </c>
      <c r="E29" s="2">
        <v>15</v>
      </c>
      <c r="F29" s="2">
        <f t="shared" si="1"/>
        <v>3035.20841764468</v>
      </c>
      <c r="G29" s="2">
        <v>109</v>
      </c>
      <c r="H29" s="2">
        <v>3</v>
      </c>
      <c r="I29" s="4">
        <f t="shared" si="2"/>
        <v>36.3333333333333</v>
      </c>
      <c r="J29" s="4">
        <v>19.5</v>
      </c>
      <c r="K29" s="2">
        <f t="shared" si="3"/>
        <v>0.863247863247863</v>
      </c>
      <c r="L29" s="3">
        <v>2</v>
      </c>
      <c r="M29" s="2">
        <f>11.35*0.04606</f>
        <v>0.522781</v>
      </c>
      <c r="N29" s="2">
        <f t="shared" si="4"/>
        <v>1.91284687086945</v>
      </c>
      <c r="O29" s="2">
        <v>15</v>
      </c>
      <c r="P29" s="2">
        <f t="shared" si="5"/>
        <v>286.927030630417</v>
      </c>
      <c r="Q29" s="2">
        <v>25</v>
      </c>
      <c r="R29" s="2">
        <v>2</v>
      </c>
      <c r="S29" s="4">
        <f t="shared" si="6"/>
        <v>12.5</v>
      </c>
      <c r="T29" s="4">
        <v>7.39</v>
      </c>
      <c r="U29" s="2">
        <f t="shared" si="7"/>
        <v>0.691474966170501</v>
      </c>
      <c r="V29" s="3">
        <v>2</v>
      </c>
      <c r="W29" s="2">
        <f>2.4*0.04557</f>
        <v>0.109368</v>
      </c>
      <c r="X29" s="2">
        <f t="shared" si="8"/>
        <v>9.14344232316583</v>
      </c>
      <c r="Y29" s="2">
        <v>15</v>
      </c>
      <c r="Z29" s="2">
        <f t="shared" si="9"/>
        <v>1371.51634847487</v>
      </c>
      <c r="AA29" s="2"/>
      <c r="AB29" s="2">
        <v>0</v>
      </c>
      <c r="AC29" s="4" t="e">
        <f t="shared" si="10"/>
        <v>#DIV/0!</v>
      </c>
      <c r="AD29" s="4">
        <v>18.3</v>
      </c>
      <c r="AE29" s="2" t="e">
        <f t="shared" si="11"/>
        <v>#DIV/0!</v>
      </c>
    </row>
    <row r="30" spans="1:31">
      <c r="A30" s="1"/>
      <c r="B30" s="3">
        <v>3</v>
      </c>
      <c r="C30" s="2">
        <f>1*0.03969</f>
        <v>0.03969</v>
      </c>
      <c r="D30" s="2">
        <f t="shared" si="0"/>
        <v>25.1952632905014</v>
      </c>
      <c r="E30" s="2">
        <v>15</v>
      </c>
      <c r="F30" s="2">
        <f t="shared" si="1"/>
        <v>3779.28949357521</v>
      </c>
      <c r="G30" s="2">
        <v>98</v>
      </c>
      <c r="H30" s="2">
        <v>6</v>
      </c>
      <c r="I30" s="4">
        <f t="shared" si="2"/>
        <v>16.3333333333333</v>
      </c>
      <c r="J30" s="4">
        <v>12.8</v>
      </c>
      <c r="K30" s="2">
        <f t="shared" si="3"/>
        <v>0.276041666666667</v>
      </c>
      <c r="L30" s="3">
        <v>3</v>
      </c>
      <c r="M30" s="2">
        <f>11.35*0.04234</f>
        <v>0.480559</v>
      </c>
      <c r="N30" s="2">
        <f t="shared" si="4"/>
        <v>2.08090994029869</v>
      </c>
      <c r="O30" s="2">
        <v>15</v>
      </c>
      <c r="P30" s="2">
        <f t="shared" si="5"/>
        <v>312.136491044804</v>
      </c>
      <c r="Q30" s="2">
        <v>16</v>
      </c>
      <c r="R30" s="2">
        <v>2</v>
      </c>
      <c r="S30" s="4">
        <f t="shared" si="6"/>
        <v>8</v>
      </c>
      <c r="T30" s="4">
        <v>8.17</v>
      </c>
      <c r="U30" s="2">
        <f t="shared" si="7"/>
        <v>0.0208078335373317</v>
      </c>
      <c r="V30" s="3">
        <v>3</v>
      </c>
      <c r="W30" s="2">
        <f>2.4*0.03701</f>
        <v>0.088824</v>
      </c>
      <c r="X30" s="2">
        <f t="shared" si="8"/>
        <v>11.2582184995046</v>
      </c>
      <c r="Y30" s="2">
        <v>15</v>
      </c>
      <c r="Z30" s="2">
        <f t="shared" si="9"/>
        <v>1688.7327749257</v>
      </c>
      <c r="AA30" s="2"/>
      <c r="AB30" s="2">
        <v>0</v>
      </c>
      <c r="AC30" s="4" t="e">
        <f t="shared" si="10"/>
        <v>#DIV/0!</v>
      </c>
      <c r="AD30" s="4">
        <v>12.7</v>
      </c>
      <c r="AE30" s="2" t="e">
        <f t="shared" si="11"/>
        <v>#DIV/0!</v>
      </c>
    </row>
    <row r="31" spans="1:31">
      <c r="A31" s="1"/>
      <c r="B31" s="3">
        <v>4</v>
      </c>
      <c r="C31" s="2">
        <f>1*0.03403</f>
        <v>0.03403</v>
      </c>
      <c r="D31" s="2">
        <f t="shared" si="0"/>
        <v>29.385836027035</v>
      </c>
      <c r="E31" s="2">
        <v>15</v>
      </c>
      <c r="F31" s="2">
        <f t="shared" si="1"/>
        <v>4407.87540405525</v>
      </c>
      <c r="G31" s="2">
        <v>49</v>
      </c>
      <c r="H31" s="2">
        <v>4</v>
      </c>
      <c r="I31" s="4">
        <f t="shared" si="2"/>
        <v>12.25</v>
      </c>
      <c r="J31" s="4">
        <v>9.97</v>
      </c>
      <c r="K31" s="2">
        <f t="shared" si="3"/>
        <v>0.228686058174524</v>
      </c>
      <c r="L31" s="3">
        <v>4</v>
      </c>
      <c r="M31" s="2">
        <f>11.35*0.04197</f>
        <v>0.4763595</v>
      </c>
      <c r="N31" s="2">
        <f t="shared" si="4"/>
        <v>2.09925486948408</v>
      </c>
      <c r="O31" s="2">
        <v>15</v>
      </c>
      <c r="P31" s="2">
        <f t="shared" si="5"/>
        <v>314.888230422611</v>
      </c>
      <c r="Q31" s="2">
        <v>22</v>
      </c>
      <c r="R31" s="2">
        <v>3</v>
      </c>
      <c r="S31" s="4">
        <f t="shared" si="6"/>
        <v>7.33333333333333</v>
      </c>
      <c r="T31" s="4">
        <v>9.45</v>
      </c>
      <c r="U31" s="2">
        <f t="shared" si="7"/>
        <v>0.223985890652557</v>
      </c>
      <c r="V31" s="3">
        <v>4</v>
      </c>
      <c r="W31" s="2">
        <f>2.4*0.03217</f>
        <v>0.077208</v>
      </c>
      <c r="X31" s="2">
        <f t="shared" si="8"/>
        <v>12.952025696819</v>
      </c>
      <c r="Y31" s="2">
        <v>15</v>
      </c>
      <c r="Z31" s="2">
        <f t="shared" si="9"/>
        <v>1942.80385452285</v>
      </c>
      <c r="AA31" s="2"/>
      <c r="AB31" s="2">
        <v>0</v>
      </c>
      <c r="AC31" s="4" t="e">
        <f t="shared" si="10"/>
        <v>#DIV/0!</v>
      </c>
      <c r="AD31" s="4">
        <v>10.2</v>
      </c>
      <c r="AE31" s="2" t="e">
        <f t="shared" si="11"/>
        <v>#DIV/0!</v>
      </c>
    </row>
    <row r="32" spans="1:31">
      <c r="A32" s="1"/>
      <c r="B32" s="3">
        <v>8</v>
      </c>
      <c r="C32" s="2">
        <f>1*0.02429</f>
        <v>0.02429</v>
      </c>
      <c r="D32" s="2">
        <f t="shared" si="0"/>
        <v>41.1692054343351</v>
      </c>
      <c r="E32" s="2">
        <v>15</v>
      </c>
      <c r="F32" s="2">
        <f t="shared" si="1"/>
        <v>6175.38081515027</v>
      </c>
      <c r="G32" s="2">
        <v>28</v>
      </c>
      <c r="H32" s="2">
        <v>2</v>
      </c>
      <c r="I32" s="4">
        <f t="shared" si="2"/>
        <v>14</v>
      </c>
      <c r="J32" s="4">
        <v>5.66</v>
      </c>
      <c r="K32" s="2">
        <f t="shared" si="3"/>
        <v>1.47349823321555</v>
      </c>
      <c r="L32" s="3">
        <v>8</v>
      </c>
      <c r="M32" s="2">
        <f>11.35*0.04675</f>
        <v>0.5306125</v>
      </c>
      <c r="N32" s="2">
        <f t="shared" si="4"/>
        <v>1.88461447855073</v>
      </c>
      <c r="O32" s="2">
        <v>15</v>
      </c>
      <c r="P32" s="2">
        <f t="shared" si="5"/>
        <v>282.69217178261</v>
      </c>
      <c r="Q32" s="2">
        <v>81</v>
      </c>
      <c r="R32" s="2">
        <v>1</v>
      </c>
      <c r="S32" s="4">
        <f t="shared" si="6"/>
        <v>81</v>
      </c>
      <c r="T32" s="4">
        <v>11</v>
      </c>
      <c r="U32" s="2">
        <f t="shared" si="7"/>
        <v>6.36363636363636</v>
      </c>
      <c r="V32" s="3">
        <v>8</v>
      </c>
      <c r="W32" s="2">
        <f>2.4*0.02432</f>
        <v>0.058368</v>
      </c>
      <c r="X32" s="2">
        <f t="shared" si="8"/>
        <v>17.1326754385965</v>
      </c>
      <c r="Y32" s="2">
        <v>15</v>
      </c>
      <c r="Z32" s="2">
        <f t="shared" si="9"/>
        <v>2569.90131578947</v>
      </c>
      <c r="AA32" s="2"/>
      <c r="AB32" s="2">
        <v>0</v>
      </c>
      <c r="AC32" s="4" t="e">
        <f t="shared" si="10"/>
        <v>#DIV/0!</v>
      </c>
      <c r="AD32" s="4">
        <v>6.16</v>
      </c>
      <c r="AE32" s="2" t="e">
        <f t="shared" si="11"/>
        <v>#DIV/0!</v>
      </c>
    </row>
  </sheetData>
  <mergeCells count="4">
    <mergeCell ref="B1:K1"/>
    <mergeCell ref="L1:U1"/>
    <mergeCell ref="V1:AE1"/>
    <mergeCell ref="A1:A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apricot</dc:creator>
  <cp:lastModifiedBy>apricot</cp:lastModifiedBy>
  <dcterms:created xsi:type="dcterms:W3CDTF">2022-02-10T14:04:18Z</dcterms:created>
  <dcterms:modified xsi:type="dcterms:W3CDTF">2022-02-10T21:49:23Z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