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70" windowHeight="12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<sst xmlns="http://schemas.openxmlformats.org/spreadsheetml/2006/main" count="62" uniqueCount="12">
  <si>
    <t>Pb   Z=82   A=207   I=823eV   ρ=11.35g/cm3</t>
  </si>
  <si>
    <t xml:space="preserve">water </t>
  </si>
  <si>
    <t>能量/MeV</t>
  </si>
  <si>
    <t>线衰减系数cm-1</t>
  </si>
  <si>
    <t>平均自由程</t>
  </si>
  <si>
    <t>平均自由程数</t>
  </si>
  <si>
    <t>厚度/mm</t>
  </si>
  <si>
    <t>总粒子数</t>
  </si>
  <si>
    <t>散射粒子数</t>
  </si>
  <si>
    <t>总/未散射</t>
  </si>
  <si>
    <t>Water ρ=1g/cm3</t>
  </si>
  <si>
    <t>参考值</t>
  </si>
</sst>
</file>

<file path=xl/styles.xml><?xml version="1.0" encoding="utf-8"?>
<styleSheet xmlns="http://schemas.openxmlformats.org/spreadsheetml/2006/main">
  <numFmts count="5">
    <numFmt numFmtId="176" formatCode="0.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14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4"/>
  <sheetViews>
    <sheetView tabSelected="1" zoomScale="85" zoomScaleNormal="85" topLeftCell="A37" workbookViewId="0">
      <selection activeCell="H60" sqref="H60"/>
    </sheetView>
  </sheetViews>
  <sheetFormatPr defaultColWidth="9" defaultRowHeight="15"/>
  <cols>
    <col min="1" max="1" width="9" style="1"/>
    <col min="2" max="2" width="18.75" style="1" customWidth="1"/>
    <col min="3" max="3" width="11.5" style="1" customWidth="1"/>
    <col min="4" max="4" width="11.25" style="1" customWidth="1"/>
    <col min="5" max="5" width="12.625" style="1"/>
    <col min="6" max="6" width="9" style="1"/>
    <col min="7" max="7" width="11.375" style="1" customWidth="1"/>
    <col min="8" max="8" width="12.625" style="1"/>
    <col min="9" max="10" width="9" style="1"/>
    <col min="11" max="11" width="11.5" style="1"/>
    <col min="12" max="15" width="12.625" style="1"/>
    <col min="16" max="16" width="9" style="1"/>
    <col min="17" max="18" width="12.625" style="1"/>
    <col min="19" max="19" width="9" style="1"/>
    <col min="20" max="20" width="10.375" style="1"/>
    <col min="21" max="22" width="12.625" style="1"/>
    <col min="23" max="24" width="9" style="1"/>
    <col min="25" max="25" width="9.375" style="1"/>
    <col min="26" max="26" width="12.625" style="1"/>
    <col min="27" max="37" width="9" style="1"/>
    <col min="38" max="38" width="10.375" style="1"/>
    <col min="39" max="16384" width="9" style="1"/>
  </cols>
  <sheetData>
    <row r="1" spans="1:37">
      <c r="A1" s="1" t="s">
        <v>0</v>
      </c>
      <c r="AK1" s="1" t="s">
        <v>1</v>
      </c>
    </row>
    <row r="2" spans="1:44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B2" s="1" t="s">
        <v>2</v>
      </c>
      <c r="AC2" s="1" t="s">
        <v>3</v>
      </c>
      <c r="AD2" s="1" t="s">
        <v>4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K2" s="1" t="s">
        <v>2</v>
      </c>
      <c r="AL2" s="1" t="s">
        <v>3</v>
      </c>
      <c r="AM2" s="1" t="s">
        <v>4</v>
      </c>
      <c r="AN2" s="5" t="s">
        <v>5</v>
      </c>
      <c r="AO2" s="1" t="s">
        <v>6</v>
      </c>
      <c r="AP2" s="1" t="s">
        <v>7</v>
      </c>
      <c r="AQ2" s="1" t="s">
        <v>8</v>
      </c>
      <c r="AR2" s="5" t="s">
        <v>9</v>
      </c>
    </row>
    <row r="3" spans="1:44">
      <c r="A3" s="1">
        <v>0.5</v>
      </c>
      <c r="B3" s="1">
        <f>113.5*0.001613</f>
        <v>0.1830755</v>
      </c>
      <c r="C3" s="1">
        <f t="shared" ref="C3:C8" si="0">1/B3</f>
        <v>5.46222733243935</v>
      </c>
      <c r="D3" s="1">
        <f t="shared" ref="D3:D8" si="1">B3*E3/C3</f>
        <v>0.16758319350125</v>
      </c>
      <c r="E3" s="1">
        <v>5</v>
      </c>
      <c r="F3" s="1">
        <v>10000</v>
      </c>
      <c r="G3" s="1">
        <v>5734</v>
      </c>
      <c r="H3" s="1">
        <f t="shared" ref="H3:H42" si="2">F3/(F3-G3)</f>
        <v>2.3441162681669</v>
      </c>
      <c r="J3" s="1">
        <v>0.5</v>
      </c>
      <c r="K3" s="1">
        <f>113.5*0.001613</f>
        <v>0.1830755</v>
      </c>
      <c r="L3" s="1">
        <f t="shared" ref="L3:L8" si="3">1/K3</f>
        <v>5.46222733243935</v>
      </c>
      <c r="M3" s="1">
        <f t="shared" ref="M3:M8" si="4">K3*N3/L3</f>
        <v>0.3351663870025</v>
      </c>
      <c r="N3" s="1">
        <v>10</v>
      </c>
      <c r="O3" s="1">
        <v>10000</v>
      </c>
      <c r="P3" s="1">
        <v>8187</v>
      </c>
      <c r="Q3" s="1">
        <f>O3/(O3-P3)</f>
        <v>5.51571980143409</v>
      </c>
      <c r="S3" s="1">
        <v>0.5</v>
      </c>
      <c r="T3" s="1">
        <f>113.5*0.001613</f>
        <v>0.1830755</v>
      </c>
      <c r="U3" s="1">
        <f t="shared" ref="U3:U8" si="5">1/T3</f>
        <v>5.46222733243935</v>
      </c>
      <c r="V3" s="1">
        <f t="shared" ref="V3:V8" si="6">T3*W3/U3</f>
        <v>0.670332774005</v>
      </c>
      <c r="W3" s="1">
        <v>20</v>
      </c>
      <c r="X3" s="1">
        <v>10000</v>
      </c>
      <c r="Y3" s="1">
        <v>9674</v>
      </c>
      <c r="Z3" s="1">
        <f t="shared" ref="Z3:Z42" si="7">X3/(X3-Y3)</f>
        <v>30.6748466257669</v>
      </c>
      <c r="AB3" s="1">
        <v>0.5</v>
      </c>
      <c r="AC3" s="1">
        <f>113.5*0.001613</f>
        <v>0.1830755</v>
      </c>
      <c r="AD3" s="1">
        <f t="shared" ref="AD3:AD8" si="8">1/AC3</f>
        <v>5.46222733243935</v>
      </c>
      <c r="AE3" s="1">
        <f t="shared" ref="AE3:AE8" si="9">AC3*AF3/AD3</f>
        <v>1.34066554801</v>
      </c>
      <c r="AF3" s="1">
        <v>40</v>
      </c>
      <c r="AG3" s="1">
        <v>10000</v>
      </c>
      <c r="AH3" s="1">
        <v>10000</v>
      </c>
      <c r="AI3" s="1" t="e">
        <f t="shared" ref="AI3:AI42" si="10">AG3/(AG3-AH3)</f>
        <v>#DIV/0!</v>
      </c>
      <c r="AK3" s="1">
        <v>0.5</v>
      </c>
      <c r="AL3" s="1">
        <f>10*0.01729</f>
        <v>0.1729</v>
      </c>
      <c r="AM3" s="1">
        <f t="shared" ref="AM3:AM8" si="11">1/AL3</f>
        <v>5.78368999421631</v>
      </c>
      <c r="AN3" s="1">
        <f t="shared" ref="AN3:AN8" si="12">AL3*AO3/AM3</f>
        <v>1.1957764</v>
      </c>
      <c r="AO3" s="1">
        <v>40</v>
      </c>
      <c r="AP3" s="1">
        <v>10000</v>
      </c>
      <c r="AQ3" s="1">
        <v>9656</v>
      </c>
      <c r="AR3" s="5">
        <f t="shared" ref="AR3:AR42" si="13">AP3/(AP3-AQ3)</f>
        <v>29.0697674418605</v>
      </c>
    </row>
    <row r="4" spans="1:44">
      <c r="A4" s="2">
        <v>1</v>
      </c>
      <c r="B4" s="1">
        <f>113.5*0.007103</f>
        <v>0.8061905</v>
      </c>
      <c r="C4" s="1">
        <f t="shared" si="0"/>
        <v>1.24040161723563</v>
      </c>
      <c r="D4" s="1">
        <f t="shared" si="1"/>
        <v>3.24971561145125</v>
      </c>
      <c r="E4" s="1">
        <v>5</v>
      </c>
      <c r="F4" s="1">
        <v>10000</v>
      </c>
      <c r="G4" s="1">
        <v>3251</v>
      </c>
      <c r="H4" s="1">
        <f t="shared" si="2"/>
        <v>1.48170099273967</v>
      </c>
      <c r="J4" s="2">
        <v>1</v>
      </c>
      <c r="K4" s="1">
        <f>113.5*0.007103</f>
        <v>0.8061905</v>
      </c>
      <c r="L4" s="1">
        <f t="shared" si="3"/>
        <v>1.24040161723563</v>
      </c>
      <c r="M4" s="1">
        <f t="shared" si="4"/>
        <v>6.4994312229025</v>
      </c>
      <c r="N4" s="1">
        <v>10</v>
      </c>
      <c r="O4" s="1">
        <v>10000</v>
      </c>
      <c r="P4" s="1">
        <v>5465</v>
      </c>
      <c r="Q4" s="1">
        <f>O4/(O4-P4)</f>
        <v>2.20507166482911</v>
      </c>
      <c r="S4" s="2">
        <v>1</v>
      </c>
      <c r="T4" s="1">
        <f>113.5*0.007103</f>
        <v>0.8061905</v>
      </c>
      <c r="U4" s="1">
        <f t="shared" si="5"/>
        <v>1.24040161723563</v>
      </c>
      <c r="V4" s="1">
        <f t="shared" si="6"/>
        <v>12.998862445805</v>
      </c>
      <c r="W4" s="1">
        <v>20</v>
      </c>
      <c r="X4" s="1">
        <v>10000</v>
      </c>
      <c r="Y4" s="1">
        <v>7954</v>
      </c>
      <c r="Z4" s="1">
        <f t="shared" si="7"/>
        <v>4.88758553274682</v>
      </c>
      <c r="AB4" s="2">
        <v>1</v>
      </c>
      <c r="AC4" s="1">
        <f>113.5*0.007103</f>
        <v>0.8061905</v>
      </c>
      <c r="AD4" s="1">
        <f t="shared" si="8"/>
        <v>1.24040161723563</v>
      </c>
      <c r="AE4" s="1">
        <f t="shared" si="9"/>
        <v>25.99772489161</v>
      </c>
      <c r="AF4" s="1">
        <v>40</v>
      </c>
      <c r="AG4" s="1">
        <v>10000</v>
      </c>
      <c r="AH4" s="1">
        <v>10000</v>
      </c>
      <c r="AI4" s="1" t="e">
        <f t="shared" si="10"/>
        <v>#DIV/0!</v>
      </c>
      <c r="AK4" s="2">
        <v>1</v>
      </c>
      <c r="AL4" s="1">
        <f>10*0.01263</f>
        <v>0.1263</v>
      </c>
      <c r="AM4" s="1">
        <f t="shared" si="11"/>
        <v>7.91765637371338</v>
      </c>
      <c r="AN4" s="1">
        <f t="shared" si="12"/>
        <v>0.6380676</v>
      </c>
      <c r="AO4" s="1">
        <v>40</v>
      </c>
      <c r="AP4" s="1">
        <v>10000</v>
      </c>
      <c r="AQ4" s="1">
        <v>9167</v>
      </c>
      <c r="AR4" s="1">
        <f t="shared" si="13"/>
        <v>12.0048019207683</v>
      </c>
    </row>
    <row r="5" spans="1:44">
      <c r="A5" s="1">
        <v>1.5</v>
      </c>
      <c r="B5" s="1">
        <f>113.5*0.005222</f>
        <v>0.592697</v>
      </c>
      <c r="C5" s="1">
        <f t="shared" si="0"/>
        <v>1.68720273596796</v>
      </c>
      <c r="D5" s="1">
        <f t="shared" si="1"/>
        <v>1.756448669045</v>
      </c>
      <c r="E5" s="1">
        <v>5</v>
      </c>
      <c r="F5" s="1">
        <v>10000</v>
      </c>
      <c r="G5" s="1">
        <v>2632</v>
      </c>
      <c r="H5" s="1">
        <f t="shared" si="2"/>
        <v>1.35722041259501</v>
      </c>
      <c r="J5" s="1">
        <v>1.5</v>
      </c>
      <c r="K5" s="1">
        <f>113.5*0.005222</f>
        <v>0.592697</v>
      </c>
      <c r="L5" s="1">
        <f t="shared" si="3"/>
        <v>1.68720273596796</v>
      </c>
      <c r="M5" s="1">
        <f t="shared" si="4"/>
        <v>3.51289733809</v>
      </c>
      <c r="N5" s="1">
        <v>10</v>
      </c>
      <c r="O5" s="1">
        <v>10000</v>
      </c>
      <c r="P5" s="1">
        <v>4487</v>
      </c>
      <c r="Q5" s="1">
        <f t="shared" ref="Q5:Q42" si="14">O5/(O5-P5)</f>
        <v>1.8138944313441</v>
      </c>
      <c r="S5" s="1">
        <v>1.5</v>
      </c>
      <c r="T5" s="1">
        <f>113.5*0.005222</f>
        <v>0.592697</v>
      </c>
      <c r="U5" s="1">
        <f t="shared" si="5"/>
        <v>1.68720273596796</v>
      </c>
      <c r="V5" s="1">
        <f t="shared" si="6"/>
        <v>7.02579467618</v>
      </c>
      <c r="W5" s="1">
        <v>20</v>
      </c>
      <c r="X5" s="1">
        <v>10000</v>
      </c>
      <c r="Y5" s="1">
        <v>6917</v>
      </c>
      <c r="Z5" s="1">
        <f t="shared" si="7"/>
        <v>3.24359390204346</v>
      </c>
      <c r="AB5" s="1">
        <v>1.5</v>
      </c>
      <c r="AC5" s="1">
        <f>113.5*0.005222</f>
        <v>0.592697</v>
      </c>
      <c r="AD5" s="1">
        <f t="shared" si="8"/>
        <v>1.68720273596796</v>
      </c>
      <c r="AE5" s="1">
        <f t="shared" si="9"/>
        <v>14.05158935236</v>
      </c>
      <c r="AF5" s="1">
        <v>40</v>
      </c>
      <c r="AG5" s="1">
        <v>10000</v>
      </c>
      <c r="AH5" s="1">
        <v>10000</v>
      </c>
      <c r="AI5" s="1" t="e">
        <f t="shared" si="10"/>
        <v>#DIV/0!</v>
      </c>
      <c r="AK5" s="1">
        <v>1.5</v>
      </c>
      <c r="AL5" s="1">
        <f>10*0.01027</f>
        <v>0.1027</v>
      </c>
      <c r="AM5" s="1">
        <f t="shared" si="11"/>
        <v>9.73709834469328</v>
      </c>
      <c r="AN5" s="1">
        <f t="shared" si="12"/>
        <v>0.4218916</v>
      </c>
      <c r="AO5" s="1">
        <v>40</v>
      </c>
      <c r="AP5" s="1">
        <v>10000</v>
      </c>
      <c r="AQ5" s="1">
        <v>8645</v>
      </c>
      <c r="AR5" s="5">
        <f t="shared" si="13"/>
        <v>7.38007380073801</v>
      </c>
    </row>
    <row r="6" spans="1:44">
      <c r="A6" s="2">
        <v>2</v>
      </c>
      <c r="B6" s="1">
        <f>113.5*0.004607</f>
        <v>0.5228945</v>
      </c>
      <c r="C6" s="1">
        <f t="shared" si="0"/>
        <v>1.91243166642602</v>
      </c>
      <c r="D6" s="1">
        <f t="shared" si="1"/>
        <v>1.36709329065125</v>
      </c>
      <c r="E6" s="1">
        <v>5</v>
      </c>
      <c r="F6" s="1">
        <v>10000</v>
      </c>
      <c r="G6" s="1">
        <v>2372</v>
      </c>
      <c r="H6" s="1">
        <f t="shared" si="2"/>
        <v>1.31095962244363</v>
      </c>
      <c r="J6" s="2">
        <v>2</v>
      </c>
      <c r="K6" s="1">
        <f>113.5*0.004607</f>
        <v>0.5228945</v>
      </c>
      <c r="L6" s="1">
        <f t="shared" si="3"/>
        <v>1.91243166642602</v>
      </c>
      <c r="M6" s="1">
        <f t="shared" si="4"/>
        <v>2.7341865813025</v>
      </c>
      <c r="N6" s="1">
        <v>10</v>
      </c>
      <c r="O6" s="1">
        <v>10000</v>
      </c>
      <c r="P6" s="1">
        <v>4129</v>
      </c>
      <c r="Q6" s="1">
        <f t="shared" si="14"/>
        <v>1.70328734457503</v>
      </c>
      <c r="S6" s="2">
        <v>2</v>
      </c>
      <c r="T6" s="1">
        <f>113.5*0.004607</f>
        <v>0.5228945</v>
      </c>
      <c r="U6" s="1">
        <f t="shared" si="5"/>
        <v>1.91243166642602</v>
      </c>
      <c r="V6" s="1">
        <f t="shared" si="6"/>
        <v>5.468373162605</v>
      </c>
      <c r="W6" s="1">
        <v>20</v>
      </c>
      <c r="X6" s="1">
        <v>10000</v>
      </c>
      <c r="Y6" s="1">
        <v>6434</v>
      </c>
      <c r="Z6" s="1">
        <f t="shared" si="7"/>
        <v>2.80426247896803</v>
      </c>
      <c r="AB6" s="2">
        <v>2</v>
      </c>
      <c r="AC6" s="1">
        <f>113.5*0.004607</f>
        <v>0.5228945</v>
      </c>
      <c r="AD6" s="1">
        <f t="shared" si="8"/>
        <v>1.91243166642602</v>
      </c>
      <c r="AE6" s="1">
        <f t="shared" si="9"/>
        <v>10.93674632521</v>
      </c>
      <c r="AF6" s="1">
        <v>40</v>
      </c>
      <c r="AG6" s="1">
        <v>10000</v>
      </c>
      <c r="AH6" s="1">
        <v>10000</v>
      </c>
      <c r="AI6" s="1" t="e">
        <f t="shared" si="10"/>
        <v>#DIV/0!</v>
      </c>
      <c r="AK6" s="2">
        <v>2</v>
      </c>
      <c r="AL6" s="1">
        <f>10*0.00877</f>
        <v>0.0877</v>
      </c>
      <c r="AM6" s="1">
        <f t="shared" si="11"/>
        <v>11.4025085518814</v>
      </c>
      <c r="AN6" s="1">
        <f t="shared" si="12"/>
        <v>0.3076516</v>
      </c>
      <c r="AO6" s="1">
        <v>40</v>
      </c>
      <c r="AP6" s="1">
        <v>10000</v>
      </c>
      <c r="AQ6" s="1">
        <v>8166</v>
      </c>
      <c r="AR6" s="1">
        <f t="shared" si="13"/>
        <v>5.4525627044711</v>
      </c>
    </row>
    <row r="7" spans="1:44">
      <c r="A7" s="1">
        <v>2.5</v>
      </c>
      <c r="B7" s="1">
        <f>(B6+B8)/2</f>
        <v>0.50172675</v>
      </c>
      <c r="C7" s="1">
        <f t="shared" si="0"/>
        <v>1.99311677123056</v>
      </c>
      <c r="D7" s="1">
        <f t="shared" si="1"/>
        <v>1.25864865832781</v>
      </c>
      <c r="E7" s="1">
        <v>5</v>
      </c>
      <c r="F7" s="1">
        <v>10000</v>
      </c>
      <c r="G7" s="1">
        <v>2270</v>
      </c>
      <c r="H7" s="1">
        <f t="shared" si="2"/>
        <v>1.29366106080207</v>
      </c>
      <c r="J7" s="1">
        <v>2.5</v>
      </c>
      <c r="K7" s="1">
        <f>(K6+K8)/2</f>
        <v>0.50172675</v>
      </c>
      <c r="L7" s="1">
        <f t="shared" si="3"/>
        <v>1.99311677123056</v>
      </c>
      <c r="M7" s="1">
        <f t="shared" si="4"/>
        <v>2.51729731665562</v>
      </c>
      <c r="N7" s="1">
        <v>10</v>
      </c>
      <c r="O7" s="1">
        <v>10000</v>
      </c>
      <c r="P7" s="1">
        <v>3954</v>
      </c>
      <c r="Q7" s="1">
        <f t="shared" si="14"/>
        <v>1.65398610651671</v>
      </c>
      <c r="S7" s="1">
        <v>2.5</v>
      </c>
      <c r="T7" s="1">
        <f>(T6+T8)/2</f>
        <v>0.50172675</v>
      </c>
      <c r="U7" s="1">
        <f t="shared" si="5"/>
        <v>1.99311677123056</v>
      </c>
      <c r="V7" s="1">
        <f t="shared" si="6"/>
        <v>5.03459463331125</v>
      </c>
      <c r="W7" s="1">
        <v>20</v>
      </c>
      <c r="X7" s="1">
        <v>10000</v>
      </c>
      <c r="Y7" s="1">
        <v>6212</v>
      </c>
      <c r="Z7" s="1">
        <f t="shared" si="7"/>
        <v>2.63991552270327</v>
      </c>
      <c r="AB7" s="1">
        <v>2.5</v>
      </c>
      <c r="AC7" s="1">
        <f>(AC6+AC8)/2</f>
        <v>0.50172675</v>
      </c>
      <c r="AD7" s="1">
        <f t="shared" si="8"/>
        <v>1.99311677123056</v>
      </c>
      <c r="AE7" s="1">
        <f t="shared" si="9"/>
        <v>10.0691892666225</v>
      </c>
      <c r="AF7" s="1">
        <v>40</v>
      </c>
      <c r="AG7" s="1">
        <v>10000</v>
      </c>
      <c r="AH7" s="1">
        <v>10000</v>
      </c>
      <c r="AI7" s="1" t="e">
        <f t="shared" si="10"/>
        <v>#DIV/0!</v>
      </c>
      <c r="AK7" s="1">
        <v>2.5</v>
      </c>
      <c r="AL7" s="1">
        <f>(AL6+AL8)/2</f>
        <v>0.078465</v>
      </c>
      <c r="AM7" s="1">
        <f t="shared" si="11"/>
        <v>12.7445357802842</v>
      </c>
      <c r="AN7" s="1">
        <f t="shared" si="12"/>
        <v>0.246270249</v>
      </c>
      <c r="AO7" s="1">
        <v>40</v>
      </c>
      <c r="AP7" s="1">
        <v>10000</v>
      </c>
      <c r="AQ7" s="1">
        <v>7748</v>
      </c>
      <c r="AR7" s="1">
        <f t="shared" si="13"/>
        <v>4.4404973357016</v>
      </c>
    </row>
    <row r="8" spans="1:44">
      <c r="A8" s="2">
        <v>3</v>
      </c>
      <c r="B8" s="1">
        <f>113.5*0.004234</f>
        <v>0.480559</v>
      </c>
      <c r="C8" s="1">
        <f t="shared" si="0"/>
        <v>2.08090994029869</v>
      </c>
      <c r="D8" s="1">
        <f t="shared" si="1"/>
        <v>1.154684762405</v>
      </c>
      <c r="E8" s="1">
        <v>5</v>
      </c>
      <c r="F8" s="1">
        <v>10000</v>
      </c>
      <c r="G8" s="1">
        <v>2244</v>
      </c>
      <c r="H8" s="1">
        <f t="shared" si="2"/>
        <v>1.28932439401753</v>
      </c>
      <c r="J8" s="2">
        <v>3</v>
      </c>
      <c r="K8" s="1">
        <f>113.5*0.004234</f>
        <v>0.480559</v>
      </c>
      <c r="L8" s="1">
        <f t="shared" si="3"/>
        <v>2.08090994029869</v>
      </c>
      <c r="M8" s="1">
        <f t="shared" si="4"/>
        <v>2.30936952481</v>
      </c>
      <c r="N8" s="1">
        <v>10</v>
      </c>
      <c r="O8" s="1">
        <v>10000</v>
      </c>
      <c r="P8" s="1">
        <v>3896</v>
      </c>
      <c r="Q8" s="1">
        <f t="shared" si="14"/>
        <v>1.63826998689384</v>
      </c>
      <c r="S8" s="2">
        <v>3</v>
      </c>
      <c r="T8" s="1">
        <f>113.5*0.004234</f>
        <v>0.480559</v>
      </c>
      <c r="U8" s="1">
        <f t="shared" si="5"/>
        <v>2.08090994029869</v>
      </c>
      <c r="V8" s="1">
        <f t="shared" si="6"/>
        <v>4.61873904962</v>
      </c>
      <c r="W8" s="1">
        <v>20</v>
      </c>
      <c r="X8" s="1">
        <v>10000</v>
      </c>
      <c r="Y8" s="1">
        <v>6098</v>
      </c>
      <c r="Z8" s="1">
        <f t="shared" si="7"/>
        <v>2.56278831368529</v>
      </c>
      <c r="AB8" s="2">
        <v>3</v>
      </c>
      <c r="AC8" s="1">
        <f>113.5*0.004234</f>
        <v>0.480559</v>
      </c>
      <c r="AD8" s="1">
        <f t="shared" si="8"/>
        <v>2.08090994029869</v>
      </c>
      <c r="AE8" s="1">
        <f t="shared" si="9"/>
        <v>9.23747809924</v>
      </c>
      <c r="AF8" s="1">
        <v>40</v>
      </c>
      <c r="AG8" s="1">
        <v>10000</v>
      </c>
      <c r="AH8" s="1">
        <v>10000</v>
      </c>
      <c r="AI8" s="1" t="e">
        <f t="shared" si="10"/>
        <v>#DIV/0!</v>
      </c>
      <c r="AK8" s="2">
        <v>3</v>
      </c>
      <c r="AL8" s="1">
        <f>10*0.006923</f>
        <v>0.06923</v>
      </c>
      <c r="AM8" s="1">
        <f t="shared" si="11"/>
        <v>14.4446049400549</v>
      </c>
      <c r="AN8" s="1">
        <f t="shared" si="12"/>
        <v>0.191711716</v>
      </c>
      <c r="AO8" s="1">
        <v>40</v>
      </c>
      <c r="AP8" s="1">
        <v>10000</v>
      </c>
      <c r="AQ8" s="1">
        <v>7437</v>
      </c>
      <c r="AR8" s="5">
        <f t="shared" si="13"/>
        <v>3.90167772142021</v>
      </c>
    </row>
    <row r="9" spans="1:44">
      <c r="A9" s="1">
        <v>3.5</v>
      </c>
      <c r="E9" s="1">
        <v>5</v>
      </c>
      <c r="F9" s="1">
        <v>10000</v>
      </c>
      <c r="G9" s="1">
        <v>2245</v>
      </c>
      <c r="H9" s="1">
        <f t="shared" si="2"/>
        <v>1.28949065119278</v>
      </c>
      <c r="J9" s="1">
        <v>3.5</v>
      </c>
      <c r="N9" s="1">
        <v>10</v>
      </c>
      <c r="O9" s="1">
        <v>10000</v>
      </c>
      <c r="P9" s="1">
        <v>3855</v>
      </c>
      <c r="Q9" s="1">
        <f t="shared" si="14"/>
        <v>1.6273393002441</v>
      </c>
      <c r="S9" s="1">
        <v>3.5</v>
      </c>
      <c r="W9" s="1">
        <v>20</v>
      </c>
      <c r="X9" s="1">
        <v>10000</v>
      </c>
      <c r="Y9" s="1">
        <v>6107</v>
      </c>
      <c r="Z9" s="1">
        <f t="shared" si="7"/>
        <v>2.56871307474955</v>
      </c>
      <c r="AB9" s="1">
        <v>3.5</v>
      </c>
      <c r="AF9" s="1">
        <v>40</v>
      </c>
      <c r="AG9" s="1">
        <v>10000</v>
      </c>
      <c r="AH9" s="1">
        <v>10000</v>
      </c>
      <c r="AI9" s="1" t="e">
        <f t="shared" si="10"/>
        <v>#DIV/0!</v>
      </c>
      <c r="AK9" s="1">
        <v>3.5</v>
      </c>
      <c r="AO9" s="1">
        <v>40</v>
      </c>
      <c r="AP9" s="1">
        <v>10000</v>
      </c>
      <c r="AQ9" s="1">
        <v>7149</v>
      </c>
      <c r="AR9" s="1">
        <f t="shared" si="13"/>
        <v>3.50754121360926</v>
      </c>
    </row>
    <row r="10" spans="1:44">
      <c r="A10" s="2">
        <v>4</v>
      </c>
      <c r="E10" s="1">
        <v>5</v>
      </c>
      <c r="F10" s="1">
        <v>10000</v>
      </c>
      <c r="G10" s="1">
        <v>2247</v>
      </c>
      <c r="H10" s="1">
        <f t="shared" si="2"/>
        <v>1.28982329420869</v>
      </c>
      <c r="J10" s="2">
        <v>4</v>
      </c>
      <c r="N10" s="1">
        <v>10</v>
      </c>
      <c r="O10" s="1">
        <v>10000</v>
      </c>
      <c r="P10" s="1">
        <v>3866</v>
      </c>
      <c r="Q10" s="1">
        <f t="shared" si="14"/>
        <v>1.63025758069775</v>
      </c>
      <c r="S10" s="2">
        <v>4</v>
      </c>
      <c r="W10" s="1">
        <v>20</v>
      </c>
      <c r="X10" s="1">
        <v>10000</v>
      </c>
      <c r="Y10" s="1">
        <v>6120</v>
      </c>
      <c r="Z10" s="1">
        <f t="shared" si="7"/>
        <v>2.57731958762887</v>
      </c>
      <c r="AB10" s="2">
        <v>4</v>
      </c>
      <c r="AF10" s="1">
        <v>40</v>
      </c>
      <c r="AG10" s="1">
        <v>10000</v>
      </c>
      <c r="AH10" s="1">
        <v>10000</v>
      </c>
      <c r="AI10" s="1" t="e">
        <f t="shared" si="10"/>
        <v>#DIV/0!</v>
      </c>
      <c r="AK10" s="2">
        <v>4</v>
      </c>
      <c r="AO10" s="1">
        <v>40</v>
      </c>
      <c r="AP10" s="1">
        <v>10000</v>
      </c>
      <c r="AQ10" s="1">
        <v>6888</v>
      </c>
      <c r="AR10" s="1">
        <f t="shared" si="13"/>
        <v>3.2133676092545</v>
      </c>
    </row>
    <row r="11" spans="1:44">
      <c r="A11" s="1">
        <v>4.5</v>
      </c>
      <c r="E11" s="1">
        <v>5</v>
      </c>
      <c r="F11" s="1">
        <v>10000</v>
      </c>
      <c r="G11" s="1">
        <v>2253</v>
      </c>
      <c r="H11" s="1">
        <f t="shared" si="2"/>
        <v>1.29082225377566</v>
      </c>
      <c r="J11" s="1">
        <v>4.5</v>
      </c>
      <c r="N11" s="1">
        <v>10</v>
      </c>
      <c r="O11" s="1">
        <v>10000</v>
      </c>
      <c r="P11" s="1">
        <v>3897</v>
      </c>
      <c r="Q11" s="1">
        <f t="shared" si="14"/>
        <v>1.63853842372604</v>
      </c>
      <c r="S11" s="1">
        <v>4.5</v>
      </c>
      <c r="W11" s="1">
        <v>20</v>
      </c>
      <c r="X11" s="1">
        <v>10000</v>
      </c>
      <c r="Y11" s="1">
        <v>6157</v>
      </c>
      <c r="Z11" s="1">
        <f t="shared" si="7"/>
        <v>2.60213374967473</v>
      </c>
      <c r="AB11" s="1">
        <v>4.5</v>
      </c>
      <c r="AF11" s="1">
        <v>40</v>
      </c>
      <c r="AG11" s="1">
        <v>10000</v>
      </c>
      <c r="AH11" s="1">
        <v>10000</v>
      </c>
      <c r="AI11" s="1" t="e">
        <f t="shared" si="10"/>
        <v>#DIV/0!</v>
      </c>
      <c r="AK11" s="1">
        <v>4.5</v>
      </c>
      <c r="AO11" s="1">
        <v>40</v>
      </c>
      <c r="AP11" s="1">
        <v>10000</v>
      </c>
      <c r="AQ11" s="1">
        <v>6662</v>
      </c>
      <c r="AR11" s="1">
        <f t="shared" si="13"/>
        <v>2.99580587177951</v>
      </c>
    </row>
    <row r="12" spans="1:44">
      <c r="A12" s="2">
        <v>5</v>
      </c>
      <c r="E12" s="1">
        <v>5</v>
      </c>
      <c r="F12" s="1">
        <v>10000</v>
      </c>
      <c r="G12" s="1">
        <v>2292</v>
      </c>
      <c r="H12" s="1">
        <f t="shared" si="2"/>
        <v>1.29735339906591</v>
      </c>
      <c r="J12" s="2">
        <v>5</v>
      </c>
      <c r="N12" s="1">
        <v>10</v>
      </c>
      <c r="O12" s="1">
        <v>10000</v>
      </c>
      <c r="P12" s="1">
        <v>3948</v>
      </c>
      <c r="Q12" s="1">
        <f t="shared" si="14"/>
        <v>1.65234633179114</v>
      </c>
      <c r="S12" s="2">
        <v>5</v>
      </c>
      <c r="W12" s="1">
        <v>20</v>
      </c>
      <c r="X12" s="1">
        <v>10000</v>
      </c>
      <c r="Y12" s="1">
        <v>6250</v>
      </c>
      <c r="Z12" s="1">
        <f t="shared" si="7"/>
        <v>2.66666666666667</v>
      </c>
      <c r="AB12" s="2">
        <v>5</v>
      </c>
      <c r="AF12" s="1">
        <v>40</v>
      </c>
      <c r="AG12" s="1">
        <v>10000</v>
      </c>
      <c r="AH12" s="1">
        <v>10000</v>
      </c>
      <c r="AI12" s="1" t="e">
        <f t="shared" si="10"/>
        <v>#DIV/0!</v>
      </c>
      <c r="AK12" s="2">
        <v>5</v>
      </c>
      <c r="AO12" s="1">
        <v>40</v>
      </c>
      <c r="AP12" s="1">
        <v>10000</v>
      </c>
      <c r="AQ12" s="1">
        <v>6494</v>
      </c>
      <c r="AR12" s="1">
        <f t="shared" si="13"/>
        <v>2.85225328009127</v>
      </c>
    </row>
    <row r="13" spans="1:44">
      <c r="A13" s="1">
        <v>5.5</v>
      </c>
      <c r="E13" s="1">
        <v>5</v>
      </c>
      <c r="F13" s="1">
        <v>10000</v>
      </c>
      <c r="G13" s="1">
        <v>2326</v>
      </c>
      <c r="H13" s="1">
        <f t="shared" si="2"/>
        <v>1.30310138128746</v>
      </c>
      <c r="J13" s="1">
        <v>5.5</v>
      </c>
      <c r="N13" s="1">
        <v>10</v>
      </c>
      <c r="O13" s="1">
        <v>10000</v>
      </c>
      <c r="P13" s="1">
        <v>3991</v>
      </c>
      <c r="Q13" s="1">
        <f t="shared" si="14"/>
        <v>1.66417041105009</v>
      </c>
      <c r="S13" s="1">
        <v>5.5</v>
      </c>
      <c r="W13" s="1">
        <v>20</v>
      </c>
      <c r="X13" s="1">
        <v>10000</v>
      </c>
      <c r="Y13" s="1">
        <v>6373</v>
      </c>
      <c r="Z13" s="1">
        <f t="shared" si="7"/>
        <v>2.75709953129308</v>
      </c>
      <c r="AB13" s="1">
        <v>5.5</v>
      </c>
      <c r="AF13" s="1">
        <v>40</v>
      </c>
      <c r="AG13" s="1">
        <v>10000</v>
      </c>
      <c r="AH13" s="1">
        <v>10000</v>
      </c>
      <c r="AI13" s="1" t="e">
        <f t="shared" si="10"/>
        <v>#DIV/0!</v>
      </c>
      <c r="AK13" s="1">
        <v>5.5</v>
      </c>
      <c r="AO13" s="1">
        <v>40</v>
      </c>
      <c r="AP13" s="1">
        <v>10000</v>
      </c>
      <c r="AQ13" s="1">
        <v>6339</v>
      </c>
      <c r="AR13" s="1">
        <f t="shared" si="13"/>
        <v>2.73149412728763</v>
      </c>
    </row>
    <row r="14" spans="1:44">
      <c r="A14" s="2">
        <v>6</v>
      </c>
      <c r="E14" s="1">
        <v>5</v>
      </c>
      <c r="F14" s="1">
        <v>10000</v>
      </c>
      <c r="G14" s="1">
        <v>2369</v>
      </c>
      <c r="H14" s="1">
        <f t="shared" si="2"/>
        <v>1.31044424059756</v>
      </c>
      <c r="J14" s="2">
        <v>6</v>
      </c>
      <c r="N14" s="1">
        <v>10</v>
      </c>
      <c r="O14" s="1">
        <v>10000</v>
      </c>
      <c r="P14" s="1">
        <v>4040</v>
      </c>
      <c r="Q14" s="1">
        <f t="shared" si="14"/>
        <v>1.67785234899329</v>
      </c>
      <c r="S14" s="2">
        <v>6</v>
      </c>
      <c r="W14" s="1">
        <v>20</v>
      </c>
      <c r="X14" s="1">
        <v>10000</v>
      </c>
      <c r="Y14" s="1">
        <v>6430</v>
      </c>
      <c r="Z14" s="1">
        <f t="shared" si="7"/>
        <v>2.80112044817927</v>
      </c>
      <c r="AB14" s="2">
        <v>6</v>
      </c>
      <c r="AF14" s="1">
        <v>40</v>
      </c>
      <c r="AG14" s="1">
        <v>10000</v>
      </c>
      <c r="AH14" s="1">
        <v>10000</v>
      </c>
      <c r="AI14" s="1" t="e">
        <f t="shared" si="10"/>
        <v>#DIV/0!</v>
      </c>
      <c r="AK14" s="2">
        <v>6</v>
      </c>
      <c r="AO14" s="1">
        <v>40</v>
      </c>
      <c r="AP14" s="1">
        <v>10000</v>
      </c>
      <c r="AQ14" s="1">
        <v>6171</v>
      </c>
      <c r="AR14" s="1">
        <f t="shared" si="13"/>
        <v>2.61164794985636</v>
      </c>
    </row>
    <row r="15" spans="1:44">
      <c r="A15" s="1">
        <v>6.5</v>
      </c>
      <c r="E15" s="1">
        <v>5</v>
      </c>
      <c r="F15" s="1">
        <v>10000</v>
      </c>
      <c r="G15" s="1">
        <v>2383</v>
      </c>
      <c r="H15" s="1">
        <f t="shared" si="2"/>
        <v>1.31285282919785</v>
      </c>
      <c r="J15" s="1">
        <v>6.5</v>
      </c>
      <c r="N15" s="1">
        <v>10</v>
      </c>
      <c r="O15" s="1">
        <v>10000</v>
      </c>
      <c r="P15" s="1">
        <v>4111</v>
      </c>
      <c r="Q15" s="1">
        <f t="shared" si="14"/>
        <v>1.69808116827984</v>
      </c>
      <c r="S15" s="1">
        <v>6.5</v>
      </c>
      <c r="W15" s="1">
        <v>20</v>
      </c>
      <c r="X15" s="1">
        <v>10000</v>
      </c>
      <c r="Y15" s="1">
        <v>6419</v>
      </c>
      <c r="Z15" s="1">
        <f t="shared" si="7"/>
        <v>2.79251605696733</v>
      </c>
      <c r="AB15" s="1">
        <v>6.5</v>
      </c>
      <c r="AF15" s="1">
        <v>40</v>
      </c>
      <c r="AG15" s="1">
        <v>10000</v>
      </c>
      <c r="AH15" s="1">
        <v>10000</v>
      </c>
      <c r="AI15" s="1" t="e">
        <f t="shared" si="10"/>
        <v>#DIV/0!</v>
      </c>
      <c r="AK15" s="1">
        <v>6.5</v>
      </c>
      <c r="AO15" s="1">
        <v>40</v>
      </c>
      <c r="AP15" s="1">
        <v>10000</v>
      </c>
      <c r="AQ15" s="1">
        <v>5968</v>
      </c>
      <c r="AR15" s="1">
        <f t="shared" si="13"/>
        <v>2.48015873015873</v>
      </c>
    </row>
    <row r="16" spans="1:44">
      <c r="A16" s="2">
        <v>7</v>
      </c>
      <c r="E16" s="1">
        <v>5</v>
      </c>
      <c r="F16" s="1">
        <v>10000</v>
      </c>
      <c r="G16" s="1">
        <v>2411</v>
      </c>
      <c r="H16" s="1">
        <f t="shared" si="2"/>
        <v>1.31769666622743</v>
      </c>
      <c r="J16" s="2">
        <v>7</v>
      </c>
      <c r="N16" s="1">
        <v>10</v>
      </c>
      <c r="O16" s="1">
        <v>10000</v>
      </c>
      <c r="P16" s="1">
        <v>4168</v>
      </c>
      <c r="Q16" s="1">
        <f t="shared" si="14"/>
        <v>1.71467764060357</v>
      </c>
      <c r="S16" s="2">
        <v>7</v>
      </c>
      <c r="W16" s="1">
        <v>20</v>
      </c>
      <c r="X16" s="1">
        <v>10000</v>
      </c>
      <c r="Y16" s="1">
        <v>6569</v>
      </c>
      <c r="Z16" s="1">
        <f t="shared" si="7"/>
        <v>2.9146021568056</v>
      </c>
      <c r="AB16" s="2">
        <v>7</v>
      </c>
      <c r="AF16" s="1">
        <v>40</v>
      </c>
      <c r="AG16" s="1">
        <v>10000</v>
      </c>
      <c r="AH16" s="1">
        <v>10000</v>
      </c>
      <c r="AI16" s="1" t="e">
        <f t="shared" si="10"/>
        <v>#DIV/0!</v>
      </c>
      <c r="AK16" s="2">
        <v>7</v>
      </c>
      <c r="AO16" s="1">
        <v>40</v>
      </c>
      <c r="AP16" s="1">
        <v>10000</v>
      </c>
      <c r="AQ16" s="1">
        <v>5857</v>
      </c>
      <c r="AR16" s="1">
        <f t="shared" si="13"/>
        <v>2.41370987207338</v>
      </c>
    </row>
    <row r="17" spans="1:44">
      <c r="A17" s="1">
        <v>7.5</v>
      </c>
      <c r="E17" s="1">
        <v>5</v>
      </c>
      <c r="F17" s="1">
        <v>10000</v>
      </c>
      <c r="G17" s="1">
        <v>2445</v>
      </c>
      <c r="H17" s="1">
        <f t="shared" si="2"/>
        <v>1.32362673726009</v>
      </c>
      <c r="J17" s="1">
        <v>7.5</v>
      </c>
      <c r="N17" s="1">
        <v>10</v>
      </c>
      <c r="O17" s="1">
        <v>10000</v>
      </c>
      <c r="P17" s="1">
        <v>4255</v>
      </c>
      <c r="Q17" s="1">
        <f t="shared" si="14"/>
        <v>1.74064403829417</v>
      </c>
      <c r="S17" s="1">
        <v>7.5</v>
      </c>
      <c r="W17" s="1">
        <v>20</v>
      </c>
      <c r="X17" s="1">
        <v>10000</v>
      </c>
      <c r="Y17" s="1">
        <v>6619</v>
      </c>
      <c r="Z17" s="1">
        <f t="shared" si="7"/>
        <v>2.95770482105886</v>
      </c>
      <c r="AB17" s="1">
        <v>7.5</v>
      </c>
      <c r="AF17" s="1">
        <v>40</v>
      </c>
      <c r="AG17" s="1">
        <v>10000</v>
      </c>
      <c r="AH17" s="1">
        <v>10000</v>
      </c>
      <c r="AI17" s="1" t="e">
        <f t="shared" si="10"/>
        <v>#DIV/0!</v>
      </c>
      <c r="AK17" s="1">
        <v>7.5</v>
      </c>
      <c r="AO17" s="1">
        <v>40</v>
      </c>
      <c r="AP17" s="1">
        <v>10000</v>
      </c>
      <c r="AQ17" s="1">
        <v>5746</v>
      </c>
      <c r="AR17" s="1">
        <f t="shared" si="13"/>
        <v>2.35072872590503</v>
      </c>
    </row>
    <row r="18" spans="1:44">
      <c r="A18" s="2">
        <v>8</v>
      </c>
      <c r="E18" s="1">
        <v>5</v>
      </c>
      <c r="F18" s="1">
        <v>10000</v>
      </c>
      <c r="G18" s="1">
        <v>2507</v>
      </c>
      <c r="H18" s="1">
        <f t="shared" si="2"/>
        <v>1.33457894034432</v>
      </c>
      <c r="J18" s="2">
        <v>8</v>
      </c>
      <c r="N18" s="1">
        <v>10</v>
      </c>
      <c r="O18" s="1">
        <v>10000</v>
      </c>
      <c r="P18" s="1">
        <v>4242</v>
      </c>
      <c r="Q18" s="1">
        <f t="shared" si="14"/>
        <v>1.73671413685307</v>
      </c>
      <c r="S18" s="2">
        <v>8</v>
      </c>
      <c r="W18" s="1">
        <v>20</v>
      </c>
      <c r="X18" s="1">
        <v>10000</v>
      </c>
      <c r="Y18" s="1">
        <v>6686</v>
      </c>
      <c r="Z18" s="1">
        <f t="shared" si="7"/>
        <v>3.01750150875075</v>
      </c>
      <c r="AB18" s="2">
        <v>8</v>
      </c>
      <c r="AF18" s="1">
        <v>40</v>
      </c>
      <c r="AG18" s="1">
        <v>10000</v>
      </c>
      <c r="AH18" s="1">
        <v>10000</v>
      </c>
      <c r="AI18" s="1" t="e">
        <f t="shared" si="10"/>
        <v>#DIV/0!</v>
      </c>
      <c r="AK18" s="2">
        <v>8</v>
      </c>
      <c r="AO18" s="1">
        <v>40</v>
      </c>
      <c r="AP18" s="1">
        <v>10000</v>
      </c>
      <c r="AQ18" s="1">
        <v>5645</v>
      </c>
      <c r="AR18" s="1">
        <f t="shared" si="13"/>
        <v>2.29621125143513</v>
      </c>
    </row>
    <row r="19" spans="1:44">
      <c r="A19" s="1">
        <v>8.5</v>
      </c>
      <c r="E19" s="1">
        <v>5</v>
      </c>
      <c r="F19" s="1">
        <v>10000</v>
      </c>
      <c r="G19" s="1">
        <v>2517</v>
      </c>
      <c r="H19" s="1">
        <f t="shared" si="2"/>
        <v>1.33636242148871</v>
      </c>
      <c r="J19" s="1">
        <v>8.5</v>
      </c>
      <c r="N19" s="1">
        <v>10</v>
      </c>
      <c r="O19" s="1">
        <v>10000</v>
      </c>
      <c r="P19" s="1">
        <v>4342</v>
      </c>
      <c r="Q19" s="1">
        <f t="shared" si="14"/>
        <v>1.76740897843761</v>
      </c>
      <c r="S19" s="1">
        <v>8.5</v>
      </c>
      <c r="W19" s="1">
        <v>20</v>
      </c>
      <c r="X19" s="1">
        <v>10000</v>
      </c>
      <c r="Y19" s="1">
        <v>6744</v>
      </c>
      <c r="Z19" s="1">
        <f t="shared" si="7"/>
        <v>3.07125307125307</v>
      </c>
      <c r="AB19" s="1">
        <v>8.5</v>
      </c>
      <c r="AF19" s="1">
        <v>40</v>
      </c>
      <c r="AG19" s="1">
        <v>10000</v>
      </c>
      <c r="AH19" s="1">
        <v>10000</v>
      </c>
      <c r="AI19" s="1" t="e">
        <f t="shared" si="10"/>
        <v>#DIV/0!</v>
      </c>
      <c r="AK19" s="1">
        <v>8.5</v>
      </c>
      <c r="AO19" s="1">
        <v>40</v>
      </c>
      <c r="AP19" s="1">
        <v>10000</v>
      </c>
      <c r="AQ19" s="1">
        <v>5533</v>
      </c>
      <c r="AR19" s="1">
        <f t="shared" si="13"/>
        <v>2.23863890754421</v>
      </c>
    </row>
    <row r="20" spans="1:44">
      <c r="A20" s="2">
        <v>9</v>
      </c>
      <c r="E20" s="1">
        <v>5</v>
      </c>
      <c r="F20" s="1">
        <v>10000</v>
      </c>
      <c r="G20" s="1">
        <v>2541</v>
      </c>
      <c r="H20" s="1">
        <f t="shared" si="2"/>
        <v>1.34066228716986</v>
      </c>
      <c r="J20" s="2">
        <v>9</v>
      </c>
      <c r="N20" s="1">
        <v>10</v>
      </c>
      <c r="O20" s="1">
        <v>10000</v>
      </c>
      <c r="P20" s="1">
        <v>4371</v>
      </c>
      <c r="Q20" s="1">
        <f t="shared" si="14"/>
        <v>1.776514478593</v>
      </c>
      <c r="S20" s="2">
        <v>9</v>
      </c>
      <c r="W20" s="1">
        <v>20</v>
      </c>
      <c r="X20" s="1">
        <v>10000</v>
      </c>
      <c r="Y20" s="1">
        <v>6803</v>
      </c>
      <c r="Z20" s="1">
        <f t="shared" si="7"/>
        <v>3.12793243665937</v>
      </c>
      <c r="AB20" s="2">
        <v>9</v>
      </c>
      <c r="AF20" s="1">
        <v>40</v>
      </c>
      <c r="AG20" s="1">
        <v>10000</v>
      </c>
      <c r="AH20" s="1">
        <v>10000</v>
      </c>
      <c r="AI20" s="1" t="e">
        <f t="shared" si="10"/>
        <v>#DIV/0!</v>
      </c>
      <c r="AK20" s="2">
        <v>9</v>
      </c>
      <c r="AO20" s="1">
        <v>40</v>
      </c>
      <c r="AP20" s="1">
        <v>10000</v>
      </c>
      <c r="AQ20" s="1">
        <v>5429</v>
      </c>
      <c r="AR20" s="1">
        <f t="shared" si="13"/>
        <v>2.18770509735288</v>
      </c>
    </row>
    <row r="21" spans="1:44">
      <c r="A21" s="1">
        <v>9.5</v>
      </c>
      <c r="E21" s="1">
        <v>5</v>
      </c>
      <c r="F21" s="1">
        <v>10000</v>
      </c>
      <c r="G21" s="1">
        <v>2578</v>
      </c>
      <c r="H21" s="1">
        <f t="shared" si="2"/>
        <v>1.34734572891404</v>
      </c>
      <c r="J21" s="1">
        <v>9.5</v>
      </c>
      <c r="N21" s="1">
        <v>10</v>
      </c>
      <c r="O21" s="1">
        <v>10000</v>
      </c>
      <c r="P21" s="1">
        <v>4425</v>
      </c>
      <c r="Q21" s="1">
        <f t="shared" si="14"/>
        <v>1.79372197309417</v>
      </c>
      <c r="S21" s="1">
        <v>9.5</v>
      </c>
      <c r="W21" s="1">
        <v>20</v>
      </c>
      <c r="X21" s="1">
        <v>10000</v>
      </c>
      <c r="Y21" s="1">
        <v>6865</v>
      </c>
      <c r="Z21" s="1">
        <f t="shared" si="7"/>
        <v>3.18979266347687</v>
      </c>
      <c r="AB21" s="1">
        <v>9.5</v>
      </c>
      <c r="AF21" s="1">
        <v>40</v>
      </c>
      <c r="AG21" s="1">
        <v>10000</v>
      </c>
      <c r="AH21" s="1">
        <v>10000</v>
      </c>
      <c r="AI21" s="1" t="e">
        <f t="shared" si="10"/>
        <v>#DIV/0!</v>
      </c>
      <c r="AK21" s="1">
        <v>9.5</v>
      </c>
      <c r="AO21" s="1">
        <v>40</v>
      </c>
      <c r="AP21" s="1">
        <v>10000</v>
      </c>
      <c r="AQ21" s="1">
        <v>5365</v>
      </c>
      <c r="AR21" s="1">
        <f t="shared" si="13"/>
        <v>2.15749730312837</v>
      </c>
    </row>
    <row r="22" spans="1:44">
      <c r="A22" s="2">
        <v>10</v>
      </c>
      <c r="E22" s="1">
        <v>5</v>
      </c>
      <c r="F22" s="1">
        <v>10000</v>
      </c>
      <c r="G22" s="1">
        <v>2643</v>
      </c>
      <c r="H22" s="1">
        <f t="shared" si="2"/>
        <v>1.35924969416882</v>
      </c>
      <c r="J22" s="2">
        <v>10</v>
      </c>
      <c r="N22" s="1">
        <v>10</v>
      </c>
      <c r="O22" s="1">
        <v>10000</v>
      </c>
      <c r="P22" s="1">
        <v>4466</v>
      </c>
      <c r="Q22" s="1">
        <f t="shared" si="14"/>
        <v>1.80701120346946</v>
      </c>
      <c r="S22" s="2">
        <v>10</v>
      </c>
      <c r="W22" s="1">
        <v>20</v>
      </c>
      <c r="X22" s="1">
        <v>10000</v>
      </c>
      <c r="Y22" s="1">
        <v>6900</v>
      </c>
      <c r="Z22" s="1">
        <f t="shared" si="7"/>
        <v>3.2258064516129</v>
      </c>
      <c r="AB22" s="2">
        <v>10</v>
      </c>
      <c r="AF22" s="1">
        <v>40</v>
      </c>
      <c r="AG22" s="1">
        <v>10000</v>
      </c>
      <c r="AH22" s="1">
        <v>10000</v>
      </c>
      <c r="AI22" s="1" t="e">
        <f t="shared" si="10"/>
        <v>#DIV/0!</v>
      </c>
      <c r="AK22" s="2">
        <v>10</v>
      </c>
      <c r="AO22" s="1">
        <v>40</v>
      </c>
      <c r="AP22" s="1">
        <v>10000</v>
      </c>
      <c r="AQ22" s="1">
        <v>5302</v>
      </c>
      <c r="AR22" s="1">
        <f t="shared" si="13"/>
        <v>2.12856534695615</v>
      </c>
    </row>
    <row r="23" spans="1:44">
      <c r="A23" s="1">
        <v>10.5</v>
      </c>
      <c r="E23" s="1">
        <v>5</v>
      </c>
      <c r="F23" s="1">
        <v>10000</v>
      </c>
      <c r="G23" s="1">
        <v>2634</v>
      </c>
      <c r="H23" s="1">
        <f t="shared" si="2"/>
        <v>1.3575889220744</v>
      </c>
      <c r="J23" s="1">
        <v>10.5</v>
      </c>
      <c r="N23" s="1">
        <v>10</v>
      </c>
      <c r="O23" s="1">
        <v>10000</v>
      </c>
      <c r="P23" s="1">
        <v>4512</v>
      </c>
      <c r="Q23" s="1">
        <f t="shared" si="14"/>
        <v>1.82215743440233</v>
      </c>
      <c r="S23" s="1">
        <v>10.5</v>
      </c>
      <c r="W23" s="1">
        <v>20</v>
      </c>
      <c r="X23" s="1">
        <v>10000</v>
      </c>
      <c r="Y23" s="1">
        <v>6956</v>
      </c>
      <c r="Z23" s="1">
        <f t="shared" si="7"/>
        <v>3.28515111695138</v>
      </c>
      <c r="AB23" s="1">
        <v>10.5</v>
      </c>
      <c r="AF23" s="1">
        <v>40</v>
      </c>
      <c r="AG23" s="1">
        <v>10000</v>
      </c>
      <c r="AH23" s="1">
        <v>10000</v>
      </c>
      <c r="AI23" s="1" t="e">
        <f t="shared" si="10"/>
        <v>#DIV/0!</v>
      </c>
      <c r="AK23" s="1">
        <v>10.5</v>
      </c>
      <c r="AO23" s="1">
        <v>40</v>
      </c>
      <c r="AP23" s="1">
        <v>10000</v>
      </c>
      <c r="AQ23" s="1">
        <v>5238</v>
      </c>
      <c r="AR23" s="1">
        <f t="shared" si="13"/>
        <v>2.09995800083998</v>
      </c>
    </row>
    <row r="24" spans="1:44">
      <c r="A24" s="2">
        <v>11</v>
      </c>
      <c r="E24" s="1">
        <v>5</v>
      </c>
      <c r="F24" s="1">
        <v>10000</v>
      </c>
      <c r="G24" s="1">
        <v>2662</v>
      </c>
      <c r="H24" s="1">
        <f t="shared" si="2"/>
        <v>1.36276914690651</v>
      </c>
      <c r="J24" s="2">
        <v>11</v>
      </c>
      <c r="N24" s="1">
        <v>10</v>
      </c>
      <c r="O24" s="1">
        <v>10000</v>
      </c>
      <c r="P24" s="1">
        <v>4548</v>
      </c>
      <c r="Q24" s="1">
        <f t="shared" si="14"/>
        <v>1.83418928833456</v>
      </c>
      <c r="S24" s="2">
        <v>11</v>
      </c>
      <c r="W24" s="1">
        <v>20</v>
      </c>
      <c r="X24" s="1">
        <v>10000</v>
      </c>
      <c r="Y24" s="1">
        <v>7020</v>
      </c>
      <c r="Z24" s="1">
        <f t="shared" si="7"/>
        <v>3.35570469798658</v>
      </c>
      <c r="AB24" s="2">
        <v>11</v>
      </c>
      <c r="AF24" s="1">
        <v>40</v>
      </c>
      <c r="AG24" s="1">
        <v>10000</v>
      </c>
      <c r="AH24" s="1">
        <v>10000</v>
      </c>
      <c r="AI24" s="1" t="e">
        <f t="shared" si="10"/>
        <v>#DIV/0!</v>
      </c>
      <c r="AK24" s="2">
        <v>11</v>
      </c>
      <c r="AO24" s="1">
        <v>40</v>
      </c>
      <c r="AP24" s="1">
        <v>10000</v>
      </c>
      <c r="AQ24" s="1">
        <v>5170</v>
      </c>
      <c r="AR24" s="1">
        <f t="shared" si="13"/>
        <v>2.0703933747412</v>
      </c>
    </row>
    <row r="25" spans="1:44">
      <c r="A25" s="1">
        <v>11.5</v>
      </c>
      <c r="E25" s="1">
        <v>5</v>
      </c>
      <c r="F25" s="1">
        <v>10000</v>
      </c>
      <c r="G25" s="1">
        <v>2704</v>
      </c>
      <c r="H25" s="1">
        <f t="shared" si="2"/>
        <v>1.37061403508772</v>
      </c>
      <c r="J25" s="1">
        <v>11.5</v>
      </c>
      <c r="N25" s="1">
        <v>10</v>
      </c>
      <c r="O25" s="1">
        <v>10000</v>
      </c>
      <c r="P25" s="1">
        <v>4578</v>
      </c>
      <c r="Q25" s="1">
        <f t="shared" si="14"/>
        <v>1.84433788270011</v>
      </c>
      <c r="S25" s="1">
        <v>11.5</v>
      </c>
      <c r="W25" s="1">
        <v>20</v>
      </c>
      <c r="X25" s="1">
        <v>10000</v>
      </c>
      <c r="Y25" s="1">
        <v>7068</v>
      </c>
      <c r="Z25" s="1">
        <f t="shared" si="7"/>
        <v>3.4106412005457</v>
      </c>
      <c r="AB25" s="1">
        <v>11.5</v>
      </c>
      <c r="AF25" s="1">
        <v>40</v>
      </c>
      <c r="AG25" s="1">
        <v>10000</v>
      </c>
      <c r="AH25" s="1">
        <v>10000</v>
      </c>
      <c r="AI25" s="1" t="e">
        <f t="shared" si="10"/>
        <v>#DIV/0!</v>
      </c>
      <c r="AK25" s="1">
        <v>11.5</v>
      </c>
      <c r="AO25" s="1">
        <v>40</v>
      </c>
      <c r="AP25" s="1">
        <v>10000</v>
      </c>
      <c r="AQ25" s="1">
        <v>5120</v>
      </c>
      <c r="AR25" s="1">
        <f t="shared" si="13"/>
        <v>2.04918032786885</v>
      </c>
    </row>
    <row r="26" spans="1:44">
      <c r="A26" s="2">
        <v>12</v>
      </c>
      <c r="E26" s="1">
        <v>5</v>
      </c>
      <c r="F26" s="1">
        <v>10000</v>
      </c>
      <c r="G26" s="1">
        <v>2747</v>
      </c>
      <c r="H26" s="1">
        <f t="shared" si="2"/>
        <v>1.37873983179374</v>
      </c>
      <c r="J26" s="2">
        <v>12</v>
      </c>
      <c r="N26" s="1">
        <v>10</v>
      </c>
      <c r="O26" s="1">
        <v>10000</v>
      </c>
      <c r="P26" s="1">
        <v>4647</v>
      </c>
      <c r="Q26" s="1">
        <f t="shared" si="14"/>
        <v>1.86811133943583</v>
      </c>
      <c r="S26" s="2">
        <v>12</v>
      </c>
      <c r="W26" s="1">
        <v>20</v>
      </c>
      <c r="X26" s="1">
        <v>10000</v>
      </c>
      <c r="Y26" s="1">
        <v>7114</v>
      </c>
      <c r="Z26" s="1">
        <f t="shared" si="7"/>
        <v>3.46500346500346</v>
      </c>
      <c r="AB26" s="2">
        <v>12</v>
      </c>
      <c r="AF26" s="1">
        <v>40</v>
      </c>
      <c r="AG26" s="1">
        <v>10000</v>
      </c>
      <c r="AH26" s="1">
        <v>10000</v>
      </c>
      <c r="AI26" s="1" t="e">
        <f t="shared" si="10"/>
        <v>#DIV/0!</v>
      </c>
      <c r="AK26" s="2">
        <v>12</v>
      </c>
      <c r="AO26" s="1">
        <v>40</v>
      </c>
      <c r="AP26" s="1">
        <v>10000</v>
      </c>
      <c r="AQ26" s="1">
        <v>5078</v>
      </c>
      <c r="AR26" s="1">
        <f t="shared" si="13"/>
        <v>2.03169443315725</v>
      </c>
    </row>
    <row r="27" spans="1:44">
      <c r="A27" s="1">
        <v>12.5</v>
      </c>
      <c r="E27" s="1">
        <v>5</v>
      </c>
      <c r="F27" s="1">
        <v>10000</v>
      </c>
      <c r="G27" s="1">
        <v>2772</v>
      </c>
      <c r="H27" s="1">
        <f t="shared" si="2"/>
        <v>1.38350857775318</v>
      </c>
      <c r="J27" s="1">
        <v>12.5</v>
      </c>
      <c r="N27" s="1">
        <v>10</v>
      </c>
      <c r="O27" s="1">
        <v>10000</v>
      </c>
      <c r="P27" s="1">
        <v>4682</v>
      </c>
      <c r="Q27" s="1">
        <f t="shared" si="14"/>
        <v>1.88040616773223</v>
      </c>
      <c r="S27" s="1">
        <v>12.5</v>
      </c>
      <c r="W27" s="1">
        <v>20</v>
      </c>
      <c r="X27" s="1">
        <v>10000</v>
      </c>
      <c r="Y27" s="1">
        <v>7171</v>
      </c>
      <c r="Z27" s="1">
        <f t="shared" si="7"/>
        <v>3.53481795687522</v>
      </c>
      <c r="AB27" s="1">
        <v>12.5</v>
      </c>
      <c r="AF27" s="1">
        <v>40</v>
      </c>
      <c r="AG27" s="1">
        <v>10000</v>
      </c>
      <c r="AH27" s="1">
        <v>10000</v>
      </c>
      <c r="AI27" s="1" t="e">
        <f t="shared" si="10"/>
        <v>#DIV/0!</v>
      </c>
      <c r="AK27" s="1">
        <v>12.5</v>
      </c>
      <c r="AO27" s="1">
        <v>40</v>
      </c>
      <c r="AP27" s="1">
        <v>10000</v>
      </c>
      <c r="AQ27" s="1">
        <v>5024</v>
      </c>
      <c r="AR27" s="1">
        <f t="shared" si="13"/>
        <v>2.0096463022508</v>
      </c>
    </row>
    <row r="28" spans="1:44">
      <c r="A28" s="2">
        <v>13</v>
      </c>
      <c r="E28" s="1">
        <v>5</v>
      </c>
      <c r="F28" s="1">
        <v>10000</v>
      </c>
      <c r="G28" s="1">
        <v>2808</v>
      </c>
      <c r="H28" s="1">
        <f t="shared" si="2"/>
        <v>1.39043381535039</v>
      </c>
      <c r="J28" s="2">
        <v>13</v>
      </c>
      <c r="N28" s="1">
        <v>10</v>
      </c>
      <c r="O28" s="1">
        <v>10000</v>
      </c>
      <c r="P28" s="1">
        <v>4727</v>
      </c>
      <c r="Q28" s="1">
        <f t="shared" si="14"/>
        <v>1.8964536317087</v>
      </c>
      <c r="S28" s="2">
        <v>13</v>
      </c>
      <c r="W28" s="1">
        <v>20</v>
      </c>
      <c r="X28" s="1">
        <v>10000</v>
      </c>
      <c r="Y28" s="1">
        <v>7187</v>
      </c>
      <c r="Z28" s="1">
        <f t="shared" si="7"/>
        <v>3.55492356914326</v>
      </c>
      <c r="AB28" s="2">
        <v>13</v>
      </c>
      <c r="AF28" s="1">
        <v>40</v>
      </c>
      <c r="AG28" s="1">
        <v>10000</v>
      </c>
      <c r="AH28" s="1">
        <v>10000</v>
      </c>
      <c r="AI28" s="1" t="e">
        <f t="shared" si="10"/>
        <v>#DIV/0!</v>
      </c>
      <c r="AK28" s="2">
        <v>13</v>
      </c>
      <c r="AO28" s="1">
        <v>40</v>
      </c>
      <c r="AP28" s="1">
        <v>10000</v>
      </c>
      <c r="AQ28" s="1">
        <v>4982</v>
      </c>
      <c r="AR28" s="1">
        <f t="shared" si="13"/>
        <v>1.99282582702272</v>
      </c>
    </row>
    <row r="29" spans="1:44">
      <c r="A29" s="1">
        <v>13.5</v>
      </c>
      <c r="E29" s="1">
        <v>5</v>
      </c>
      <c r="F29" s="1">
        <v>10000</v>
      </c>
      <c r="G29" s="1">
        <v>2822</v>
      </c>
      <c r="H29" s="1">
        <f t="shared" si="2"/>
        <v>1.39314572304263</v>
      </c>
      <c r="J29" s="1">
        <v>13.5</v>
      </c>
      <c r="N29" s="1">
        <v>10</v>
      </c>
      <c r="O29" s="1">
        <v>10000</v>
      </c>
      <c r="P29" s="1">
        <v>4970</v>
      </c>
      <c r="Q29" s="1">
        <f t="shared" si="14"/>
        <v>1.98807157057654</v>
      </c>
      <c r="S29" s="1">
        <v>13.5</v>
      </c>
      <c r="W29" s="1">
        <v>20</v>
      </c>
      <c r="X29" s="1">
        <v>10000</v>
      </c>
      <c r="Y29" s="1">
        <v>7221</v>
      </c>
      <c r="Z29" s="1">
        <f t="shared" si="7"/>
        <v>3.59841669665347</v>
      </c>
      <c r="AB29" s="1">
        <v>13.5</v>
      </c>
      <c r="AF29" s="1">
        <v>40</v>
      </c>
      <c r="AG29" s="1">
        <v>10000</v>
      </c>
      <c r="AH29" s="1">
        <v>10000</v>
      </c>
      <c r="AI29" s="1" t="e">
        <f t="shared" si="10"/>
        <v>#DIV/0!</v>
      </c>
      <c r="AK29" s="1">
        <v>13.5</v>
      </c>
      <c r="AO29" s="1">
        <v>40</v>
      </c>
      <c r="AP29" s="1">
        <v>10000</v>
      </c>
      <c r="AQ29" s="1">
        <v>4956</v>
      </c>
      <c r="AR29" s="1">
        <f t="shared" si="13"/>
        <v>1.98255352894528</v>
      </c>
    </row>
    <row r="30" spans="1:44">
      <c r="A30" s="2">
        <v>14</v>
      </c>
      <c r="E30" s="1">
        <v>5</v>
      </c>
      <c r="F30" s="1">
        <v>10000</v>
      </c>
      <c r="G30" s="1">
        <v>2844</v>
      </c>
      <c r="H30" s="1">
        <f t="shared" si="2"/>
        <v>1.39742873113471</v>
      </c>
      <c r="J30" s="2">
        <v>14</v>
      </c>
      <c r="N30" s="1">
        <v>10</v>
      </c>
      <c r="O30" s="1">
        <v>10000</v>
      </c>
      <c r="P30" s="1">
        <v>4828</v>
      </c>
      <c r="Q30" s="1">
        <f t="shared" si="14"/>
        <v>1.93348801237432</v>
      </c>
      <c r="S30" s="2">
        <v>14</v>
      </c>
      <c r="W30" s="1">
        <v>20</v>
      </c>
      <c r="X30" s="1">
        <v>10000</v>
      </c>
      <c r="Y30" s="1">
        <v>7277</v>
      </c>
      <c r="Z30" s="1">
        <f t="shared" si="7"/>
        <v>3.67242012486228</v>
      </c>
      <c r="AB30" s="2">
        <v>14</v>
      </c>
      <c r="AF30" s="1">
        <v>40</v>
      </c>
      <c r="AG30" s="1">
        <v>10000</v>
      </c>
      <c r="AH30" s="1">
        <v>10000</v>
      </c>
      <c r="AI30" s="1" t="e">
        <f t="shared" si="10"/>
        <v>#DIV/0!</v>
      </c>
      <c r="AK30" s="2">
        <v>14</v>
      </c>
      <c r="AO30" s="1">
        <v>40</v>
      </c>
      <c r="AP30" s="1">
        <v>10000</v>
      </c>
      <c r="AQ30" s="1">
        <v>4932</v>
      </c>
      <c r="AR30" s="1">
        <f t="shared" si="13"/>
        <v>1.97316495659037</v>
      </c>
    </row>
    <row r="31" spans="1:44">
      <c r="A31" s="1">
        <v>14.5</v>
      </c>
      <c r="E31" s="1">
        <v>5</v>
      </c>
      <c r="F31" s="1">
        <v>10000</v>
      </c>
      <c r="G31" s="1">
        <v>2860</v>
      </c>
      <c r="H31" s="1">
        <f t="shared" si="2"/>
        <v>1.40056022408964</v>
      </c>
      <c r="J31" s="1">
        <v>14.5</v>
      </c>
      <c r="N31" s="1">
        <v>10</v>
      </c>
      <c r="O31" s="1">
        <v>10000</v>
      </c>
      <c r="P31" s="1">
        <v>4868</v>
      </c>
      <c r="Q31" s="1">
        <f t="shared" si="14"/>
        <v>1.9485580670304</v>
      </c>
      <c r="S31" s="1">
        <v>14.5</v>
      </c>
      <c r="W31" s="1">
        <v>20</v>
      </c>
      <c r="X31" s="1">
        <v>10000</v>
      </c>
      <c r="Y31" s="1">
        <v>7330</v>
      </c>
      <c r="Z31" s="1">
        <f t="shared" si="7"/>
        <v>3.74531835205992</v>
      </c>
      <c r="AB31" s="1">
        <v>14.5</v>
      </c>
      <c r="AF31" s="1">
        <v>40</v>
      </c>
      <c r="AG31" s="1">
        <v>10000</v>
      </c>
      <c r="AH31" s="1">
        <v>10000</v>
      </c>
      <c r="AI31" s="1" t="e">
        <f t="shared" si="10"/>
        <v>#DIV/0!</v>
      </c>
      <c r="AK31" s="1">
        <v>14.5</v>
      </c>
      <c r="AO31" s="1">
        <v>40</v>
      </c>
      <c r="AP31" s="1">
        <v>10000</v>
      </c>
      <c r="AQ31" s="1">
        <v>4907</v>
      </c>
      <c r="AR31" s="1">
        <f t="shared" si="13"/>
        <v>1.96347928529354</v>
      </c>
    </row>
    <row r="32" spans="1:44">
      <c r="A32" s="2">
        <v>15</v>
      </c>
      <c r="E32" s="1">
        <v>5</v>
      </c>
      <c r="F32" s="1">
        <v>10000</v>
      </c>
      <c r="G32" s="1">
        <v>2887</v>
      </c>
      <c r="H32" s="1">
        <f t="shared" si="2"/>
        <v>1.40587656403768</v>
      </c>
      <c r="J32" s="2">
        <v>15</v>
      </c>
      <c r="N32" s="1">
        <v>10</v>
      </c>
      <c r="O32" s="1">
        <v>10000</v>
      </c>
      <c r="P32" s="1">
        <v>4912</v>
      </c>
      <c r="Q32" s="1">
        <f t="shared" si="14"/>
        <v>1.96540880503145</v>
      </c>
      <c r="S32" s="2">
        <v>15</v>
      </c>
      <c r="W32" s="1">
        <v>20</v>
      </c>
      <c r="X32" s="1">
        <v>10000</v>
      </c>
      <c r="Y32" s="1">
        <v>7372</v>
      </c>
      <c r="Z32" s="1">
        <f t="shared" si="7"/>
        <v>3.80517503805175</v>
      </c>
      <c r="AB32" s="2">
        <v>15</v>
      </c>
      <c r="AF32" s="1">
        <v>40</v>
      </c>
      <c r="AG32" s="1">
        <v>10000</v>
      </c>
      <c r="AH32" s="1">
        <v>10000</v>
      </c>
      <c r="AI32" s="1" t="e">
        <f t="shared" si="10"/>
        <v>#DIV/0!</v>
      </c>
      <c r="AK32" s="2">
        <v>15</v>
      </c>
      <c r="AO32" s="1">
        <v>40</v>
      </c>
      <c r="AP32" s="1">
        <v>10000</v>
      </c>
      <c r="AQ32" s="1">
        <v>4887</v>
      </c>
      <c r="AR32" s="1">
        <f t="shared" si="13"/>
        <v>1.95579894386857</v>
      </c>
    </row>
    <row r="33" spans="1:44">
      <c r="A33" s="1">
        <v>15.5</v>
      </c>
      <c r="E33" s="1">
        <v>5</v>
      </c>
      <c r="F33" s="1">
        <v>10000</v>
      </c>
      <c r="G33" s="1">
        <v>2919</v>
      </c>
      <c r="H33" s="1">
        <f t="shared" si="2"/>
        <v>1.41222991102952</v>
      </c>
      <c r="J33" s="1">
        <v>15.5</v>
      </c>
      <c r="N33" s="1">
        <v>10</v>
      </c>
      <c r="O33" s="1">
        <v>10000</v>
      </c>
      <c r="P33" s="1">
        <v>4927</v>
      </c>
      <c r="Q33" s="1">
        <f t="shared" si="14"/>
        <v>1.9712201852947</v>
      </c>
      <c r="S33" s="1">
        <v>15.5</v>
      </c>
      <c r="W33" s="1">
        <v>20</v>
      </c>
      <c r="X33" s="1">
        <v>10000</v>
      </c>
      <c r="Y33" s="1">
        <v>7399</v>
      </c>
      <c r="Z33" s="1">
        <f t="shared" si="7"/>
        <v>3.84467512495194</v>
      </c>
      <c r="AB33" s="1">
        <v>15.5</v>
      </c>
      <c r="AF33" s="1">
        <v>40</v>
      </c>
      <c r="AG33" s="1">
        <v>10000</v>
      </c>
      <c r="AH33" s="1">
        <v>10000</v>
      </c>
      <c r="AI33" s="1" t="e">
        <f t="shared" si="10"/>
        <v>#DIV/0!</v>
      </c>
      <c r="AK33" s="1">
        <v>15.5</v>
      </c>
      <c r="AO33" s="1">
        <v>40</v>
      </c>
      <c r="AP33" s="1">
        <v>10000</v>
      </c>
      <c r="AQ33" s="1">
        <v>4875</v>
      </c>
      <c r="AR33" s="1">
        <f t="shared" si="13"/>
        <v>1.95121951219512</v>
      </c>
    </row>
    <row r="34" spans="1:44">
      <c r="A34" s="2">
        <v>16</v>
      </c>
      <c r="E34" s="1">
        <v>5</v>
      </c>
      <c r="F34" s="1">
        <v>10000</v>
      </c>
      <c r="G34" s="1">
        <v>2925</v>
      </c>
      <c r="H34" s="1">
        <f t="shared" si="2"/>
        <v>1.41342756183746</v>
      </c>
      <c r="J34" s="2">
        <v>16</v>
      </c>
      <c r="N34" s="1">
        <v>10</v>
      </c>
      <c r="O34" s="1">
        <v>10000</v>
      </c>
      <c r="P34" s="1">
        <v>4972</v>
      </c>
      <c r="Q34" s="1">
        <f t="shared" si="14"/>
        <v>1.98886237072395</v>
      </c>
      <c r="S34" s="2">
        <v>16</v>
      </c>
      <c r="W34" s="1">
        <v>20</v>
      </c>
      <c r="X34" s="1">
        <v>10000</v>
      </c>
      <c r="Y34" s="1">
        <v>7410</v>
      </c>
      <c r="Z34" s="1">
        <f t="shared" si="7"/>
        <v>3.86100386100386</v>
      </c>
      <c r="AB34" s="2">
        <v>16</v>
      </c>
      <c r="AF34" s="1">
        <v>40</v>
      </c>
      <c r="AG34" s="1">
        <v>10000</v>
      </c>
      <c r="AH34" s="1">
        <v>10000</v>
      </c>
      <c r="AI34" s="1" t="e">
        <f t="shared" si="10"/>
        <v>#DIV/0!</v>
      </c>
      <c r="AK34" s="2">
        <v>16</v>
      </c>
      <c r="AO34" s="1">
        <v>40</v>
      </c>
      <c r="AP34" s="1">
        <v>10000</v>
      </c>
      <c r="AQ34" s="1">
        <v>4865</v>
      </c>
      <c r="AR34" s="1">
        <f t="shared" si="13"/>
        <v>1.94741966893866</v>
      </c>
    </row>
    <row r="35" spans="1:44">
      <c r="A35" s="1">
        <v>16.5</v>
      </c>
      <c r="E35" s="1">
        <v>5</v>
      </c>
      <c r="F35" s="1">
        <v>10000</v>
      </c>
      <c r="G35" s="1">
        <v>2956</v>
      </c>
      <c r="H35" s="1">
        <f t="shared" si="2"/>
        <v>1.41964792731403</v>
      </c>
      <c r="J35" s="1">
        <v>16.5</v>
      </c>
      <c r="N35" s="1">
        <v>10</v>
      </c>
      <c r="O35" s="1">
        <v>10000</v>
      </c>
      <c r="P35" s="1">
        <v>5004</v>
      </c>
      <c r="Q35" s="1">
        <f t="shared" si="14"/>
        <v>2.00160128102482</v>
      </c>
      <c r="S35" s="1">
        <v>16.5</v>
      </c>
      <c r="W35" s="1">
        <v>20</v>
      </c>
      <c r="X35" s="1">
        <v>10000</v>
      </c>
      <c r="Y35" s="1">
        <v>7437</v>
      </c>
      <c r="Z35" s="1">
        <f t="shared" si="7"/>
        <v>3.90167772142021</v>
      </c>
      <c r="AB35" s="1">
        <v>16.5</v>
      </c>
      <c r="AF35" s="1">
        <v>40</v>
      </c>
      <c r="AG35" s="1">
        <v>10000</v>
      </c>
      <c r="AH35" s="1">
        <v>10000</v>
      </c>
      <c r="AI35" s="1" t="e">
        <f t="shared" si="10"/>
        <v>#DIV/0!</v>
      </c>
      <c r="AK35" s="1">
        <v>16.5</v>
      </c>
      <c r="AO35" s="1">
        <v>40</v>
      </c>
      <c r="AP35" s="1">
        <v>10000</v>
      </c>
      <c r="AQ35" s="1">
        <v>4833</v>
      </c>
      <c r="AR35" s="1">
        <f t="shared" si="13"/>
        <v>1.93535900909619</v>
      </c>
    </row>
    <row r="36" spans="1:44">
      <c r="A36" s="2">
        <v>17</v>
      </c>
      <c r="E36" s="1">
        <v>5</v>
      </c>
      <c r="F36" s="1">
        <v>10000</v>
      </c>
      <c r="G36" s="1">
        <v>2983</v>
      </c>
      <c r="H36" s="1">
        <f t="shared" si="2"/>
        <v>1.42511044605957</v>
      </c>
      <c r="J36" s="2">
        <v>17</v>
      </c>
      <c r="N36" s="1">
        <v>10</v>
      </c>
      <c r="O36" s="1">
        <v>10000</v>
      </c>
      <c r="P36" s="1">
        <v>5035</v>
      </c>
      <c r="Q36" s="1">
        <f t="shared" si="14"/>
        <v>2.01409869083585</v>
      </c>
      <c r="S36" s="2">
        <v>17</v>
      </c>
      <c r="W36" s="1">
        <v>20</v>
      </c>
      <c r="X36" s="1">
        <v>10000</v>
      </c>
      <c r="Y36" s="1">
        <v>7496</v>
      </c>
      <c r="Z36" s="1">
        <f t="shared" si="7"/>
        <v>3.99361022364217</v>
      </c>
      <c r="AB36" s="2">
        <v>17</v>
      </c>
      <c r="AF36" s="1">
        <v>40</v>
      </c>
      <c r="AG36" s="1">
        <v>10000</v>
      </c>
      <c r="AH36" s="1">
        <v>10000</v>
      </c>
      <c r="AI36" s="1" t="e">
        <f t="shared" si="10"/>
        <v>#DIV/0!</v>
      </c>
      <c r="AK36" s="2">
        <v>17</v>
      </c>
      <c r="AO36" s="1">
        <v>40</v>
      </c>
      <c r="AP36" s="1">
        <v>10000</v>
      </c>
      <c r="AQ36" s="1">
        <v>4808</v>
      </c>
      <c r="AR36" s="1">
        <f t="shared" si="13"/>
        <v>1.92604006163328</v>
      </c>
    </row>
    <row r="37" spans="1:44">
      <c r="A37" s="1">
        <v>17.5</v>
      </c>
      <c r="E37" s="1">
        <v>5</v>
      </c>
      <c r="F37" s="1">
        <v>10000</v>
      </c>
      <c r="G37" s="1">
        <v>2988</v>
      </c>
      <c r="H37" s="1">
        <f t="shared" si="2"/>
        <v>1.42612664004564</v>
      </c>
      <c r="J37" s="1">
        <v>17.5</v>
      </c>
      <c r="N37" s="1">
        <v>10</v>
      </c>
      <c r="O37" s="1">
        <v>10000</v>
      </c>
      <c r="P37" s="1">
        <v>5044</v>
      </c>
      <c r="Q37" s="1">
        <f t="shared" si="14"/>
        <v>2.01775625504439</v>
      </c>
      <c r="S37" s="1">
        <v>17.5</v>
      </c>
      <c r="W37" s="1">
        <v>20</v>
      </c>
      <c r="X37" s="1">
        <v>10000</v>
      </c>
      <c r="Y37" s="1">
        <v>7520</v>
      </c>
      <c r="Z37" s="1">
        <f t="shared" si="7"/>
        <v>4.03225806451613</v>
      </c>
      <c r="AB37" s="1">
        <v>17.5</v>
      </c>
      <c r="AF37" s="1">
        <v>40</v>
      </c>
      <c r="AG37" s="1">
        <v>10000</v>
      </c>
      <c r="AH37" s="1">
        <v>10000</v>
      </c>
      <c r="AI37" s="1" t="e">
        <f t="shared" si="10"/>
        <v>#DIV/0!</v>
      </c>
      <c r="AK37" s="1">
        <v>17.5</v>
      </c>
      <c r="AO37" s="1">
        <v>40</v>
      </c>
      <c r="AP37" s="1">
        <v>10000</v>
      </c>
      <c r="AQ37" s="1">
        <v>4804</v>
      </c>
      <c r="AR37" s="1">
        <f t="shared" si="13"/>
        <v>1.92455735180908</v>
      </c>
    </row>
    <row r="38" spans="1:44">
      <c r="A38" s="2">
        <v>18</v>
      </c>
      <c r="E38" s="1">
        <v>5</v>
      </c>
      <c r="F38" s="1">
        <v>10000</v>
      </c>
      <c r="G38" s="1">
        <v>3028</v>
      </c>
      <c r="H38" s="1">
        <f t="shared" si="2"/>
        <v>1.43430866322433</v>
      </c>
      <c r="J38" s="2">
        <v>18</v>
      </c>
      <c r="N38" s="1">
        <v>10</v>
      </c>
      <c r="O38" s="1">
        <v>10000</v>
      </c>
      <c r="P38" s="1">
        <v>5102</v>
      </c>
      <c r="Q38" s="1">
        <f t="shared" si="14"/>
        <v>2.04164965291956</v>
      </c>
      <c r="S38" s="2">
        <v>18</v>
      </c>
      <c r="W38" s="1">
        <v>20</v>
      </c>
      <c r="X38" s="1">
        <v>10000</v>
      </c>
      <c r="Y38" s="1">
        <v>7544</v>
      </c>
      <c r="Z38" s="1">
        <f t="shared" si="7"/>
        <v>4.07166123778502</v>
      </c>
      <c r="AB38" s="2">
        <v>18</v>
      </c>
      <c r="AF38" s="1">
        <v>40</v>
      </c>
      <c r="AG38" s="1">
        <v>10000</v>
      </c>
      <c r="AH38" s="1">
        <v>10000</v>
      </c>
      <c r="AI38" s="1" t="e">
        <f t="shared" si="10"/>
        <v>#DIV/0!</v>
      </c>
      <c r="AK38" s="2">
        <v>18</v>
      </c>
      <c r="AO38" s="1">
        <v>40</v>
      </c>
      <c r="AP38" s="1">
        <v>10000</v>
      </c>
      <c r="AQ38" s="1">
        <v>4793</v>
      </c>
      <c r="AR38" s="1">
        <f t="shared" si="13"/>
        <v>1.92049164586134</v>
      </c>
    </row>
    <row r="39" spans="1:44">
      <c r="A39" s="1">
        <v>18.5</v>
      </c>
      <c r="E39" s="1">
        <v>5</v>
      </c>
      <c r="F39" s="1">
        <v>10000</v>
      </c>
      <c r="G39" s="1">
        <v>3024</v>
      </c>
      <c r="H39" s="1">
        <f t="shared" si="2"/>
        <v>1.43348623853211</v>
      </c>
      <c r="J39" s="1">
        <v>18.5</v>
      </c>
      <c r="N39" s="1">
        <v>10</v>
      </c>
      <c r="O39" s="1">
        <v>10000</v>
      </c>
      <c r="P39" s="1">
        <v>5133</v>
      </c>
      <c r="Q39" s="1">
        <f t="shared" si="14"/>
        <v>2.05465379083624</v>
      </c>
      <c r="S39" s="1">
        <v>18.5</v>
      </c>
      <c r="W39" s="1">
        <v>20</v>
      </c>
      <c r="X39" s="1">
        <v>10000</v>
      </c>
      <c r="Y39" s="1">
        <v>7527</v>
      </c>
      <c r="Z39" s="1">
        <f t="shared" si="7"/>
        <v>4.04367165386171</v>
      </c>
      <c r="AB39" s="1">
        <v>18.5</v>
      </c>
      <c r="AF39" s="1">
        <v>40</v>
      </c>
      <c r="AG39" s="1">
        <v>10000</v>
      </c>
      <c r="AH39" s="1">
        <v>10000</v>
      </c>
      <c r="AI39" s="1" t="e">
        <f t="shared" si="10"/>
        <v>#DIV/0!</v>
      </c>
      <c r="AK39" s="1">
        <v>18.5</v>
      </c>
      <c r="AO39" s="1">
        <v>40</v>
      </c>
      <c r="AP39" s="1">
        <v>10000</v>
      </c>
      <c r="AQ39" s="1">
        <v>4781</v>
      </c>
      <c r="AR39" s="1">
        <f t="shared" si="13"/>
        <v>1.91607587660471</v>
      </c>
    </row>
    <row r="40" spans="1:44">
      <c r="A40" s="2">
        <v>19</v>
      </c>
      <c r="E40" s="1">
        <v>5</v>
      </c>
      <c r="F40" s="1">
        <v>10000</v>
      </c>
      <c r="G40" s="1">
        <v>3058</v>
      </c>
      <c r="H40" s="1">
        <f t="shared" si="2"/>
        <v>1.44050705848459</v>
      </c>
      <c r="J40" s="2">
        <v>19</v>
      </c>
      <c r="N40" s="1">
        <v>10</v>
      </c>
      <c r="O40" s="1">
        <v>10000</v>
      </c>
      <c r="P40" s="1">
        <v>5184</v>
      </c>
      <c r="Q40" s="1">
        <f t="shared" si="14"/>
        <v>2.07641196013289</v>
      </c>
      <c r="S40" s="2">
        <v>19</v>
      </c>
      <c r="W40" s="1">
        <v>20</v>
      </c>
      <c r="X40" s="1">
        <v>10000</v>
      </c>
      <c r="Y40" s="1">
        <v>7602</v>
      </c>
      <c r="Z40" s="1">
        <f t="shared" si="7"/>
        <v>4.17014178482068</v>
      </c>
      <c r="AB40" s="2">
        <v>19</v>
      </c>
      <c r="AF40" s="1">
        <v>40</v>
      </c>
      <c r="AG40" s="1">
        <v>10000</v>
      </c>
      <c r="AH40" s="1">
        <v>10000</v>
      </c>
      <c r="AI40" s="1" t="e">
        <f t="shared" si="10"/>
        <v>#DIV/0!</v>
      </c>
      <c r="AK40" s="2">
        <v>19</v>
      </c>
      <c r="AO40" s="1">
        <v>40</v>
      </c>
      <c r="AP40" s="1">
        <v>10000</v>
      </c>
      <c r="AQ40" s="1">
        <v>4760</v>
      </c>
      <c r="AR40" s="1">
        <f t="shared" si="13"/>
        <v>1.90839694656489</v>
      </c>
    </row>
    <row r="41" spans="1:44">
      <c r="A41" s="1">
        <v>19.5</v>
      </c>
      <c r="E41" s="1">
        <v>5</v>
      </c>
      <c r="F41" s="1">
        <v>10000</v>
      </c>
      <c r="G41" s="1">
        <v>3077</v>
      </c>
      <c r="H41" s="1">
        <f t="shared" si="2"/>
        <v>1.44446049400549</v>
      </c>
      <c r="J41" s="1">
        <v>19.5</v>
      </c>
      <c r="N41" s="1">
        <v>10</v>
      </c>
      <c r="O41" s="1">
        <v>10000</v>
      </c>
      <c r="P41" s="1">
        <v>5190</v>
      </c>
      <c r="Q41" s="1">
        <f t="shared" si="14"/>
        <v>2.07900207900208</v>
      </c>
      <c r="S41" s="1">
        <v>19.5</v>
      </c>
      <c r="W41" s="1">
        <v>20</v>
      </c>
      <c r="X41" s="1">
        <v>10000</v>
      </c>
      <c r="Y41" s="1">
        <v>7631</v>
      </c>
      <c r="Z41" s="1">
        <f t="shared" si="7"/>
        <v>4.22119037568594</v>
      </c>
      <c r="AB41" s="1">
        <v>19.5</v>
      </c>
      <c r="AF41" s="1">
        <v>40</v>
      </c>
      <c r="AG41" s="1">
        <v>10000</v>
      </c>
      <c r="AH41" s="1">
        <v>10000</v>
      </c>
      <c r="AI41" s="1" t="e">
        <f t="shared" si="10"/>
        <v>#DIV/0!</v>
      </c>
      <c r="AK41" s="1">
        <v>19.5</v>
      </c>
      <c r="AO41" s="1">
        <v>40</v>
      </c>
      <c r="AP41" s="1">
        <v>10000</v>
      </c>
      <c r="AQ41" s="1">
        <v>4762</v>
      </c>
      <c r="AR41" s="1">
        <f t="shared" si="13"/>
        <v>1.90912562046583</v>
      </c>
    </row>
    <row r="42" spans="1:44">
      <c r="A42" s="2">
        <v>20</v>
      </c>
      <c r="E42" s="1">
        <v>5</v>
      </c>
      <c r="F42" s="1">
        <v>10000</v>
      </c>
      <c r="G42" s="1">
        <v>3100</v>
      </c>
      <c r="H42" s="1">
        <f t="shared" si="2"/>
        <v>1.44927536231884</v>
      </c>
      <c r="J42" s="2">
        <v>20</v>
      </c>
      <c r="N42" s="1">
        <v>10</v>
      </c>
      <c r="O42" s="1">
        <v>10000</v>
      </c>
      <c r="P42" s="1">
        <v>5226</v>
      </c>
      <c r="Q42" s="1">
        <f t="shared" si="14"/>
        <v>2.09467951403435</v>
      </c>
      <c r="S42" s="2">
        <v>20</v>
      </c>
      <c r="W42" s="1">
        <v>20</v>
      </c>
      <c r="X42" s="1">
        <v>10000</v>
      </c>
      <c r="Y42" s="1">
        <v>7659</v>
      </c>
      <c r="Z42" s="1">
        <f t="shared" si="7"/>
        <v>4.27167876975651</v>
      </c>
      <c r="AB42" s="2">
        <v>20</v>
      </c>
      <c r="AF42" s="1">
        <v>40</v>
      </c>
      <c r="AG42" s="1">
        <v>10000</v>
      </c>
      <c r="AH42" s="1">
        <v>10000</v>
      </c>
      <c r="AI42" s="1" t="e">
        <f t="shared" si="10"/>
        <v>#DIV/0!</v>
      </c>
      <c r="AK42" s="2">
        <v>20</v>
      </c>
      <c r="AO42" s="1">
        <v>40</v>
      </c>
      <c r="AP42" s="1">
        <v>10000</v>
      </c>
      <c r="AQ42" s="1">
        <v>4753</v>
      </c>
      <c r="AR42" s="1">
        <f t="shared" si="13"/>
        <v>1.90585096245474</v>
      </c>
    </row>
    <row r="44" spans="1:11">
      <c r="A44" s="3" t="s">
        <v>10</v>
      </c>
      <c r="B44" s="3"/>
      <c r="C44" s="3"/>
      <c r="D44" s="3"/>
      <c r="E44" s="3"/>
      <c r="F44" s="3"/>
      <c r="G44" s="3"/>
      <c r="H44" s="3"/>
      <c r="I44" s="3"/>
      <c r="J44" s="4"/>
      <c r="K44" s="1" t="s">
        <v>0</v>
      </c>
    </row>
    <row r="45" spans="1:19">
      <c r="A45" s="1" t="s">
        <v>2</v>
      </c>
      <c r="B45" s="1" t="s">
        <v>3</v>
      </c>
      <c r="C45" s="1" t="s">
        <v>4</v>
      </c>
      <c r="D45" s="1" t="s">
        <v>5</v>
      </c>
      <c r="E45" s="1" t="s">
        <v>6</v>
      </c>
      <c r="F45" s="1" t="s">
        <v>7</v>
      </c>
      <c r="G45" s="1" t="s">
        <v>8</v>
      </c>
      <c r="H45" s="1" t="s">
        <v>9</v>
      </c>
      <c r="I45" s="1" t="s">
        <v>11</v>
      </c>
      <c r="K45" s="1" t="s">
        <v>2</v>
      </c>
      <c r="L45" s="1" t="s">
        <v>3</v>
      </c>
      <c r="M45" s="1" t="s">
        <v>4</v>
      </c>
      <c r="N45" s="1" t="s">
        <v>5</v>
      </c>
      <c r="O45" s="1" t="s">
        <v>6</v>
      </c>
      <c r="P45" s="1" t="s">
        <v>7</v>
      </c>
      <c r="Q45" s="1" t="s">
        <v>8</v>
      </c>
      <c r="R45" s="1" t="s">
        <v>9</v>
      </c>
      <c r="S45" s="1" t="s">
        <v>11</v>
      </c>
    </row>
    <row r="46" spans="1:18">
      <c r="A46" s="1">
        <v>0.5</v>
      </c>
      <c r="B46" s="1">
        <f>1*0.09687</f>
        <v>0.09687</v>
      </c>
      <c r="C46" s="1">
        <f>1/B46</f>
        <v>10.3231134510168</v>
      </c>
      <c r="D46" s="1">
        <v>2</v>
      </c>
      <c r="E46" s="1">
        <f>C46*D46*10</f>
        <v>206.462269020337</v>
      </c>
      <c r="F46" s="1">
        <v>100000</v>
      </c>
      <c r="G46" s="1"/>
      <c r="H46" s="1">
        <f>F46/(F46-G46)</f>
        <v>1</v>
      </c>
      <c r="K46" s="1">
        <v>0.5</v>
      </c>
      <c r="L46" s="1">
        <f>113.5*0.001613</f>
        <v>0.1830755</v>
      </c>
      <c r="M46" s="1">
        <f>1/L46</f>
        <v>5.46222733243935</v>
      </c>
      <c r="N46" s="1">
        <v>2</v>
      </c>
      <c r="O46" s="1">
        <f>M46*N46*10</f>
        <v>109.244546648787</v>
      </c>
      <c r="P46" s="1">
        <v>100000</v>
      </c>
      <c r="Q46" s="1"/>
      <c r="R46" s="1">
        <f>P46/(P46-Q46)</f>
        <v>1</v>
      </c>
    </row>
    <row r="47" spans="1:18">
      <c r="A47" s="2">
        <v>1</v>
      </c>
      <c r="B47" s="1">
        <f>1*0.07072</f>
        <v>0.07072</v>
      </c>
      <c r="C47" s="1">
        <f t="shared" ref="C47:C52" si="15">1/B47</f>
        <v>14.1402714932127</v>
      </c>
      <c r="D47" s="1">
        <v>2</v>
      </c>
      <c r="E47" s="1">
        <f t="shared" ref="E47:E75" si="16">C47*D47*10</f>
        <v>282.805429864253</v>
      </c>
      <c r="F47" s="1">
        <v>100000</v>
      </c>
      <c r="G47" s="1"/>
      <c r="H47" s="1">
        <f t="shared" ref="H47:H74" si="17">F47/(F47-G47)</f>
        <v>1</v>
      </c>
      <c r="K47" s="2">
        <v>1</v>
      </c>
      <c r="L47" s="1">
        <f>113.5*0.007103</f>
        <v>0.8061905</v>
      </c>
      <c r="M47" s="1">
        <f t="shared" ref="M47:M75" si="18">1/L47</f>
        <v>1.24040161723563</v>
      </c>
      <c r="N47" s="1">
        <v>2</v>
      </c>
      <c r="O47" s="1">
        <f t="shared" ref="O47:O75" si="19">M47*N47*10</f>
        <v>24.8080323447126</v>
      </c>
      <c r="P47" s="1">
        <v>100000</v>
      </c>
      <c r="Q47" s="1"/>
      <c r="R47" s="1">
        <f t="shared" ref="R47:R75" si="20">P47/(P47-Q47)</f>
        <v>1</v>
      </c>
    </row>
    <row r="48" spans="1:18">
      <c r="A48" s="2">
        <v>2</v>
      </c>
      <c r="B48" s="1">
        <f>1*0.04942</f>
        <v>0.04942</v>
      </c>
      <c r="C48" s="1">
        <f t="shared" si="15"/>
        <v>20.2347227842979</v>
      </c>
      <c r="D48" s="1">
        <v>2</v>
      </c>
      <c r="E48" s="1">
        <f t="shared" si="16"/>
        <v>404.694455685957</v>
      </c>
      <c r="F48" s="1">
        <v>100000</v>
      </c>
      <c r="G48" s="1"/>
      <c r="H48" s="1">
        <f t="shared" si="17"/>
        <v>1</v>
      </c>
      <c r="K48" s="2">
        <v>2</v>
      </c>
      <c r="L48" s="1"/>
      <c r="M48" s="1" t="e">
        <f t="shared" si="18"/>
        <v>#DIV/0!</v>
      </c>
      <c r="N48" s="1">
        <v>2</v>
      </c>
      <c r="O48" s="1" t="e">
        <f t="shared" si="19"/>
        <v>#DIV/0!</v>
      </c>
      <c r="P48" s="1">
        <v>100000</v>
      </c>
      <c r="Q48" s="1"/>
      <c r="R48" s="1">
        <f t="shared" si="20"/>
        <v>1</v>
      </c>
    </row>
    <row r="49" spans="1:18">
      <c r="A49" s="2">
        <v>3</v>
      </c>
      <c r="B49" s="1">
        <f>1*0.03969</f>
        <v>0.03969</v>
      </c>
      <c r="C49" s="1">
        <f t="shared" si="15"/>
        <v>25.1952632905014</v>
      </c>
      <c r="D49" s="1">
        <v>2</v>
      </c>
      <c r="E49" s="1">
        <f t="shared" si="16"/>
        <v>503.905265810028</v>
      </c>
      <c r="F49" s="1">
        <v>100000</v>
      </c>
      <c r="G49" s="1"/>
      <c r="H49" s="1">
        <f t="shared" si="17"/>
        <v>1</v>
      </c>
      <c r="K49" s="2">
        <v>3</v>
      </c>
      <c r="L49" s="1">
        <f>113.5*0.004607</f>
        <v>0.5228945</v>
      </c>
      <c r="M49" s="1">
        <f t="shared" si="18"/>
        <v>1.91243166642602</v>
      </c>
      <c r="N49" s="1">
        <v>2</v>
      </c>
      <c r="O49" s="1">
        <f t="shared" si="19"/>
        <v>38.2486333285204</v>
      </c>
      <c r="P49" s="1">
        <v>100000</v>
      </c>
      <c r="Q49" s="1"/>
      <c r="R49" s="1">
        <f t="shared" si="20"/>
        <v>1</v>
      </c>
    </row>
    <row r="50" spans="1:18">
      <c r="A50" s="2">
        <v>4</v>
      </c>
      <c r="B50" s="1">
        <f>1*0.03403</f>
        <v>0.03403</v>
      </c>
      <c r="C50" s="1">
        <f t="shared" si="15"/>
        <v>29.385836027035</v>
      </c>
      <c r="D50" s="1">
        <v>2</v>
      </c>
      <c r="E50" s="1">
        <f t="shared" si="16"/>
        <v>587.716720540699</v>
      </c>
      <c r="F50" s="1">
        <v>100000</v>
      </c>
      <c r="G50" s="1"/>
      <c r="H50" s="1">
        <f t="shared" si="17"/>
        <v>1</v>
      </c>
      <c r="K50" s="2">
        <v>4</v>
      </c>
      <c r="L50" s="1"/>
      <c r="M50" s="1" t="e">
        <f t="shared" si="18"/>
        <v>#DIV/0!</v>
      </c>
      <c r="N50" s="1">
        <v>2</v>
      </c>
      <c r="O50" s="1" t="e">
        <f t="shared" si="19"/>
        <v>#DIV/0!</v>
      </c>
      <c r="P50" s="1">
        <v>100000</v>
      </c>
      <c r="Q50" s="1"/>
      <c r="R50" s="1">
        <f t="shared" si="20"/>
        <v>1</v>
      </c>
    </row>
    <row r="51" spans="1:18">
      <c r="A51" s="2">
        <v>8</v>
      </c>
      <c r="B51" s="1">
        <f>1*0.02429</f>
        <v>0.02429</v>
      </c>
      <c r="C51" s="1">
        <f t="shared" si="15"/>
        <v>41.1692054343351</v>
      </c>
      <c r="D51" s="1">
        <v>2</v>
      </c>
      <c r="E51" s="1">
        <f t="shared" si="16"/>
        <v>823.384108686702</v>
      </c>
      <c r="F51" s="1">
        <v>100000</v>
      </c>
      <c r="G51" s="1"/>
      <c r="H51" s="1">
        <f t="shared" si="17"/>
        <v>1</v>
      </c>
      <c r="K51" s="2">
        <v>8</v>
      </c>
      <c r="L51" s="1">
        <f>113.5*0.004234</f>
        <v>0.480559</v>
      </c>
      <c r="M51" s="1">
        <f t="shared" si="18"/>
        <v>2.08090994029869</v>
      </c>
      <c r="N51" s="1">
        <v>2</v>
      </c>
      <c r="O51" s="1">
        <f t="shared" si="19"/>
        <v>41.6181988059739</v>
      </c>
      <c r="P51" s="1">
        <v>100000</v>
      </c>
      <c r="Q51" s="1"/>
      <c r="R51" s="1">
        <f t="shared" si="20"/>
        <v>1</v>
      </c>
    </row>
    <row r="52" spans="1:18">
      <c r="A52" s="1">
        <v>0.5</v>
      </c>
      <c r="B52" s="1">
        <f>1*0.09687</f>
        <v>0.09687</v>
      </c>
      <c r="C52" s="1">
        <f t="shared" si="15"/>
        <v>10.3231134510168</v>
      </c>
      <c r="D52" s="1">
        <v>4</v>
      </c>
      <c r="E52" s="1">
        <f t="shared" si="16"/>
        <v>412.924538040673</v>
      </c>
      <c r="F52" s="1">
        <v>100000</v>
      </c>
      <c r="G52" s="1"/>
      <c r="H52" s="1">
        <f t="shared" si="17"/>
        <v>1</v>
      </c>
      <c r="K52" s="1">
        <v>0.5</v>
      </c>
      <c r="M52" s="1" t="e">
        <f t="shared" si="18"/>
        <v>#DIV/0!</v>
      </c>
      <c r="N52" s="1">
        <v>4</v>
      </c>
      <c r="O52" s="1" t="e">
        <f t="shared" si="19"/>
        <v>#DIV/0!</v>
      </c>
      <c r="P52" s="1">
        <v>100000</v>
      </c>
      <c r="Q52" s="1"/>
      <c r="R52" s="1">
        <f t="shared" si="20"/>
        <v>1</v>
      </c>
    </row>
    <row r="53" spans="1:18">
      <c r="A53" s="2">
        <v>1</v>
      </c>
      <c r="B53" s="1">
        <f>1*0.07072</f>
        <v>0.07072</v>
      </c>
      <c r="C53" s="1">
        <f t="shared" ref="C53:C75" si="21">1/B53</f>
        <v>14.1402714932127</v>
      </c>
      <c r="D53" s="1">
        <v>4</v>
      </c>
      <c r="E53" s="1">
        <f t="shared" si="16"/>
        <v>565.610859728507</v>
      </c>
      <c r="F53" s="1">
        <v>100000</v>
      </c>
      <c r="G53" s="1"/>
      <c r="H53" s="1">
        <f t="shared" si="17"/>
        <v>1</v>
      </c>
      <c r="K53" s="2">
        <v>1</v>
      </c>
      <c r="M53" s="1" t="e">
        <f t="shared" si="18"/>
        <v>#DIV/0!</v>
      </c>
      <c r="N53" s="1">
        <v>4</v>
      </c>
      <c r="O53" s="1" t="e">
        <f t="shared" si="19"/>
        <v>#DIV/0!</v>
      </c>
      <c r="P53" s="1">
        <v>100000</v>
      </c>
      <c r="Q53" s="1"/>
      <c r="R53" s="1">
        <f t="shared" si="20"/>
        <v>1</v>
      </c>
    </row>
    <row r="54" spans="1:18">
      <c r="A54" s="2">
        <v>2</v>
      </c>
      <c r="B54" s="1">
        <f>1*0.04942</f>
        <v>0.04942</v>
      </c>
      <c r="C54" s="1">
        <f t="shared" si="21"/>
        <v>20.2347227842979</v>
      </c>
      <c r="D54" s="1">
        <v>4</v>
      </c>
      <c r="E54" s="1">
        <f t="shared" si="16"/>
        <v>809.388911371914</v>
      </c>
      <c r="F54" s="1">
        <v>100000</v>
      </c>
      <c r="G54" s="1"/>
      <c r="H54" s="1">
        <f t="shared" si="17"/>
        <v>1</v>
      </c>
      <c r="K54" s="2">
        <v>2</v>
      </c>
      <c r="M54" s="1" t="e">
        <f t="shared" si="18"/>
        <v>#DIV/0!</v>
      </c>
      <c r="N54" s="1">
        <v>4</v>
      </c>
      <c r="O54" s="1" t="e">
        <f t="shared" si="19"/>
        <v>#DIV/0!</v>
      </c>
      <c r="P54" s="1">
        <v>100000</v>
      </c>
      <c r="Q54" s="1"/>
      <c r="R54" s="1">
        <f t="shared" si="20"/>
        <v>1</v>
      </c>
    </row>
    <row r="55" spans="1:18">
      <c r="A55" s="2">
        <v>3</v>
      </c>
      <c r="B55" s="1">
        <f>1*0.03969</f>
        <v>0.03969</v>
      </c>
      <c r="C55" s="1">
        <f t="shared" si="21"/>
        <v>25.1952632905014</v>
      </c>
      <c r="D55" s="1">
        <v>4</v>
      </c>
      <c r="E55" s="1">
        <f t="shared" si="16"/>
        <v>1007.81053162006</v>
      </c>
      <c r="F55" s="1">
        <v>100000</v>
      </c>
      <c r="G55" s="1"/>
      <c r="H55" s="1">
        <f t="shared" si="17"/>
        <v>1</v>
      </c>
      <c r="K55" s="2">
        <v>3</v>
      </c>
      <c r="M55" s="1" t="e">
        <f t="shared" si="18"/>
        <v>#DIV/0!</v>
      </c>
      <c r="N55" s="1">
        <v>4</v>
      </c>
      <c r="O55" s="1" t="e">
        <f t="shared" si="19"/>
        <v>#DIV/0!</v>
      </c>
      <c r="P55" s="1">
        <v>100000</v>
      </c>
      <c r="Q55" s="1"/>
      <c r="R55" s="1">
        <f t="shared" si="20"/>
        <v>1</v>
      </c>
    </row>
    <row r="56" spans="1:18">
      <c r="A56" s="2">
        <v>4</v>
      </c>
      <c r="B56" s="1">
        <f>1*0.03403</f>
        <v>0.03403</v>
      </c>
      <c r="C56" s="1">
        <f t="shared" si="21"/>
        <v>29.385836027035</v>
      </c>
      <c r="D56" s="1">
        <v>4</v>
      </c>
      <c r="E56" s="1">
        <f t="shared" si="16"/>
        <v>1175.4334410814</v>
      </c>
      <c r="F56" s="1">
        <v>100000</v>
      </c>
      <c r="G56" s="1"/>
      <c r="H56" s="1">
        <f t="shared" si="17"/>
        <v>1</v>
      </c>
      <c r="K56" s="2">
        <v>4</v>
      </c>
      <c r="M56" s="1" t="e">
        <f t="shared" si="18"/>
        <v>#DIV/0!</v>
      </c>
      <c r="N56" s="1">
        <v>4</v>
      </c>
      <c r="O56" s="1" t="e">
        <f t="shared" si="19"/>
        <v>#DIV/0!</v>
      </c>
      <c r="P56" s="1">
        <v>100000</v>
      </c>
      <c r="Q56" s="1"/>
      <c r="R56" s="1">
        <f t="shared" si="20"/>
        <v>1</v>
      </c>
    </row>
    <row r="57" spans="1:18">
      <c r="A57" s="2">
        <v>8</v>
      </c>
      <c r="B57" s="1">
        <f>1*0.02429</f>
        <v>0.02429</v>
      </c>
      <c r="C57" s="1">
        <f t="shared" si="21"/>
        <v>41.1692054343351</v>
      </c>
      <c r="D57" s="1">
        <v>4</v>
      </c>
      <c r="E57" s="1">
        <f t="shared" si="16"/>
        <v>1646.7682173734</v>
      </c>
      <c r="F57" s="1">
        <v>100000</v>
      </c>
      <c r="G57" s="1"/>
      <c r="H57" s="1">
        <f t="shared" si="17"/>
        <v>1</v>
      </c>
      <c r="K57" s="2">
        <v>8</v>
      </c>
      <c r="M57" s="1" t="e">
        <f t="shared" si="18"/>
        <v>#DIV/0!</v>
      </c>
      <c r="N57" s="1">
        <v>4</v>
      </c>
      <c r="O57" s="1" t="e">
        <f t="shared" si="19"/>
        <v>#DIV/0!</v>
      </c>
      <c r="P57" s="1">
        <v>100000</v>
      </c>
      <c r="Q57" s="1"/>
      <c r="R57" s="1">
        <f t="shared" si="20"/>
        <v>1</v>
      </c>
    </row>
    <row r="58" spans="1:18">
      <c r="A58" s="1">
        <v>0.5</v>
      </c>
      <c r="B58" s="1">
        <f>1*0.09687</f>
        <v>0.09687</v>
      </c>
      <c r="C58" s="1">
        <f t="shared" si="21"/>
        <v>10.3231134510168</v>
      </c>
      <c r="D58" s="1">
        <v>7</v>
      </c>
      <c r="E58" s="1">
        <f t="shared" si="16"/>
        <v>722.617941571178</v>
      </c>
      <c r="F58" s="1">
        <v>100000</v>
      </c>
      <c r="G58" s="1"/>
      <c r="H58" s="1">
        <f t="shared" si="17"/>
        <v>1</v>
      </c>
      <c r="K58" s="1">
        <v>0.5</v>
      </c>
      <c r="M58" s="1" t="e">
        <f t="shared" si="18"/>
        <v>#DIV/0!</v>
      </c>
      <c r="N58" s="1">
        <v>7</v>
      </c>
      <c r="O58" s="1" t="e">
        <f t="shared" si="19"/>
        <v>#DIV/0!</v>
      </c>
      <c r="P58" s="1">
        <v>100000</v>
      </c>
      <c r="Q58" s="1"/>
      <c r="R58" s="1">
        <f t="shared" si="20"/>
        <v>1</v>
      </c>
    </row>
    <row r="59" spans="1:18">
      <c r="A59" s="2">
        <v>1</v>
      </c>
      <c r="B59" s="1">
        <f>1*0.07072</f>
        <v>0.07072</v>
      </c>
      <c r="C59" s="1">
        <f t="shared" si="21"/>
        <v>14.1402714932127</v>
      </c>
      <c r="D59" s="1">
        <v>7</v>
      </c>
      <c r="E59" s="1">
        <f t="shared" si="16"/>
        <v>989.819004524887</v>
      </c>
      <c r="F59" s="1">
        <v>100000</v>
      </c>
      <c r="G59" s="1"/>
      <c r="H59" s="1">
        <f t="shared" si="17"/>
        <v>1</v>
      </c>
      <c r="K59" s="2">
        <v>1</v>
      </c>
      <c r="M59" s="1" t="e">
        <f t="shared" si="18"/>
        <v>#DIV/0!</v>
      </c>
      <c r="N59" s="1">
        <v>7</v>
      </c>
      <c r="O59" s="1" t="e">
        <f t="shared" si="19"/>
        <v>#DIV/0!</v>
      </c>
      <c r="P59" s="1">
        <v>100000</v>
      </c>
      <c r="Q59" s="1"/>
      <c r="R59" s="1">
        <f t="shared" si="20"/>
        <v>1</v>
      </c>
    </row>
    <row r="60" spans="1:18">
      <c r="A60" s="2">
        <v>2</v>
      </c>
      <c r="B60" s="1">
        <f>1*0.04942</f>
        <v>0.04942</v>
      </c>
      <c r="C60" s="1">
        <f t="shared" si="21"/>
        <v>20.2347227842979</v>
      </c>
      <c r="D60" s="1">
        <v>7</v>
      </c>
      <c r="E60" s="1">
        <f t="shared" si="16"/>
        <v>1416.43059490085</v>
      </c>
      <c r="F60" s="1">
        <v>100000</v>
      </c>
      <c r="G60" s="1"/>
      <c r="H60" s="1">
        <f t="shared" si="17"/>
        <v>1</v>
      </c>
      <c r="K60" s="2">
        <v>2</v>
      </c>
      <c r="M60" s="1" t="e">
        <f t="shared" si="18"/>
        <v>#DIV/0!</v>
      </c>
      <c r="N60" s="1">
        <v>7</v>
      </c>
      <c r="O60" s="1" t="e">
        <f t="shared" si="19"/>
        <v>#DIV/0!</v>
      </c>
      <c r="P60" s="1">
        <v>100000</v>
      </c>
      <c r="Q60" s="1"/>
      <c r="R60" s="1">
        <f t="shared" si="20"/>
        <v>1</v>
      </c>
    </row>
    <row r="61" spans="1:18">
      <c r="A61" s="2">
        <v>3</v>
      </c>
      <c r="B61" s="1">
        <f>1*0.03969</f>
        <v>0.03969</v>
      </c>
      <c r="C61" s="1">
        <f t="shared" si="21"/>
        <v>25.1952632905014</v>
      </c>
      <c r="D61" s="1">
        <v>7</v>
      </c>
      <c r="E61" s="1">
        <f t="shared" si="16"/>
        <v>1763.6684303351</v>
      </c>
      <c r="F61" s="1">
        <v>100000</v>
      </c>
      <c r="G61" s="1"/>
      <c r="H61" s="1">
        <f t="shared" si="17"/>
        <v>1</v>
      </c>
      <c r="K61" s="2">
        <v>3</v>
      </c>
      <c r="M61" s="1" t="e">
        <f t="shared" si="18"/>
        <v>#DIV/0!</v>
      </c>
      <c r="N61" s="1">
        <v>7</v>
      </c>
      <c r="O61" s="1" t="e">
        <f t="shared" si="19"/>
        <v>#DIV/0!</v>
      </c>
      <c r="P61" s="1">
        <v>100000</v>
      </c>
      <c r="Q61" s="1"/>
      <c r="R61" s="1">
        <f t="shared" si="20"/>
        <v>1</v>
      </c>
    </row>
    <row r="62" spans="1:18">
      <c r="A62" s="2">
        <v>4</v>
      </c>
      <c r="B62" s="1">
        <f>1*0.03403</f>
        <v>0.03403</v>
      </c>
      <c r="C62" s="1">
        <f t="shared" si="21"/>
        <v>29.385836027035</v>
      </c>
      <c r="D62" s="1">
        <v>7</v>
      </c>
      <c r="E62" s="1">
        <f t="shared" si="16"/>
        <v>2057.00852189245</v>
      </c>
      <c r="F62" s="1">
        <v>100000</v>
      </c>
      <c r="G62" s="1"/>
      <c r="H62" s="1">
        <f t="shared" si="17"/>
        <v>1</v>
      </c>
      <c r="K62" s="2">
        <v>4</v>
      </c>
      <c r="M62" s="1" t="e">
        <f t="shared" si="18"/>
        <v>#DIV/0!</v>
      </c>
      <c r="N62" s="1">
        <v>7</v>
      </c>
      <c r="O62" s="1" t="e">
        <f t="shared" si="19"/>
        <v>#DIV/0!</v>
      </c>
      <c r="P62" s="1">
        <v>100000</v>
      </c>
      <c r="Q62" s="1"/>
      <c r="R62" s="1">
        <f t="shared" si="20"/>
        <v>1</v>
      </c>
    </row>
    <row r="63" spans="1:18">
      <c r="A63" s="2">
        <v>8</v>
      </c>
      <c r="B63" s="1">
        <f>1*0.02429</f>
        <v>0.02429</v>
      </c>
      <c r="C63" s="1">
        <f t="shared" si="21"/>
        <v>41.1692054343351</v>
      </c>
      <c r="D63" s="1">
        <v>7</v>
      </c>
      <c r="E63" s="1">
        <f t="shared" si="16"/>
        <v>2881.84438040346</v>
      </c>
      <c r="F63" s="1">
        <v>100000</v>
      </c>
      <c r="G63" s="1"/>
      <c r="H63" s="1">
        <f t="shared" si="17"/>
        <v>1</v>
      </c>
      <c r="K63" s="2">
        <v>8</v>
      </c>
      <c r="M63" s="1" t="e">
        <f t="shared" si="18"/>
        <v>#DIV/0!</v>
      </c>
      <c r="N63" s="1">
        <v>7</v>
      </c>
      <c r="O63" s="1" t="e">
        <f t="shared" si="19"/>
        <v>#DIV/0!</v>
      </c>
      <c r="P63" s="1">
        <v>100000</v>
      </c>
      <c r="Q63" s="1"/>
      <c r="R63" s="1">
        <f t="shared" si="20"/>
        <v>1</v>
      </c>
    </row>
    <row r="64" spans="1:18">
      <c r="A64" s="1">
        <v>0.5</v>
      </c>
      <c r="B64" s="1">
        <f>1*0.09687</f>
        <v>0.09687</v>
      </c>
      <c r="C64" s="1">
        <f t="shared" si="21"/>
        <v>10.3231134510168</v>
      </c>
      <c r="D64" s="1">
        <v>10</v>
      </c>
      <c r="E64" s="1">
        <f t="shared" si="16"/>
        <v>1032.31134510168</v>
      </c>
      <c r="F64" s="1">
        <v>100000</v>
      </c>
      <c r="G64" s="1"/>
      <c r="H64" s="1">
        <f t="shared" si="17"/>
        <v>1</v>
      </c>
      <c r="K64" s="1">
        <v>0.5</v>
      </c>
      <c r="M64" s="1" t="e">
        <f t="shared" si="18"/>
        <v>#DIV/0!</v>
      </c>
      <c r="N64" s="1">
        <v>10</v>
      </c>
      <c r="O64" s="1" t="e">
        <f t="shared" si="19"/>
        <v>#DIV/0!</v>
      </c>
      <c r="P64" s="1">
        <v>100000</v>
      </c>
      <c r="Q64" s="1"/>
      <c r="R64" s="1">
        <f t="shared" si="20"/>
        <v>1</v>
      </c>
    </row>
    <row r="65" spans="1:18">
      <c r="A65" s="2">
        <v>1</v>
      </c>
      <c r="B65" s="1">
        <f>1*0.07072</f>
        <v>0.07072</v>
      </c>
      <c r="C65" s="1">
        <f t="shared" si="21"/>
        <v>14.1402714932127</v>
      </c>
      <c r="D65" s="1">
        <v>10</v>
      </c>
      <c r="E65" s="1">
        <f t="shared" si="16"/>
        <v>1414.02714932127</v>
      </c>
      <c r="F65" s="1">
        <v>100000</v>
      </c>
      <c r="G65" s="1"/>
      <c r="H65" s="1">
        <f t="shared" si="17"/>
        <v>1</v>
      </c>
      <c r="K65" s="2">
        <v>1</v>
      </c>
      <c r="M65" s="1" t="e">
        <f t="shared" si="18"/>
        <v>#DIV/0!</v>
      </c>
      <c r="N65" s="1">
        <v>10</v>
      </c>
      <c r="O65" s="1" t="e">
        <f t="shared" si="19"/>
        <v>#DIV/0!</v>
      </c>
      <c r="P65" s="1">
        <v>100000</v>
      </c>
      <c r="Q65" s="1"/>
      <c r="R65" s="1">
        <f t="shared" si="20"/>
        <v>1</v>
      </c>
    </row>
    <row r="66" spans="1:18">
      <c r="A66" s="2">
        <v>2</v>
      </c>
      <c r="B66" s="1">
        <f>1*0.04942</f>
        <v>0.04942</v>
      </c>
      <c r="C66" s="1">
        <f t="shared" si="21"/>
        <v>20.2347227842979</v>
      </c>
      <c r="D66" s="1">
        <v>10</v>
      </c>
      <c r="E66" s="1">
        <f t="shared" si="16"/>
        <v>2023.47227842979</v>
      </c>
      <c r="F66" s="1">
        <v>100000</v>
      </c>
      <c r="G66" s="1"/>
      <c r="H66" s="1">
        <f t="shared" si="17"/>
        <v>1</v>
      </c>
      <c r="K66" s="2">
        <v>2</v>
      </c>
      <c r="M66" s="1" t="e">
        <f t="shared" si="18"/>
        <v>#DIV/0!</v>
      </c>
      <c r="N66" s="1">
        <v>10</v>
      </c>
      <c r="O66" s="1" t="e">
        <f t="shared" si="19"/>
        <v>#DIV/0!</v>
      </c>
      <c r="P66" s="1">
        <v>100000</v>
      </c>
      <c r="Q66" s="1"/>
      <c r="R66" s="1">
        <f t="shared" si="20"/>
        <v>1</v>
      </c>
    </row>
    <row r="67" spans="1:18">
      <c r="A67" s="2">
        <v>3</v>
      </c>
      <c r="B67" s="1">
        <f>1*0.03969</f>
        <v>0.03969</v>
      </c>
      <c r="C67" s="1">
        <f t="shared" si="21"/>
        <v>25.1952632905014</v>
      </c>
      <c r="D67" s="1">
        <v>10</v>
      </c>
      <c r="E67" s="1">
        <f t="shared" si="16"/>
        <v>2519.52632905014</v>
      </c>
      <c r="F67" s="1">
        <v>100000</v>
      </c>
      <c r="G67" s="1"/>
      <c r="H67" s="1">
        <f t="shared" si="17"/>
        <v>1</v>
      </c>
      <c r="K67" s="2">
        <v>3</v>
      </c>
      <c r="M67" s="1" t="e">
        <f t="shared" si="18"/>
        <v>#DIV/0!</v>
      </c>
      <c r="N67" s="1">
        <v>10</v>
      </c>
      <c r="O67" s="1" t="e">
        <f t="shared" si="19"/>
        <v>#DIV/0!</v>
      </c>
      <c r="P67" s="1">
        <v>100000</v>
      </c>
      <c r="Q67" s="1"/>
      <c r="R67" s="1">
        <f t="shared" si="20"/>
        <v>1</v>
      </c>
    </row>
    <row r="68" spans="1:18">
      <c r="A68" s="2">
        <v>4</v>
      </c>
      <c r="B68" s="1">
        <f>1*0.03403</f>
        <v>0.03403</v>
      </c>
      <c r="C68" s="1">
        <f t="shared" si="21"/>
        <v>29.385836027035</v>
      </c>
      <c r="D68" s="1">
        <v>10</v>
      </c>
      <c r="E68" s="1">
        <f t="shared" si="16"/>
        <v>2938.5836027035</v>
      </c>
      <c r="F68" s="1">
        <v>100000</v>
      </c>
      <c r="G68" s="1"/>
      <c r="H68" s="1">
        <f t="shared" si="17"/>
        <v>1</v>
      </c>
      <c r="K68" s="2">
        <v>4</v>
      </c>
      <c r="M68" s="1" t="e">
        <f t="shared" si="18"/>
        <v>#DIV/0!</v>
      </c>
      <c r="N68" s="1">
        <v>10</v>
      </c>
      <c r="O68" s="1" t="e">
        <f t="shared" si="19"/>
        <v>#DIV/0!</v>
      </c>
      <c r="P68" s="1">
        <v>100000</v>
      </c>
      <c r="Q68" s="1"/>
      <c r="R68" s="1">
        <f t="shared" si="20"/>
        <v>1</v>
      </c>
    </row>
    <row r="69" spans="1:18">
      <c r="A69" s="2">
        <v>8</v>
      </c>
      <c r="B69" s="1">
        <f>1*0.02429</f>
        <v>0.02429</v>
      </c>
      <c r="C69" s="1">
        <f t="shared" si="21"/>
        <v>41.1692054343351</v>
      </c>
      <c r="D69" s="1">
        <v>10</v>
      </c>
      <c r="E69" s="1">
        <f t="shared" si="16"/>
        <v>4116.92054343351</v>
      </c>
      <c r="F69" s="1">
        <v>100000</v>
      </c>
      <c r="G69" s="1"/>
      <c r="H69" s="1">
        <f t="shared" si="17"/>
        <v>1</v>
      </c>
      <c r="K69" s="2">
        <v>8</v>
      </c>
      <c r="M69" s="1" t="e">
        <f t="shared" si="18"/>
        <v>#DIV/0!</v>
      </c>
      <c r="N69" s="1">
        <v>10</v>
      </c>
      <c r="O69" s="1" t="e">
        <f t="shared" si="19"/>
        <v>#DIV/0!</v>
      </c>
      <c r="P69" s="1">
        <v>100000</v>
      </c>
      <c r="Q69" s="1"/>
      <c r="R69" s="1">
        <f t="shared" si="20"/>
        <v>1</v>
      </c>
    </row>
    <row r="70" spans="1:18">
      <c r="A70" s="1">
        <v>0.5</v>
      </c>
      <c r="B70" s="1">
        <f>1*0.09687</f>
        <v>0.09687</v>
      </c>
      <c r="C70" s="1">
        <f t="shared" si="21"/>
        <v>10.3231134510168</v>
      </c>
      <c r="D70" s="1">
        <v>15</v>
      </c>
      <c r="E70" s="1">
        <f t="shared" si="16"/>
        <v>1548.46701765252</v>
      </c>
      <c r="F70" s="1">
        <v>100000</v>
      </c>
      <c r="G70" s="1"/>
      <c r="H70" s="1">
        <f t="shared" si="17"/>
        <v>1</v>
      </c>
      <c r="K70" s="1">
        <v>0.5</v>
      </c>
      <c r="M70" s="1" t="e">
        <f t="shared" si="18"/>
        <v>#DIV/0!</v>
      </c>
      <c r="N70" s="1">
        <v>15</v>
      </c>
      <c r="O70" s="1" t="e">
        <f t="shared" si="19"/>
        <v>#DIV/0!</v>
      </c>
      <c r="P70" s="1">
        <v>100000</v>
      </c>
      <c r="Q70" s="1"/>
      <c r="R70" s="1">
        <f t="shared" si="20"/>
        <v>1</v>
      </c>
    </row>
    <row r="71" spans="1:18">
      <c r="A71" s="2">
        <v>1</v>
      </c>
      <c r="B71" s="1">
        <f>1*0.07072</f>
        <v>0.07072</v>
      </c>
      <c r="C71" s="1">
        <f t="shared" si="21"/>
        <v>14.1402714932127</v>
      </c>
      <c r="D71" s="1">
        <v>15</v>
      </c>
      <c r="E71" s="1">
        <f t="shared" si="16"/>
        <v>2121.0407239819</v>
      </c>
      <c r="F71" s="1">
        <v>100000</v>
      </c>
      <c r="G71" s="1"/>
      <c r="H71" s="1">
        <f t="shared" si="17"/>
        <v>1</v>
      </c>
      <c r="K71" s="2">
        <v>1</v>
      </c>
      <c r="M71" s="1" t="e">
        <f t="shared" si="18"/>
        <v>#DIV/0!</v>
      </c>
      <c r="N71" s="1">
        <v>15</v>
      </c>
      <c r="O71" s="1" t="e">
        <f t="shared" si="19"/>
        <v>#DIV/0!</v>
      </c>
      <c r="P71" s="1">
        <v>100000</v>
      </c>
      <c r="Q71" s="1"/>
      <c r="R71" s="1">
        <f t="shared" si="20"/>
        <v>1</v>
      </c>
    </row>
    <row r="72" spans="1:18">
      <c r="A72" s="2">
        <v>2</v>
      </c>
      <c r="B72" s="1">
        <f>1*0.04942</f>
        <v>0.04942</v>
      </c>
      <c r="C72" s="1">
        <f t="shared" si="21"/>
        <v>20.2347227842979</v>
      </c>
      <c r="D72" s="1">
        <v>15</v>
      </c>
      <c r="E72" s="1">
        <f t="shared" si="16"/>
        <v>3035.20841764468</v>
      </c>
      <c r="F72" s="1">
        <v>100000</v>
      </c>
      <c r="G72" s="1"/>
      <c r="H72" s="1">
        <f t="shared" si="17"/>
        <v>1</v>
      </c>
      <c r="K72" s="2">
        <v>2</v>
      </c>
      <c r="M72" s="1" t="e">
        <f t="shared" si="18"/>
        <v>#DIV/0!</v>
      </c>
      <c r="N72" s="1">
        <v>15</v>
      </c>
      <c r="O72" s="1" t="e">
        <f t="shared" si="19"/>
        <v>#DIV/0!</v>
      </c>
      <c r="P72" s="1">
        <v>100000</v>
      </c>
      <c r="Q72" s="1"/>
      <c r="R72" s="1">
        <f t="shared" si="20"/>
        <v>1</v>
      </c>
    </row>
    <row r="73" spans="1:18">
      <c r="A73" s="2">
        <v>3</v>
      </c>
      <c r="B73" s="1">
        <f>1*0.03969</f>
        <v>0.03969</v>
      </c>
      <c r="C73" s="1">
        <f t="shared" si="21"/>
        <v>25.1952632905014</v>
      </c>
      <c r="D73" s="1">
        <v>15</v>
      </c>
      <c r="E73" s="1">
        <f t="shared" si="16"/>
        <v>3779.28949357521</v>
      </c>
      <c r="F73" s="1">
        <v>100000</v>
      </c>
      <c r="G73" s="1"/>
      <c r="H73" s="1">
        <f t="shared" si="17"/>
        <v>1</v>
      </c>
      <c r="K73" s="2">
        <v>3</v>
      </c>
      <c r="M73" s="1" t="e">
        <f t="shared" si="18"/>
        <v>#DIV/0!</v>
      </c>
      <c r="N73" s="1">
        <v>15</v>
      </c>
      <c r="O73" s="1" t="e">
        <f t="shared" si="19"/>
        <v>#DIV/0!</v>
      </c>
      <c r="P73" s="1">
        <v>100000</v>
      </c>
      <c r="Q73" s="1"/>
      <c r="R73" s="1">
        <f t="shared" si="20"/>
        <v>1</v>
      </c>
    </row>
    <row r="74" spans="1:18">
      <c r="A74" s="2">
        <v>4</v>
      </c>
      <c r="B74" s="1">
        <f>1*0.03403</f>
        <v>0.03403</v>
      </c>
      <c r="C74" s="1">
        <f t="shared" si="21"/>
        <v>29.385836027035</v>
      </c>
      <c r="D74" s="1">
        <v>15</v>
      </c>
      <c r="E74" s="1">
        <f t="shared" si="16"/>
        <v>4407.87540405525</v>
      </c>
      <c r="F74" s="1">
        <v>100000</v>
      </c>
      <c r="G74" s="1"/>
      <c r="H74" s="1">
        <f t="shared" si="17"/>
        <v>1</v>
      </c>
      <c r="K74" s="2">
        <v>4</v>
      </c>
      <c r="M74" s="1" t="e">
        <f t="shared" si="18"/>
        <v>#DIV/0!</v>
      </c>
      <c r="N74" s="1">
        <v>15</v>
      </c>
      <c r="O74" s="1" t="e">
        <f t="shared" si="19"/>
        <v>#DIV/0!</v>
      </c>
      <c r="P74" s="1">
        <v>100000</v>
      </c>
      <c r="Q74" s="1"/>
      <c r="R74" s="1">
        <f t="shared" si="20"/>
        <v>1</v>
      </c>
    </row>
    <row r="75" spans="1:18">
      <c r="A75" s="2">
        <v>8</v>
      </c>
      <c r="B75" s="1">
        <f>1*0.02429</f>
        <v>0.02429</v>
      </c>
      <c r="C75" s="1">
        <f t="shared" si="21"/>
        <v>41.1692054343351</v>
      </c>
      <c r="D75" s="1">
        <v>15</v>
      </c>
      <c r="E75" s="1">
        <f t="shared" si="16"/>
        <v>6175.38081515027</v>
      </c>
      <c r="F75" s="1">
        <v>100000</v>
      </c>
      <c r="G75" s="1"/>
      <c r="H75" s="1">
        <f>F75/(F75-G75)</f>
        <v>1</v>
      </c>
      <c r="K75" s="2">
        <v>8</v>
      </c>
      <c r="M75" s="1" t="e">
        <f t="shared" si="18"/>
        <v>#DIV/0!</v>
      </c>
      <c r="N75" s="1">
        <v>15</v>
      </c>
      <c r="O75" s="1" t="e">
        <f t="shared" si="19"/>
        <v>#DIV/0!</v>
      </c>
      <c r="P75" s="1">
        <v>100000</v>
      </c>
      <c r="Q75" s="1"/>
      <c r="R75" s="1">
        <f t="shared" si="20"/>
        <v>1</v>
      </c>
    </row>
    <row r="77" spans="1:19">
      <c r="A77" s="2"/>
      <c r="B77" s="1"/>
      <c r="C77" s="1"/>
      <c r="D77" s="1"/>
      <c r="E77" s="1"/>
      <c r="F77" s="1"/>
      <c r="G77" s="1"/>
      <c r="H77" s="1"/>
      <c r="J77" s="2"/>
      <c r="S77" s="2"/>
    </row>
    <row r="78" spans="1:1">
      <c r="A78" s="2"/>
    </row>
    <row r="79" spans="1:19">
      <c r="A79" s="2"/>
      <c r="B79" s="1"/>
      <c r="C79" s="1"/>
      <c r="D79" s="1"/>
      <c r="E79" s="1"/>
      <c r="F79" s="1"/>
      <c r="G79" s="1"/>
      <c r="H79" s="1"/>
      <c r="J79" s="2"/>
      <c r="S79" s="2"/>
    </row>
    <row r="80" spans="1:1">
      <c r="A80" s="2"/>
    </row>
    <row r="81" spans="1:19">
      <c r="A81" s="2"/>
      <c r="J81" s="2"/>
      <c r="S81" s="2"/>
    </row>
    <row r="82" spans="1:19">
      <c r="A82" s="2"/>
      <c r="J82" s="2"/>
      <c r="S82" s="2"/>
    </row>
    <row r="84" spans="1:19">
      <c r="A84" s="2"/>
      <c r="J84" s="2"/>
      <c r="S84" s="2"/>
    </row>
  </sheetData>
  <mergeCells count="4">
    <mergeCell ref="A1:H1"/>
    <mergeCell ref="AK1:AR1"/>
    <mergeCell ref="A44:I44"/>
    <mergeCell ref="K44:S4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apricot</dc:creator>
  <cp:lastModifiedBy>apricot</cp:lastModifiedBy>
  <dcterms:created xsi:type="dcterms:W3CDTF">2022-01-22T18:27:00Z</dcterms:created>
  <dcterms:modified xsi:type="dcterms:W3CDTF">2022-01-27T19:03:37Z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