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780" windowHeight="10500" activeTab="1"/>
  </bookViews>
  <sheets>
    <sheet name="Sheet1" sheetId="1" r:id="rId1"/>
    <sheet name="0502" sheetId="2" r:id="rId2"/>
  </sheets>
  <calcPr calcId="144525"/>
</workbook>
</file>

<file path=xl/sharedStrings.xml><?xml version="1.0" encoding="utf-8"?>
<sst xmlns="http://schemas.openxmlformats.org/spreadsheetml/2006/main" count="60" uniqueCount="13">
  <si>
    <t>Water ρ=1g/cm3</t>
  </si>
  <si>
    <t>Concrete ρ?=2.4g/cm3</t>
  </si>
  <si>
    <t>Pb   Z=82   A=207   I=823eV   ρ=11.35g/cm3</t>
  </si>
  <si>
    <t>能量/MeV</t>
  </si>
  <si>
    <t>线衰减系数cm-1</t>
  </si>
  <si>
    <t>平均自由程</t>
  </si>
  <si>
    <t>平均自由程数</t>
  </si>
  <si>
    <t>厚度/mm</t>
  </si>
  <si>
    <t>总粒子数</t>
  </si>
  <si>
    <t>未散射</t>
  </si>
  <si>
    <t>电子对</t>
  </si>
  <si>
    <t>总/未散射</t>
  </si>
  <si>
    <t>修正1</t>
  </si>
</sst>
</file>

<file path=xl/styles.xml><?xml version="1.0" encoding="utf-8"?>
<styleSheet xmlns="http://schemas.openxmlformats.org/spreadsheetml/2006/main">
  <numFmts count="5">
    <numFmt numFmtId="176" formatCode="0.0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4" fillId="19" borderId="8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5" fillId="15" borderId="8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2" fillId="15" borderId="7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21" borderId="9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4"/>
  <sheetViews>
    <sheetView workbookViewId="0">
      <selection activeCell="G17" sqref="B2:AE33"/>
    </sheetView>
  </sheetViews>
  <sheetFormatPr defaultColWidth="9" defaultRowHeight="15"/>
  <cols>
    <col min="1" max="1" width="9" style="2"/>
    <col min="2" max="2" width="18.75" style="2" customWidth="1"/>
    <col min="3" max="3" width="11.5" style="2" customWidth="1"/>
    <col min="4" max="4" width="11.25" style="2" customWidth="1"/>
    <col min="5" max="6" width="12.625" style="2"/>
    <col min="7" max="7" width="11.375" style="2" customWidth="1"/>
    <col min="8" max="8" width="12.625" style="2"/>
    <col min="9" max="10" width="9" style="2"/>
    <col min="11" max="22" width="12.625" style="2"/>
    <col min="23" max="23" width="10.375" style="2"/>
    <col min="24" max="28" width="12.625" style="2"/>
    <col min="29" max="29" width="10.375" style="2"/>
    <col min="30" max="32" width="12.625" style="2"/>
    <col min="33" max="33" width="9" style="2"/>
    <col min="34" max="36" width="12.625" style="2"/>
    <col min="37" max="37" width="9" style="2"/>
    <col min="38" max="40" width="12.625" style="2"/>
    <col min="41" max="16384" width="9" style="2"/>
  </cols>
  <sheetData>
    <row r="1" spans="1:8">
      <c r="A1" s="4"/>
      <c r="B1" s="4"/>
      <c r="C1" s="4"/>
      <c r="D1" s="4"/>
      <c r="E1" s="4"/>
      <c r="F1" s="4"/>
      <c r="G1" s="4"/>
      <c r="H1" s="4"/>
    </row>
    <row r="2" spans="2:44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4" t="s">
        <v>1</v>
      </c>
      <c r="M2" s="4"/>
      <c r="N2" s="4"/>
      <c r="O2" s="4"/>
      <c r="P2" s="4"/>
      <c r="Q2" s="4"/>
      <c r="R2" s="4"/>
      <c r="S2" s="4"/>
      <c r="T2" s="4"/>
      <c r="V2" s="4" t="s">
        <v>2</v>
      </c>
      <c r="AO2" s="6"/>
      <c r="AP2" s="6"/>
      <c r="AQ2" s="6"/>
      <c r="AR2" s="6"/>
    </row>
    <row r="3" spans="2:44"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3</v>
      </c>
      <c r="M3" s="2" t="s">
        <v>4</v>
      </c>
      <c r="N3" s="2" t="s">
        <v>5</v>
      </c>
      <c r="O3" s="2" t="s">
        <v>6</v>
      </c>
      <c r="P3" s="2" t="s">
        <v>7</v>
      </c>
      <c r="Q3" s="2" t="s">
        <v>8</v>
      </c>
      <c r="R3" s="2" t="s">
        <v>9</v>
      </c>
      <c r="S3" s="2" t="s">
        <v>10</v>
      </c>
      <c r="T3" s="2" t="s">
        <v>11</v>
      </c>
      <c r="U3" s="2" t="s">
        <v>12</v>
      </c>
      <c r="V3" s="2" t="s">
        <v>3</v>
      </c>
      <c r="W3" s="2" t="s">
        <v>4</v>
      </c>
      <c r="X3" s="2" t="s">
        <v>5</v>
      </c>
      <c r="Y3" s="2" t="s">
        <v>6</v>
      </c>
      <c r="Z3" s="2" t="s">
        <v>7</v>
      </c>
      <c r="AA3" s="2" t="s">
        <v>8</v>
      </c>
      <c r="AB3" s="2" t="s">
        <v>9</v>
      </c>
      <c r="AC3" s="2" t="s">
        <v>10</v>
      </c>
      <c r="AD3" s="2" t="s">
        <v>11</v>
      </c>
      <c r="AE3" s="2" t="s">
        <v>12</v>
      </c>
      <c r="AO3" s="6"/>
      <c r="AP3" s="6"/>
      <c r="AQ3" s="6"/>
      <c r="AR3" s="6"/>
    </row>
    <row r="4" spans="1:44">
      <c r="A4" s="3"/>
      <c r="B4" s="2">
        <v>0.5</v>
      </c>
      <c r="C4" s="2">
        <f>1*0.09687</f>
        <v>0.09687</v>
      </c>
      <c r="D4" s="2">
        <f>1/C4</f>
        <v>10.3231134510168</v>
      </c>
      <c r="E4" s="2">
        <v>2</v>
      </c>
      <c r="F4" s="2">
        <f>D4*E4*10</f>
        <v>206.462269020337</v>
      </c>
      <c r="G4" s="2">
        <v>1856171</v>
      </c>
      <c r="H4" s="2">
        <v>894912</v>
      </c>
      <c r="I4" s="2">
        <v>0</v>
      </c>
      <c r="J4" s="2">
        <f>G4/H4</f>
        <v>2.07413801580491</v>
      </c>
      <c r="K4" s="2">
        <f>(G4+I4)/(H4+I4)</f>
        <v>2.07413801580491</v>
      </c>
      <c r="L4" s="2">
        <v>0.5</v>
      </c>
      <c r="M4" s="5">
        <f>2.4*0.08915</f>
        <v>0.21396</v>
      </c>
      <c r="N4" s="2">
        <f>1/M4</f>
        <v>4.67377079828005</v>
      </c>
      <c r="O4" s="2">
        <v>2</v>
      </c>
      <c r="P4" s="2">
        <f>N4*O4*10</f>
        <v>93.4754159656011</v>
      </c>
      <c r="Q4" s="2">
        <v>1827953</v>
      </c>
      <c r="R4" s="2">
        <v>946451</v>
      </c>
      <c r="S4" s="2">
        <v>0</v>
      </c>
      <c r="T4" s="2">
        <f>Q4/R4</f>
        <v>1.93137626776241</v>
      </c>
      <c r="U4" s="2">
        <f>(Q4+S4)/(R4+S4)</f>
        <v>1.93137626776241</v>
      </c>
      <c r="V4" s="2">
        <v>0.5</v>
      </c>
      <c r="W4" s="5">
        <f>11.35*0.1614</f>
        <v>1.83189</v>
      </c>
      <c r="X4" s="2">
        <f>1/W4</f>
        <v>0.545884305280339</v>
      </c>
      <c r="Y4" s="2">
        <v>2</v>
      </c>
      <c r="Z4" s="2">
        <f>X4*Y4*10</f>
        <v>10.9176861056068</v>
      </c>
      <c r="AA4" s="2">
        <v>1210168</v>
      </c>
      <c r="AB4" s="2">
        <v>1012566</v>
      </c>
      <c r="AC4" s="2">
        <v>0</v>
      </c>
      <c r="AD4" s="2">
        <f>AA4/AB4</f>
        <v>1.19514974826332</v>
      </c>
      <c r="AE4" s="2">
        <f>(AA4+AC4)/(AB4+AC4)</f>
        <v>1.19514974826332</v>
      </c>
      <c r="AO4" s="6"/>
      <c r="AP4" s="6"/>
      <c r="AQ4" s="6"/>
      <c r="AR4" s="6"/>
    </row>
    <row r="5" spans="2:44">
      <c r="B5" s="3">
        <v>1</v>
      </c>
      <c r="C5" s="2">
        <f>1*0.07072</f>
        <v>0.07072</v>
      </c>
      <c r="D5" s="2">
        <f t="shared" ref="D5:D10" si="0">1/C5</f>
        <v>14.1402714932127</v>
      </c>
      <c r="E5" s="2">
        <v>2</v>
      </c>
      <c r="F5" s="2">
        <f t="shared" ref="F5:F33" si="1">D5*E5*10</f>
        <v>282.805429864253</v>
      </c>
      <c r="G5" s="2">
        <v>1924902</v>
      </c>
      <c r="H5" s="2">
        <v>916341</v>
      </c>
      <c r="I5" s="2">
        <v>0</v>
      </c>
      <c r="J5" s="2">
        <f t="shared" ref="J5:J33" si="2">G5/H5</f>
        <v>2.10063939079448</v>
      </c>
      <c r="K5" s="2">
        <f t="shared" ref="K5:K33" si="3">(G5+I5)/(H5+I5)</f>
        <v>2.10063939079448</v>
      </c>
      <c r="L5" s="3">
        <v>1</v>
      </c>
      <c r="M5" s="5">
        <f>2.4*0.06495</f>
        <v>0.15588</v>
      </c>
      <c r="N5" s="2">
        <f t="shared" ref="N5:N33" si="4">1/M5</f>
        <v>6.41519117269695</v>
      </c>
      <c r="O5" s="2">
        <v>2</v>
      </c>
      <c r="P5" s="2">
        <f t="shared" ref="P5:P33" si="5">N5*O5*10</f>
        <v>128.303823453939</v>
      </c>
      <c r="Q5" s="2">
        <v>1896518</v>
      </c>
      <c r="R5" s="2">
        <v>967566</v>
      </c>
      <c r="S5" s="2">
        <v>0</v>
      </c>
      <c r="T5" s="2">
        <f t="shared" ref="T5:T33" si="6">Q5/R5</f>
        <v>1.9600916113216</v>
      </c>
      <c r="U5" s="2">
        <f t="shared" ref="U5:U33" si="7">(Q5+S5)/(R5+S5)</f>
        <v>1.9600916113216</v>
      </c>
      <c r="V5" s="3">
        <v>1</v>
      </c>
      <c r="W5" s="5">
        <f>11.35*0.07102</f>
        <v>0.806077</v>
      </c>
      <c r="X5" s="2">
        <f t="shared" ref="X5:X33" si="8">1/W5</f>
        <v>1.2405762724901</v>
      </c>
      <c r="Y5" s="2">
        <v>2</v>
      </c>
      <c r="Z5" s="2">
        <f t="shared" ref="Z5:Z33" si="9">X5*Y5*10</f>
        <v>24.8115254498019</v>
      </c>
      <c r="AA5" s="2">
        <v>1364748</v>
      </c>
      <c r="AB5" s="2">
        <v>988992</v>
      </c>
      <c r="AC5" s="2">
        <v>0</v>
      </c>
      <c r="AD5" s="2">
        <f t="shared" ref="AD5:AD33" si="10">AA5/AB5</f>
        <v>1.37993836148321</v>
      </c>
      <c r="AE5" s="2">
        <f t="shared" ref="AE5:AE33" si="11">(AA5+AC5)/(AB5+AC5)</f>
        <v>1.37993836148321</v>
      </c>
      <c r="AO5" s="6"/>
      <c r="AP5" s="6"/>
      <c r="AQ5" s="6"/>
      <c r="AR5" s="6"/>
    </row>
    <row r="6" spans="1:44">
      <c r="A6" s="3"/>
      <c r="B6" s="3">
        <v>2</v>
      </c>
      <c r="C6" s="2">
        <f>1*0.04942</f>
        <v>0.04942</v>
      </c>
      <c r="D6" s="2">
        <f t="shared" si="0"/>
        <v>20.2347227842979</v>
      </c>
      <c r="E6" s="2">
        <v>2</v>
      </c>
      <c r="F6" s="2">
        <f t="shared" si="1"/>
        <v>404.694455685957</v>
      </c>
      <c r="G6" s="2">
        <v>1944373</v>
      </c>
      <c r="H6" s="2">
        <v>942190</v>
      </c>
      <c r="I6" s="2">
        <v>10844</v>
      </c>
      <c r="J6" s="2">
        <f t="shared" si="2"/>
        <v>2.06367399356818</v>
      </c>
      <c r="K6" s="2">
        <f t="shared" si="3"/>
        <v>2.05157108770516</v>
      </c>
      <c r="L6" s="3">
        <v>2</v>
      </c>
      <c r="M6" s="5">
        <f>2.4*0.04557</f>
        <v>0.109368</v>
      </c>
      <c r="N6" s="2">
        <f t="shared" si="4"/>
        <v>9.14344232316583</v>
      </c>
      <c r="O6" s="2">
        <v>2</v>
      </c>
      <c r="P6" s="2">
        <f t="shared" si="5"/>
        <v>182.868846463317</v>
      </c>
      <c r="Q6" s="2">
        <v>1915287</v>
      </c>
      <c r="R6" s="2">
        <v>993260</v>
      </c>
      <c r="S6" s="2">
        <v>15491</v>
      </c>
      <c r="T6" s="2">
        <f t="shared" si="6"/>
        <v>1.92828363167751</v>
      </c>
      <c r="U6" s="2">
        <f t="shared" si="7"/>
        <v>1.91402833801404</v>
      </c>
      <c r="V6" s="3">
        <v>2</v>
      </c>
      <c r="W6" s="5">
        <f>11.35*0.04606</f>
        <v>0.522781</v>
      </c>
      <c r="X6" s="2">
        <f t="shared" si="8"/>
        <v>1.91284687086945</v>
      </c>
      <c r="Y6" s="2">
        <v>2</v>
      </c>
      <c r="Z6" s="2">
        <f t="shared" si="9"/>
        <v>38.2569374173889</v>
      </c>
      <c r="AA6" s="2">
        <v>1450888</v>
      </c>
      <c r="AB6" s="2">
        <v>982443</v>
      </c>
      <c r="AC6" s="2">
        <v>30762</v>
      </c>
      <c r="AD6" s="2">
        <f t="shared" si="10"/>
        <v>1.47681646670596</v>
      </c>
      <c r="AE6" s="2">
        <f t="shared" si="11"/>
        <v>1.46233980290267</v>
      </c>
      <c r="AO6" s="6"/>
      <c r="AP6" s="6"/>
      <c r="AQ6" s="6"/>
      <c r="AR6" s="6"/>
    </row>
    <row r="7" spans="2:44">
      <c r="B7" s="3">
        <v>3</v>
      </c>
      <c r="C7" s="2">
        <f>1*0.03969</f>
        <v>0.03969</v>
      </c>
      <c r="D7" s="2">
        <f t="shared" si="0"/>
        <v>25.1952632905014</v>
      </c>
      <c r="E7" s="2">
        <v>2</v>
      </c>
      <c r="F7" s="2">
        <f t="shared" si="1"/>
        <v>503.905265810028</v>
      </c>
      <c r="G7" s="2">
        <v>1923105</v>
      </c>
      <c r="H7" s="2">
        <v>955148</v>
      </c>
      <c r="I7" s="2">
        <v>39002</v>
      </c>
      <c r="J7" s="2">
        <f t="shared" si="2"/>
        <v>2.01341048717057</v>
      </c>
      <c r="K7" s="2">
        <f t="shared" si="3"/>
        <v>1.97365286928532</v>
      </c>
      <c r="L7" s="3">
        <v>3</v>
      </c>
      <c r="M7" s="5">
        <f>2.4*0.03701</f>
        <v>0.088824</v>
      </c>
      <c r="N7" s="2">
        <f t="shared" si="4"/>
        <v>11.2582184995046</v>
      </c>
      <c r="O7" s="2">
        <v>2</v>
      </c>
      <c r="P7" s="2">
        <f t="shared" si="5"/>
        <v>225.164369990093</v>
      </c>
      <c r="Q7" s="2">
        <v>1891069</v>
      </c>
      <c r="R7" s="2">
        <v>1004868</v>
      </c>
      <c r="S7" s="2">
        <v>53666</v>
      </c>
      <c r="T7" s="2">
        <f t="shared" si="6"/>
        <v>1.88190787247678</v>
      </c>
      <c r="U7" s="2">
        <f t="shared" si="7"/>
        <v>1.8371965378533</v>
      </c>
      <c r="V7" s="3">
        <v>3</v>
      </c>
      <c r="W7" s="5">
        <f>11.35*0.04234</f>
        <v>0.480559</v>
      </c>
      <c r="X7" s="2">
        <f t="shared" si="8"/>
        <v>2.08090994029869</v>
      </c>
      <c r="Y7" s="2">
        <v>2</v>
      </c>
      <c r="Z7" s="2">
        <f t="shared" si="9"/>
        <v>41.6181988059739</v>
      </c>
      <c r="AA7" s="2">
        <v>1632025</v>
      </c>
      <c r="AB7" s="2">
        <v>981489</v>
      </c>
      <c r="AC7" s="2">
        <v>75876</v>
      </c>
      <c r="AD7" s="2">
        <f t="shared" si="10"/>
        <v>1.6628051868131</v>
      </c>
      <c r="AE7" s="2">
        <f t="shared" si="11"/>
        <v>1.61524260780336</v>
      </c>
      <c r="AO7" s="6"/>
      <c r="AP7" s="6"/>
      <c r="AQ7" s="6"/>
      <c r="AR7" s="6"/>
    </row>
    <row r="8" spans="1:44">
      <c r="A8" s="3"/>
      <c r="B8" s="3">
        <v>4</v>
      </c>
      <c r="C8" s="2">
        <f>1*0.03403</f>
        <v>0.03403</v>
      </c>
      <c r="D8" s="2">
        <f t="shared" si="0"/>
        <v>29.385836027035</v>
      </c>
      <c r="E8" s="2">
        <v>2</v>
      </c>
      <c r="F8" s="2">
        <f t="shared" si="1"/>
        <v>587.716720540699</v>
      </c>
      <c r="G8" s="2">
        <v>1887166</v>
      </c>
      <c r="H8" s="2">
        <v>960909</v>
      </c>
      <c r="I8" s="2">
        <v>71747</v>
      </c>
      <c r="J8" s="2">
        <f t="shared" si="2"/>
        <v>1.96393831257695</v>
      </c>
      <c r="K8" s="2">
        <f t="shared" si="3"/>
        <v>1.89696568847709</v>
      </c>
      <c r="L8" s="3">
        <v>4</v>
      </c>
      <c r="M8" s="5">
        <f>2.4*0.03217</f>
        <v>0.077208</v>
      </c>
      <c r="N8" s="2">
        <f t="shared" si="4"/>
        <v>12.952025696819</v>
      </c>
      <c r="O8" s="2">
        <v>2</v>
      </c>
      <c r="P8" s="2">
        <f t="shared" si="5"/>
        <v>259.04051393638</v>
      </c>
      <c r="Q8" s="2">
        <v>1853633</v>
      </c>
      <c r="R8" s="2">
        <v>1011479</v>
      </c>
      <c r="S8" s="2">
        <v>96014</v>
      </c>
      <c r="T8" s="2">
        <f t="shared" si="6"/>
        <v>1.83259662336045</v>
      </c>
      <c r="U8" s="2">
        <f t="shared" si="7"/>
        <v>1.76041473851302</v>
      </c>
      <c r="V8" s="3">
        <v>4</v>
      </c>
      <c r="W8" s="5">
        <f>11.35*0.04197</f>
        <v>0.4763595</v>
      </c>
      <c r="X8" s="2">
        <f t="shared" si="8"/>
        <v>2.09925486948408</v>
      </c>
      <c r="Y8" s="2">
        <v>2</v>
      </c>
      <c r="Z8" s="2">
        <f t="shared" si="9"/>
        <v>41.9850973896815</v>
      </c>
      <c r="AA8" s="2">
        <v>1393019</v>
      </c>
      <c r="AB8" s="2">
        <v>976887</v>
      </c>
      <c r="AC8" s="2">
        <v>128289</v>
      </c>
      <c r="AD8" s="2">
        <f t="shared" si="10"/>
        <v>1.42597762074836</v>
      </c>
      <c r="AE8" s="2">
        <f t="shared" si="11"/>
        <v>1.37653007303814</v>
      </c>
      <c r="AO8" s="6"/>
      <c r="AP8" s="6"/>
      <c r="AQ8" s="6"/>
      <c r="AR8" s="6"/>
    </row>
    <row r="9" spans="2:31">
      <c r="B9" s="3">
        <v>8</v>
      </c>
      <c r="C9" s="2">
        <f>1*0.02429</f>
        <v>0.02429</v>
      </c>
      <c r="D9" s="2">
        <f t="shared" si="0"/>
        <v>41.1692054343351</v>
      </c>
      <c r="E9" s="2">
        <v>2</v>
      </c>
      <c r="F9" s="2">
        <f t="shared" si="1"/>
        <v>823.384108686702</v>
      </c>
      <c r="G9" s="2">
        <v>1759761</v>
      </c>
      <c r="H9" s="2">
        <v>969068</v>
      </c>
      <c r="I9" s="2">
        <v>199784</v>
      </c>
      <c r="J9" s="2">
        <f t="shared" si="2"/>
        <v>1.81593138974767</v>
      </c>
      <c r="K9" s="2">
        <f t="shared" si="3"/>
        <v>1.67646973269499</v>
      </c>
      <c r="L9" s="3">
        <v>8</v>
      </c>
      <c r="M9" s="5">
        <f>2.4*0.02432</f>
        <v>0.058368</v>
      </c>
      <c r="N9" s="2">
        <f t="shared" si="4"/>
        <v>17.1326754385965</v>
      </c>
      <c r="O9" s="2">
        <v>2</v>
      </c>
      <c r="P9" s="2">
        <f t="shared" si="5"/>
        <v>342.65350877193</v>
      </c>
      <c r="Q9" s="2">
        <v>1721785</v>
      </c>
      <c r="R9" s="2">
        <v>1008452</v>
      </c>
      <c r="S9" s="2">
        <v>273067</v>
      </c>
      <c r="T9" s="2">
        <f t="shared" si="6"/>
        <v>1.70735444027083</v>
      </c>
      <c r="U9" s="2">
        <f t="shared" si="7"/>
        <v>1.55663084199298</v>
      </c>
      <c r="V9" s="3">
        <v>8</v>
      </c>
      <c r="W9" s="5">
        <f>11.35*0.04675</f>
        <v>0.5306125</v>
      </c>
      <c r="X9" s="2">
        <f t="shared" si="8"/>
        <v>1.88461447855073</v>
      </c>
      <c r="Y9" s="2">
        <v>2</v>
      </c>
      <c r="Z9" s="2">
        <f t="shared" si="9"/>
        <v>37.6922895710146</v>
      </c>
      <c r="AA9" s="2">
        <v>1272522</v>
      </c>
      <c r="AB9" s="2">
        <v>962135</v>
      </c>
      <c r="AC9" s="2">
        <v>487276</v>
      </c>
      <c r="AD9" s="2">
        <f t="shared" si="10"/>
        <v>1.32260233750981</v>
      </c>
      <c r="AE9" s="2">
        <f t="shared" si="11"/>
        <v>1.21414698798339</v>
      </c>
    </row>
    <row r="10" spans="1:31">
      <c r="A10" s="3"/>
      <c r="B10" s="2">
        <v>0.5</v>
      </c>
      <c r="C10" s="2">
        <f>1*0.09687</f>
        <v>0.09687</v>
      </c>
      <c r="D10" s="2">
        <f t="shared" si="0"/>
        <v>10.3231134510168</v>
      </c>
      <c r="E10" s="2">
        <v>4</v>
      </c>
      <c r="F10" s="2">
        <f t="shared" si="1"/>
        <v>412.924538040673</v>
      </c>
      <c r="G10" s="2">
        <v>1240289</v>
      </c>
      <c r="H10" s="2">
        <v>329742</v>
      </c>
      <c r="I10" s="2">
        <v>0</v>
      </c>
      <c r="J10" s="2">
        <f t="shared" si="2"/>
        <v>3.76139223999369</v>
      </c>
      <c r="K10" s="2">
        <f t="shared" si="3"/>
        <v>3.76139223999369</v>
      </c>
      <c r="L10" s="2">
        <v>0.5</v>
      </c>
      <c r="M10" s="5">
        <f>2.4*0.08915</f>
        <v>0.21396</v>
      </c>
      <c r="N10" s="2">
        <f t="shared" si="4"/>
        <v>4.67377079828005</v>
      </c>
      <c r="O10" s="2">
        <v>4</v>
      </c>
      <c r="P10" s="2">
        <f t="shared" si="5"/>
        <v>186.950831931202</v>
      </c>
      <c r="Q10" s="2">
        <v>1161542</v>
      </c>
      <c r="R10" s="2">
        <v>369482</v>
      </c>
      <c r="S10" s="2">
        <v>0</v>
      </c>
      <c r="T10" s="2">
        <f t="shared" si="6"/>
        <v>3.14370388814611</v>
      </c>
      <c r="U10" s="2">
        <f t="shared" si="7"/>
        <v>3.14370388814611</v>
      </c>
      <c r="V10" s="2">
        <v>0.5</v>
      </c>
      <c r="W10" s="5">
        <f>11.35*0.1614</f>
        <v>1.83189</v>
      </c>
      <c r="X10" s="2">
        <f t="shared" si="8"/>
        <v>0.545884305280339</v>
      </c>
      <c r="Y10" s="2">
        <v>4</v>
      </c>
      <c r="Z10" s="2">
        <f t="shared" si="9"/>
        <v>21.8353722112136</v>
      </c>
      <c r="AA10" s="2">
        <v>523298</v>
      </c>
      <c r="AB10" s="2">
        <v>397373</v>
      </c>
      <c r="AC10" s="2">
        <v>0</v>
      </c>
      <c r="AD10" s="2">
        <f t="shared" si="10"/>
        <v>1.31689369937062</v>
      </c>
      <c r="AE10" s="2">
        <f t="shared" si="11"/>
        <v>1.31689369937062</v>
      </c>
    </row>
    <row r="11" spans="2:31">
      <c r="B11" s="3">
        <v>1</v>
      </c>
      <c r="C11" s="2">
        <f>1*0.07072</f>
        <v>0.07072</v>
      </c>
      <c r="D11" s="2">
        <f t="shared" ref="D11:D33" si="12">1/C11</f>
        <v>14.1402714932127</v>
      </c>
      <c r="E11" s="2">
        <v>4</v>
      </c>
      <c r="F11" s="2">
        <f t="shared" si="1"/>
        <v>565.610859728507</v>
      </c>
      <c r="G11" s="2">
        <v>1233396</v>
      </c>
      <c r="H11" s="2">
        <v>335882</v>
      </c>
      <c r="I11" s="2">
        <v>0</v>
      </c>
      <c r="J11" s="2">
        <f t="shared" si="2"/>
        <v>3.67211103899584</v>
      </c>
      <c r="K11" s="2">
        <f t="shared" si="3"/>
        <v>3.67211103899584</v>
      </c>
      <c r="L11" s="3">
        <v>1</v>
      </c>
      <c r="M11" s="5">
        <f>2.4*0.06495</f>
        <v>0.15588</v>
      </c>
      <c r="N11" s="2">
        <f t="shared" si="4"/>
        <v>6.41519117269695</v>
      </c>
      <c r="O11" s="2">
        <v>4</v>
      </c>
      <c r="P11" s="2">
        <f t="shared" si="5"/>
        <v>256.607646907878</v>
      </c>
      <c r="Q11" s="2">
        <v>1180409</v>
      </c>
      <c r="R11" s="2">
        <v>374883</v>
      </c>
      <c r="S11" s="2">
        <v>0</v>
      </c>
      <c r="T11" s="2">
        <f t="shared" si="6"/>
        <v>3.14873974013225</v>
      </c>
      <c r="U11" s="2">
        <f t="shared" si="7"/>
        <v>3.14873974013225</v>
      </c>
      <c r="V11" s="3">
        <v>1</v>
      </c>
      <c r="W11" s="5">
        <f>11.35*0.07102</f>
        <v>0.806077</v>
      </c>
      <c r="X11" s="2">
        <f t="shared" si="8"/>
        <v>1.2405762724901</v>
      </c>
      <c r="Y11" s="2">
        <v>4</v>
      </c>
      <c r="Z11" s="2">
        <f t="shared" si="9"/>
        <v>49.6230508996039</v>
      </c>
      <c r="AA11" s="2">
        <v>624744</v>
      </c>
      <c r="AB11" s="2">
        <v>375595</v>
      </c>
      <c r="AC11" s="2">
        <v>0</v>
      </c>
      <c r="AD11" s="2">
        <f t="shared" si="10"/>
        <v>1.66334482620908</v>
      </c>
      <c r="AE11" s="2">
        <f t="shared" si="11"/>
        <v>1.66334482620908</v>
      </c>
    </row>
    <row r="12" spans="1:31">
      <c r="A12" s="3"/>
      <c r="B12" s="3">
        <v>2</v>
      </c>
      <c r="C12" s="2">
        <f>1*0.04942</f>
        <v>0.04942</v>
      </c>
      <c r="D12" s="2">
        <f t="shared" si="12"/>
        <v>20.2347227842979</v>
      </c>
      <c r="E12" s="2">
        <v>4</v>
      </c>
      <c r="F12" s="2">
        <f t="shared" si="1"/>
        <v>809.388911371914</v>
      </c>
      <c r="G12" s="2">
        <v>1167898</v>
      </c>
      <c r="H12" s="2">
        <v>348894</v>
      </c>
      <c r="I12" s="2">
        <v>7678</v>
      </c>
      <c r="J12" s="2">
        <f t="shared" si="2"/>
        <v>3.34742930517578</v>
      </c>
      <c r="K12" s="2">
        <f t="shared" si="3"/>
        <v>3.29688253704722</v>
      </c>
      <c r="L12" s="3">
        <v>2</v>
      </c>
      <c r="M12" s="5">
        <f>2.4*0.04557</f>
        <v>0.109368</v>
      </c>
      <c r="N12" s="2">
        <f t="shared" si="4"/>
        <v>9.14344232316583</v>
      </c>
      <c r="O12" s="2">
        <v>4</v>
      </c>
      <c r="P12" s="2">
        <f t="shared" si="5"/>
        <v>365.737692926633</v>
      </c>
      <c r="Q12" s="2">
        <v>1145514</v>
      </c>
      <c r="R12" s="2">
        <v>387672</v>
      </c>
      <c r="S12" s="2">
        <v>10660</v>
      </c>
      <c r="T12" s="2">
        <f t="shared" si="6"/>
        <v>2.95485358756887</v>
      </c>
      <c r="U12" s="2">
        <f t="shared" si="7"/>
        <v>2.90253858590322</v>
      </c>
      <c r="V12" s="3">
        <v>2</v>
      </c>
      <c r="W12" s="5">
        <f>11.35*0.04606</f>
        <v>0.522781</v>
      </c>
      <c r="X12" s="2">
        <f t="shared" si="8"/>
        <v>1.91284687086945</v>
      </c>
      <c r="Y12" s="2">
        <v>4</v>
      </c>
      <c r="Z12" s="2">
        <f t="shared" si="9"/>
        <v>76.5138748347779</v>
      </c>
      <c r="AA12" s="2">
        <v>694567</v>
      </c>
      <c r="AB12" s="2">
        <v>368346</v>
      </c>
      <c r="AC12" s="2">
        <v>13566</v>
      </c>
      <c r="AD12" s="2">
        <f t="shared" si="10"/>
        <v>1.8856374169938</v>
      </c>
      <c r="AE12" s="2">
        <f t="shared" si="11"/>
        <v>1.85417844948575</v>
      </c>
    </row>
    <row r="13" spans="2:31">
      <c r="B13" s="3">
        <v>3</v>
      </c>
      <c r="C13" s="2">
        <f>1*0.03969</f>
        <v>0.03969</v>
      </c>
      <c r="D13" s="2">
        <f t="shared" si="12"/>
        <v>25.1952632905014</v>
      </c>
      <c r="E13" s="2">
        <v>4</v>
      </c>
      <c r="F13" s="2">
        <f t="shared" si="1"/>
        <v>1007.81053162006</v>
      </c>
      <c r="G13" s="2">
        <v>1101822</v>
      </c>
      <c r="H13" s="2">
        <v>353964</v>
      </c>
      <c r="I13" s="2">
        <v>24470</v>
      </c>
      <c r="J13" s="2">
        <f t="shared" si="2"/>
        <v>3.11280808217785</v>
      </c>
      <c r="K13" s="2">
        <f t="shared" si="3"/>
        <v>2.97619135701338</v>
      </c>
      <c r="L13" s="3">
        <v>3</v>
      </c>
      <c r="M13" s="5">
        <f>2.4*0.03701</f>
        <v>0.088824</v>
      </c>
      <c r="N13" s="2">
        <f t="shared" si="4"/>
        <v>11.2582184995046</v>
      </c>
      <c r="O13" s="2">
        <v>4</v>
      </c>
      <c r="P13" s="2">
        <f t="shared" si="5"/>
        <v>450.328739980186</v>
      </c>
      <c r="Q13" s="2">
        <v>1094383</v>
      </c>
      <c r="R13" s="2">
        <v>392226</v>
      </c>
      <c r="S13" s="2">
        <v>33221</v>
      </c>
      <c r="T13" s="2">
        <f t="shared" si="6"/>
        <v>2.79018474043026</v>
      </c>
      <c r="U13" s="2">
        <f t="shared" si="7"/>
        <v>2.65039828697817</v>
      </c>
      <c r="V13" s="3">
        <v>3</v>
      </c>
      <c r="W13" s="5">
        <f>11.35*0.04234</f>
        <v>0.480559</v>
      </c>
      <c r="X13" s="2">
        <f t="shared" si="8"/>
        <v>2.08090994029869</v>
      </c>
      <c r="Y13" s="2">
        <v>4</v>
      </c>
      <c r="Z13" s="2">
        <f t="shared" si="9"/>
        <v>83.2363976119478</v>
      </c>
      <c r="AA13" s="2">
        <v>688012</v>
      </c>
      <c r="AB13" s="2">
        <v>366730</v>
      </c>
      <c r="AC13" s="2">
        <v>34049</v>
      </c>
      <c r="AD13" s="2">
        <f t="shared" si="10"/>
        <v>1.87607231478199</v>
      </c>
      <c r="AE13" s="2">
        <f t="shared" si="11"/>
        <v>1.80164379870203</v>
      </c>
    </row>
    <row r="14" spans="1:31">
      <c r="A14" s="3"/>
      <c r="B14" s="3">
        <v>4</v>
      </c>
      <c r="C14" s="2">
        <f>1*0.03403</f>
        <v>0.03403</v>
      </c>
      <c r="D14" s="2">
        <f t="shared" si="12"/>
        <v>29.385836027035</v>
      </c>
      <c r="E14" s="2">
        <v>4</v>
      </c>
      <c r="F14" s="2">
        <f t="shared" si="1"/>
        <v>1175.4334410814</v>
      </c>
      <c r="G14" s="2">
        <v>1048388</v>
      </c>
      <c r="H14" s="2">
        <v>356988</v>
      </c>
      <c r="I14" s="2">
        <v>41141</v>
      </c>
      <c r="J14" s="2">
        <f t="shared" si="2"/>
        <v>2.93675977904019</v>
      </c>
      <c r="K14" s="2">
        <f t="shared" si="3"/>
        <v>2.73662305433666</v>
      </c>
      <c r="L14" s="3">
        <v>4</v>
      </c>
      <c r="M14" s="5">
        <f>2.4*0.03217</f>
        <v>0.077208</v>
      </c>
      <c r="N14" s="2">
        <f t="shared" si="4"/>
        <v>12.952025696819</v>
      </c>
      <c r="O14" s="2">
        <v>4</v>
      </c>
      <c r="P14" s="2">
        <f t="shared" si="5"/>
        <v>518.081027872759</v>
      </c>
      <c r="Q14" s="2">
        <v>1047280</v>
      </c>
      <c r="R14" s="2">
        <v>393338</v>
      </c>
      <c r="S14" s="2">
        <v>56136</v>
      </c>
      <c r="T14" s="2">
        <f t="shared" si="6"/>
        <v>2.66254468167327</v>
      </c>
      <c r="U14" s="2">
        <f t="shared" si="7"/>
        <v>2.45490506681143</v>
      </c>
      <c r="V14" s="3">
        <v>4</v>
      </c>
      <c r="W14" s="5">
        <f>11.35*0.04197</f>
        <v>0.4763595</v>
      </c>
      <c r="X14" s="2">
        <f t="shared" si="8"/>
        <v>2.09925486948408</v>
      </c>
      <c r="Y14" s="2">
        <v>4</v>
      </c>
      <c r="Z14" s="2">
        <f t="shared" si="9"/>
        <v>83.9701947793631</v>
      </c>
      <c r="AA14" s="2">
        <v>661641</v>
      </c>
      <c r="AB14" s="2">
        <v>361234</v>
      </c>
      <c r="AC14" s="2">
        <v>58493</v>
      </c>
      <c r="AD14" s="2">
        <f t="shared" si="10"/>
        <v>1.83161330328817</v>
      </c>
      <c r="AE14" s="2">
        <f t="shared" si="11"/>
        <v>1.71571997989169</v>
      </c>
    </row>
    <row r="15" spans="2:31">
      <c r="B15" s="3">
        <v>8</v>
      </c>
      <c r="C15" s="2">
        <f>1*0.02429</f>
        <v>0.02429</v>
      </c>
      <c r="D15" s="2">
        <f t="shared" si="12"/>
        <v>41.1692054343351</v>
      </c>
      <c r="E15" s="2">
        <v>4</v>
      </c>
      <c r="F15" s="2">
        <f t="shared" si="1"/>
        <v>1646.7682173734</v>
      </c>
      <c r="G15" s="2">
        <v>910689</v>
      </c>
      <c r="H15" s="2">
        <v>359868</v>
      </c>
      <c r="I15" s="2">
        <v>99518</v>
      </c>
      <c r="J15" s="2">
        <f t="shared" si="2"/>
        <v>2.53061956050552</v>
      </c>
      <c r="K15" s="2">
        <f t="shared" si="3"/>
        <v>2.19903741080486</v>
      </c>
      <c r="L15" s="3">
        <v>8</v>
      </c>
      <c r="M15" s="5">
        <f>2.4*0.02432</f>
        <v>0.058368</v>
      </c>
      <c r="N15" s="2">
        <f t="shared" si="4"/>
        <v>17.1326754385965</v>
      </c>
      <c r="O15" s="2">
        <v>4</v>
      </c>
      <c r="P15" s="2">
        <f t="shared" si="5"/>
        <v>685.30701754386</v>
      </c>
      <c r="Q15" s="2">
        <v>914921</v>
      </c>
      <c r="R15" s="2">
        <v>388951</v>
      </c>
      <c r="S15" s="2">
        <v>143472</v>
      </c>
      <c r="T15" s="2">
        <f t="shared" si="6"/>
        <v>2.35227830755031</v>
      </c>
      <c r="U15" s="2">
        <f t="shared" si="7"/>
        <v>1.98787993756844</v>
      </c>
      <c r="V15" s="3">
        <v>8</v>
      </c>
      <c r="W15" s="5">
        <f>11.35*0.04675</f>
        <v>0.5306125</v>
      </c>
      <c r="X15" s="2">
        <f t="shared" si="8"/>
        <v>1.88461447855073</v>
      </c>
      <c r="Y15" s="2">
        <v>4</v>
      </c>
      <c r="Z15" s="2">
        <f t="shared" si="9"/>
        <v>75.3845791420293</v>
      </c>
      <c r="AA15" s="2">
        <v>589461</v>
      </c>
      <c r="AB15" s="2">
        <v>349599</v>
      </c>
      <c r="AC15" s="2">
        <v>269077</v>
      </c>
      <c r="AD15" s="2">
        <f t="shared" si="10"/>
        <v>1.68610608153913</v>
      </c>
      <c r="AE15" s="2">
        <f t="shared" si="11"/>
        <v>1.38770212518346</v>
      </c>
    </row>
    <row r="16" spans="1:31">
      <c r="A16" s="3"/>
      <c r="B16" s="2">
        <v>0.5</v>
      </c>
      <c r="C16" s="2">
        <f>1*0.09687</f>
        <v>0.09687</v>
      </c>
      <c r="D16" s="2">
        <f t="shared" si="12"/>
        <v>10.3231134510168</v>
      </c>
      <c r="E16" s="2">
        <v>7</v>
      </c>
      <c r="F16" s="2">
        <f t="shared" si="1"/>
        <v>722.617941571178</v>
      </c>
      <c r="G16" s="2">
        <v>549807</v>
      </c>
      <c r="H16" s="2">
        <v>73776</v>
      </c>
      <c r="I16" s="2">
        <v>0</v>
      </c>
      <c r="J16" s="2">
        <f t="shared" si="2"/>
        <v>7.45238288874431</v>
      </c>
      <c r="K16" s="2">
        <f t="shared" si="3"/>
        <v>7.45238288874431</v>
      </c>
      <c r="L16" s="2">
        <v>0.5</v>
      </c>
      <c r="M16" s="5">
        <f>2.4*0.08915</f>
        <v>0.21396</v>
      </c>
      <c r="N16" s="2">
        <f t="shared" si="4"/>
        <v>4.67377079828005</v>
      </c>
      <c r="O16" s="2">
        <v>7</v>
      </c>
      <c r="P16" s="2">
        <f t="shared" si="5"/>
        <v>327.163955879604</v>
      </c>
      <c r="Q16" s="2">
        <v>491977</v>
      </c>
      <c r="R16" s="2">
        <v>89989</v>
      </c>
      <c r="S16" s="2">
        <v>0</v>
      </c>
      <c r="T16" s="2">
        <f t="shared" si="6"/>
        <v>5.46707930969341</v>
      </c>
      <c r="U16" s="2">
        <f t="shared" si="7"/>
        <v>5.46707930969341</v>
      </c>
      <c r="V16" s="2">
        <v>0.5</v>
      </c>
      <c r="W16" s="5">
        <f>11.35*0.1614</f>
        <v>1.83189</v>
      </c>
      <c r="X16" s="2">
        <f t="shared" si="8"/>
        <v>0.545884305280339</v>
      </c>
      <c r="Y16" s="2">
        <v>7</v>
      </c>
      <c r="Z16" s="2">
        <f t="shared" si="9"/>
        <v>38.2119013696237</v>
      </c>
      <c r="AA16" s="2">
        <v>141952</v>
      </c>
      <c r="AB16" s="2">
        <v>97144</v>
      </c>
      <c r="AC16" s="2">
        <v>0</v>
      </c>
      <c r="AD16" s="2">
        <f t="shared" si="10"/>
        <v>1.46125339701886</v>
      </c>
      <c r="AE16" s="2">
        <f t="shared" si="11"/>
        <v>1.46125339701886</v>
      </c>
    </row>
    <row r="17" spans="2:31">
      <c r="B17" s="3">
        <v>1</v>
      </c>
      <c r="C17" s="2">
        <f>1*0.07072</f>
        <v>0.07072</v>
      </c>
      <c r="D17" s="2">
        <f t="shared" si="12"/>
        <v>14.1402714932127</v>
      </c>
      <c r="E17" s="2">
        <v>7</v>
      </c>
      <c r="F17" s="2">
        <f t="shared" si="1"/>
        <v>989.819004524887</v>
      </c>
      <c r="G17" s="2">
        <v>500378</v>
      </c>
      <c r="H17" s="2">
        <v>74847</v>
      </c>
      <c r="I17" s="2">
        <v>0</v>
      </c>
      <c r="J17" s="2">
        <f t="shared" si="2"/>
        <v>6.68534476999746</v>
      </c>
      <c r="K17" s="2">
        <f t="shared" si="3"/>
        <v>6.68534476999746</v>
      </c>
      <c r="L17" s="3">
        <v>1</v>
      </c>
      <c r="M17" s="5">
        <f>2.4*0.06495</f>
        <v>0.15588</v>
      </c>
      <c r="N17" s="2">
        <f t="shared" si="4"/>
        <v>6.41519117269695</v>
      </c>
      <c r="O17" s="2">
        <v>7</v>
      </c>
      <c r="P17" s="2">
        <f t="shared" si="5"/>
        <v>449.063382088786</v>
      </c>
      <c r="Q17" s="2">
        <v>478157</v>
      </c>
      <c r="R17" s="2">
        <v>90600</v>
      </c>
      <c r="S17" s="2">
        <v>0</v>
      </c>
      <c r="T17" s="2">
        <f t="shared" si="6"/>
        <v>5.2776710816777</v>
      </c>
      <c r="U17" s="2">
        <f t="shared" si="7"/>
        <v>5.2776710816777</v>
      </c>
      <c r="V17" s="3">
        <v>1</v>
      </c>
      <c r="W17" s="5">
        <f>11.35*0.07102</f>
        <v>0.806077</v>
      </c>
      <c r="X17" s="2">
        <f t="shared" si="8"/>
        <v>1.2405762724901</v>
      </c>
      <c r="Y17" s="2">
        <v>7</v>
      </c>
      <c r="Z17" s="2">
        <f t="shared" si="9"/>
        <v>86.8403390743068</v>
      </c>
      <c r="AA17" s="2">
        <v>178524</v>
      </c>
      <c r="AB17" s="2">
        <v>87651</v>
      </c>
      <c r="AC17" s="2">
        <v>0</v>
      </c>
      <c r="AD17" s="2">
        <f t="shared" si="10"/>
        <v>2.0367594208851</v>
      </c>
      <c r="AE17" s="2">
        <f t="shared" si="11"/>
        <v>2.0367594208851</v>
      </c>
    </row>
    <row r="18" spans="1:31">
      <c r="A18" s="3"/>
      <c r="B18" s="3">
        <v>2</v>
      </c>
      <c r="C18" s="2">
        <f>1*0.04942</f>
        <v>0.04942</v>
      </c>
      <c r="D18" s="2">
        <f t="shared" si="12"/>
        <v>20.2347227842979</v>
      </c>
      <c r="E18" s="2">
        <v>7</v>
      </c>
      <c r="F18" s="2">
        <f t="shared" si="1"/>
        <v>1416.43059490085</v>
      </c>
      <c r="G18" s="2">
        <v>429400</v>
      </c>
      <c r="H18" s="2">
        <v>78148</v>
      </c>
      <c r="I18" s="2">
        <v>2640</v>
      </c>
      <c r="J18" s="2">
        <f t="shared" si="2"/>
        <v>5.49470235962533</v>
      </c>
      <c r="K18" s="2">
        <f t="shared" si="3"/>
        <v>5.34782393424766</v>
      </c>
      <c r="L18" s="3">
        <v>2</v>
      </c>
      <c r="M18" s="5">
        <f>2.4*0.04557</f>
        <v>0.109368</v>
      </c>
      <c r="N18" s="2">
        <f t="shared" si="4"/>
        <v>9.14344232316583</v>
      </c>
      <c r="O18" s="2">
        <v>7</v>
      </c>
      <c r="P18" s="2">
        <f t="shared" si="5"/>
        <v>640.040962621608</v>
      </c>
      <c r="Q18" s="2">
        <v>436983</v>
      </c>
      <c r="R18" s="2">
        <v>94168</v>
      </c>
      <c r="S18" s="2">
        <v>3748</v>
      </c>
      <c r="T18" s="2">
        <f t="shared" si="6"/>
        <v>4.64046172797553</v>
      </c>
      <c r="U18" s="2">
        <f t="shared" si="7"/>
        <v>4.50111319906859</v>
      </c>
      <c r="V18" s="3">
        <v>2</v>
      </c>
      <c r="W18" s="5">
        <f>11.35*0.04606</f>
        <v>0.522781</v>
      </c>
      <c r="X18" s="2">
        <f t="shared" si="8"/>
        <v>1.91284687086945</v>
      </c>
      <c r="Y18" s="2">
        <v>7</v>
      </c>
      <c r="Z18" s="2">
        <f t="shared" si="9"/>
        <v>133.899280960861</v>
      </c>
      <c r="AA18" s="2">
        <v>209150</v>
      </c>
      <c r="AB18" s="2">
        <v>84283</v>
      </c>
      <c r="AC18" s="2">
        <v>3622</v>
      </c>
      <c r="AD18" s="2">
        <f t="shared" si="10"/>
        <v>2.48152059134108</v>
      </c>
      <c r="AE18" s="2">
        <f t="shared" si="11"/>
        <v>2.42047665092998</v>
      </c>
    </row>
    <row r="19" spans="2:31">
      <c r="B19" s="3">
        <v>3</v>
      </c>
      <c r="C19" s="2">
        <f>1*0.03969</f>
        <v>0.03969</v>
      </c>
      <c r="D19" s="2">
        <f t="shared" si="12"/>
        <v>25.1952632905014</v>
      </c>
      <c r="E19" s="2">
        <v>7</v>
      </c>
      <c r="F19" s="2">
        <f t="shared" si="1"/>
        <v>1763.6684303351</v>
      </c>
      <c r="G19" s="2">
        <v>384137</v>
      </c>
      <c r="H19" s="2">
        <v>80080</v>
      </c>
      <c r="I19" s="2">
        <v>7555</v>
      </c>
      <c r="J19" s="2">
        <f t="shared" si="2"/>
        <v>4.79691558441558</v>
      </c>
      <c r="K19" s="2">
        <f t="shared" si="3"/>
        <v>4.46958407029155</v>
      </c>
      <c r="L19" s="3">
        <v>3</v>
      </c>
      <c r="M19" s="5">
        <f>2.4*0.03701</f>
        <v>0.088824</v>
      </c>
      <c r="N19" s="2">
        <f t="shared" si="4"/>
        <v>11.2582184995046</v>
      </c>
      <c r="O19" s="2">
        <v>7</v>
      </c>
      <c r="P19" s="2">
        <f t="shared" si="5"/>
        <v>788.075294965325</v>
      </c>
      <c r="Q19" s="2">
        <v>401401</v>
      </c>
      <c r="R19" s="2">
        <v>95276</v>
      </c>
      <c r="S19" s="2">
        <v>11097</v>
      </c>
      <c r="T19" s="2">
        <f t="shared" si="6"/>
        <v>4.21303371258239</v>
      </c>
      <c r="U19" s="2">
        <f t="shared" si="7"/>
        <v>3.87784494185555</v>
      </c>
      <c r="V19" s="3">
        <v>3</v>
      </c>
      <c r="W19" s="5">
        <f>11.35*0.04234</f>
        <v>0.480559</v>
      </c>
      <c r="X19" s="2">
        <f t="shared" si="8"/>
        <v>2.08090994029869</v>
      </c>
      <c r="Y19" s="2">
        <v>7</v>
      </c>
      <c r="Z19" s="2">
        <f t="shared" si="9"/>
        <v>145.663695820909</v>
      </c>
      <c r="AA19" s="2">
        <v>211643</v>
      </c>
      <c r="AB19" s="2">
        <v>83654</v>
      </c>
      <c r="AC19" s="2">
        <v>9357</v>
      </c>
      <c r="AD19" s="2">
        <f t="shared" si="10"/>
        <v>2.52998063451837</v>
      </c>
      <c r="AE19" s="2">
        <f t="shared" si="11"/>
        <v>2.37606304630635</v>
      </c>
    </row>
    <row r="20" spans="1:31">
      <c r="A20" s="3"/>
      <c r="B20" s="3">
        <v>4</v>
      </c>
      <c r="C20" s="2">
        <f>1*0.03403</f>
        <v>0.03403</v>
      </c>
      <c r="D20" s="2">
        <f t="shared" si="12"/>
        <v>29.385836027035</v>
      </c>
      <c r="E20" s="2">
        <v>7</v>
      </c>
      <c r="F20" s="2">
        <f t="shared" si="1"/>
        <v>2057.00852189245</v>
      </c>
      <c r="G20" s="2">
        <v>351985</v>
      </c>
      <c r="H20" s="2">
        <v>80692</v>
      </c>
      <c r="I20" s="2">
        <v>12099</v>
      </c>
      <c r="J20" s="2">
        <f t="shared" si="2"/>
        <v>4.36208050364348</v>
      </c>
      <c r="K20" s="2">
        <f t="shared" si="3"/>
        <v>3.92369949671843</v>
      </c>
      <c r="L20" s="3">
        <v>4</v>
      </c>
      <c r="M20" s="5">
        <f>2.4*0.03217</f>
        <v>0.077208</v>
      </c>
      <c r="N20" s="2">
        <f t="shared" si="4"/>
        <v>12.952025696819</v>
      </c>
      <c r="O20" s="2">
        <v>7</v>
      </c>
      <c r="P20" s="2">
        <f t="shared" si="5"/>
        <v>906.641798777329</v>
      </c>
      <c r="Q20" s="2">
        <v>372573</v>
      </c>
      <c r="R20" s="2">
        <v>95610</v>
      </c>
      <c r="S20" s="2">
        <v>17706</v>
      </c>
      <c r="T20" s="2">
        <f t="shared" si="6"/>
        <v>3.89679949796046</v>
      </c>
      <c r="U20" s="2">
        <f t="shared" si="7"/>
        <v>3.44416498993964</v>
      </c>
      <c r="V20" s="3">
        <v>4</v>
      </c>
      <c r="W20" s="5">
        <f>11.35*0.04197</f>
        <v>0.4763595</v>
      </c>
      <c r="X20" s="2">
        <f t="shared" si="8"/>
        <v>2.09925486948408</v>
      </c>
      <c r="Y20" s="2">
        <v>7</v>
      </c>
      <c r="Z20" s="2">
        <f t="shared" si="9"/>
        <v>146.947840863885</v>
      </c>
      <c r="AA20" s="2">
        <v>202267</v>
      </c>
      <c r="AB20" s="2">
        <v>81351</v>
      </c>
      <c r="AC20" s="2">
        <v>16494</v>
      </c>
      <c r="AD20" s="2">
        <f t="shared" si="10"/>
        <v>2.48634927659156</v>
      </c>
      <c r="AE20" s="2">
        <f t="shared" si="11"/>
        <v>2.23579130257039</v>
      </c>
    </row>
    <row r="21" spans="2:31">
      <c r="B21" s="3">
        <v>8</v>
      </c>
      <c r="C21" s="2">
        <f>1*0.02429</f>
        <v>0.02429</v>
      </c>
      <c r="D21" s="2">
        <f t="shared" si="12"/>
        <v>41.1692054343351</v>
      </c>
      <c r="E21" s="2">
        <v>7</v>
      </c>
      <c r="F21" s="2">
        <f t="shared" si="1"/>
        <v>2881.84438040346</v>
      </c>
      <c r="G21" s="2">
        <v>283665</v>
      </c>
      <c r="H21" s="2">
        <v>81381</v>
      </c>
      <c r="I21" s="2">
        <v>27824</v>
      </c>
      <c r="J21" s="2">
        <f t="shared" si="2"/>
        <v>3.4856416116784</v>
      </c>
      <c r="K21" s="2">
        <f t="shared" si="3"/>
        <v>2.85233276864612</v>
      </c>
      <c r="L21" s="3">
        <v>8</v>
      </c>
      <c r="M21" s="5">
        <f>2.4*0.02432</f>
        <v>0.058368</v>
      </c>
      <c r="N21" s="2">
        <f t="shared" si="4"/>
        <v>17.1326754385965</v>
      </c>
      <c r="O21" s="2">
        <v>7</v>
      </c>
      <c r="P21" s="2">
        <f t="shared" si="5"/>
        <v>1199.28728070175</v>
      </c>
      <c r="Q21" s="2">
        <v>304040</v>
      </c>
      <c r="R21" s="2">
        <v>93291</v>
      </c>
      <c r="S21" s="2">
        <v>43729</v>
      </c>
      <c r="T21" s="2">
        <f t="shared" si="6"/>
        <v>3.2590496403726</v>
      </c>
      <c r="U21" s="2">
        <f t="shared" si="7"/>
        <v>2.53808933002481</v>
      </c>
      <c r="V21" s="3">
        <v>8</v>
      </c>
      <c r="W21" s="5">
        <f>11.35*0.04675</f>
        <v>0.5306125</v>
      </c>
      <c r="X21" s="2">
        <f t="shared" si="8"/>
        <v>1.88461447855073</v>
      </c>
      <c r="Y21" s="2">
        <v>7</v>
      </c>
      <c r="Z21" s="2">
        <f t="shared" si="9"/>
        <v>131.923013498551</v>
      </c>
      <c r="AA21" s="2">
        <v>179873</v>
      </c>
      <c r="AB21" s="2">
        <v>76488</v>
      </c>
      <c r="AC21" s="2">
        <v>87338</v>
      </c>
      <c r="AD21" s="2">
        <f t="shared" si="10"/>
        <v>2.35164993201548</v>
      </c>
      <c r="AE21" s="2">
        <f t="shared" si="11"/>
        <v>1.63106588697765</v>
      </c>
    </row>
    <row r="22" spans="1:31">
      <c r="A22" s="3"/>
      <c r="B22" s="2">
        <v>0.5</v>
      </c>
      <c r="C22" s="2">
        <f>1*0.09687</f>
        <v>0.09687</v>
      </c>
      <c r="D22" s="2">
        <f t="shared" si="12"/>
        <v>10.3231134510168</v>
      </c>
      <c r="E22" s="2">
        <v>10</v>
      </c>
      <c r="F22" s="2">
        <f t="shared" si="1"/>
        <v>1032.31134510168</v>
      </c>
      <c r="G22" s="2">
        <v>208194</v>
      </c>
      <c r="H22" s="2">
        <v>16414</v>
      </c>
      <c r="I22" s="2">
        <v>0</v>
      </c>
      <c r="J22" s="2">
        <f t="shared" si="2"/>
        <v>12.6839283538443</v>
      </c>
      <c r="K22" s="2">
        <f t="shared" si="3"/>
        <v>12.6839283538443</v>
      </c>
      <c r="L22" s="2">
        <v>0.5</v>
      </c>
      <c r="M22" s="5">
        <f>2.4*0.08915</f>
        <v>0.21396</v>
      </c>
      <c r="N22" s="2">
        <f t="shared" si="4"/>
        <v>4.67377079828005</v>
      </c>
      <c r="O22" s="2">
        <v>10</v>
      </c>
      <c r="P22" s="2">
        <f t="shared" si="5"/>
        <v>467.377079828005</v>
      </c>
      <c r="Q22" s="2">
        <v>184968</v>
      </c>
      <c r="R22" s="2">
        <v>21730</v>
      </c>
      <c r="S22" s="2">
        <v>0</v>
      </c>
      <c r="T22" s="2">
        <f t="shared" si="6"/>
        <v>8.51210308329498</v>
      </c>
      <c r="U22" s="2">
        <f t="shared" si="7"/>
        <v>8.51210308329498</v>
      </c>
      <c r="V22" s="2">
        <v>0.5</v>
      </c>
      <c r="W22" s="5">
        <f>11.35*0.1614</f>
        <v>1.83189</v>
      </c>
      <c r="X22" s="2">
        <f t="shared" si="8"/>
        <v>0.545884305280339</v>
      </c>
      <c r="Y22" s="2">
        <v>10</v>
      </c>
      <c r="Z22" s="2">
        <f t="shared" si="9"/>
        <v>54.5884305280339</v>
      </c>
      <c r="AA22" s="2">
        <v>37583</v>
      </c>
      <c r="AB22" s="2">
        <v>23934</v>
      </c>
      <c r="AC22" s="2">
        <v>0</v>
      </c>
      <c r="AD22" s="2">
        <f t="shared" si="10"/>
        <v>1.57027659396674</v>
      </c>
      <c r="AE22" s="2">
        <f t="shared" si="11"/>
        <v>1.57027659396674</v>
      </c>
    </row>
    <row r="23" spans="2:31">
      <c r="B23" s="3">
        <v>1</v>
      </c>
      <c r="C23" s="2">
        <f>1*0.07072</f>
        <v>0.07072</v>
      </c>
      <c r="D23" s="2">
        <f t="shared" si="12"/>
        <v>14.1402714932127</v>
      </c>
      <c r="E23" s="2">
        <v>10</v>
      </c>
      <c r="F23" s="2">
        <f t="shared" si="1"/>
        <v>1414.02714932127</v>
      </c>
      <c r="G23" s="2">
        <v>173362</v>
      </c>
      <c r="H23" s="2">
        <v>16542</v>
      </c>
      <c r="I23" s="2">
        <v>0</v>
      </c>
      <c r="J23" s="2">
        <f t="shared" si="2"/>
        <v>10.4801112320155</v>
      </c>
      <c r="K23" s="2">
        <f t="shared" si="3"/>
        <v>10.4801112320155</v>
      </c>
      <c r="L23" s="3">
        <v>1</v>
      </c>
      <c r="M23" s="5">
        <f>2.4*0.06495</f>
        <v>0.15588</v>
      </c>
      <c r="N23" s="2">
        <f t="shared" si="4"/>
        <v>6.41519117269695</v>
      </c>
      <c r="O23" s="2">
        <v>10</v>
      </c>
      <c r="P23" s="2">
        <f t="shared" si="5"/>
        <v>641.519117269695</v>
      </c>
      <c r="Q23" s="2">
        <v>171199</v>
      </c>
      <c r="R23" s="2">
        <v>21717</v>
      </c>
      <c r="S23" s="2">
        <v>0</v>
      </c>
      <c r="T23" s="2">
        <f t="shared" si="6"/>
        <v>7.88317907629967</v>
      </c>
      <c r="U23" s="2">
        <f t="shared" si="7"/>
        <v>7.88317907629967</v>
      </c>
      <c r="V23" s="3">
        <v>1</v>
      </c>
      <c r="W23" s="5">
        <f>11.35*0.07102</f>
        <v>0.806077</v>
      </c>
      <c r="X23" s="2">
        <f t="shared" si="8"/>
        <v>1.2405762724901</v>
      </c>
      <c r="Y23" s="2">
        <v>10</v>
      </c>
      <c r="Z23" s="2">
        <f t="shared" si="9"/>
        <v>124.05762724901</v>
      </c>
      <c r="AA23" s="2">
        <v>48352</v>
      </c>
      <c r="AB23" s="2">
        <v>20583</v>
      </c>
      <c r="AC23" s="2">
        <v>0</v>
      </c>
      <c r="AD23" s="2">
        <f t="shared" si="10"/>
        <v>2.34912306272166</v>
      </c>
      <c r="AE23" s="2">
        <f t="shared" si="11"/>
        <v>2.34912306272166</v>
      </c>
    </row>
    <row r="24" spans="1:31">
      <c r="A24" s="3"/>
      <c r="B24" s="3">
        <v>2</v>
      </c>
      <c r="C24" s="2">
        <f>1*0.04942</f>
        <v>0.04942</v>
      </c>
      <c r="D24" s="2">
        <f t="shared" si="12"/>
        <v>20.2347227842979</v>
      </c>
      <c r="E24" s="2">
        <v>10</v>
      </c>
      <c r="F24" s="2">
        <f t="shared" si="1"/>
        <v>2023.47227842979</v>
      </c>
      <c r="G24" s="2">
        <v>137476</v>
      </c>
      <c r="H24" s="2">
        <v>17463</v>
      </c>
      <c r="I24" s="2">
        <v>732</v>
      </c>
      <c r="J24" s="2">
        <f t="shared" si="2"/>
        <v>7.87241596518353</v>
      </c>
      <c r="K24" s="2">
        <f t="shared" si="3"/>
        <v>7.59593294861226</v>
      </c>
      <c r="L24" s="3">
        <v>2</v>
      </c>
      <c r="M24" s="5">
        <f>2.4*0.04557</f>
        <v>0.109368</v>
      </c>
      <c r="N24" s="2">
        <f t="shared" si="4"/>
        <v>9.14344232316583</v>
      </c>
      <c r="O24" s="2">
        <v>10</v>
      </c>
      <c r="P24" s="2">
        <f t="shared" si="5"/>
        <v>914.344232316583</v>
      </c>
      <c r="Q24" s="2">
        <v>148293</v>
      </c>
      <c r="R24" s="2">
        <v>22878</v>
      </c>
      <c r="S24" s="2">
        <v>1213</v>
      </c>
      <c r="T24" s="2">
        <f t="shared" si="6"/>
        <v>6.48190401258851</v>
      </c>
      <c r="U24" s="2">
        <f t="shared" si="7"/>
        <v>6.20588601552447</v>
      </c>
      <c r="V24" s="3">
        <v>2</v>
      </c>
      <c r="W24" s="5">
        <f>11.35*0.04606</f>
        <v>0.522781</v>
      </c>
      <c r="X24" s="2">
        <f t="shared" si="8"/>
        <v>1.91284687086945</v>
      </c>
      <c r="Y24" s="2">
        <v>10</v>
      </c>
      <c r="Z24" s="2">
        <f t="shared" si="9"/>
        <v>191.284687086945</v>
      </c>
      <c r="AA24" s="2">
        <v>59206</v>
      </c>
      <c r="AB24" s="2">
        <v>19285</v>
      </c>
      <c r="AC24" s="2">
        <v>959</v>
      </c>
      <c r="AD24" s="2">
        <f t="shared" si="10"/>
        <v>3.07005444646098</v>
      </c>
      <c r="AE24" s="2">
        <f t="shared" si="11"/>
        <v>2.97199170124481</v>
      </c>
    </row>
    <row r="25" spans="2:31">
      <c r="B25" s="3">
        <v>3</v>
      </c>
      <c r="C25" s="2">
        <f>1*0.03969</f>
        <v>0.03969</v>
      </c>
      <c r="D25" s="2">
        <f t="shared" si="12"/>
        <v>25.1952632905014</v>
      </c>
      <c r="E25" s="2">
        <v>10</v>
      </c>
      <c r="F25" s="2">
        <f t="shared" si="1"/>
        <v>2519.52632905014</v>
      </c>
      <c r="G25" s="2">
        <v>118069</v>
      </c>
      <c r="H25" s="2">
        <v>17947</v>
      </c>
      <c r="I25" s="2">
        <v>2024</v>
      </c>
      <c r="J25" s="2">
        <f t="shared" si="2"/>
        <v>6.57875968128378</v>
      </c>
      <c r="K25" s="2">
        <f t="shared" si="3"/>
        <v>6.01336938560913</v>
      </c>
      <c r="L25" s="3">
        <v>3</v>
      </c>
      <c r="M25" s="5">
        <f>2.4*0.03701</f>
        <v>0.088824</v>
      </c>
      <c r="N25" s="2">
        <f t="shared" si="4"/>
        <v>11.2582184995046</v>
      </c>
      <c r="O25" s="2">
        <v>10</v>
      </c>
      <c r="P25" s="2">
        <f t="shared" si="5"/>
        <v>1125.82184995046</v>
      </c>
      <c r="Q25" s="2">
        <v>132030</v>
      </c>
      <c r="R25" s="2">
        <v>23217</v>
      </c>
      <c r="S25" s="2">
        <v>3210</v>
      </c>
      <c r="T25" s="2">
        <f t="shared" si="6"/>
        <v>5.68678123788603</v>
      </c>
      <c r="U25" s="2">
        <f t="shared" si="7"/>
        <v>5.11749347258486</v>
      </c>
      <c r="V25" s="3">
        <v>3</v>
      </c>
      <c r="W25" s="5">
        <f>11.35*0.04234</f>
        <v>0.480559</v>
      </c>
      <c r="X25" s="2">
        <f t="shared" si="8"/>
        <v>2.08090994029869</v>
      </c>
      <c r="Y25" s="2">
        <v>10</v>
      </c>
      <c r="Z25" s="2">
        <f t="shared" si="9"/>
        <v>208.090994029869</v>
      </c>
      <c r="AA25" s="2">
        <v>61013</v>
      </c>
      <c r="AB25" s="2">
        <v>18829</v>
      </c>
      <c r="AC25" s="2">
        <v>2545</v>
      </c>
      <c r="AD25" s="2">
        <f t="shared" si="10"/>
        <v>3.24037389133783</v>
      </c>
      <c r="AE25" s="2">
        <f t="shared" si="11"/>
        <v>2.97361280059886</v>
      </c>
    </row>
    <row r="26" spans="1:31">
      <c r="A26" s="3"/>
      <c r="B26" s="3">
        <v>4</v>
      </c>
      <c r="C26" s="2">
        <f>1*0.03403</f>
        <v>0.03403</v>
      </c>
      <c r="D26" s="2">
        <f t="shared" si="12"/>
        <v>29.385836027035</v>
      </c>
      <c r="E26" s="2">
        <v>10</v>
      </c>
      <c r="F26" s="2">
        <f t="shared" si="1"/>
        <v>2938.5836027035</v>
      </c>
      <c r="G26" s="2">
        <v>105528</v>
      </c>
      <c r="H26" s="2">
        <v>18253</v>
      </c>
      <c r="I26" s="2">
        <v>3172</v>
      </c>
      <c r="J26" s="2">
        <f t="shared" si="2"/>
        <v>5.78140579630746</v>
      </c>
      <c r="K26" s="2">
        <f t="shared" si="3"/>
        <v>5.07351225204201</v>
      </c>
      <c r="L26" s="3">
        <v>4</v>
      </c>
      <c r="M26" s="5">
        <f>2.4*0.03217</f>
        <v>0.077208</v>
      </c>
      <c r="N26" s="2">
        <f t="shared" si="4"/>
        <v>12.952025696819</v>
      </c>
      <c r="O26" s="2">
        <v>10</v>
      </c>
      <c r="P26" s="2">
        <f t="shared" si="5"/>
        <v>1295.2025696819</v>
      </c>
      <c r="Q26" s="2">
        <v>120079</v>
      </c>
      <c r="R26" s="2">
        <v>23297</v>
      </c>
      <c r="S26" s="2">
        <v>5156</v>
      </c>
      <c r="T26" s="2">
        <f t="shared" si="6"/>
        <v>5.15426878997296</v>
      </c>
      <c r="U26" s="2">
        <f t="shared" si="7"/>
        <v>4.40146908937546</v>
      </c>
      <c r="V26" s="3">
        <v>4</v>
      </c>
      <c r="W26" s="5">
        <f>11.35*0.04197</f>
        <v>0.4763595</v>
      </c>
      <c r="X26" s="2">
        <f t="shared" si="8"/>
        <v>2.09925486948408</v>
      </c>
      <c r="Y26" s="2">
        <v>10</v>
      </c>
      <c r="Z26" s="2">
        <f t="shared" si="9"/>
        <v>209.925486948408</v>
      </c>
      <c r="AA26" s="2">
        <v>58776</v>
      </c>
      <c r="AB26" s="2">
        <v>18238</v>
      </c>
      <c r="AC26" s="2">
        <v>4341</v>
      </c>
      <c r="AD26" s="2">
        <f t="shared" si="10"/>
        <v>3.22272178966992</v>
      </c>
      <c r="AE26" s="2">
        <f t="shared" si="11"/>
        <v>2.79538509234244</v>
      </c>
    </row>
    <row r="27" spans="2:31">
      <c r="B27" s="3">
        <v>8</v>
      </c>
      <c r="C27" s="2">
        <f>1*0.02429</f>
        <v>0.02429</v>
      </c>
      <c r="D27" s="2">
        <f t="shared" si="12"/>
        <v>41.1692054343351</v>
      </c>
      <c r="E27" s="2">
        <v>10</v>
      </c>
      <c r="F27" s="2">
        <f t="shared" si="1"/>
        <v>4116.92054343351</v>
      </c>
      <c r="G27" s="2">
        <v>80925</v>
      </c>
      <c r="H27" s="2">
        <v>18223</v>
      </c>
      <c r="I27" s="2">
        <v>7380</v>
      </c>
      <c r="J27" s="2">
        <f t="shared" si="2"/>
        <v>4.44081655051309</v>
      </c>
      <c r="K27" s="2">
        <f t="shared" si="3"/>
        <v>3.44900988165449</v>
      </c>
      <c r="L27" s="3">
        <v>8</v>
      </c>
      <c r="M27" s="5">
        <f>2.4*0.02432</f>
        <v>0.058368</v>
      </c>
      <c r="N27" s="2">
        <f t="shared" si="4"/>
        <v>17.1326754385965</v>
      </c>
      <c r="O27" s="2">
        <v>10</v>
      </c>
      <c r="P27" s="2">
        <f t="shared" si="5"/>
        <v>1713.26754385965</v>
      </c>
      <c r="Q27" s="2">
        <v>93138</v>
      </c>
      <c r="R27" s="2">
        <v>22350</v>
      </c>
      <c r="S27" s="2">
        <v>12239</v>
      </c>
      <c r="T27" s="2">
        <f t="shared" si="6"/>
        <v>4.16724832214765</v>
      </c>
      <c r="U27" s="2">
        <f t="shared" si="7"/>
        <v>3.04654658995634</v>
      </c>
      <c r="V27" s="3">
        <v>8</v>
      </c>
      <c r="W27" s="5">
        <f>11.35*0.04675</f>
        <v>0.5306125</v>
      </c>
      <c r="X27" s="2">
        <f t="shared" si="8"/>
        <v>1.88461447855073</v>
      </c>
      <c r="Y27" s="2">
        <v>10</v>
      </c>
      <c r="Z27" s="2">
        <f t="shared" si="9"/>
        <v>188.461447855073</v>
      </c>
      <c r="AA27" s="2">
        <v>53575</v>
      </c>
      <c r="AB27" s="2">
        <v>16632</v>
      </c>
      <c r="AC27" s="2">
        <v>26221</v>
      </c>
      <c r="AD27" s="2">
        <f t="shared" si="10"/>
        <v>3.2212000962001</v>
      </c>
      <c r="AE27" s="2">
        <f t="shared" si="11"/>
        <v>1.86208666837794</v>
      </c>
    </row>
    <row r="28" spans="1:31">
      <c r="A28" s="3"/>
      <c r="B28" s="2">
        <v>0.5</v>
      </c>
      <c r="C28" s="2">
        <f>1*0.09687</f>
        <v>0.09687</v>
      </c>
      <c r="D28" s="2">
        <f t="shared" si="12"/>
        <v>10.3231134510168</v>
      </c>
      <c r="E28" s="2">
        <v>15</v>
      </c>
      <c r="F28" s="2">
        <f t="shared" si="1"/>
        <v>1548.46701765252</v>
      </c>
      <c r="G28" s="2">
        <v>33858</v>
      </c>
      <c r="H28" s="2">
        <v>1303</v>
      </c>
      <c r="I28" s="2">
        <v>0</v>
      </c>
      <c r="J28" s="2">
        <f t="shared" si="2"/>
        <v>25.9846508058327</v>
      </c>
      <c r="K28" s="2">
        <f t="shared" si="3"/>
        <v>25.9846508058327</v>
      </c>
      <c r="L28" s="2">
        <v>0.5</v>
      </c>
      <c r="M28" s="5">
        <f>2.4*0.08915</f>
        <v>0.21396</v>
      </c>
      <c r="N28" s="2">
        <f t="shared" si="4"/>
        <v>4.67377079828005</v>
      </c>
      <c r="O28" s="2">
        <v>15</v>
      </c>
      <c r="P28" s="2">
        <f t="shared" si="5"/>
        <v>701.065619742008</v>
      </c>
      <c r="Q28" s="2">
        <v>31113</v>
      </c>
      <c r="R28" s="2">
        <v>2077</v>
      </c>
      <c r="S28" s="2">
        <v>0</v>
      </c>
      <c r="T28" s="2">
        <f t="shared" si="6"/>
        <v>14.9797785267212</v>
      </c>
      <c r="U28" s="2">
        <f t="shared" si="7"/>
        <v>14.9797785267212</v>
      </c>
      <c r="V28" s="2">
        <v>0.5</v>
      </c>
      <c r="W28" s="5">
        <f>11.35*0.1614</f>
        <v>1.83189</v>
      </c>
      <c r="X28" s="2">
        <f t="shared" si="8"/>
        <v>0.545884305280339</v>
      </c>
      <c r="Y28" s="2">
        <v>15</v>
      </c>
      <c r="Z28" s="2">
        <f t="shared" si="9"/>
        <v>81.8826457920508</v>
      </c>
      <c r="AA28" s="2">
        <v>3866</v>
      </c>
      <c r="AB28" s="2">
        <v>2148</v>
      </c>
      <c r="AC28" s="2">
        <v>0</v>
      </c>
      <c r="AD28" s="2">
        <f t="shared" si="10"/>
        <v>1.79981378026071</v>
      </c>
      <c r="AE28" s="2">
        <f t="shared" si="11"/>
        <v>1.79981378026071</v>
      </c>
    </row>
    <row r="29" spans="2:31">
      <c r="B29" s="3">
        <v>1</v>
      </c>
      <c r="C29" s="2">
        <f>1*0.07072</f>
        <v>0.07072</v>
      </c>
      <c r="D29" s="2">
        <f t="shared" si="12"/>
        <v>14.1402714932127</v>
      </c>
      <c r="E29" s="2">
        <v>15</v>
      </c>
      <c r="F29" s="2">
        <f t="shared" si="1"/>
        <v>2121.0407239819</v>
      </c>
      <c r="G29" s="2">
        <v>24419</v>
      </c>
      <c r="H29" s="2">
        <v>1295</v>
      </c>
      <c r="I29" s="2">
        <v>0</v>
      </c>
      <c r="J29" s="2">
        <f t="shared" si="2"/>
        <v>18.8563706563707</v>
      </c>
      <c r="K29" s="2">
        <f t="shared" si="3"/>
        <v>18.8563706563707</v>
      </c>
      <c r="L29" s="3">
        <v>1</v>
      </c>
      <c r="M29" s="5">
        <f>2.4*0.06495</f>
        <v>0.15588</v>
      </c>
      <c r="N29" s="2">
        <f t="shared" si="4"/>
        <v>6.41519117269695</v>
      </c>
      <c r="O29" s="2">
        <v>15</v>
      </c>
      <c r="P29" s="2">
        <f t="shared" si="5"/>
        <v>962.278675904542</v>
      </c>
      <c r="Q29" s="2">
        <v>26398</v>
      </c>
      <c r="R29" s="2">
        <v>2042</v>
      </c>
      <c r="S29" s="2">
        <v>0</v>
      </c>
      <c r="T29" s="2">
        <f t="shared" si="6"/>
        <v>12.9275220372184</v>
      </c>
      <c r="U29" s="2">
        <f t="shared" si="7"/>
        <v>12.9275220372184</v>
      </c>
      <c r="V29" s="3">
        <v>1</v>
      </c>
      <c r="W29" s="5">
        <f>11.35*0.07102</f>
        <v>0.806077</v>
      </c>
      <c r="X29" s="2">
        <f t="shared" si="8"/>
        <v>1.2405762724901</v>
      </c>
      <c r="Y29" s="2">
        <v>15</v>
      </c>
      <c r="Z29" s="2">
        <f t="shared" si="9"/>
        <v>186.086440873515</v>
      </c>
      <c r="AA29" s="2">
        <v>5165</v>
      </c>
      <c r="AB29" s="2">
        <v>1791</v>
      </c>
      <c r="AC29" s="2">
        <v>0</v>
      </c>
      <c r="AD29" s="2">
        <f t="shared" si="10"/>
        <v>2.88386376326075</v>
      </c>
      <c r="AE29" s="2">
        <f t="shared" si="11"/>
        <v>2.88386376326075</v>
      </c>
    </row>
    <row r="30" spans="1:31">
      <c r="A30" s="3"/>
      <c r="B30" s="3">
        <v>2</v>
      </c>
      <c r="C30" s="2">
        <f>1*0.04942</f>
        <v>0.04942</v>
      </c>
      <c r="D30" s="2">
        <f t="shared" si="12"/>
        <v>20.2347227842979</v>
      </c>
      <c r="E30" s="2">
        <v>15</v>
      </c>
      <c r="F30" s="2">
        <f t="shared" si="1"/>
        <v>3035.20841764468</v>
      </c>
      <c r="G30" s="2">
        <v>17396</v>
      </c>
      <c r="H30" s="2">
        <v>1459</v>
      </c>
      <c r="I30" s="2">
        <v>80</v>
      </c>
      <c r="J30" s="2">
        <f t="shared" si="2"/>
        <v>11.9232350925291</v>
      </c>
      <c r="K30" s="2">
        <f t="shared" si="3"/>
        <v>11.3554256010396</v>
      </c>
      <c r="L30" s="3">
        <v>2</v>
      </c>
      <c r="M30" s="5">
        <f>2.4*0.04557</f>
        <v>0.109368</v>
      </c>
      <c r="N30" s="2">
        <f t="shared" si="4"/>
        <v>9.14344232316583</v>
      </c>
      <c r="O30" s="2">
        <v>15</v>
      </c>
      <c r="P30" s="2">
        <f t="shared" si="5"/>
        <v>1371.51634847487</v>
      </c>
      <c r="Q30" s="2">
        <v>21017</v>
      </c>
      <c r="R30" s="2">
        <v>2127</v>
      </c>
      <c r="S30" s="2">
        <v>112</v>
      </c>
      <c r="T30" s="2">
        <f t="shared" si="6"/>
        <v>9.88105312646921</v>
      </c>
      <c r="U30" s="2">
        <f t="shared" si="7"/>
        <v>9.4368021438142</v>
      </c>
      <c r="V30" s="3">
        <v>2</v>
      </c>
      <c r="W30" s="5">
        <f>11.35*0.04606</f>
        <v>0.522781</v>
      </c>
      <c r="X30" s="2">
        <f t="shared" si="8"/>
        <v>1.91284687086945</v>
      </c>
      <c r="Y30" s="2">
        <v>15</v>
      </c>
      <c r="Z30" s="2">
        <f t="shared" si="9"/>
        <v>286.927030630417</v>
      </c>
      <c r="AA30" s="2">
        <v>6679</v>
      </c>
      <c r="AB30" s="2">
        <v>1627</v>
      </c>
      <c r="AC30" s="2">
        <v>101</v>
      </c>
      <c r="AD30" s="2">
        <f t="shared" si="10"/>
        <v>4.10510141364474</v>
      </c>
      <c r="AE30" s="2">
        <f t="shared" si="11"/>
        <v>3.92361111111111</v>
      </c>
    </row>
    <row r="31" spans="2:31">
      <c r="B31" s="3">
        <v>3</v>
      </c>
      <c r="C31" s="2">
        <f>1*0.03969</f>
        <v>0.03969</v>
      </c>
      <c r="D31" s="2">
        <f t="shared" si="12"/>
        <v>25.1952632905014</v>
      </c>
      <c r="E31" s="2">
        <v>15</v>
      </c>
      <c r="F31" s="2">
        <f t="shared" si="1"/>
        <v>3779.28949357521</v>
      </c>
      <c r="G31" s="2">
        <v>14264</v>
      </c>
      <c r="H31" s="2">
        <v>1510</v>
      </c>
      <c r="I31" s="2">
        <v>216</v>
      </c>
      <c r="J31" s="2">
        <f t="shared" si="2"/>
        <v>9.44635761589404</v>
      </c>
      <c r="K31" s="2">
        <f t="shared" si="3"/>
        <v>8.38933951332561</v>
      </c>
      <c r="L31" s="3">
        <v>3</v>
      </c>
      <c r="M31" s="5">
        <f>2.4*0.03701</f>
        <v>0.088824</v>
      </c>
      <c r="N31" s="2">
        <f t="shared" si="4"/>
        <v>11.2582184995046</v>
      </c>
      <c r="O31" s="2">
        <v>15</v>
      </c>
      <c r="P31" s="2">
        <f t="shared" si="5"/>
        <v>1688.7327749257</v>
      </c>
      <c r="Q31" s="2">
        <v>18036</v>
      </c>
      <c r="R31" s="2">
        <v>2185</v>
      </c>
      <c r="S31" s="2">
        <v>380</v>
      </c>
      <c r="T31" s="2">
        <f t="shared" si="6"/>
        <v>8.25446224256293</v>
      </c>
      <c r="U31" s="2">
        <f t="shared" si="7"/>
        <v>7.17972709551657</v>
      </c>
      <c r="V31" s="3">
        <v>3</v>
      </c>
      <c r="W31" s="5">
        <f>11.35*0.04234</f>
        <v>0.480559</v>
      </c>
      <c r="X31" s="2">
        <f t="shared" si="8"/>
        <v>2.08090994029869</v>
      </c>
      <c r="Y31" s="2">
        <v>15</v>
      </c>
      <c r="Z31" s="2">
        <f t="shared" si="9"/>
        <v>312.136491044804</v>
      </c>
      <c r="AA31" s="2">
        <v>7104</v>
      </c>
      <c r="AB31" s="2">
        <v>1569</v>
      </c>
      <c r="AC31" s="2">
        <v>275</v>
      </c>
      <c r="AD31" s="2">
        <f t="shared" si="10"/>
        <v>4.52772466539197</v>
      </c>
      <c r="AE31" s="2">
        <f t="shared" si="11"/>
        <v>4.00162689804772</v>
      </c>
    </row>
    <row r="32" spans="1:31">
      <c r="A32" s="3"/>
      <c r="B32" s="3">
        <v>4</v>
      </c>
      <c r="C32" s="2">
        <f>1*0.03403</f>
        <v>0.03403</v>
      </c>
      <c r="D32" s="2">
        <f t="shared" si="12"/>
        <v>29.385836027035</v>
      </c>
      <c r="E32" s="2">
        <v>15</v>
      </c>
      <c r="F32" s="2">
        <f t="shared" si="1"/>
        <v>4407.87540405525</v>
      </c>
      <c r="G32" s="2">
        <v>12331</v>
      </c>
      <c r="H32" s="2">
        <v>1510</v>
      </c>
      <c r="I32" s="2">
        <v>338</v>
      </c>
      <c r="J32" s="2">
        <f t="shared" si="2"/>
        <v>8.16622516556291</v>
      </c>
      <c r="K32" s="2">
        <f t="shared" si="3"/>
        <v>6.85551948051948</v>
      </c>
      <c r="L32" s="3">
        <v>4</v>
      </c>
      <c r="M32" s="5">
        <f>2.4*0.03217</f>
        <v>0.077208</v>
      </c>
      <c r="N32" s="2">
        <f t="shared" si="4"/>
        <v>12.952025696819</v>
      </c>
      <c r="O32" s="2">
        <v>15</v>
      </c>
      <c r="P32" s="2">
        <f t="shared" si="5"/>
        <v>1942.80385452285</v>
      </c>
      <c r="Q32" s="2">
        <v>15827</v>
      </c>
      <c r="R32" s="2">
        <v>2170</v>
      </c>
      <c r="S32" s="2">
        <v>627</v>
      </c>
      <c r="T32" s="2">
        <f t="shared" si="6"/>
        <v>7.29354838709677</v>
      </c>
      <c r="U32" s="2">
        <f t="shared" si="7"/>
        <v>5.88273149803361</v>
      </c>
      <c r="V32" s="3">
        <v>4</v>
      </c>
      <c r="W32" s="5">
        <f>11.35*0.04197</f>
        <v>0.4763595</v>
      </c>
      <c r="X32" s="2">
        <f t="shared" si="8"/>
        <v>2.09925486948408</v>
      </c>
      <c r="Y32" s="2">
        <v>15</v>
      </c>
      <c r="Z32" s="2">
        <f t="shared" si="9"/>
        <v>314.888230422611</v>
      </c>
      <c r="AA32" s="2">
        <v>6934</v>
      </c>
      <c r="AB32" s="2">
        <v>1424</v>
      </c>
      <c r="AC32" s="2">
        <v>486</v>
      </c>
      <c r="AD32" s="2">
        <f t="shared" si="10"/>
        <v>4.86938202247191</v>
      </c>
      <c r="AE32" s="2">
        <f t="shared" si="11"/>
        <v>3.8848167539267</v>
      </c>
    </row>
    <row r="33" spans="2:31">
      <c r="B33" s="3">
        <v>8</v>
      </c>
      <c r="C33" s="2">
        <f>1*0.02429</f>
        <v>0.02429</v>
      </c>
      <c r="D33" s="2">
        <f t="shared" si="12"/>
        <v>41.1692054343351</v>
      </c>
      <c r="E33" s="2">
        <v>15</v>
      </c>
      <c r="F33" s="2">
        <f t="shared" si="1"/>
        <v>6175.38081515027</v>
      </c>
      <c r="G33" s="2">
        <v>8778</v>
      </c>
      <c r="H33" s="2">
        <v>1497</v>
      </c>
      <c r="I33" s="2">
        <v>737</v>
      </c>
      <c r="J33" s="2">
        <f t="shared" si="2"/>
        <v>5.86372745490982</v>
      </c>
      <c r="K33" s="2">
        <f t="shared" si="3"/>
        <v>4.2591763652641</v>
      </c>
      <c r="L33" s="3">
        <v>8</v>
      </c>
      <c r="M33" s="5">
        <f>2.4*0.02432</f>
        <v>0.058368</v>
      </c>
      <c r="N33" s="2">
        <f t="shared" si="4"/>
        <v>17.1326754385965</v>
      </c>
      <c r="O33" s="2">
        <v>15</v>
      </c>
      <c r="P33" s="2">
        <f t="shared" si="5"/>
        <v>2569.90131578947</v>
      </c>
      <c r="Q33" s="2">
        <v>11508</v>
      </c>
      <c r="R33" s="2">
        <v>2039</v>
      </c>
      <c r="S33" s="2">
        <v>1421</v>
      </c>
      <c r="T33" s="2">
        <f t="shared" si="6"/>
        <v>5.64394310936734</v>
      </c>
      <c r="U33" s="2">
        <f t="shared" si="7"/>
        <v>3.73670520231214</v>
      </c>
      <c r="V33" s="3">
        <v>8</v>
      </c>
      <c r="W33" s="5">
        <f>11.35*0.04675</f>
        <v>0.5306125</v>
      </c>
      <c r="X33" s="2">
        <f t="shared" si="8"/>
        <v>1.88461447855073</v>
      </c>
      <c r="Y33" s="2">
        <v>15</v>
      </c>
      <c r="Z33" s="2">
        <f t="shared" si="9"/>
        <v>282.69217178261</v>
      </c>
      <c r="AA33" s="2">
        <v>7006</v>
      </c>
      <c r="AB33" s="2">
        <v>1303</v>
      </c>
      <c r="AC33" s="2">
        <v>3188</v>
      </c>
      <c r="AD33" s="2">
        <f t="shared" si="10"/>
        <v>5.37682271680737</v>
      </c>
      <c r="AE33" s="2">
        <f t="shared" si="11"/>
        <v>2.26987307949232</v>
      </c>
    </row>
    <row r="34" spans="1:37">
      <c r="A34" s="3"/>
      <c r="J34" s="3"/>
      <c r="AK34" s="3"/>
    </row>
    <row r="36" spans="1:37">
      <c r="A36" s="3"/>
      <c r="J36" s="3"/>
      <c r="S36" s="3"/>
      <c r="AB36" s="3"/>
      <c r="AK36" s="3"/>
    </row>
    <row r="38" spans="1:37">
      <c r="A38" s="3"/>
      <c r="J38" s="3"/>
      <c r="S38" s="3"/>
      <c r="AB38" s="3"/>
      <c r="AK38" s="3"/>
    </row>
    <row r="40" spans="1:37">
      <c r="A40" s="3"/>
      <c r="J40" s="3"/>
      <c r="S40" s="3"/>
      <c r="AB40" s="3"/>
      <c r="AK40" s="3"/>
    </row>
    <row r="42" spans="1:37">
      <c r="A42" s="3"/>
      <c r="J42" s="3"/>
      <c r="S42" s="3"/>
      <c r="AB42" s="3"/>
      <c r="AK42" s="3"/>
    </row>
    <row r="44" spans="21:21">
      <c r="U44" s="4"/>
    </row>
    <row r="77" spans="1:19">
      <c r="A77" s="3"/>
      <c r="J77" s="3"/>
      <c r="S77" s="3"/>
    </row>
    <row r="78" spans="1:1">
      <c r="A78" s="3"/>
    </row>
    <row r="79" spans="1:19">
      <c r="A79" s="3"/>
      <c r="J79" s="3"/>
      <c r="S79" s="3"/>
    </row>
    <row r="80" spans="1:1">
      <c r="A80" s="3"/>
    </row>
    <row r="81" spans="1:19">
      <c r="A81" s="3"/>
      <c r="J81" s="3"/>
      <c r="S81" s="3"/>
    </row>
    <row r="82" spans="1:19">
      <c r="A82" s="3"/>
      <c r="J82" s="3"/>
      <c r="S82" s="3"/>
    </row>
    <row r="84" spans="1:19">
      <c r="A84" s="3"/>
      <c r="J84" s="3"/>
      <c r="S84" s="3"/>
    </row>
  </sheetData>
  <mergeCells count="1">
    <mergeCell ref="AK1:AR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E33"/>
  <sheetViews>
    <sheetView tabSelected="1" topLeftCell="O4" workbookViewId="0">
      <selection activeCell="Z33" sqref="Z33"/>
    </sheetView>
  </sheetViews>
  <sheetFormatPr defaultColWidth="9" defaultRowHeight="15"/>
  <cols>
    <col min="9" max="9" width="12.625"/>
    <col min="12" max="12" width="9.375"/>
    <col min="13" max="13" width="12.625"/>
    <col min="15" max="15" width="12.625"/>
    <col min="18" max="18" width="12.625"/>
    <col min="21" max="21" width="10.375"/>
    <col min="22" max="22" width="12.625"/>
    <col min="24" max="24" width="12.625"/>
    <col min="27" max="27" width="12.625"/>
  </cols>
  <sheetData>
    <row r="2" spans="2:31">
      <c r="B2" s="1" t="s">
        <v>0</v>
      </c>
      <c r="C2" s="1"/>
      <c r="D2" s="1"/>
      <c r="E2" s="1"/>
      <c r="F2" s="1"/>
      <c r="G2" s="1"/>
      <c r="H2" s="1"/>
      <c r="I2" s="1"/>
      <c r="J2" s="1"/>
      <c r="K2" s="4" t="s">
        <v>1</v>
      </c>
      <c r="L2" s="4"/>
      <c r="M2" s="4"/>
      <c r="N2" s="4"/>
      <c r="O2" s="4"/>
      <c r="P2" s="4"/>
      <c r="Q2" s="4"/>
      <c r="S2" s="4"/>
      <c r="T2" s="4" t="s">
        <v>2</v>
      </c>
      <c r="U2" s="2"/>
      <c r="V2" s="2"/>
      <c r="W2" s="2"/>
      <c r="X2" s="2"/>
      <c r="Y2" s="2"/>
      <c r="Z2" s="2"/>
      <c r="AC2" s="2"/>
      <c r="AD2" s="2"/>
      <c r="AE2" s="2"/>
    </row>
    <row r="3" spans="2:31"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11</v>
      </c>
      <c r="K3" s="2" t="s">
        <v>3</v>
      </c>
      <c r="L3" s="2" t="s">
        <v>4</v>
      </c>
      <c r="M3" s="2" t="s">
        <v>5</v>
      </c>
      <c r="N3" s="2" t="s">
        <v>6</v>
      </c>
      <c r="O3" s="2" t="s">
        <v>7</v>
      </c>
      <c r="P3" s="2" t="s">
        <v>8</v>
      </c>
      <c r="Q3" s="2" t="s">
        <v>9</v>
      </c>
      <c r="R3" s="2" t="s">
        <v>11</v>
      </c>
      <c r="S3" s="2"/>
      <c r="T3" s="2" t="s">
        <v>3</v>
      </c>
      <c r="U3" s="2" t="s">
        <v>4</v>
      </c>
      <c r="V3" s="2" t="s">
        <v>5</v>
      </c>
      <c r="W3" s="2" t="s">
        <v>6</v>
      </c>
      <c r="X3" s="2" t="s">
        <v>7</v>
      </c>
      <c r="Y3" s="2" t="s">
        <v>8</v>
      </c>
      <c r="Z3" s="2" t="s">
        <v>9</v>
      </c>
      <c r="AA3" s="2" t="s">
        <v>11</v>
      </c>
      <c r="AC3" s="2"/>
      <c r="AE3" s="2"/>
    </row>
    <row r="4" spans="2:31">
      <c r="B4" s="2">
        <v>0.5</v>
      </c>
      <c r="C4" s="2">
        <f>1*0.09687</f>
        <v>0.09687</v>
      </c>
      <c r="D4" s="2">
        <f t="shared" ref="D4:D33" si="0">1/C4</f>
        <v>10.3231134510168</v>
      </c>
      <c r="E4" s="2">
        <v>2</v>
      </c>
      <c r="F4" s="2">
        <f t="shared" ref="F4:F33" si="1">D4*E4*10</f>
        <v>206.462269020337</v>
      </c>
      <c r="G4" s="2">
        <v>2065727</v>
      </c>
      <c r="H4" s="2">
        <v>995580</v>
      </c>
      <c r="I4" s="2">
        <f t="shared" ref="I4:I33" si="2">G4/H4</f>
        <v>2.07489804937825</v>
      </c>
      <c r="K4" s="2">
        <v>0.5</v>
      </c>
      <c r="L4" s="5">
        <f>2.4*0.08915</f>
        <v>0.21396</v>
      </c>
      <c r="M4" s="2">
        <f t="shared" ref="M4:M33" si="3">1/L4</f>
        <v>4.67377079828005</v>
      </c>
      <c r="N4" s="2">
        <v>2</v>
      </c>
      <c r="O4" s="2">
        <f t="shared" ref="O4:O33" si="4">M4*N4*10</f>
        <v>93.4754159656011</v>
      </c>
      <c r="P4" s="2">
        <v>2036457</v>
      </c>
      <c r="Q4" s="2">
        <v>1054336</v>
      </c>
      <c r="R4" s="2">
        <f t="shared" ref="R4:R33" si="5">P4/Q4</f>
        <v>1.93150665442515</v>
      </c>
      <c r="S4" s="2"/>
      <c r="T4" s="2">
        <v>0.5</v>
      </c>
      <c r="U4" s="5">
        <f>11.35*0.1614</f>
        <v>1.83189</v>
      </c>
      <c r="V4" s="2">
        <f t="shared" ref="V4:V33" si="6">1/U4</f>
        <v>0.545884305280339</v>
      </c>
      <c r="W4" s="2">
        <v>2</v>
      </c>
      <c r="X4" s="2">
        <f t="shared" ref="X4:X33" si="7">V4*W4*10</f>
        <v>10.9176861056068</v>
      </c>
      <c r="Y4" s="2">
        <v>1345115</v>
      </c>
      <c r="Z4" s="2">
        <v>1124836</v>
      </c>
      <c r="AA4" s="2">
        <f t="shared" ref="AA4:AA33" si="8">Y4/Z4</f>
        <v>1.19583210352442</v>
      </c>
      <c r="AC4" s="2"/>
      <c r="AE4" s="2"/>
    </row>
    <row r="5" spans="2:31">
      <c r="B5" s="3">
        <v>1</v>
      </c>
      <c r="C5" s="2">
        <f>1*0.07072</f>
        <v>0.07072</v>
      </c>
      <c r="D5" s="2">
        <f t="shared" si="0"/>
        <v>14.1402714932127</v>
      </c>
      <c r="E5" s="2">
        <v>2</v>
      </c>
      <c r="F5" s="2">
        <f t="shared" si="1"/>
        <v>282.805429864253</v>
      </c>
      <c r="G5" s="2">
        <v>2137611</v>
      </c>
      <c r="H5" s="2">
        <v>1017414</v>
      </c>
      <c r="I5" s="2">
        <f t="shared" si="2"/>
        <v>2.1010237720338</v>
      </c>
      <c r="K5" s="3">
        <v>1</v>
      </c>
      <c r="L5" s="5">
        <f>2.4*0.06495</f>
        <v>0.15588</v>
      </c>
      <c r="M5" s="2">
        <f t="shared" si="3"/>
        <v>6.41519117269695</v>
      </c>
      <c r="N5" s="2">
        <v>2</v>
      </c>
      <c r="O5" s="2">
        <f t="shared" si="4"/>
        <v>128.303823453939</v>
      </c>
      <c r="P5" s="2">
        <v>2105984</v>
      </c>
      <c r="Q5" s="2">
        <v>1073847</v>
      </c>
      <c r="R5" s="2">
        <f t="shared" si="5"/>
        <v>1.96115834006148</v>
      </c>
      <c r="S5" s="2"/>
      <c r="T5" s="3">
        <v>1</v>
      </c>
      <c r="U5" s="5">
        <f>11.35*0.07102</f>
        <v>0.806077</v>
      </c>
      <c r="V5" s="2">
        <f t="shared" si="6"/>
        <v>1.2405762724901</v>
      </c>
      <c r="W5" s="2">
        <v>2</v>
      </c>
      <c r="X5" s="2">
        <f t="shared" si="7"/>
        <v>24.8115254498019</v>
      </c>
      <c r="Y5" s="2">
        <v>1517575</v>
      </c>
      <c r="Z5" s="2">
        <v>1099353</v>
      </c>
      <c r="AA5" s="2">
        <f t="shared" si="8"/>
        <v>1.38042557758973</v>
      </c>
      <c r="AC5" s="2"/>
      <c r="AE5" s="2"/>
    </row>
    <row r="6" spans="2:31">
      <c r="B6" s="3">
        <v>2</v>
      </c>
      <c r="C6" s="2">
        <f>1*0.04942</f>
        <v>0.04942</v>
      </c>
      <c r="D6" s="2">
        <f t="shared" si="0"/>
        <v>20.2347227842979</v>
      </c>
      <c r="E6" s="2">
        <v>2</v>
      </c>
      <c r="F6" s="2">
        <f t="shared" si="1"/>
        <v>404.694455685957</v>
      </c>
      <c r="G6" s="2">
        <v>2162121</v>
      </c>
      <c r="H6" s="2">
        <v>1047269</v>
      </c>
      <c r="I6" s="2">
        <f t="shared" si="2"/>
        <v>2.06453260814557</v>
      </c>
      <c r="K6" s="3">
        <v>2</v>
      </c>
      <c r="L6" s="5">
        <f>2.4*0.04557</f>
        <v>0.109368</v>
      </c>
      <c r="M6" s="2">
        <f t="shared" si="3"/>
        <v>9.14344232316583</v>
      </c>
      <c r="N6" s="2">
        <v>2</v>
      </c>
      <c r="O6" s="2">
        <f t="shared" si="4"/>
        <v>182.868846463317</v>
      </c>
      <c r="P6" s="2">
        <v>2126385</v>
      </c>
      <c r="Q6" s="2">
        <v>1102310</v>
      </c>
      <c r="R6" s="2">
        <f t="shared" si="5"/>
        <v>1.92902631746061</v>
      </c>
      <c r="S6" s="2"/>
      <c r="T6" s="3">
        <v>2</v>
      </c>
      <c r="U6" s="5">
        <f>11.35*0.04606</f>
        <v>0.522781</v>
      </c>
      <c r="V6" s="2">
        <f t="shared" si="6"/>
        <v>1.91284687086945</v>
      </c>
      <c r="W6" s="2">
        <v>2</v>
      </c>
      <c r="X6" s="2">
        <f t="shared" si="7"/>
        <v>38.2569374173889</v>
      </c>
      <c r="Y6" s="2">
        <v>1613829</v>
      </c>
      <c r="Z6" s="2">
        <v>1092199</v>
      </c>
      <c r="AA6" s="2">
        <f t="shared" si="8"/>
        <v>1.47759611572616</v>
      </c>
      <c r="AC6" s="2"/>
      <c r="AE6" s="2"/>
    </row>
    <row r="7" spans="2:31">
      <c r="B7" s="3">
        <v>3</v>
      </c>
      <c r="C7" s="2">
        <f>1*0.03969</f>
        <v>0.03969</v>
      </c>
      <c r="D7" s="2">
        <f t="shared" si="0"/>
        <v>25.1952632905014</v>
      </c>
      <c r="E7" s="2">
        <v>2</v>
      </c>
      <c r="F7" s="2">
        <f t="shared" si="1"/>
        <v>503.905265810028</v>
      </c>
      <c r="G7" s="2">
        <v>2136860</v>
      </c>
      <c r="H7" s="2">
        <v>1061550</v>
      </c>
      <c r="I7" s="2">
        <f t="shared" si="2"/>
        <v>2.01296217794734</v>
      </c>
      <c r="K7" s="3">
        <v>3</v>
      </c>
      <c r="L7" s="5">
        <f>2.4*0.03701</f>
        <v>0.088824</v>
      </c>
      <c r="M7" s="2">
        <f t="shared" si="3"/>
        <v>11.2582184995046</v>
      </c>
      <c r="N7" s="2">
        <v>2</v>
      </c>
      <c r="O7" s="2">
        <f t="shared" si="4"/>
        <v>225.164369990093</v>
      </c>
      <c r="P7" s="2">
        <v>2100565</v>
      </c>
      <c r="Q7" s="2">
        <v>1115907</v>
      </c>
      <c r="R7" s="2">
        <f t="shared" si="5"/>
        <v>1.88238356780628</v>
      </c>
      <c r="S7" s="2"/>
      <c r="T7" s="3">
        <v>3</v>
      </c>
      <c r="U7" s="5">
        <f>11.35*0.04234</f>
        <v>0.480559</v>
      </c>
      <c r="V7" s="2">
        <f t="shared" si="6"/>
        <v>2.08090994029869</v>
      </c>
      <c r="W7" s="2">
        <v>2</v>
      </c>
      <c r="X7" s="2">
        <f t="shared" si="7"/>
        <v>41.6181988059739</v>
      </c>
      <c r="Y7" s="2">
        <v>1593644</v>
      </c>
      <c r="Z7" s="2">
        <v>1091834</v>
      </c>
      <c r="AA7" s="2">
        <f t="shared" si="8"/>
        <v>1.45960283339775</v>
      </c>
      <c r="AC7" s="2"/>
      <c r="AE7" s="2"/>
    </row>
    <row r="8" spans="2:31">
      <c r="B8" s="3">
        <v>4</v>
      </c>
      <c r="C8" s="2">
        <f>1*0.03403</f>
        <v>0.03403</v>
      </c>
      <c r="D8" s="2">
        <f t="shared" si="0"/>
        <v>29.385836027035</v>
      </c>
      <c r="E8" s="2">
        <v>2</v>
      </c>
      <c r="F8" s="2">
        <f t="shared" si="1"/>
        <v>587.716720540699</v>
      </c>
      <c r="G8" s="2">
        <v>2096596</v>
      </c>
      <c r="H8" s="2">
        <v>1067433</v>
      </c>
      <c r="I8" s="2">
        <f t="shared" si="2"/>
        <v>1.96414763268514</v>
      </c>
      <c r="K8" s="3">
        <v>4</v>
      </c>
      <c r="L8" s="5">
        <f>2.4*0.03217</f>
        <v>0.077208</v>
      </c>
      <c r="M8" s="2">
        <f t="shared" si="3"/>
        <v>12.952025696819</v>
      </c>
      <c r="N8" s="2">
        <v>2</v>
      </c>
      <c r="O8" s="2">
        <f t="shared" si="4"/>
        <v>259.04051393638</v>
      </c>
      <c r="P8" s="2">
        <v>2060541</v>
      </c>
      <c r="Q8" s="2">
        <v>1120534</v>
      </c>
      <c r="R8" s="2">
        <f t="shared" si="5"/>
        <v>1.83889199256783</v>
      </c>
      <c r="S8" s="2"/>
      <c r="T8" s="3">
        <v>4</v>
      </c>
      <c r="U8" s="5">
        <f>11.35*0.04197</f>
        <v>0.4763595</v>
      </c>
      <c r="V8" s="2">
        <f t="shared" si="6"/>
        <v>2.09925486948408</v>
      </c>
      <c r="W8" s="2">
        <v>2</v>
      </c>
      <c r="X8" s="2">
        <f t="shared" si="7"/>
        <v>41.9850973896815</v>
      </c>
      <c r="Y8" s="2">
        <v>1546844</v>
      </c>
      <c r="Z8" s="2">
        <v>1084291</v>
      </c>
      <c r="AA8" s="2">
        <f t="shared" si="8"/>
        <v>1.42659489011714</v>
      </c>
      <c r="AC8" s="2"/>
      <c r="AE8" s="2"/>
    </row>
    <row r="9" spans="2:31">
      <c r="B9" s="3">
        <v>8</v>
      </c>
      <c r="C9" s="2">
        <f>1*0.02429</f>
        <v>0.02429</v>
      </c>
      <c r="D9" s="2">
        <f t="shared" si="0"/>
        <v>41.1692054343351</v>
      </c>
      <c r="E9" s="2">
        <v>2</v>
      </c>
      <c r="F9" s="2">
        <f t="shared" si="1"/>
        <v>823.384108686702</v>
      </c>
      <c r="G9" s="2">
        <v>1955419</v>
      </c>
      <c r="H9" s="2">
        <v>1076280</v>
      </c>
      <c r="I9" s="2">
        <f t="shared" si="2"/>
        <v>1.81683112201286</v>
      </c>
      <c r="K9" s="3">
        <v>8</v>
      </c>
      <c r="L9" s="5">
        <f>2.4*0.02432</f>
        <v>0.058368</v>
      </c>
      <c r="M9" s="2">
        <f t="shared" si="3"/>
        <v>17.1326754385965</v>
      </c>
      <c r="N9" s="2">
        <v>2</v>
      </c>
      <c r="O9" s="2">
        <f t="shared" si="4"/>
        <v>342.65350877193</v>
      </c>
      <c r="P9" s="2">
        <v>1913232</v>
      </c>
      <c r="Q9" s="2">
        <v>1119785</v>
      </c>
      <c r="R9" s="2">
        <f t="shared" si="5"/>
        <v>1.70857084172408</v>
      </c>
      <c r="S9" s="2"/>
      <c r="T9" s="3">
        <v>8</v>
      </c>
      <c r="U9" s="5">
        <f>11.35*0.04675</f>
        <v>0.5306125</v>
      </c>
      <c r="V9" s="2">
        <f t="shared" si="6"/>
        <v>1.88461447855073</v>
      </c>
      <c r="W9" s="2">
        <v>2</v>
      </c>
      <c r="X9" s="2">
        <f t="shared" si="7"/>
        <v>37.6922895710146</v>
      </c>
      <c r="Y9" s="2">
        <v>1416081</v>
      </c>
      <c r="Z9" s="2">
        <v>1069874</v>
      </c>
      <c r="AA9" s="2">
        <f t="shared" si="8"/>
        <v>1.32359604962827</v>
      </c>
      <c r="AC9" s="2"/>
      <c r="AE9" s="2"/>
    </row>
    <row r="10" spans="2:31">
      <c r="B10" s="2">
        <v>0.5</v>
      </c>
      <c r="C10" s="2">
        <f>1*0.09687</f>
        <v>0.09687</v>
      </c>
      <c r="D10" s="2">
        <f t="shared" si="0"/>
        <v>10.3231134510168</v>
      </c>
      <c r="E10" s="2">
        <v>4</v>
      </c>
      <c r="F10" s="2">
        <f t="shared" si="1"/>
        <v>412.924538040673</v>
      </c>
      <c r="G10" s="2">
        <v>1379107</v>
      </c>
      <c r="H10" s="2">
        <v>366892</v>
      </c>
      <c r="I10" s="2">
        <f t="shared" si="2"/>
        <v>3.75889089977432</v>
      </c>
      <c r="K10" s="2">
        <v>0.5</v>
      </c>
      <c r="L10" s="5">
        <f>2.4*0.08915</f>
        <v>0.21396</v>
      </c>
      <c r="M10" s="2">
        <f t="shared" si="3"/>
        <v>4.67377079828005</v>
      </c>
      <c r="N10" s="2">
        <v>4</v>
      </c>
      <c r="O10" s="2">
        <f t="shared" si="4"/>
        <v>186.950831931202</v>
      </c>
      <c r="P10" s="2">
        <v>1291177</v>
      </c>
      <c r="Q10" s="2">
        <v>410867</v>
      </c>
      <c r="R10" s="2">
        <f t="shared" si="5"/>
        <v>3.14256681602562</v>
      </c>
      <c r="S10" s="2"/>
      <c r="T10" s="2">
        <v>0.5</v>
      </c>
      <c r="U10" s="5">
        <f>11.35*0.1614</f>
        <v>1.83189</v>
      </c>
      <c r="V10" s="2">
        <f t="shared" si="6"/>
        <v>0.545884305280339</v>
      </c>
      <c r="W10" s="2">
        <v>4</v>
      </c>
      <c r="X10" s="2">
        <f t="shared" si="7"/>
        <v>21.8353722112136</v>
      </c>
      <c r="Y10" s="2">
        <v>582357</v>
      </c>
      <c r="Z10" s="2">
        <v>442111</v>
      </c>
      <c r="AA10" s="2">
        <f t="shared" si="8"/>
        <v>1.3172189789442</v>
      </c>
      <c r="AC10" s="2"/>
      <c r="AE10" s="2"/>
    </row>
    <row r="11" spans="2:31">
      <c r="B11" s="3">
        <v>1</v>
      </c>
      <c r="C11" s="2">
        <f>1*0.07072</f>
        <v>0.07072</v>
      </c>
      <c r="D11" s="2">
        <f t="shared" si="0"/>
        <v>14.1402714932127</v>
      </c>
      <c r="E11" s="2">
        <v>4</v>
      </c>
      <c r="F11" s="2">
        <f t="shared" si="1"/>
        <v>565.610859728507</v>
      </c>
      <c r="G11" s="2">
        <v>1372546</v>
      </c>
      <c r="H11" s="2">
        <v>374010</v>
      </c>
      <c r="I11" s="2">
        <f t="shared" si="2"/>
        <v>3.66981096762119</v>
      </c>
      <c r="K11" s="3">
        <v>1</v>
      </c>
      <c r="L11" s="5">
        <f>2.4*0.06495</f>
        <v>0.15588</v>
      </c>
      <c r="M11" s="2">
        <f t="shared" si="3"/>
        <v>6.41519117269695</v>
      </c>
      <c r="N11" s="2">
        <v>4</v>
      </c>
      <c r="O11" s="2">
        <f t="shared" si="4"/>
        <v>256.607646907878</v>
      </c>
      <c r="P11" s="2">
        <v>1311470</v>
      </c>
      <c r="Q11" s="2">
        <v>416643</v>
      </c>
      <c r="R11" s="2">
        <f t="shared" si="5"/>
        <v>3.14770678974566</v>
      </c>
      <c r="S11" s="2"/>
      <c r="T11" s="3">
        <v>1</v>
      </c>
      <c r="U11" s="5">
        <f>11.35*0.07102</f>
        <v>0.806077</v>
      </c>
      <c r="V11" s="2">
        <f t="shared" si="6"/>
        <v>1.2405762724901</v>
      </c>
      <c r="W11" s="2">
        <v>4</v>
      </c>
      <c r="X11" s="2">
        <f t="shared" si="7"/>
        <v>49.6230508996039</v>
      </c>
      <c r="Y11" s="2">
        <v>694274</v>
      </c>
      <c r="Z11" s="2">
        <v>417419</v>
      </c>
      <c r="AA11" s="2">
        <f t="shared" si="8"/>
        <v>1.66325442780516</v>
      </c>
      <c r="AC11" s="2"/>
      <c r="AE11" s="2"/>
    </row>
    <row r="12" spans="2:31">
      <c r="B12" s="3">
        <v>2</v>
      </c>
      <c r="C12" s="2">
        <f>1*0.04942</f>
        <v>0.04942</v>
      </c>
      <c r="D12" s="2">
        <f t="shared" si="0"/>
        <v>20.2347227842979</v>
      </c>
      <c r="E12" s="2">
        <v>4</v>
      </c>
      <c r="F12" s="2">
        <f t="shared" si="1"/>
        <v>809.388911371914</v>
      </c>
      <c r="G12" s="2">
        <v>1299343</v>
      </c>
      <c r="H12" s="2">
        <v>387853</v>
      </c>
      <c r="I12" s="2">
        <f t="shared" si="2"/>
        <v>3.35009140060796</v>
      </c>
      <c r="K12" s="3">
        <v>2</v>
      </c>
      <c r="L12" s="5">
        <f>2.4*0.04557</f>
        <v>0.109368</v>
      </c>
      <c r="M12" s="2">
        <f t="shared" si="3"/>
        <v>9.14344232316583</v>
      </c>
      <c r="N12" s="2">
        <v>4</v>
      </c>
      <c r="O12" s="2">
        <f t="shared" si="4"/>
        <v>365.737692926633</v>
      </c>
      <c r="P12" s="2">
        <v>1273399</v>
      </c>
      <c r="Q12" s="2">
        <v>430570</v>
      </c>
      <c r="R12" s="2">
        <f t="shared" si="5"/>
        <v>2.95747265253037</v>
      </c>
      <c r="S12" s="2"/>
      <c r="T12" s="3">
        <v>2</v>
      </c>
      <c r="U12" s="5">
        <f>11.35*0.04606</f>
        <v>0.522781</v>
      </c>
      <c r="V12" s="2">
        <f t="shared" si="6"/>
        <v>1.91284687086945</v>
      </c>
      <c r="W12" s="2">
        <v>4</v>
      </c>
      <c r="X12" s="2">
        <f t="shared" si="7"/>
        <v>76.5138748347779</v>
      </c>
      <c r="Y12" s="2">
        <v>773070</v>
      </c>
      <c r="Z12" s="2">
        <v>409820</v>
      </c>
      <c r="AA12" s="2">
        <f t="shared" si="8"/>
        <v>1.88636474549802</v>
      </c>
      <c r="AC12" s="2"/>
      <c r="AE12" s="2"/>
    </row>
    <row r="13" spans="2:31">
      <c r="B13" s="3">
        <v>3</v>
      </c>
      <c r="C13" s="2">
        <f>1*0.03969</f>
        <v>0.03969</v>
      </c>
      <c r="D13" s="2">
        <f t="shared" si="0"/>
        <v>25.1952632905014</v>
      </c>
      <c r="E13" s="2">
        <v>4</v>
      </c>
      <c r="F13" s="2">
        <f t="shared" si="1"/>
        <v>1007.81053162006</v>
      </c>
      <c r="G13" s="2">
        <v>1227177</v>
      </c>
      <c r="H13" s="2">
        <v>393963</v>
      </c>
      <c r="I13" s="2">
        <f t="shared" si="2"/>
        <v>3.11495495769907</v>
      </c>
      <c r="K13" s="3">
        <v>3</v>
      </c>
      <c r="L13" s="5">
        <f>2.4*0.03701</f>
        <v>0.088824</v>
      </c>
      <c r="M13" s="2">
        <f t="shared" si="3"/>
        <v>11.2582184995046</v>
      </c>
      <c r="N13" s="2">
        <v>4</v>
      </c>
      <c r="O13" s="2">
        <f t="shared" si="4"/>
        <v>450.328739980186</v>
      </c>
      <c r="P13" s="2">
        <v>1217265</v>
      </c>
      <c r="Q13" s="2">
        <v>435959</v>
      </c>
      <c r="R13" s="2">
        <f t="shared" si="5"/>
        <v>2.79215476684734</v>
      </c>
      <c r="S13" s="2"/>
      <c r="T13" s="3">
        <v>3</v>
      </c>
      <c r="U13" s="5">
        <f>11.35*0.04234</f>
        <v>0.480559</v>
      </c>
      <c r="V13" s="2">
        <f t="shared" si="6"/>
        <v>2.08090994029869</v>
      </c>
      <c r="W13" s="2">
        <v>4</v>
      </c>
      <c r="X13" s="2">
        <f t="shared" si="7"/>
        <v>83.2363976119478</v>
      </c>
      <c r="Y13" s="2">
        <v>765291</v>
      </c>
      <c r="Z13" s="2">
        <v>407908</v>
      </c>
      <c r="AA13" s="2">
        <f t="shared" si="8"/>
        <v>1.87613628563303</v>
      </c>
      <c r="AC13" s="2"/>
      <c r="AE13" s="2"/>
    </row>
    <row r="14" spans="2:31">
      <c r="B14" s="3">
        <v>4</v>
      </c>
      <c r="C14" s="2">
        <f>1*0.03403</f>
        <v>0.03403</v>
      </c>
      <c r="D14" s="2">
        <f t="shared" si="0"/>
        <v>29.385836027035</v>
      </c>
      <c r="E14" s="2">
        <v>4</v>
      </c>
      <c r="F14" s="2">
        <f t="shared" si="1"/>
        <v>1175.4334410814</v>
      </c>
      <c r="G14" s="2">
        <v>1165698</v>
      </c>
      <c r="H14" s="2">
        <v>396698</v>
      </c>
      <c r="I14" s="2">
        <f t="shared" si="2"/>
        <v>2.9385023367902</v>
      </c>
      <c r="K14" s="3">
        <v>4</v>
      </c>
      <c r="L14" s="5">
        <f>2.4*0.03217</f>
        <v>0.077208</v>
      </c>
      <c r="M14" s="2">
        <f t="shared" si="3"/>
        <v>12.952025696819</v>
      </c>
      <c r="N14" s="2">
        <v>4</v>
      </c>
      <c r="O14" s="2">
        <f t="shared" si="4"/>
        <v>518.081027872759</v>
      </c>
      <c r="P14" s="2">
        <v>1163952</v>
      </c>
      <c r="Q14" s="2">
        <v>436930</v>
      </c>
      <c r="R14" s="2">
        <f t="shared" si="5"/>
        <v>2.66393243769025</v>
      </c>
      <c r="S14" s="2"/>
      <c r="T14" s="3">
        <v>4</v>
      </c>
      <c r="U14" s="5">
        <f>11.35*0.04197</f>
        <v>0.4763595</v>
      </c>
      <c r="V14" s="2">
        <f t="shared" si="6"/>
        <v>2.09925486948408</v>
      </c>
      <c r="W14" s="2">
        <v>4</v>
      </c>
      <c r="X14" s="2">
        <f t="shared" si="7"/>
        <v>83.9701947793631</v>
      </c>
      <c r="Y14" s="2">
        <v>735600</v>
      </c>
      <c r="Z14" s="2">
        <v>401618</v>
      </c>
      <c r="AA14" s="2">
        <f t="shared" si="8"/>
        <v>1.83159121354123</v>
      </c>
      <c r="AC14" s="2"/>
      <c r="AE14" s="2"/>
    </row>
    <row r="15" spans="2:31">
      <c r="B15" s="3">
        <v>8</v>
      </c>
      <c r="C15" s="2">
        <f>1*0.02429</f>
        <v>0.02429</v>
      </c>
      <c r="D15" s="2">
        <f t="shared" si="0"/>
        <v>41.1692054343351</v>
      </c>
      <c r="E15" s="2">
        <v>4</v>
      </c>
      <c r="F15" s="2">
        <f t="shared" si="1"/>
        <v>1646.7682173734</v>
      </c>
      <c r="G15" s="2">
        <v>1012686</v>
      </c>
      <c r="H15" s="2">
        <v>400139</v>
      </c>
      <c r="I15" s="2">
        <f t="shared" si="2"/>
        <v>2.53083553465171</v>
      </c>
      <c r="K15" s="3">
        <v>8</v>
      </c>
      <c r="L15" s="5">
        <f>2.4*0.02432</f>
        <v>0.058368</v>
      </c>
      <c r="M15" s="2">
        <f t="shared" si="3"/>
        <v>17.1326754385965</v>
      </c>
      <c r="N15" s="2">
        <v>4</v>
      </c>
      <c r="O15" s="2">
        <f t="shared" si="4"/>
        <v>685.30701754386</v>
      </c>
      <c r="P15" s="2">
        <v>1017365</v>
      </c>
      <c r="Q15" s="2">
        <v>432498</v>
      </c>
      <c r="R15" s="2">
        <f t="shared" si="5"/>
        <v>2.35229989502842</v>
      </c>
      <c r="S15" s="2"/>
      <c r="T15" s="3">
        <v>8</v>
      </c>
      <c r="U15" s="5">
        <f>11.35*0.04675</f>
        <v>0.5306125</v>
      </c>
      <c r="V15" s="2">
        <f t="shared" si="6"/>
        <v>1.88461447855073</v>
      </c>
      <c r="W15" s="2">
        <v>4</v>
      </c>
      <c r="X15" s="2">
        <f t="shared" si="7"/>
        <v>75.3845791420293</v>
      </c>
      <c r="Y15" s="2">
        <v>656126</v>
      </c>
      <c r="Z15" s="2">
        <v>388830</v>
      </c>
      <c r="AA15" s="2">
        <f t="shared" si="8"/>
        <v>1.6874366689813</v>
      </c>
      <c r="AC15" s="2"/>
      <c r="AE15" s="2"/>
    </row>
    <row r="16" spans="2:31">
      <c r="B16" s="2">
        <v>0.5</v>
      </c>
      <c r="C16" s="2">
        <f>1*0.09687</f>
        <v>0.09687</v>
      </c>
      <c r="D16" s="2">
        <f t="shared" si="0"/>
        <v>10.3231134510168</v>
      </c>
      <c r="E16" s="2">
        <v>7</v>
      </c>
      <c r="F16" s="2">
        <f t="shared" si="1"/>
        <v>722.617941571178</v>
      </c>
      <c r="G16" s="2">
        <v>612736</v>
      </c>
      <c r="H16" s="2">
        <v>82132</v>
      </c>
      <c r="I16" s="2">
        <f t="shared" si="2"/>
        <v>7.46038085033848</v>
      </c>
      <c r="K16" s="2">
        <v>0.5</v>
      </c>
      <c r="L16" s="5">
        <f>2.4*0.08915</f>
        <v>0.21396</v>
      </c>
      <c r="M16" s="2">
        <f t="shared" si="3"/>
        <v>4.67377079828005</v>
      </c>
      <c r="N16" s="2">
        <v>7</v>
      </c>
      <c r="O16" s="2">
        <f t="shared" si="4"/>
        <v>327.163955879604</v>
      </c>
      <c r="P16" s="2">
        <v>546946</v>
      </c>
      <c r="Q16" s="2">
        <v>99939</v>
      </c>
      <c r="R16" s="2">
        <f t="shared" si="5"/>
        <v>5.47279840702829</v>
      </c>
      <c r="S16" s="2"/>
      <c r="T16" s="2">
        <v>0.5</v>
      </c>
      <c r="U16" s="5">
        <f>11.35*0.1614</f>
        <v>1.83189</v>
      </c>
      <c r="V16" s="2">
        <f t="shared" si="6"/>
        <v>0.545884305280339</v>
      </c>
      <c r="W16" s="2">
        <v>7</v>
      </c>
      <c r="X16" s="2">
        <f t="shared" si="7"/>
        <v>38.2119013696237</v>
      </c>
      <c r="Y16" s="2">
        <v>157717</v>
      </c>
      <c r="Z16" s="2">
        <v>107948</v>
      </c>
      <c r="AA16" s="2">
        <f t="shared" si="8"/>
        <v>1.4610460592137</v>
      </c>
      <c r="AC16" s="2"/>
      <c r="AE16" s="2"/>
    </row>
    <row r="17" spans="2:31">
      <c r="B17" s="3">
        <v>1</v>
      </c>
      <c r="C17" s="2">
        <f>1*0.07072</f>
        <v>0.07072</v>
      </c>
      <c r="D17" s="2">
        <f t="shared" si="0"/>
        <v>14.1402714932127</v>
      </c>
      <c r="E17" s="2">
        <v>7</v>
      </c>
      <c r="F17" s="2">
        <f t="shared" si="1"/>
        <v>989.819004524887</v>
      </c>
      <c r="G17" s="2">
        <v>556772</v>
      </c>
      <c r="H17" s="2">
        <v>83189</v>
      </c>
      <c r="I17" s="2">
        <f t="shared" si="2"/>
        <v>6.69285602663814</v>
      </c>
      <c r="K17" s="3">
        <v>1</v>
      </c>
      <c r="L17" s="5">
        <f>2.4*0.06495</f>
        <v>0.15588</v>
      </c>
      <c r="M17" s="2">
        <f t="shared" si="3"/>
        <v>6.41519117269695</v>
      </c>
      <c r="N17" s="2">
        <v>7</v>
      </c>
      <c r="O17" s="2">
        <f t="shared" si="4"/>
        <v>449.063382088786</v>
      </c>
      <c r="P17" s="2">
        <v>531917</v>
      </c>
      <c r="Q17" s="2">
        <v>100696</v>
      </c>
      <c r="R17" s="2">
        <f t="shared" si="5"/>
        <v>5.28240446492413</v>
      </c>
      <c r="S17" s="2"/>
      <c r="T17" s="3">
        <v>1</v>
      </c>
      <c r="U17" s="5">
        <f>11.35*0.07102</f>
        <v>0.806077</v>
      </c>
      <c r="V17" s="2">
        <f t="shared" si="6"/>
        <v>1.2405762724901</v>
      </c>
      <c r="W17" s="2">
        <v>7</v>
      </c>
      <c r="X17" s="2">
        <f t="shared" si="7"/>
        <v>86.8403390743068</v>
      </c>
      <c r="Y17" s="2">
        <v>198327</v>
      </c>
      <c r="Z17" s="2">
        <v>97359</v>
      </c>
      <c r="AA17" s="2">
        <f t="shared" si="8"/>
        <v>2.03706899208086</v>
      </c>
      <c r="AC17" s="2"/>
      <c r="AE17" s="2"/>
    </row>
    <row r="18" spans="2:31">
      <c r="B18" s="3">
        <v>2</v>
      </c>
      <c r="C18" s="2">
        <f>1*0.04942</f>
        <v>0.04942</v>
      </c>
      <c r="D18" s="2">
        <f t="shared" si="0"/>
        <v>20.2347227842979</v>
      </c>
      <c r="E18" s="2">
        <v>7</v>
      </c>
      <c r="F18" s="2">
        <f t="shared" si="1"/>
        <v>1416.43059490085</v>
      </c>
      <c r="G18" s="2">
        <v>477791</v>
      </c>
      <c r="H18" s="2">
        <v>86914</v>
      </c>
      <c r="I18" s="2">
        <f t="shared" si="2"/>
        <v>5.49728467220471</v>
      </c>
      <c r="K18" s="3">
        <v>2</v>
      </c>
      <c r="L18" s="5">
        <f>2.4*0.04557</f>
        <v>0.109368</v>
      </c>
      <c r="M18" s="2">
        <f t="shared" si="3"/>
        <v>9.14344232316583</v>
      </c>
      <c r="N18" s="2">
        <v>7</v>
      </c>
      <c r="O18" s="2">
        <f t="shared" si="4"/>
        <v>640.040962621608</v>
      </c>
      <c r="P18" s="2">
        <v>485971</v>
      </c>
      <c r="Q18" s="2">
        <v>104717</v>
      </c>
      <c r="R18" s="2">
        <f t="shared" si="5"/>
        <v>4.64080330796337</v>
      </c>
      <c r="S18" s="2"/>
      <c r="T18" s="3">
        <v>2</v>
      </c>
      <c r="U18" s="5">
        <f>11.35*0.04606</f>
        <v>0.522781</v>
      </c>
      <c r="V18" s="2">
        <f t="shared" si="6"/>
        <v>1.91284687086945</v>
      </c>
      <c r="W18" s="2">
        <v>7</v>
      </c>
      <c r="X18" s="2">
        <f t="shared" si="7"/>
        <v>133.899280960861</v>
      </c>
      <c r="Y18" s="2">
        <v>232678</v>
      </c>
      <c r="Z18" s="2">
        <v>93690</v>
      </c>
      <c r="AA18" s="2">
        <f t="shared" si="8"/>
        <v>2.48348809905006</v>
      </c>
      <c r="AC18" s="2"/>
      <c r="AE18" s="2"/>
    </row>
    <row r="19" spans="2:31">
      <c r="B19" s="3">
        <v>3</v>
      </c>
      <c r="C19" s="2">
        <f>1*0.03969</f>
        <v>0.03969</v>
      </c>
      <c r="D19" s="2">
        <f t="shared" si="0"/>
        <v>25.1952632905014</v>
      </c>
      <c r="E19" s="2">
        <v>7</v>
      </c>
      <c r="F19" s="2">
        <f t="shared" si="1"/>
        <v>1763.6684303351</v>
      </c>
      <c r="G19" s="2">
        <v>426726</v>
      </c>
      <c r="H19" s="2">
        <v>88966</v>
      </c>
      <c r="I19" s="2">
        <f t="shared" si="2"/>
        <v>4.79650653058472</v>
      </c>
      <c r="K19" s="3">
        <v>3</v>
      </c>
      <c r="L19" s="5">
        <f>2.4*0.03701</f>
        <v>0.088824</v>
      </c>
      <c r="M19" s="2">
        <f t="shared" si="3"/>
        <v>11.2582184995046</v>
      </c>
      <c r="N19" s="2">
        <v>7</v>
      </c>
      <c r="O19" s="2">
        <f t="shared" si="4"/>
        <v>788.075294965325</v>
      </c>
      <c r="P19" s="2">
        <v>446320</v>
      </c>
      <c r="Q19" s="2">
        <v>105967</v>
      </c>
      <c r="R19" s="2">
        <f t="shared" si="5"/>
        <v>4.21187728255023</v>
      </c>
      <c r="S19" s="2"/>
      <c r="T19" s="3">
        <v>3</v>
      </c>
      <c r="U19" s="5">
        <f>11.35*0.04234</f>
        <v>0.480559</v>
      </c>
      <c r="V19" s="2">
        <f t="shared" si="6"/>
        <v>2.08090994029869</v>
      </c>
      <c r="W19" s="2">
        <v>7</v>
      </c>
      <c r="X19" s="2">
        <f t="shared" si="7"/>
        <v>145.663695820909</v>
      </c>
      <c r="Y19" s="2">
        <v>235126</v>
      </c>
      <c r="Z19" s="2">
        <v>92881</v>
      </c>
      <c r="AA19" s="2">
        <f t="shared" si="8"/>
        <v>2.53147575930492</v>
      </c>
      <c r="AC19" s="2"/>
      <c r="AE19" s="2"/>
    </row>
    <row r="20" spans="2:31">
      <c r="B20" s="3">
        <v>4</v>
      </c>
      <c r="C20" s="2">
        <f>1*0.03403</f>
        <v>0.03403</v>
      </c>
      <c r="D20" s="2">
        <f t="shared" si="0"/>
        <v>29.385836027035</v>
      </c>
      <c r="E20" s="2">
        <v>7</v>
      </c>
      <c r="F20" s="2">
        <f t="shared" si="1"/>
        <v>2057.00852189245</v>
      </c>
      <c r="G20" s="2">
        <v>390956</v>
      </c>
      <c r="H20" s="2">
        <v>89581</v>
      </c>
      <c r="I20" s="2">
        <f t="shared" si="2"/>
        <v>4.364273674105</v>
      </c>
      <c r="K20" s="3">
        <v>4</v>
      </c>
      <c r="L20" s="5">
        <f>2.4*0.03217</f>
        <v>0.077208</v>
      </c>
      <c r="M20" s="2">
        <f t="shared" si="3"/>
        <v>12.952025696819</v>
      </c>
      <c r="N20" s="2">
        <v>7</v>
      </c>
      <c r="O20" s="2">
        <f t="shared" si="4"/>
        <v>906.641798777329</v>
      </c>
      <c r="P20" s="2">
        <v>414416</v>
      </c>
      <c r="Q20" s="2">
        <v>106286</v>
      </c>
      <c r="R20" s="2">
        <f t="shared" si="5"/>
        <v>3.89906478746025</v>
      </c>
      <c r="S20" s="2"/>
      <c r="T20" s="3">
        <v>4</v>
      </c>
      <c r="U20" s="5">
        <f>11.35*0.04197</f>
        <v>0.4763595</v>
      </c>
      <c r="V20" s="2">
        <f t="shared" si="6"/>
        <v>2.09925486948408</v>
      </c>
      <c r="W20" s="2">
        <v>7</v>
      </c>
      <c r="X20" s="2">
        <f t="shared" si="7"/>
        <v>146.947840863885</v>
      </c>
      <c r="Y20" s="2">
        <v>224713</v>
      </c>
      <c r="Z20" s="2">
        <v>90236</v>
      </c>
      <c r="AA20" s="2">
        <f t="shared" si="8"/>
        <v>2.49028104082628</v>
      </c>
      <c r="AC20" s="2"/>
      <c r="AE20" s="2"/>
    </row>
    <row r="21" spans="2:31">
      <c r="B21" s="3">
        <v>8</v>
      </c>
      <c r="C21" s="2">
        <f>1*0.02429</f>
        <v>0.02429</v>
      </c>
      <c r="D21" s="2">
        <f t="shared" si="0"/>
        <v>41.1692054343351</v>
      </c>
      <c r="E21" s="2">
        <v>7</v>
      </c>
      <c r="F21" s="2">
        <f t="shared" si="1"/>
        <v>2881.84438040346</v>
      </c>
      <c r="G21" s="2">
        <v>315524</v>
      </c>
      <c r="H21" s="2">
        <v>90459</v>
      </c>
      <c r="I21" s="2">
        <f t="shared" si="2"/>
        <v>3.48803325263379</v>
      </c>
      <c r="K21" s="3">
        <v>8</v>
      </c>
      <c r="L21" s="5">
        <f>2.4*0.02432</f>
        <v>0.058368</v>
      </c>
      <c r="M21" s="2">
        <f t="shared" si="3"/>
        <v>17.1326754385965</v>
      </c>
      <c r="N21" s="2">
        <v>7</v>
      </c>
      <c r="O21" s="2">
        <f t="shared" si="4"/>
        <v>1199.28728070175</v>
      </c>
      <c r="P21" s="2">
        <v>337899</v>
      </c>
      <c r="Q21" s="2">
        <v>103629</v>
      </c>
      <c r="R21" s="2">
        <f t="shared" si="5"/>
        <v>3.26066062588658</v>
      </c>
      <c r="S21" s="2"/>
      <c r="T21" s="3">
        <v>8</v>
      </c>
      <c r="U21" s="5">
        <f>11.35*0.04675</f>
        <v>0.5306125</v>
      </c>
      <c r="V21" s="2">
        <f t="shared" si="6"/>
        <v>1.88461447855073</v>
      </c>
      <c r="W21" s="2">
        <v>7</v>
      </c>
      <c r="X21" s="2">
        <f t="shared" si="7"/>
        <v>131.923013498551</v>
      </c>
      <c r="Y21" s="2">
        <v>200115</v>
      </c>
      <c r="Z21" s="2">
        <v>84980</v>
      </c>
      <c r="AA21" s="2">
        <f t="shared" si="8"/>
        <v>2.35484819957637</v>
      </c>
      <c r="AC21" s="2"/>
      <c r="AE21" s="2"/>
    </row>
    <row r="22" spans="2:31">
      <c r="B22" s="2">
        <v>0.5</v>
      </c>
      <c r="C22" s="2">
        <f>1*0.09687</f>
        <v>0.09687</v>
      </c>
      <c r="D22" s="2">
        <f t="shared" si="0"/>
        <v>10.3231134510168</v>
      </c>
      <c r="E22" s="2">
        <v>10</v>
      </c>
      <c r="F22" s="2">
        <f t="shared" si="1"/>
        <v>1032.31134510168</v>
      </c>
      <c r="G22" s="2">
        <v>231903</v>
      </c>
      <c r="H22" s="2">
        <v>18285</v>
      </c>
      <c r="I22" s="2">
        <f t="shared" si="2"/>
        <v>12.6826907301066</v>
      </c>
      <c r="K22" s="2">
        <v>0.5</v>
      </c>
      <c r="L22" s="5">
        <f>2.4*0.08915</f>
        <v>0.21396</v>
      </c>
      <c r="M22" s="2">
        <f t="shared" si="3"/>
        <v>4.67377079828005</v>
      </c>
      <c r="N22" s="2">
        <v>10</v>
      </c>
      <c r="O22" s="2">
        <f t="shared" si="4"/>
        <v>467.377079828005</v>
      </c>
      <c r="P22" s="2">
        <v>205732</v>
      </c>
      <c r="Q22" s="2">
        <v>24196</v>
      </c>
      <c r="R22" s="2">
        <f t="shared" si="5"/>
        <v>8.50272772359068</v>
      </c>
      <c r="S22" s="2"/>
      <c r="T22" s="2">
        <v>0.5</v>
      </c>
      <c r="U22" s="5">
        <f>11.35*0.1614</f>
        <v>1.83189</v>
      </c>
      <c r="V22" s="2">
        <f t="shared" si="6"/>
        <v>0.545884305280339</v>
      </c>
      <c r="W22" s="2">
        <v>10</v>
      </c>
      <c r="X22" s="2">
        <f t="shared" si="7"/>
        <v>54.5884305280339</v>
      </c>
      <c r="Y22" s="2">
        <v>41746</v>
      </c>
      <c r="Z22" s="2">
        <v>26522</v>
      </c>
      <c r="AA22" s="2">
        <f t="shared" si="8"/>
        <v>1.57401402609155</v>
      </c>
      <c r="AC22" s="2"/>
      <c r="AE22" s="2"/>
    </row>
    <row r="23" spans="2:31">
      <c r="B23" s="3">
        <v>1</v>
      </c>
      <c r="C23" s="2">
        <f>1*0.07072</f>
        <v>0.07072</v>
      </c>
      <c r="D23" s="2">
        <f t="shared" si="0"/>
        <v>14.1402714932127</v>
      </c>
      <c r="E23" s="2">
        <v>10</v>
      </c>
      <c r="F23" s="2">
        <f t="shared" si="1"/>
        <v>1414.02714932127</v>
      </c>
      <c r="G23" s="2">
        <v>193046</v>
      </c>
      <c r="H23" s="2">
        <v>18437</v>
      </c>
      <c r="I23" s="2">
        <f t="shared" si="2"/>
        <v>10.4705754732332</v>
      </c>
      <c r="K23" s="3">
        <v>1</v>
      </c>
      <c r="L23" s="5">
        <f>2.4*0.06495</f>
        <v>0.15588</v>
      </c>
      <c r="M23" s="2">
        <f t="shared" si="3"/>
        <v>6.41519117269695</v>
      </c>
      <c r="N23" s="2">
        <v>10</v>
      </c>
      <c r="O23" s="2">
        <f t="shared" si="4"/>
        <v>641.519117269695</v>
      </c>
      <c r="P23" s="2">
        <v>190670</v>
      </c>
      <c r="Q23" s="2">
        <v>24220</v>
      </c>
      <c r="R23" s="2">
        <f t="shared" si="5"/>
        <v>7.87241948802642</v>
      </c>
      <c r="S23" s="2"/>
      <c r="T23" s="3">
        <v>1</v>
      </c>
      <c r="U23" s="5">
        <f>11.35*0.07102</f>
        <v>0.806077</v>
      </c>
      <c r="V23" s="2">
        <f t="shared" si="6"/>
        <v>1.2405762724901</v>
      </c>
      <c r="W23" s="2">
        <v>10</v>
      </c>
      <c r="X23" s="2">
        <f t="shared" si="7"/>
        <v>124.05762724901</v>
      </c>
      <c r="Y23" s="2">
        <v>53610</v>
      </c>
      <c r="Z23" s="2">
        <v>22814</v>
      </c>
      <c r="AA23" s="2">
        <f t="shared" si="8"/>
        <v>2.34987288507057</v>
      </c>
      <c r="AC23" s="2"/>
      <c r="AE23" s="2"/>
    </row>
    <row r="24" spans="2:31">
      <c r="B24" s="3">
        <v>2</v>
      </c>
      <c r="C24" s="2">
        <f>1*0.04942</f>
        <v>0.04942</v>
      </c>
      <c r="D24" s="2">
        <f t="shared" si="0"/>
        <v>20.2347227842979</v>
      </c>
      <c r="E24" s="2">
        <v>10</v>
      </c>
      <c r="F24" s="2">
        <f t="shared" si="1"/>
        <v>2023.47227842979</v>
      </c>
      <c r="G24" s="2">
        <v>152589</v>
      </c>
      <c r="H24" s="2">
        <v>19417</v>
      </c>
      <c r="I24" s="2">
        <f t="shared" si="2"/>
        <v>7.85852603388783</v>
      </c>
      <c r="K24" s="3">
        <v>2</v>
      </c>
      <c r="L24" s="5">
        <f>2.4*0.04557</f>
        <v>0.109368</v>
      </c>
      <c r="M24" s="2">
        <f t="shared" si="3"/>
        <v>9.14344232316583</v>
      </c>
      <c r="N24" s="2">
        <v>10</v>
      </c>
      <c r="O24" s="2">
        <f t="shared" si="4"/>
        <v>914.344232316583</v>
      </c>
      <c r="P24" s="2">
        <v>164577</v>
      </c>
      <c r="Q24" s="2">
        <v>25399</v>
      </c>
      <c r="R24" s="2">
        <f t="shared" si="5"/>
        <v>6.47966455372259</v>
      </c>
      <c r="S24" s="2"/>
      <c r="T24" s="3">
        <v>2</v>
      </c>
      <c r="U24" s="5">
        <f>11.35*0.04606</f>
        <v>0.522781</v>
      </c>
      <c r="V24" s="2">
        <f t="shared" si="6"/>
        <v>1.91284687086945</v>
      </c>
      <c r="W24" s="2">
        <v>10</v>
      </c>
      <c r="X24" s="2">
        <f t="shared" si="7"/>
        <v>191.284687086945</v>
      </c>
      <c r="Y24" s="2">
        <v>65888</v>
      </c>
      <c r="Z24" s="2">
        <v>21458</v>
      </c>
      <c r="AA24" s="2">
        <f t="shared" si="8"/>
        <v>3.07055643582813</v>
      </c>
      <c r="AC24" s="2"/>
      <c r="AE24" s="2"/>
    </row>
    <row r="25" spans="2:31">
      <c r="B25" s="3">
        <v>3</v>
      </c>
      <c r="C25" s="2">
        <f>1*0.03969</f>
        <v>0.03969</v>
      </c>
      <c r="D25" s="2">
        <f t="shared" si="0"/>
        <v>25.1952632905014</v>
      </c>
      <c r="E25" s="2">
        <v>10</v>
      </c>
      <c r="F25" s="2">
        <f t="shared" si="1"/>
        <v>2519.52632905014</v>
      </c>
      <c r="G25" s="2">
        <v>131095</v>
      </c>
      <c r="H25" s="2">
        <v>19935</v>
      </c>
      <c r="I25" s="2">
        <f t="shared" si="2"/>
        <v>6.57612239779283</v>
      </c>
      <c r="K25" s="3">
        <v>3</v>
      </c>
      <c r="L25" s="5">
        <f>2.4*0.03701</f>
        <v>0.088824</v>
      </c>
      <c r="M25" s="2">
        <f t="shared" si="3"/>
        <v>11.2582184995046</v>
      </c>
      <c r="N25" s="2">
        <v>10</v>
      </c>
      <c r="O25" s="2">
        <f t="shared" si="4"/>
        <v>1125.82184995046</v>
      </c>
      <c r="P25" s="2">
        <v>146591</v>
      </c>
      <c r="Q25" s="2">
        <v>25739</v>
      </c>
      <c r="R25" s="2">
        <f t="shared" si="5"/>
        <v>5.69528730719919</v>
      </c>
      <c r="S25" s="2"/>
      <c r="T25" s="3">
        <v>3</v>
      </c>
      <c r="U25" s="5">
        <f>11.35*0.04234</f>
        <v>0.480559</v>
      </c>
      <c r="V25" s="2">
        <f t="shared" si="6"/>
        <v>2.08090994029869</v>
      </c>
      <c r="W25" s="2">
        <v>10</v>
      </c>
      <c r="X25" s="2">
        <f t="shared" si="7"/>
        <v>208.090994029869</v>
      </c>
      <c r="Y25" s="2">
        <v>67805</v>
      </c>
      <c r="Z25" s="2">
        <v>20937</v>
      </c>
      <c r="AA25" s="2">
        <f t="shared" si="8"/>
        <v>3.23852509910684</v>
      </c>
      <c r="AC25" s="2"/>
      <c r="AE25" s="2"/>
    </row>
    <row r="26" spans="2:31">
      <c r="B26" s="3">
        <v>4</v>
      </c>
      <c r="C26" s="2">
        <f>1*0.03403</f>
        <v>0.03403</v>
      </c>
      <c r="D26" s="2">
        <f t="shared" si="0"/>
        <v>29.385836027035</v>
      </c>
      <c r="E26" s="2">
        <v>10</v>
      </c>
      <c r="F26" s="2">
        <f t="shared" si="1"/>
        <v>2938.5836027035</v>
      </c>
      <c r="G26" s="2">
        <v>117143</v>
      </c>
      <c r="H26" s="2">
        <v>20225</v>
      </c>
      <c r="I26" s="2">
        <f t="shared" si="2"/>
        <v>5.79199011124846</v>
      </c>
      <c r="K26" s="3">
        <v>4</v>
      </c>
      <c r="L26" s="5">
        <f>2.4*0.03217</f>
        <v>0.077208</v>
      </c>
      <c r="M26" s="2">
        <f t="shared" si="3"/>
        <v>12.952025696819</v>
      </c>
      <c r="N26" s="2">
        <v>10</v>
      </c>
      <c r="O26" s="2">
        <f t="shared" si="4"/>
        <v>1295.2025696819</v>
      </c>
      <c r="P26" s="2">
        <v>133317</v>
      </c>
      <c r="Q26" s="2">
        <v>25853</v>
      </c>
      <c r="R26" s="2">
        <f t="shared" si="5"/>
        <v>5.15673229412447</v>
      </c>
      <c r="S26" s="2"/>
      <c r="T26" s="3">
        <v>4</v>
      </c>
      <c r="U26" s="5">
        <f>11.35*0.04197</f>
        <v>0.4763595</v>
      </c>
      <c r="V26" s="2">
        <f t="shared" si="6"/>
        <v>2.09925486948408</v>
      </c>
      <c r="W26" s="2">
        <v>10</v>
      </c>
      <c r="X26" s="2">
        <f t="shared" si="7"/>
        <v>209.925486948408</v>
      </c>
      <c r="Y26" s="2">
        <v>65318</v>
      </c>
      <c r="Z26" s="2">
        <v>20239</v>
      </c>
      <c r="AA26" s="2">
        <f t="shared" si="8"/>
        <v>3.22733336627304</v>
      </c>
      <c r="AC26" s="2"/>
      <c r="AE26" s="2"/>
    </row>
    <row r="27" spans="2:31">
      <c r="B27" s="3">
        <v>8</v>
      </c>
      <c r="C27" s="2">
        <f>1*0.02429</f>
        <v>0.02429</v>
      </c>
      <c r="D27" s="2">
        <f t="shared" si="0"/>
        <v>41.1692054343351</v>
      </c>
      <c r="E27" s="2">
        <v>10</v>
      </c>
      <c r="F27" s="2">
        <f t="shared" si="1"/>
        <v>4116.92054343351</v>
      </c>
      <c r="G27" s="2">
        <v>89843</v>
      </c>
      <c r="H27" s="2">
        <v>20248</v>
      </c>
      <c r="I27" s="2">
        <f t="shared" si="2"/>
        <v>4.43712959304623</v>
      </c>
      <c r="K27" s="3">
        <v>8</v>
      </c>
      <c r="L27" s="5">
        <f>2.4*0.02432</f>
        <v>0.058368</v>
      </c>
      <c r="M27" s="2">
        <f t="shared" si="3"/>
        <v>17.1326754385965</v>
      </c>
      <c r="N27" s="2">
        <v>10</v>
      </c>
      <c r="O27" s="2">
        <f t="shared" si="4"/>
        <v>1713.26754385965</v>
      </c>
      <c r="P27" s="2">
        <v>103394</v>
      </c>
      <c r="Q27" s="2">
        <v>24790</v>
      </c>
      <c r="R27" s="2">
        <f t="shared" si="5"/>
        <v>4.17079467527229</v>
      </c>
      <c r="S27" s="2"/>
      <c r="T27" s="3">
        <v>8</v>
      </c>
      <c r="U27" s="5">
        <f>11.35*0.04675</f>
        <v>0.5306125</v>
      </c>
      <c r="V27" s="2">
        <f t="shared" si="6"/>
        <v>1.88461447855073</v>
      </c>
      <c r="W27" s="2">
        <v>10</v>
      </c>
      <c r="X27" s="2">
        <f t="shared" si="7"/>
        <v>188.461447855073</v>
      </c>
      <c r="Y27" s="2">
        <v>59551</v>
      </c>
      <c r="Z27" s="2">
        <v>18470</v>
      </c>
      <c r="AA27" s="2">
        <f t="shared" si="8"/>
        <v>3.22420140768814</v>
      </c>
      <c r="AC27" s="2"/>
      <c r="AE27" s="2"/>
    </row>
    <row r="28" spans="2:31">
      <c r="B28" s="2">
        <v>0.5</v>
      </c>
      <c r="C28" s="2">
        <f>1*0.09687</f>
        <v>0.09687</v>
      </c>
      <c r="D28" s="2">
        <f t="shared" si="0"/>
        <v>10.3231134510168</v>
      </c>
      <c r="E28" s="2">
        <v>15</v>
      </c>
      <c r="F28" s="2">
        <f t="shared" si="1"/>
        <v>1548.46701765252</v>
      </c>
      <c r="G28" s="2">
        <v>37704</v>
      </c>
      <c r="H28" s="2">
        <v>1471</v>
      </c>
      <c r="I28" s="2">
        <f t="shared" si="2"/>
        <v>25.631543167913</v>
      </c>
      <c r="K28" s="2">
        <v>0.5</v>
      </c>
      <c r="L28" s="5">
        <f>2.4*0.08915</f>
        <v>0.21396</v>
      </c>
      <c r="M28" s="2">
        <f t="shared" si="3"/>
        <v>4.67377079828005</v>
      </c>
      <c r="N28" s="2">
        <v>15</v>
      </c>
      <c r="O28" s="2">
        <f t="shared" si="4"/>
        <v>701.065619742008</v>
      </c>
      <c r="P28" s="2">
        <v>34706</v>
      </c>
      <c r="Q28" s="2">
        <v>2313</v>
      </c>
      <c r="R28" s="2">
        <f t="shared" si="5"/>
        <v>15.0047557284911</v>
      </c>
      <c r="S28" s="2"/>
      <c r="T28" s="2">
        <v>0.5</v>
      </c>
      <c r="U28" s="5">
        <f>11.35*0.1614</f>
        <v>1.83189</v>
      </c>
      <c r="V28" s="2">
        <f t="shared" si="6"/>
        <v>0.545884305280339</v>
      </c>
      <c r="W28" s="2">
        <v>15</v>
      </c>
      <c r="X28" s="2">
        <f t="shared" si="7"/>
        <v>81.8826457920508</v>
      </c>
      <c r="Y28" s="2">
        <v>4248</v>
      </c>
      <c r="Z28" s="2">
        <v>2370</v>
      </c>
      <c r="AA28" s="2">
        <f t="shared" si="8"/>
        <v>1.79240506329114</v>
      </c>
      <c r="AC28" s="2"/>
      <c r="AE28" s="2"/>
    </row>
    <row r="29" spans="2:31">
      <c r="B29" s="3">
        <v>1</v>
      </c>
      <c r="C29" s="2">
        <f>1*0.07072</f>
        <v>0.07072</v>
      </c>
      <c r="D29" s="2">
        <f t="shared" si="0"/>
        <v>14.1402714932127</v>
      </c>
      <c r="E29" s="2">
        <v>15</v>
      </c>
      <c r="F29" s="2">
        <f t="shared" si="1"/>
        <v>2121.0407239819</v>
      </c>
      <c r="G29" s="2">
        <v>27194</v>
      </c>
      <c r="H29" s="2">
        <v>1461</v>
      </c>
      <c r="I29" s="2">
        <f t="shared" si="2"/>
        <v>18.6132785763176</v>
      </c>
      <c r="K29" s="3">
        <v>1</v>
      </c>
      <c r="L29" s="5">
        <f>2.4*0.06495</f>
        <v>0.15588</v>
      </c>
      <c r="M29" s="2">
        <f t="shared" si="3"/>
        <v>6.41519117269695</v>
      </c>
      <c r="N29" s="2">
        <v>15</v>
      </c>
      <c r="O29" s="2">
        <f t="shared" si="4"/>
        <v>962.278675904542</v>
      </c>
      <c r="P29" s="2">
        <v>29309</v>
      </c>
      <c r="Q29" s="2">
        <v>2265</v>
      </c>
      <c r="R29" s="2">
        <f t="shared" si="5"/>
        <v>12.9399558498896</v>
      </c>
      <c r="S29" s="2"/>
      <c r="T29" s="3">
        <v>1</v>
      </c>
      <c r="U29" s="5">
        <f>11.35*0.07102</f>
        <v>0.806077</v>
      </c>
      <c r="V29" s="2">
        <f t="shared" si="6"/>
        <v>1.2405762724901</v>
      </c>
      <c r="W29" s="2">
        <v>15</v>
      </c>
      <c r="X29" s="2">
        <f t="shared" si="7"/>
        <v>186.086440873515</v>
      </c>
      <c r="Y29" s="2">
        <v>5735</v>
      </c>
      <c r="Z29" s="2">
        <v>1959</v>
      </c>
      <c r="AA29" s="2">
        <f t="shared" si="8"/>
        <v>2.92751403777437</v>
      </c>
      <c r="AC29" s="2"/>
      <c r="AE29" s="2"/>
    </row>
    <row r="30" spans="2:31">
      <c r="B30" s="3">
        <v>2</v>
      </c>
      <c r="C30" s="2">
        <f>1*0.04942</f>
        <v>0.04942</v>
      </c>
      <c r="D30" s="2">
        <f t="shared" si="0"/>
        <v>20.2347227842979</v>
      </c>
      <c r="E30" s="2">
        <v>15</v>
      </c>
      <c r="F30" s="2">
        <f t="shared" si="1"/>
        <v>3035.20841764468</v>
      </c>
      <c r="G30" s="2">
        <v>19279</v>
      </c>
      <c r="H30" s="2">
        <v>1617</v>
      </c>
      <c r="I30" s="2">
        <f t="shared" si="2"/>
        <v>11.9226963512678</v>
      </c>
      <c r="K30" s="3">
        <v>2</v>
      </c>
      <c r="L30" s="5">
        <f>2.4*0.04557</f>
        <v>0.109368</v>
      </c>
      <c r="M30" s="2">
        <f t="shared" si="3"/>
        <v>9.14344232316583</v>
      </c>
      <c r="N30" s="2">
        <v>15</v>
      </c>
      <c r="O30" s="2">
        <f t="shared" si="4"/>
        <v>1371.51634847487</v>
      </c>
      <c r="P30" s="2">
        <v>23343</v>
      </c>
      <c r="Q30" s="2">
        <v>2361</v>
      </c>
      <c r="R30" s="2">
        <f t="shared" si="5"/>
        <v>9.8869123252859</v>
      </c>
      <c r="S30" s="2"/>
      <c r="T30" s="3">
        <v>2</v>
      </c>
      <c r="U30" s="5">
        <f>11.35*0.04606</f>
        <v>0.522781</v>
      </c>
      <c r="V30" s="2">
        <f t="shared" si="6"/>
        <v>1.91284687086945</v>
      </c>
      <c r="W30" s="2">
        <v>15</v>
      </c>
      <c r="X30" s="2">
        <f t="shared" si="7"/>
        <v>286.927030630417</v>
      </c>
      <c r="Y30" s="2">
        <v>7365</v>
      </c>
      <c r="Z30" s="2">
        <v>1767</v>
      </c>
      <c r="AA30" s="2">
        <f t="shared" si="8"/>
        <v>4.16808149405773</v>
      </c>
      <c r="AC30" s="2"/>
      <c r="AE30" s="2"/>
    </row>
    <row r="31" spans="2:31">
      <c r="B31" s="3">
        <v>3</v>
      </c>
      <c r="C31" s="2">
        <f>1*0.03969</f>
        <v>0.03969</v>
      </c>
      <c r="D31" s="2">
        <f t="shared" si="0"/>
        <v>25.1952632905014</v>
      </c>
      <c r="E31" s="2">
        <v>15</v>
      </c>
      <c r="F31" s="2">
        <f t="shared" si="1"/>
        <v>3779.28949357521</v>
      </c>
      <c r="G31" s="2">
        <v>15784</v>
      </c>
      <c r="H31" s="2">
        <v>1663</v>
      </c>
      <c r="I31" s="2">
        <f t="shared" si="2"/>
        <v>9.49128081779916</v>
      </c>
      <c r="K31" s="3">
        <v>3</v>
      </c>
      <c r="L31" s="5">
        <f>2.4*0.03701</f>
        <v>0.088824</v>
      </c>
      <c r="M31" s="2">
        <f t="shared" si="3"/>
        <v>11.2582184995046</v>
      </c>
      <c r="N31" s="2">
        <v>15</v>
      </c>
      <c r="O31" s="2">
        <f t="shared" si="4"/>
        <v>1688.7327749257</v>
      </c>
      <c r="P31" s="2">
        <v>20002</v>
      </c>
      <c r="Q31" s="2">
        <v>2406</v>
      </c>
      <c r="R31" s="2">
        <f t="shared" si="5"/>
        <v>8.31338320864505</v>
      </c>
      <c r="S31" s="2"/>
      <c r="T31" s="3">
        <v>3</v>
      </c>
      <c r="U31" s="5">
        <f>11.35*0.04234</f>
        <v>0.480559</v>
      </c>
      <c r="V31" s="2">
        <f t="shared" si="6"/>
        <v>2.08090994029869</v>
      </c>
      <c r="W31" s="2">
        <v>15</v>
      </c>
      <c r="X31" s="2">
        <f t="shared" si="7"/>
        <v>312.136491044804</v>
      </c>
      <c r="Y31" s="2">
        <v>7870</v>
      </c>
      <c r="Z31" s="2">
        <v>1747</v>
      </c>
      <c r="AA31" s="2">
        <f t="shared" si="8"/>
        <v>4.50486548368632</v>
      </c>
      <c r="AC31" s="2"/>
      <c r="AE31" s="2"/>
    </row>
    <row r="32" spans="2:31">
      <c r="B32" s="3">
        <v>4</v>
      </c>
      <c r="C32" s="2">
        <f>1*0.03403</f>
        <v>0.03403</v>
      </c>
      <c r="D32" s="2">
        <f t="shared" si="0"/>
        <v>29.385836027035</v>
      </c>
      <c r="E32" s="2">
        <v>15</v>
      </c>
      <c r="F32" s="2">
        <f t="shared" si="1"/>
        <v>4407.87540405525</v>
      </c>
      <c r="G32" s="2">
        <v>13636</v>
      </c>
      <c r="H32" s="2">
        <v>1659</v>
      </c>
      <c r="I32" s="2">
        <f t="shared" si="2"/>
        <v>8.21940928270042</v>
      </c>
      <c r="K32" s="3">
        <v>4</v>
      </c>
      <c r="L32" s="5">
        <f>2.4*0.03217</f>
        <v>0.077208</v>
      </c>
      <c r="M32" s="2">
        <f t="shared" si="3"/>
        <v>12.952025696819</v>
      </c>
      <c r="N32" s="2">
        <v>15</v>
      </c>
      <c r="O32" s="2">
        <f t="shared" si="4"/>
        <v>1942.80385452285</v>
      </c>
      <c r="P32" s="2">
        <v>17532</v>
      </c>
      <c r="Q32" s="2">
        <v>2390</v>
      </c>
      <c r="R32" s="2">
        <f t="shared" si="5"/>
        <v>7.33556485355649</v>
      </c>
      <c r="S32" s="2"/>
      <c r="T32" s="3">
        <v>4</v>
      </c>
      <c r="U32" s="5">
        <f>11.35*0.04197</f>
        <v>0.4763595</v>
      </c>
      <c r="V32" s="2">
        <f t="shared" si="6"/>
        <v>2.09925486948408</v>
      </c>
      <c r="W32" s="2">
        <v>15</v>
      </c>
      <c r="X32" s="2">
        <f t="shared" si="7"/>
        <v>314.888230422611</v>
      </c>
      <c r="Y32" s="2">
        <v>7717</v>
      </c>
      <c r="Z32" s="2">
        <v>1591</v>
      </c>
      <c r="AA32" s="2">
        <f t="shared" si="8"/>
        <v>4.85040854808297</v>
      </c>
      <c r="AC32" s="2"/>
      <c r="AE32" s="2"/>
    </row>
    <row r="33" spans="2:31">
      <c r="B33" s="3">
        <v>8</v>
      </c>
      <c r="C33" s="2">
        <f>1*0.02429</f>
        <v>0.02429</v>
      </c>
      <c r="D33" s="2">
        <f t="shared" si="0"/>
        <v>41.1692054343351</v>
      </c>
      <c r="E33" s="2">
        <v>15</v>
      </c>
      <c r="F33" s="2">
        <f t="shared" si="1"/>
        <v>6175.38081515027</v>
      </c>
      <c r="G33" s="2">
        <v>9702</v>
      </c>
      <c r="H33" s="2">
        <v>1649</v>
      </c>
      <c r="I33" s="2">
        <f t="shared" si="2"/>
        <v>5.883565797453</v>
      </c>
      <c r="K33" s="3">
        <v>8</v>
      </c>
      <c r="L33" s="5">
        <f>2.4*0.02432</f>
        <v>0.058368</v>
      </c>
      <c r="M33" s="2">
        <f t="shared" si="3"/>
        <v>17.1326754385965</v>
      </c>
      <c r="N33" s="2">
        <v>15</v>
      </c>
      <c r="O33" s="2">
        <f t="shared" si="4"/>
        <v>2569.90131578947</v>
      </c>
      <c r="P33" s="2">
        <v>12725</v>
      </c>
      <c r="Q33" s="2">
        <v>2244</v>
      </c>
      <c r="R33" s="2">
        <f t="shared" si="5"/>
        <v>5.67067736185383</v>
      </c>
      <c r="S33" s="2"/>
      <c r="T33" s="3">
        <v>8</v>
      </c>
      <c r="U33" s="5">
        <f>11.35*0.04675</f>
        <v>0.5306125</v>
      </c>
      <c r="V33" s="2">
        <f t="shared" si="6"/>
        <v>1.88461447855073</v>
      </c>
      <c r="W33" s="2">
        <v>15</v>
      </c>
      <c r="X33" s="2">
        <f t="shared" si="7"/>
        <v>282.69217178261</v>
      </c>
      <c r="Y33" s="2">
        <v>7734</v>
      </c>
      <c r="Z33" s="2">
        <v>1430</v>
      </c>
      <c r="AA33" s="2">
        <f t="shared" si="8"/>
        <v>5.40839160839161</v>
      </c>
      <c r="AC33" s="2"/>
      <c r="AE33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0502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apricot</dc:creator>
  <cp:lastModifiedBy>apricot</cp:lastModifiedBy>
  <dcterms:created xsi:type="dcterms:W3CDTF">2022-01-25T10:27:00Z</dcterms:created>
  <dcterms:modified xsi:type="dcterms:W3CDTF">2022-05-03T11:11:28Z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2052-11.1.0.10976</vt:lpwstr>
  </property>
</Properties>
</file>