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<sst xmlns="http://schemas.openxmlformats.org/spreadsheetml/2006/main" count="42" uniqueCount="15">
  <si>
    <t>Water ρ=1g/cm3</t>
  </si>
  <si>
    <t>Concrete ρ?=2.4g/cm3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</si>
  <si>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</si>
  <si>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</si>
  <si>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</si>
  <si>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</si>
  <si>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</si>
  <si>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</si>
  <si>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</si>
  <si>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</t>
  </si>
  <si>
    <t>电子对</t>
  </si>
  <si>
    <t>总/未散射</t>
  </si>
  <si>
    <t>参考值</t>
  </si>
  <si>
    <t>偏差</t>
  </si>
  <si>
    <t>修正1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</si>
</sst>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4"/>
  <sheetViews>
    <sheetView tabSelected="1" workbookViewId="0">
      <selection activeCell="B2" sqref="B2"/>
    </sheetView>
  </sheetViews>
  <sheetFormatPr defaultColWidth="9" defaultRowHeight="15"/>
  <cols>
    <col min="1" max="1" width="9" style="1"/>
    <col min="2" max="2" width="18.75" style="1" customWidth="1"/>
    <col min="3" max="3" width="11.5" style="1" customWidth="1"/>
    <col min="4" max="4" width="11.25" style="1" customWidth="1"/>
    <col min="5" max="6" width="12.625" style="1"/>
    <col min="7" max="7" width="11.375" style="1" customWidth="1"/>
    <col min="8" max="8" width="12.625" style="1"/>
    <col min="9" max="10" width="9" style="1"/>
    <col min="11" max="11" width="11.5" style="1"/>
    <col min="12" max="19" width="12.625" style="1"/>
    <col min="20" max="20" width="10.375" style="1"/>
    <col min="21" max="22" width="12.625" style="1"/>
    <col min="23" max="23" width="9" style="1"/>
    <col min="24" max="24" width="10.375" style="1"/>
    <col min="25" max="28" width="12.625" style="1"/>
    <col min="29" max="29" width="10.375" style="1"/>
    <col min="30" max="30" width="12.625" style="1"/>
    <col min="31" max="31" width="9" style="1"/>
    <col min="32" max="32" width="12.625" style="1"/>
    <col min="33" max="33" width="9" style="1"/>
    <col min="34" max="36" width="12.625" style="1"/>
    <col min="37" max="37" width="9" style="1"/>
    <col min="38" max="40" width="12.625" style="1"/>
    <col min="41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2:44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O2" s="2" t="s">
        <v>1</v>
      </c>
      <c r="P2" s="2"/>
      <c r="Q2" s="2"/>
      <c r="R2" s="2"/>
      <c r="S2" s="2"/>
      <c r="T2" s="2"/>
      <c r="U2" s="2"/>
      <c r="V2" s="2"/>
      <c r="W2" s="2"/>
      <c r="AB2" s="2" t="s">
        <v>2</v>
      </c>
      <c r="AO2" s="6"/>
      <c r="AP2" s="6"/>
      <c r="AQ2" s="6"/>
      <c r="AR2" s="6"/>
    </row>
    <row r="3" spans="2:44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13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13</v>
      </c>
      <c r="Z3" s="1" t="s">
        <v>14</v>
      </c>
      <c r="AA3" s="1" t="s">
        <v>13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12</v>
      </c>
      <c r="AL3" s="1" t="s">
        <v>13</v>
      </c>
      <c r="AM3" s="1" t="s">
        <v>14</v>
      </c>
      <c r="AN3" s="1" t="s">
        <v>13</v>
      </c>
      <c r="AO3" s="6"/>
      <c r="AP3" s="6"/>
      <c r="AQ3" s="6"/>
      <c r="AR3" s="6"/>
    </row>
    <row r="4" spans="1:44">
      <c r="A4" s="4"/>
      <c r="B4" s="1">
        <v>0.5</v>
      </c>
      <c r="C4" s="1">
        <f>1*0.09687</f>
        <v>0.09687</v>
      </c>
      <c r="D4" s="1">
        <f>1/C4</f>
        <v>10.3231134510168</v>
      </c>
      <c r="E4" s="1">
        <v>2</v>
      </c>
      <c r="F4" s="1">
        <f>D4*E4*10</f>
        <v>206.462269020337</v>
      </c>
      <c r="G4" s="1">
        <v>1518469</v>
      </c>
      <c r="H4" s="1">
        <v>363201</v>
      </c>
      <c r="I4" s="1">
        <v>0</v>
      </c>
      <c r="J4" s="1">
        <f>G4/H4</f>
        <v>4.18079520706165</v>
      </c>
      <c r="K4" s="1">
        <v>5.14</v>
      </c>
      <c r="L4" s="1">
        <f>ABS(K4-J4)/K4</f>
        <v>0.186615718470495</v>
      </c>
      <c r="M4" s="1">
        <f>(G4+I4)/(H4+I4)</f>
        <v>4.18079520706165</v>
      </c>
      <c r="N4" s="1">
        <f>ABS(M4-K4)/K4</f>
        <v>0.186615718470495</v>
      </c>
      <c r="O4" s="1">
        <v>0.5</v>
      </c>
      <c r="P4" s="5">
        <f>2.4*0.08915</f>
        <v>0.21396</v>
      </c>
      <c r="Q4" s="1">
        <f>1/P4</f>
        <v>4.67377079828005</v>
      </c>
      <c r="R4" s="1">
        <v>2</v>
      </c>
      <c r="S4" s="1">
        <f>Q4*R4*10</f>
        <v>93.4754159656011</v>
      </c>
      <c r="T4" s="1">
        <v>1361849</v>
      </c>
      <c r="U4" s="1">
        <v>406440</v>
      </c>
      <c r="V4" s="1">
        <v>0</v>
      </c>
      <c r="W4" s="1">
        <f>T4/U4</f>
        <v>3.35067660663321</v>
      </c>
      <c r="X4" s="1">
        <v>4.04</v>
      </c>
      <c r="Y4" s="1">
        <f>ABS(X4-W4)/X4</f>
        <v>0.170624602318514</v>
      </c>
      <c r="Z4" s="1">
        <f>(T4+V4)/(U4+V4)</f>
        <v>3.35067660663321</v>
      </c>
      <c r="AA4" s="1">
        <f>ABS(Z4-X4)/X4</f>
        <v>0.170624602318514</v>
      </c>
      <c r="AB4" s="1">
        <v>0.5</v>
      </c>
      <c r="AC4" s="5">
        <f>11.35*0.1614</f>
        <v>1.83189</v>
      </c>
      <c r="AD4" s="1">
        <f>1/AC4</f>
        <v>0.545884305280339</v>
      </c>
      <c r="AE4" s="1">
        <v>2</v>
      </c>
      <c r="AF4" s="1">
        <f>AD4*AE4*10</f>
        <v>10.9176861056068</v>
      </c>
      <c r="AG4" s="1">
        <v>488812</v>
      </c>
      <c r="AH4" s="1">
        <v>415374</v>
      </c>
      <c r="AI4" s="1">
        <v>0</v>
      </c>
      <c r="AJ4" s="1">
        <f>AG4/AH4</f>
        <v>1.17679970339983</v>
      </c>
      <c r="AK4" s="1">
        <v>1.38</v>
      </c>
      <c r="AL4" s="1">
        <f>ABS(AK4-AJ4)/AK4</f>
        <v>0.147246591739255</v>
      </c>
      <c r="AM4" s="1">
        <f>(AG4+AI4)/(AH4+AI4)</f>
        <v>1.17679970339983</v>
      </c>
      <c r="AN4" s="1">
        <f>ABS(AM4-AK4)/AK4</f>
        <v>0.147246591739255</v>
      </c>
      <c r="AO4" s="6"/>
      <c r="AP4" s="6"/>
      <c r="AQ4" s="6"/>
      <c r="AR4" s="6"/>
    </row>
    <row r="5" spans="2:44">
      <c r="B5" s="4">
        <v>1</v>
      </c>
      <c r="C5" s="1">
        <f>1*0.07072</f>
        <v>0.07072</v>
      </c>
      <c r="D5" s="1">
        <f t="shared" ref="D5:D10" si="0">1/C5</f>
        <v>14.1402714932127</v>
      </c>
      <c r="E5" s="1">
        <v>2</v>
      </c>
      <c r="F5" s="1">
        <f t="shared" ref="F5:F33" si="1">D5*E5*10</f>
        <v>282.805429864253</v>
      </c>
      <c r="G5" s="1">
        <v>1376303</v>
      </c>
      <c r="H5" s="1">
        <v>360681</v>
      </c>
      <c r="I5" s="1">
        <v>0</v>
      </c>
      <c r="J5" s="1">
        <f t="shared" ref="J5:J33" si="2">G5/H5</f>
        <v>3.81584558099817</v>
      </c>
      <c r="K5" s="1">
        <v>3.71</v>
      </c>
      <c r="L5" s="1">
        <f t="shared" ref="L5:L33" si="3">ABS(K5-J5)/K5</f>
        <v>0.0285298061989669</v>
      </c>
      <c r="M5" s="1">
        <f t="shared" ref="M5:M33" si="4">(G5+I5)/(H5+I5)</f>
        <v>3.81584558099817</v>
      </c>
      <c r="N5" s="1">
        <f t="shared" ref="N5:N33" si="5">ABS(M5-K5)/K5</f>
        <v>0.0285298061989669</v>
      </c>
      <c r="O5" s="4">
        <v>1</v>
      </c>
      <c r="P5" s="5">
        <f>2.4*0.06495</f>
        <v>0.15588</v>
      </c>
      <c r="Q5" s="1">
        <f t="shared" ref="Q5:Q33" si="6">1/P5</f>
        <v>6.41519117269695</v>
      </c>
      <c r="R5" s="1">
        <v>2</v>
      </c>
      <c r="S5" s="1">
        <f t="shared" ref="S5:S33" si="7">Q5*R5*10</f>
        <v>128.303823453939</v>
      </c>
      <c r="T5" s="1">
        <v>1268020</v>
      </c>
      <c r="U5" s="1">
        <v>402186</v>
      </c>
      <c r="V5" s="1">
        <v>0</v>
      </c>
      <c r="W5" s="1">
        <f t="shared" ref="W5:W33" si="8">T5/U5</f>
        <v>3.15281983957671</v>
      </c>
      <c r="X5" s="1">
        <v>3.24</v>
      </c>
      <c r="Y5" s="1">
        <f t="shared" ref="Y5:Y33" si="9">ABS(X5-W5)/X5</f>
        <v>0.0269074569207676</v>
      </c>
      <c r="Z5" s="1">
        <f t="shared" ref="Z5:Z33" si="10">(T5+V5)/(U5+V5)</f>
        <v>3.15281983957671</v>
      </c>
      <c r="AA5" s="1">
        <f t="shared" ref="AA5:AA33" si="11">ABS(Z5-X5)/X5</f>
        <v>0.0269074569207676</v>
      </c>
      <c r="AB5" s="4">
        <v>1</v>
      </c>
      <c r="AC5" s="5">
        <f>11.35*0.07102</f>
        <v>0.806077</v>
      </c>
      <c r="AD5" s="1">
        <f t="shared" ref="AD5:AD33" si="12">1/AC5</f>
        <v>1.2405762724901</v>
      </c>
      <c r="AE5" s="1">
        <v>2</v>
      </c>
      <c r="AF5" s="1">
        <f t="shared" ref="AF5:AF33" si="13">AD5*AE5*10</f>
        <v>24.8115254498019</v>
      </c>
      <c r="AG5" s="1">
        <v>577012</v>
      </c>
      <c r="AH5" s="1">
        <v>387486</v>
      </c>
      <c r="AI5" s="1">
        <v>0</v>
      </c>
      <c r="AJ5" s="1">
        <f t="shared" ref="AJ5:AJ33" si="14">AG5/AH5</f>
        <v>1.48911702616353</v>
      </c>
      <c r="AK5" s="1">
        <v>1.67</v>
      </c>
      <c r="AL5" s="1">
        <f t="shared" ref="AL5:AL33" si="15">ABS(AK5-AJ5)/AK5</f>
        <v>0.108313157985913</v>
      </c>
      <c r="AM5" s="1">
        <f t="shared" ref="AM5:AM33" si="16">(AG5+AI5)/(AH5+AI5)</f>
        <v>1.48911702616353</v>
      </c>
      <c r="AN5" s="1">
        <f t="shared" ref="AN5:AN33" si="17">ABS(AM5-AK5)/AK5</f>
        <v>0.108313157985913</v>
      </c>
      <c r="AO5" s="6"/>
      <c r="AP5" s="6"/>
      <c r="AQ5" s="6"/>
      <c r="AR5" s="6"/>
    </row>
    <row r="6" spans="1:44">
      <c r="A6" s="4"/>
      <c r="B6" s="4">
        <v>2</v>
      </c>
      <c r="C6" s="1">
        <f>1*0.04942</f>
        <v>0.04942</v>
      </c>
      <c r="D6" s="1">
        <f t="shared" si="0"/>
        <v>20.2347227842979</v>
      </c>
      <c r="E6" s="1">
        <v>2</v>
      </c>
      <c r="F6" s="1">
        <f t="shared" si="1"/>
        <v>404.694455685957</v>
      </c>
      <c r="G6" s="1">
        <v>1145891</v>
      </c>
      <c r="H6" s="1">
        <v>366271</v>
      </c>
      <c r="I6" s="1">
        <v>33078</v>
      </c>
      <c r="J6" s="1">
        <f t="shared" si="2"/>
        <v>3.12853324451021</v>
      </c>
      <c r="K6" s="1">
        <v>2.77</v>
      </c>
      <c r="L6" s="1">
        <f t="shared" si="3"/>
        <v>0.129434384299716</v>
      </c>
      <c r="M6" s="1">
        <f t="shared" si="4"/>
        <v>2.95222724984913</v>
      </c>
      <c r="N6" s="1">
        <f t="shared" si="5"/>
        <v>0.065786010775859</v>
      </c>
      <c r="O6" s="4">
        <v>2</v>
      </c>
      <c r="P6" s="5">
        <f>2.4*0.04557</f>
        <v>0.109368</v>
      </c>
      <c r="Q6" s="1">
        <f t="shared" si="6"/>
        <v>9.14344232316583</v>
      </c>
      <c r="R6" s="1">
        <v>2</v>
      </c>
      <c r="S6" s="1">
        <f t="shared" si="7"/>
        <v>182.868846463317</v>
      </c>
      <c r="T6" s="1">
        <v>1103067</v>
      </c>
      <c r="U6" s="1">
        <v>406930</v>
      </c>
      <c r="V6" s="1">
        <v>39652</v>
      </c>
      <c r="W6" s="1">
        <f t="shared" si="8"/>
        <v>2.71070454377903</v>
      </c>
      <c r="X6" s="1">
        <v>3.62</v>
      </c>
      <c r="Y6" s="1">
        <f t="shared" si="9"/>
        <v>0.251186590116291</v>
      </c>
      <c r="Z6" s="1">
        <f t="shared" si="10"/>
        <v>2.55881114778473</v>
      </c>
      <c r="AA6" s="1">
        <f t="shared" si="11"/>
        <v>0.293146091772174</v>
      </c>
      <c r="AB6" s="4">
        <v>2</v>
      </c>
      <c r="AC6" s="5">
        <f>11.35*0.04606</f>
        <v>0.522781</v>
      </c>
      <c r="AD6" s="1">
        <f t="shared" si="12"/>
        <v>1.91284687086945</v>
      </c>
      <c r="AE6" s="1">
        <v>2</v>
      </c>
      <c r="AF6" s="1">
        <f t="shared" si="13"/>
        <v>38.2569374173889</v>
      </c>
      <c r="AG6" s="1">
        <v>595983</v>
      </c>
      <c r="AH6" s="1">
        <v>375954</v>
      </c>
      <c r="AI6" s="1">
        <v>28114</v>
      </c>
      <c r="AJ6" s="1">
        <f t="shared" si="14"/>
        <v>1.58525511099762</v>
      </c>
      <c r="AK6" s="1">
        <v>1.77</v>
      </c>
      <c r="AL6" s="1">
        <f t="shared" si="15"/>
        <v>0.104375643504168</v>
      </c>
      <c r="AM6" s="1">
        <f t="shared" si="16"/>
        <v>1.54453458328796</v>
      </c>
      <c r="AN6" s="1">
        <f t="shared" si="17"/>
        <v>0.127381591362734</v>
      </c>
      <c r="AO6" s="6"/>
      <c r="AP6" s="6"/>
      <c r="AQ6" s="6"/>
      <c r="AR6" s="6"/>
    </row>
    <row r="7" spans="2:44">
      <c r="B7" s="4">
        <v>3</v>
      </c>
      <c r="C7" s="1">
        <f>1*0.03969</f>
        <v>0.03969</v>
      </c>
      <c r="D7" s="1">
        <f t="shared" si="0"/>
        <v>25.1952632905014</v>
      </c>
      <c r="E7" s="1">
        <v>2</v>
      </c>
      <c r="F7" s="1">
        <f t="shared" si="1"/>
        <v>503.905265810028</v>
      </c>
      <c r="G7" s="1">
        <v>997811</v>
      </c>
      <c r="H7" s="1">
        <v>368768</v>
      </c>
      <c r="I7" s="1">
        <v>98020</v>
      </c>
      <c r="J7" s="1">
        <f t="shared" si="2"/>
        <v>2.70579605605692</v>
      </c>
      <c r="K7" s="1">
        <v>2.42</v>
      </c>
      <c r="L7" s="1">
        <f t="shared" si="3"/>
        <v>0.118097543825176</v>
      </c>
      <c r="M7" s="1">
        <f t="shared" si="4"/>
        <v>2.34759890999769</v>
      </c>
      <c r="N7" s="1">
        <f t="shared" si="5"/>
        <v>0.0299178057860801</v>
      </c>
      <c r="O7" s="4">
        <v>3</v>
      </c>
      <c r="P7" s="5">
        <f>2.4*0.03701</f>
        <v>0.088824</v>
      </c>
      <c r="Q7" s="1">
        <f t="shared" si="6"/>
        <v>11.2582184995046</v>
      </c>
      <c r="R7" s="1">
        <v>2</v>
      </c>
      <c r="S7" s="1">
        <f t="shared" si="7"/>
        <v>225.164369990093</v>
      </c>
      <c r="T7" s="1">
        <v>976023</v>
      </c>
      <c r="U7" s="1">
        <v>408038</v>
      </c>
      <c r="V7" s="1">
        <v>114523</v>
      </c>
      <c r="W7" s="1">
        <f t="shared" si="8"/>
        <v>2.39199045186968</v>
      </c>
      <c r="X7" s="1">
        <v>2.3</v>
      </c>
      <c r="Y7" s="1">
        <f t="shared" si="9"/>
        <v>0.0399958486389909</v>
      </c>
      <c r="Z7" s="1">
        <f t="shared" si="10"/>
        <v>2.08692573689962</v>
      </c>
      <c r="AA7" s="1">
        <f t="shared" si="11"/>
        <v>0.0926409839566889</v>
      </c>
      <c r="AB7" s="4">
        <v>3</v>
      </c>
      <c r="AC7" s="5">
        <f>11.35*0.04234</f>
        <v>0.480559</v>
      </c>
      <c r="AD7" s="1">
        <f t="shared" si="12"/>
        <v>2.08090994029869</v>
      </c>
      <c r="AE7" s="1">
        <v>2</v>
      </c>
      <c r="AF7" s="1">
        <f t="shared" si="13"/>
        <v>41.6181988059739</v>
      </c>
      <c r="AG7" s="1">
        <v>544127</v>
      </c>
      <c r="AH7" s="1">
        <v>373435</v>
      </c>
      <c r="AI7" s="1">
        <v>69245</v>
      </c>
      <c r="AJ7" s="1">
        <f t="shared" si="14"/>
        <v>1.45708623990788</v>
      </c>
      <c r="AK7" s="1">
        <v>1.68</v>
      </c>
      <c r="AL7" s="1">
        <f t="shared" si="15"/>
        <v>0.132686761959594</v>
      </c>
      <c r="AM7" s="1">
        <f t="shared" si="16"/>
        <v>1.3855877835005</v>
      </c>
      <c r="AN7" s="1">
        <f t="shared" si="17"/>
        <v>0.17524536696399</v>
      </c>
      <c r="AO7" s="6"/>
      <c r="AP7" s="6"/>
      <c r="AQ7" s="6"/>
      <c r="AR7" s="6"/>
    </row>
    <row r="8" spans="1:44">
      <c r="A8" s="4"/>
      <c r="B8" s="4">
        <v>4</v>
      </c>
      <c r="C8" s="1">
        <f>1*0.03403</f>
        <v>0.03403</v>
      </c>
      <c r="D8" s="1">
        <f t="shared" si="0"/>
        <v>29.385836027035</v>
      </c>
      <c r="E8" s="1">
        <v>2</v>
      </c>
      <c r="F8" s="1">
        <f t="shared" si="1"/>
        <v>587.716720540699</v>
      </c>
      <c r="G8" s="1">
        <v>899422</v>
      </c>
      <c r="H8" s="1">
        <v>369661</v>
      </c>
      <c r="I8" s="1">
        <v>154707</v>
      </c>
      <c r="J8" s="1">
        <f t="shared" si="2"/>
        <v>2.43309951550204</v>
      </c>
      <c r="K8" s="1">
        <v>2.17</v>
      </c>
      <c r="L8" s="1">
        <f t="shared" si="3"/>
        <v>0.121244016360388</v>
      </c>
      <c r="M8" s="1">
        <f t="shared" si="4"/>
        <v>2.01028476184664</v>
      </c>
      <c r="N8" s="1">
        <f t="shared" si="5"/>
        <v>0.0736014922365704</v>
      </c>
      <c r="O8" s="4">
        <v>4</v>
      </c>
      <c r="P8" s="5">
        <f>2.4*0.03217</f>
        <v>0.077208</v>
      </c>
      <c r="Q8" s="1">
        <f t="shared" si="6"/>
        <v>12.952025696819</v>
      </c>
      <c r="R8" s="1">
        <v>2</v>
      </c>
      <c r="S8" s="1">
        <f t="shared" si="7"/>
        <v>259.04051393638</v>
      </c>
      <c r="T8" s="1">
        <v>890127</v>
      </c>
      <c r="U8" s="1">
        <v>406582</v>
      </c>
      <c r="V8" s="1">
        <v>181493</v>
      </c>
      <c r="W8" s="1">
        <f t="shared" si="8"/>
        <v>2.1892926888057</v>
      </c>
      <c r="X8" s="1">
        <v>2.1</v>
      </c>
      <c r="Y8" s="1">
        <f t="shared" si="9"/>
        <v>0.0425203280027153</v>
      </c>
      <c r="Z8" s="1">
        <f t="shared" si="10"/>
        <v>1.82225056327849</v>
      </c>
      <c r="AA8" s="1">
        <f t="shared" si="11"/>
        <v>0.132261636534051</v>
      </c>
      <c r="AB8" s="4">
        <v>4</v>
      </c>
      <c r="AC8" s="5">
        <f>11.35*0.04197</f>
        <v>0.4763595</v>
      </c>
      <c r="AD8" s="1">
        <f t="shared" si="12"/>
        <v>2.09925486948408</v>
      </c>
      <c r="AE8" s="1">
        <v>2</v>
      </c>
      <c r="AF8" s="1">
        <f t="shared" si="13"/>
        <v>41.9850973896815</v>
      </c>
      <c r="AG8" s="1">
        <v>487435</v>
      </c>
      <c r="AH8" s="1">
        <v>366955</v>
      </c>
      <c r="AI8" s="1">
        <v>118850</v>
      </c>
      <c r="AJ8" s="1">
        <f t="shared" si="14"/>
        <v>1.32832363641318</v>
      </c>
      <c r="AK8" s="1">
        <v>1.57</v>
      </c>
      <c r="AL8" s="1">
        <f t="shared" si="15"/>
        <v>0.153933989545743</v>
      </c>
      <c r="AM8" s="1">
        <f t="shared" si="16"/>
        <v>1.24800074103807</v>
      </c>
      <c r="AN8" s="1">
        <f t="shared" si="17"/>
        <v>0.205095069402503</v>
      </c>
      <c r="AO8" s="6"/>
      <c r="AP8" s="6"/>
      <c r="AQ8" s="6"/>
      <c r="AR8" s="6"/>
    </row>
    <row r="9" spans="2:40">
      <c r="B9" s="4">
        <v>8</v>
      </c>
      <c r="C9" s="1">
        <f>1*0.02429</f>
        <v>0.02429</v>
      </c>
      <c r="D9" s="1">
        <f t="shared" si="0"/>
        <v>41.1692054343351</v>
      </c>
      <c r="E9" s="1">
        <v>2</v>
      </c>
      <c r="F9" s="1">
        <f t="shared" si="1"/>
        <v>823.384108686702</v>
      </c>
      <c r="G9" s="1">
        <v>692896</v>
      </c>
      <c r="H9" s="1">
        <v>369028</v>
      </c>
      <c r="I9" s="1">
        <v>311530</v>
      </c>
      <c r="J9" s="1">
        <f t="shared" si="2"/>
        <v>1.87762446210044</v>
      </c>
      <c r="K9" s="1">
        <v>1.74</v>
      </c>
      <c r="L9" s="1">
        <f t="shared" si="3"/>
        <v>0.0790945184485269</v>
      </c>
      <c r="M9" s="1">
        <f t="shared" si="4"/>
        <v>1.4758859641647</v>
      </c>
      <c r="N9" s="1">
        <f t="shared" si="5"/>
        <v>0.151789675767414</v>
      </c>
      <c r="O9" s="4">
        <v>8</v>
      </c>
      <c r="P9" s="5">
        <f>2.4*0.02432</f>
        <v>0.058368</v>
      </c>
      <c r="Q9" s="1">
        <f t="shared" si="6"/>
        <v>17.1326754385965</v>
      </c>
      <c r="R9" s="1">
        <v>2</v>
      </c>
      <c r="S9" s="1">
        <f t="shared" si="7"/>
        <v>342.65350877193</v>
      </c>
      <c r="T9" s="1">
        <v>692379</v>
      </c>
      <c r="U9" s="1">
        <v>399370</v>
      </c>
      <c r="V9" s="1">
        <v>388128</v>
      </c>
      <c r="W9" s="1">
        <f t="shared" si="8"/>
        <v>1.7336780429176</v>
      </c>
      <c r="X9" s="1">
        <v>1.68</v>
      </c>
      <c r="Y9" s="1">
        <f t="shared" si="9"/>
        <v>0.0319512160223782</v>
      </c>
      <c r="Z9" s="1">
        <f t="shared" si="10"/>
        <v>1.3720758655895</v>
      </c>
      <c r="AA9" s="1">
        <f t="shared" si="11"/>
        <v>0.183288175244345</v>
      </c>
      <c r="AB9" s="4">
        <v>8</v>
      </c>
      <c r="AC9" s="5">
        <f>11.35*0.04675</f>
        <v>0.5306125</v>
      </c>
      <c r="AD9" s="1">
        <f t="shared" si="12"/>
        <v>1.88461447855073</v>
      </c>
      <c r="AE9" s="1">
        <v>2</v>
      </c>
      <c r="AF9" s="1">
        <f t="shared" si="13"/>
        <v>37.6922895710146</v>
      </c>
      <c r="AG9" s="1">
        <v>369820</v>
      </c>
      <c r="AH9" s="1">
        <v>353572</v>
      </c>
      <c r="AI9" s="1">
        <v>512844</v>
      </c>
      <c r="AJ9" s="1">
        <f t="shared" si="14"/>
        <v>1.04595386512507</v>
      </c>
      <c r="AK9" s="1">
        <v>1.3</v>
      </c>
      <c r="AL9" s="1">
        <f t="shared" si="15"/>
        <v>0.195420103749949</v>
      </c>
      <c r="AM9" s="1">
        <f t="shared" si="16"/>
        <v>1.01875311628594</v>
      </c>
      <c r="AN9" s="1">
        <f t="shared" si="17"/>
        <v>0.216343756703122</v>
      </c>
    </row>
    <row r="10" spans="1:40">
      <c r="A10" s="4"/>
      <c r="B10" s="1">
        <v>0.5</v>
      </c>
      <c r="C10" s="1">
        <f>1*0.09687</f>
        <v>0.09687</v>
      </c>
      <c r="D10" s="1">
        <f t="shared" si="0"/>
        <v>10.3231134510168</v>
      </c>
      <c r="E10" s="1">
        <v>4</v>
      </c>
      <c r="F10" s="1">
        <f t="shared" si="1"/>
        <v>412.924538040673</v>
      </c>
      <c r="G10" s="1">
        <v>649229</v>
      </c>
      <c r="H10" s="1">
        <v>49302</v>
      </c>
      <c r="I10" s="1">
        <v>0</v>
      </c>
      <c r="J10" s="1">
        <f t="shared" si="2"/>
        <v>13.1684110178086</v>
      </c>
      <c r="K10" s="1">
        <v>14.3</v>
      </c>
      <c r="L10" s="1">
        <f t="shared" si="3"/>
        <v>0.0791320966567407</v>
      </c>
      <c r="M10" s="1">
        <f t="shared" si="4"/>
        <v>13.1684110178086</v>
      </c>
      <c r="N10" s="1">
        <f t="shared" si="5"/>
        <v>0.0791320966567407</v>
      </c>
      <c r="O10" s="1">
        <v>0.5</v>
      </c>
      <c r="P10" s="5">
        <f>2.4*0.08915</f>
        <v>0.21396</v>
      </c>
      <c r="Q10" s="1">
        <f t="shared" si="6"/>
        <v>4.67377079828005</v>
      </c>
      <c r="R10" s="1">
        <v>4</v>
      </c>
      <c r="S10" s="1">
        <f t="shared" si="7"/>
        <v>186.950831931202</v>
      </c>
      <c r="T10" s="1">
        <v>518778</v>
      </c>
      <c r="U10" s="1">
        <v>61767</v>
      </c>
      <c r="V10" s="1">
        <v>0</v>
      </c>
      <c r="W10" s="1">
        <f t="shared" si="8"/>
        <v>8.39895089610957</v>
      </c>
      <c r="X10" s="1">
        <v>9</v>
      </c>
      <c r="Y10" s="1">
        <f t="shared" si="9"/>
        <v>0.066783233765603</v>
      </c>
      <c r="Z10" s="1">
        <f t="shared" si="10"/>
        <v>8.39895089610957</v>
      </c>
      <c r="AA10" s="1">
        <f t="shared" si="11"/>
        <v>0.066783233765603</v>
      </c>
      <c r="AB10" s="1">
        <v>0.5</v>
      </c>
      <c r="AC10" s="5">
        <f>11.35*0.1614</f>
        <v>1.83189</v>
      </c>
      <c r="AD10" s="1">
        <f t="shared" si="12"/>
        <v>0.545884305280339</v>
      </c>
      <c r="AE10" s="1">
        <v>4</v>
      </c>
      <c r="AF10" s="1">
        <f t="shared" si="13"/>
        <v>21.8353722112136</v>
      </c>
      <c r="AG10" s="1">
        <v>93280</v>
      </c>
      <c r="AH10" s="1">
        <v>63766</v>
      </c>
      <c r="AI10" s="1">
        <v>0</v>
      </c>
      <c r="AJ10" s="1">
        <f t="shared" si="14"/>
        <v>1.46284853997428</v>
      </c>
      <c r="AK10" s="1">
        <v>1.61</v>
      </c>
      <c r="AL10" s="1">
        <f t="shared" si="15"/>
        <v>0.091398422376223</v>
      </c>
      <c r="AM10" s="1">
        <f t="shared" si="16"/>
        <v>1.46284853997428</v>
      </c>
      <c r="AN10" s="1">
        <f t="shared" si="17"/>
        <v>0.091398422376223</v>
      </c>
    </row>
    <row r="11" spans="2:40">
      <c r="B11" s="4">
        <v>1</v>
      </c>
      <c r="C11" s="1">
        <f>1*0.07072</f>
        <v>0.07072</v>
      </c>
      <c r="D11" s="1">
        <f t="shared" ref="D11:D33" si="18">1/C11</f>
        <v>14.1402714932127</v>
      </c>
      <c r="E11" s="1">
        <v>4</v>
      </c>
      <c r="F11" s="1">
        <f t="shared" si="1"/>
        <v>565.610859728507</v>
      </c>
      <c r="G11" s="1">
        <v>473156</v>
      </c>
      <c r="H11" s="1">
        <v>48645</v>
      </c>
      <c r="I11" s="1">
        <v>0</v>
      </c>
      <c r="J11" s="1">
        <f t="shared" si="2"/>
        <v>9.72671394799054</v>
      </c>
      <c r="K11" s="1">
        <v>7.68</v>
      </c>
      <c r="L11" s="1">
        <f t="shared" si="3"/>
        <v>0.266499211977935</v>
      </c>
      <c r="M11" s="1">
        <f t="shared" si="4"/>
        <v>9.72671394799054</v>
      </c>
      <c r="N11" s="1">
        <f t="shared" si="5"/>
        <v>0.266499211977935</v>
      </c>
      <c r="O11" s="4">
        <v>1</v>
      </c>
      <c r="P11" s="5">
        <f>2.4*0.06495</f>
        <v>0.15588</v>
      </c>
      <c r="Q11" s="1">
        <f t="shared" si="6"/>
        <v>6.41519117269695</v>
      </c>
      <c r="R11" s="1">
        <v>4</v>
      </c>
      <c r="S11" s="1">
        <f t="shared" si="7"/>
        <v>256.607646907878</v>
      </c>
      <c r="T11" s="1">
        <v>424390</v>
      </c>
      <c r="U11" s="1">
        <v>60451</v>
      </c>
      <c r="V11" s="1">
        <v>0</v>
      </c>
      <c r="W11" s="1">
        <f t="shared" si="8"/>
        <v>7.02039668491836</v>
      </c>
      <c r="X11" s="1">
        <v>6.43</v>
      </c>
      <c r="Y11" s="1">
        <f t="shared" si="9"/>
        <v>0.0918190800806165</v>
      </c>
      <c r="Z11" s="1">
        <f t="shared" si="10"/>
        <v>7.02039668491836</v>
      </c>
      <c r="AA11" s="1">
        <f t="shared" si="11"/>
        <v>0.0918190800806165</v>
      </c>
      <c r="AB11" s="4">
        <v>1</v>
      </c>
      <c r="AC11" s="5">
        <f>11.35*0.07102</f>
        <v>0.806077</v>
      </c>
      <c r="AD11" s="1">
        <f t="shared" si="12"/>
        <v>1.2405762724901</v>
      </c>
      <c r="AE11" s="1">
        <v>4</v>
      </c>
      <c r="AF11" s="1">
        <f t="shared" si="13"/>
        <v>49.6230508996039</v>
      </c>
      <c r="AG11" s="1">
        <v>119123</v>
      </c>
      <c r="AH11" s="1">
        <v>55945</v>
      </c>
      <c r="AI11" s="1">
        <v>0</v>
      </c>
      <c r="AJ11" s="1">
        <f t="shared" si="14"/>
        <v>2.12928769327018</v>
      </c>
      <c r="AK11" s="1">
        <v>2.19</v>
      </c>
      <c r="AL11" s="1">
        <f t="shared" si="15"/>
        <v>0.027722514488504</v>
      </c>
      <c r="AM11" s="1">
        <f t="shared" si="16"/>
        <v>2.12928769327018</v>
      </c>
      <c r="AN11" s="1">
        <f t="shared" si="17"/>
        <v>0.027722514488504</v>
      </c>
    </row>
    <row r="12" spans="1:40">
      <c r="A12" s="4"/>
      <c r="B12" s="4">
        <v>2</v>
      </c>
      <c r="C12" s="1">
        <f>1*0.04942</f>
        <v>0.04942</v>
      </c>
      <c r="D12" s="1">
        <f t="shared" si="18"/>
        <v>20.2347227842979</v>
      </c>
      <c r="E12" s="1">
        <v>4</v>
      </c>
      <c r="F12" s="1">
        <f t="shared" si="1"/>
        <v>809.388911371914</v>
      </c>
      <c r="G12" s="1">
        <v>316002</v>
      </c>
      <c r="H12" s="1">
        <v>49743</v>
      </c>
      <c r="I12" s="1">
        <v>6376</v>
      </c>
      <c r="J12" s="1">
        <f t="shared" si="2"/>
        <v>6.35269284120379</v>
      </c>
      <c r="K12" s="1">
        <v>4.88</v>
      </c>
      <c r="L12" s="1">
        <f t="shared" si="3"/>
        <v>0.301781319918809</v>
      </c>
      <c r="M12" s="1">
        <f t="shared" si="4"/>
        <v>5.74454284645129</v>
      </c>
      <c r="N12" s="1">
        <f t="shared" si="5"/>
        <v>0.177160419354773</v>
      </c>
      <c r="O12" s="4">
        <v>2</v>
      </c>
      <c r="P12" s="5">
        <f>2.4*0.04557</f>
        <v>0.109368</v>
      </c>
      <c r="Q12" s="1">
        <f t="shared" si="6"/>
        <v>9.14344232316583</v>
      </c>
      <c r="R12" s="1">
        <v>4</v>
      </c>
      <c r="S12" s="1">
        <f t="shared" si="7"/>
        <v>365.737692926633</v>
      </c>
      <c r="T12" s="1">
        <v>317079</v>
      </c>
      <c r="U12" s="1">
        <v>61666</v>
      </c>
      <c r="V12" s="1">
        <v>8169</v>
      </c>
      <c r="W12" s="1">
        <f t="shared" si="8"/>
        <v>5.14187720948335</v>
      </c>
      <c r="X12" s="1">
        <v>4.56</v>
      </c>
      <c r="Y12" s="1">
        <f t="shared" si="9"/>
        <v>0.127604651202488</v>
      </c>
      <c r="Z12" s="1">
        <f t="shared" si="10"/>
        <v>4.65737810553447</v>
      </c>
      <c r="AA12" s="1">
        <f t="shared" si="11"/>
        <v>0.0213548477049286</v>
      </c>
      <c r="AB12" s="4">
        <v>2</v>
      </c>
      <c r="AC12" s="5">
        <f>11.35*0.04606</f>
        <v>0.522781</v>
      </c>
      <c r="AD12" s="1">
        <f t="shared" si="12"/>
        <v>1.91284687086945</v>
      </c>
      <c r="AE12" s="1">
        <v>4</v>
      </c>
      <c r="AF12" s="1">
        <f t="shared" si="13"/>
        <v>76.5138748347779</v>
      </c>
      <c r="AG12" s="1">
        <v>133501</v>
      </c>
      <c r="AH12" s="1">
        <v>52743</v>
      </c>
      <c r="AI12" s="1">
        <v>4317</v>
      </c>
      <c r="AJ12" s="1">
        <f t="shared" si="14"/>
        <v>2.53116053315132</v>
      </c>
      <c r="AK12" s="1">
        <v>2.54</v>
      </c>
      <c r="AL12" s="1">
        <f t="shared" si="15"/>
        <v>0.00348010505853604</v>
      </c>
      <c r="AM12" s="1">
        <f t="shared" si="16"/>
        <v>2.41531720995443</v>
      </c>
      <c r="AN12" s="1">
        <f t="shared" si="17"/>
        <v>0.0490877126163647</v>
      </c>
    </row>
    <row r="13" spans="2:40">
      <c r="B13" s="4">
        <v>3</v>
      </c>
      <c r="C13" s="1">
        <f>1*0.03969</f>
        <v>0.03969</v>
      </c>
      <c r="D13" s="1">
        <f t="shared" si="18"/>
        <v>25.1952632905014</v>
      </c>
      <c r="E13" s="1">
        <v>4</v>
      </c>
      <c r="F13" s="1">
        <f t="shared" si="1"/>
        <v>1007.81053162006</v>
      </c>
      <c r="G13" s="1">
        <v>250689</v>
      </c>
      <c r="H13" s="1">
        <v>50534</v>
      </c>
      <c r="I13" s="1">
        <v>15584</v>
      </c>
      <c r="J13" s="1">
        <f t="shared" si="2"/>
        <v>4.96079867020224</v>
      </c>
      <c r="K13" s="1">
        <v>3.91</v>
      </c>
      <c r="L13" s="1">
        <f t="shared" si="3"/>
        <v>0.268746462967325</v>
      </c>
      <c r="M13" s="1">
        <f t="shared" si="4"/>
        <v>4.02723917843855</v>
      </c>
      <c r="N13" s="1">
        <f t="shared" si="5"/>
        <v>0.0299844446134396</v>
      </c>
      <c r="O13" s="4">
        <v>3</v>
      </c>
      <c r="P13" s="5">
        <f>2.4*0.03701</f>
        <v>0.088824</v>
      </c>
      <c r="Q13" s="1">
        <f t="shared" si="6"/>
        <v>11.2582184995046</v>
      </c>
      <c r="R13" s="1">
        <v>4</v>
      </c>
      <c r="S13" s="1">
        <f t="shared" si="7"/>
        <v>450.328739980186</v>
      </c>
      <c r="T13" s="1">
        <v>266017</v>
      </c>
      <c r="U13" s="1">
        <v>62053</v>
      </c>
      <c r="V13" s="1">
        <v>19493</v>
      </c>
      <c r="W13" s="1">
        <f t="shared" si="8"/>
        <v>4.28693213865566</v>
      </c>
      <c r="X13" s="1">
        <v>3.73</v>
      </c>
      <c r="Y13" s="1">
        <f t="shared" si="9"/>
        <v>0.149311565323235</v>
      </c>
      <c r="Z13" s="1">
        <f t="shared" si="10"/>
        <v>3.50121403870208</v>
      </c>
      <c r="AA13" s="1">
        <f t="shared" si="11"/>
        <v>0.0613367188466267</v>
      </c>
      <c r="AB13" s="4">
        <v>3</v>
      </c>
      <c r="AC13" s="5">
        <f>11.35*0.04234</f>
        <v>0.480559</v>
      </c>
      <c r="AD13" s="1">
        <f t="shared" si="12"/>
        <v>2.08090994029869</v>
      </c>
      <c r="AE13" s="1">
        <v>4</v>
      </c>
      <c r="AF13" s="1">
        <f t="shared" si="13"/>
        <v>83.2363976119478</v>
      </c>
      <c r="AG13" s="1">
        <v>128591</v>
      </c>
      <c r="AH13" s="1">
        <v>51801</v>
      </c>
      <c r="AI13" s="1">
        <v>11224</v>
      </c>
      <c r="AJ13" s="1">
        <f t="shared" si="14"/>
        <v>2.48240381459817</v>
      </c>
      <c r="AK13" s="1">
        <v>2.44</v>
      </c>
      <c r="AL13" s="1">
        <f t="shared" si="15"/>
        <v>0.0173786125402352</v>
      </c>
      <c r="AM13" s="1">
        <f t="shared" si="16"/>
        <v>2.21840539468465</v>
      </c>
      <c r="AN13" s="1">
        <f t="shared" si="17"/>
        <v>0.0908174611948159</v>
      </c>
    </row>
    <row r="14" spans="1:40">
      <c r="A14" s="4"/>
      <c r="B14" s="4">
        <v>4</v>
      </c>
      <c r="C14" s="1">
        <f>1*0.03403</f>
        <v>0.03403</v>
      </c>
      <c r="D14" s="1">
        <f t="shared" si="18"/>
        <v>29.385836027035</v>
      </c>
      <c r="E14" s="1">
        <v>4</v>
      </c>
      <c r="F14" s="1">
        <f t="shared" si="1"/>
        <v>1175.4334410814</v>
      </c>
      <c r="G14" s="1">
        <v>215790</v>
      </c>
      <c r="H14" s="1">
        <v>50864</v>
      </c>
      <c r="I14" s="1">
        <v>22949</v>
      </c>
      <c r="J14" s="1">
        <f t="shared" si="2"/>
        <v>4.24248977665933</v>
      </c>
      <c r="K14" s="1">
        <v>3.34</v>
      </c>
      <c r="L14" s="1">
        <f t="shared" si="3"/>
        <v>0.270206519957882</v>
      </c>
      <c r="M14" s="1">
        <f t="shared" si="4"/>
        <v>3.23437605841789</v>
      </c>
      <c r="N14" s="1">
        <f t="shared" si="5"/>
        <v>0.031623934605421</v>
      </c>
      <c r="O14" s="4">
        <v>4</v>
      </c>
      <c r="P14" s="5">
        <f>2.4*0.03217</f>
        <v>0.077208</v>
      </c>
      <c r="Q14" s="1">
        <f t="shared" si="6"/>
        <v>12.952025696819</v>
      </c>
      <c r="R14" s="1">
        <v>4</v>
      </c>
      <c r="S14" s="1">
        <f t="shared" si="7"/>
        <v>518.081027872759</v>
      </c>
      <c r="T14" s="1">
        <v>231497</v>
      </c>
      <c r="U14" s="1">
        <v>61617</v>
      </c>
      <c r="V14" s="1">
        <v>30106</v>
      </c>
      <c r="W14" s="1">
        <f t="shared" si="8"/>
        <v>3.75703133875391</v>
      </c>
      <c r="X14" s="1">
        <v>3.26</v>
      </c>
      <c r="Y14" s="1">
        <f t="shared" si="9"/>
        <v>0.152463600844759</v>
      </c>
      <c r="Z14" s="1">
        <f t="shared" si="10"/>
        <v>2.85209816512761</v>
      </c>
      <c r="AA14" s="1">
        <f t="shared" si="11"/>
        <v>0.125123262230794</v>
      </c>
      <c r="AB14" s="4">
        <v>4</v>
      </c>
      <c r="AC14" s="5">
        <f>11.35*0.04197</f>
        <v>0.4763595</v>
      </c>
      <c r="AD14" s="1">
        <f t="shared" si="12"/>
        <v>2.09925486948408</v>
      </c>
      <c r="AE14" s="1">
        <v>4</v>
      </c>
      <c r="AF14" s="1">
        <f t="shared" si="13"/>
        <v>83.9701947793631</v>
      </c>
      <c r="AG14" s="1">
        <v>118474</v>
      </c>
      <c r="AH14" s="1">
        <v>49944</v>
      </c>
      <c r="AI14" s="1">
        <v>19600</v>
      </c>
      <c r="AJ14" s="1">
        <f t="shared" si="14"/>
        <v>2.37213679320839</v>
      </c>
      <c r="AK14" s="1">
        <v>2.27</v>
      </c>
      <c r="AL14" s="1">
        <f t="shared" si="15"/>
        <v>0.0449941820301293</v>
      </c>
      <c r="AM14" s="1">
        <f t="shared" si="16"/>
        <v>1.98541930288738</v>
      </c>
      <c r="AN14" s="1">
        <f t="shared" si="17"/>
        <v>0.12536594586459</v>
      </c>
    </row>
    <row r="15" spans="2:40">
      <c r="B15" s="4">
        <v>8</v>
      </c>
      <c r="C15" s="1">
        <f>1*0.02429</f>
        <v>0.02429</v>
      </c>
      <c r="D15" s="1">
        <f t="shared" si="18"/>
        <v>41.1692054343351</v>
      </c>
      <c r="E15" s="1">
        <v>4</v>
      </c>
      <c r="F15" s="1">
        <f t="shared" si="1"/>
        <v>1646.7682173734</v>
      </c>
      <c r="G15" s="1">
        <v>153416</v>
      </c>
      <c r="H15" s="1">
        <v>50573</v>
      </c>
      <c r="I15" s="1">
        <v>49116</v>
      </c>
      <c r="J15" s="1">
        <f t="shared" si="2"/>
        <v>3.03355545449153</v>
      </c>
      <c r="K15" s="1">
        <v>2.4</v>
      </c>
      <c r="L15" s="1">
        <f t="shared" si="3"/>
        <v>0.26398143937147</v>
      </c>
      <c r="M15" s="1">
        <f t="shared" si="4"/>
        <v>2.03163839540972</v>
      </c>
      <c r="N15" s="1">
        <f t="shared" si="5"/>
        <v>0.153484001912615</v>
      </c>
      <c r="O15" s="4">
        <v>8</v>
      </c>
      <c r="P15" s="5">
        <f>2.4*0.02432</f>
        <v>0.058368</v>
      </c>
      <c r="Q15" s="1">
        <f t="shared" si="6"/>
        <v>17.1326754385965</v>
      </c>
      <c r="R15" s="1">
        <v>4</v>
      </c>
      <c r="S15" s="1">
        <f t="shared" si="7"/>
        <v>685.30701754386</v>
      </c>
      <c r="T15" s="1">
        <v>169025</v>
      </c>
      <c r="U15" s="1">
        <v>59450</v>
      </c>
      <c r="V15" s="1">
        <v>66825</v>
      </c>
      <c r="W15" s="1">
        <f t="shared" si="8"/>
        <v>2.84314550042052</v>
      </c>
      <c r="X15" s="1">
        <v>2.35</v>
      </c>
      <c r="Y15" s="1">
        <f t="shared" si="9"/>
        <v>0.209849149115115</v>
      </c>
      <c r="Z15" s="1">
        <f t="shared" si="10"/>
        <v>1.86774896060186</v>
      </c>
      <c r="AA15" s="1">
        <f t="shared" si="11"/>
        <v>0.205213208254527</v>
      </c>
      <c r="AB15" s="4">
        <v>8</v>
      </c>
      <c r="AC15" s="5">
        <f>11.35*0.04675</f>
        <v>0.5306125</v>
      </c>
      <c r="AD15" s="1">
        <f t="shared" si="12"/>
        <v>1.88461447855073</v>
      </c>
      <c r="AE15" s="1">
        <v>4</v>
      </c>
      <c r="AF15" s="1">
        <f t="shared" si="13"/>
        <v>75.3845791420293</v>
      </c>
      <c r="AG15" s="1">
        <v>89462</v>
      </c>
      <c r="AH15" s="1">
        <v>46703</v>
      </c>
      <c r="AI15" s="1">
        <v>109710</v>
      </c>
      <c r="AJ15" s="1">
        <f t="shared" si="14"/>
        <v>1.91555146350342</v>
      </c>
      <c r="AK15" s="1">
        <v>1.74</v>
      </c>
      <c r="AL15" s="1">
        <f t="shared" si="15"/>
        <v>0.100891645691618</v>
      </c>
      <c r="AM15" s="1">
        <f t="shared" si="16"/>
        <v>1.27337241789365</v>
      </c>
      <c r="AN15" s="1">
        <f t="shared" si="17"/>
        <v>0.268176771325487</v>
      </c>
    </row>
    <row r="16" spans="1:40">
      <c r="A16" s="4"/>
      <c r="B16" s="1">
        <v>0.5</v>
      </c>
      <c r="C16" s="1">
        <f>1*0.09687</f>
        <v>0.09687</v>
      </c>
      <c r="D16" s="1">
        <f t="shared" si="18"/>
        <v>10.3231134510168</v>
      </c>
      <c r="E16" s="1">
        <v>7</v>
      </c>
      <c r="F16" s="1">
        <f t="shared" si="1"/>
        <v>722.617941571178</v>
      </c>
      <c r="G16" s="1">
        <v>91305</v>
      </c>
      <c r="H16" s="1">
        <v>2445</v>
      </c>
      <c r="I16" s="1">
        <v>0</v>
      </c>
      <c r="J16" s="1">
        <f t="shared" si="2"/>
        <v>37.3435582822086</v>
      </c>
      <c r="K16" s="1">
        <v>38.8</v>
      </c>
      <c r="L16" s="1">
        <f t="shared" si="3"/>
        <v>0.0375371576750363</v>
      </c>
      <c r="M16" s="1">
        <f t="shared" si="4"/>
        <v>37.3435582822086</v>
      </c>
      <c r="N16" s="1">
        <f t="shared" si="5"/>
        <v>0.0375371576750363</v>
      </c>
      <c r="O16" s="1">
        <v>0.5</v>
      </c>
      <c r="P16" s="5">
        <f>2.4*0.08915</f>
        <v>0.21396</v>
      </c>
      <c r="Q16" s="1">
        <f t="shared" si="6"/>
        <v>4.67377079828005</v>
      </c>
      <c r="R16" s="1">
        <v>7</v>
      </c>
      <c r="S16" s="1">
        <f t="shared" si="7"/>
        <v>327.163955879604</v>
      </c>
      <c r="T16" s="1">
        <v>79489</v>
      </c>
      <c r="U16" s="1">
        <v>3679</v>
      </c>
      <c r="V16" s="1">
        <v>0</v>
      </c>
      <c r="W16" s="1">
        <f t="shared" si="8"/>
        <v>21.6061429736341</v>
      </c>
      <c r="X16" s="1">
        <v>20.2</v>
      </c>
      <c r="Y16" s="1">
        <f t="shared" si="9"/>
        <v>0.0696110382987198</v>
      </c>
      <c r="Z16" s="1">
        <f t="shared" si="10"/>
        <v>21.6061429736341</v>
      </c>
      <c r="AA16" s="1">
        <f t="shared" si="11"/>
        <v>0.0696110382987198</v>
      </c>
      <c r="AB16" s="1">
        <v>0.5</v>
      </c>
      <c r="AC16" s="5">
        <f>11.35*0.1614</f>
        <v>1.83189</v>
      </c>
      <c r="AD16" s="1">
        <f t="shared" si="12"/>
        <v>0.545884305280339</v>
      </c>
      <c r="AE16" s="1">
        <v>7</v>
      </c>
      <c r="AF16" s="1">
        <f t="shared" si="13"/>
        <v>38.2119013696237</v>
      </c>
      <c r="AG16" s="1">
        <v>6935</v>
      </c>
      <c r="AH16" s="1">
        <v>3749</v>
      </c>
      <c r="AI16" s="1">
        <v>0</v>
      </c>
      <c r="AJ16" s="1">
        <f t="shared" si="14"/>
        <v>1.84982662043212</v>
      </c>
      <c r="AK16" s="1">
        <v>1.88</v>
      </c>
      <c r="AL16" s="1">
        <f t="shared" si="15"/>
        <v>0.0160496699829174</v>
      </c>
      <c r="AM16" s="1">
        <f t="shared" si="16"/>
        <v>1.84982662043212</v>
      </c>
      <c r="AN16" s="1">
        <f t="shared" si="17"/>
        <v>0.0160496699829174</v>
      </c>
    </row>
    <row r="17" spans="2:40">
      <c r="B17" s="4">
        <v>1</v>
      </c>
      <c r="C17" s="1">
        <f>1*0.07072</f>
        <v>0.07072</v>
      </c>
      <c r="D17" s="1">
        <f t="shared" si="18"/>
        <v>14.1402714932127</v>
      </c>
      <c r="E17" s="1">
        <v>7</v>
      </c>
      <c r="F17" s="1">
        <f t="shared" si="1"/>
        <v>989.819004524887</v>
      </c>
      <c r="G17" s="1">
        <v>52310</v>
      </c>
      <c r="H17" s="1">
        <v>2399</v>
      </c>
      <c r="I17" s="1">
        <v>0</v>
      </c>
      <c r="J17" s="1">
        <f t="shared" si="2"/>
        <v>21.8049187161317</v>
      </c>
      <c r="K17" s="1">
        <v>16.2</v>
      </c>
      <c r="L17" s="1">
        <f t="shared" si="3"/>
        <v>0.345982636798254</v>
      </c>
      <c r="M17" s="1">
        <f t="shared" si="4"/>
        <v>21.8049187161317</v>
      </c>
      <c r="N17" s="1">
        <f t="shared" si="5"/>
        <v>0.345982636798254</v>
      </c>
      <c r="O17" s="4">
        <v>1</v>
      </c>
      <c r="P17" s="5">
        <f>2.4*0.06495</f>
        <v>0.15588</v>
      </c>
      <c r="Q17" s="1">
        <f t="shared" si="6"/>
        <v>6.41519117269695</v>
      </c>
      <c r="R17" s="1">
        <v>7</v>
      </c>
      <c r="S17" s="1">
        <f t="shared" si="7"/>
        <v>449.063382088786</v>
      </c>
      <c r="T17" s="1">
        <v>55972</v>
      </c>
      <c r="U17" s="1">
        <v>3517</v>
      </c>
      <c r="V17" s="1">
        <v>0</v>
      </c>
      <c r="W17" s="1">
        <f t="shared" si="8"/>
        <v>15.9147000284333</v>
      </c>
      <c r="X17" s="1">
        <v>12.7</v>
      </c>
      <c r="Y17" s="1">
        <f t="shared" si="9"/>
        <v>0.253125986490813</v>
      </c>
      <c r="Z17" s="1">
        <f t="shared" si="10"/>
        <v>15.9147000284333</v>
      </c>
      <c r="AA17" s="1">
        <f t="shared" si="11"/>
        <v>0.253125986490813</v>
      </c>
      <c r="AB17" s="4">
        <v>1</v>
      </c>
      <c r="AC17" s="5">
        <f>11.35*0.07102</f>
        <v>0.806077</v>
      </c>
      <c r="AD17" s="1">
        <f t="shared" si="12"/>
        <v>1.2405762724901</v>
      </c>
      <c r="AE17" s="1">
        <v>7</v>
      </c>
      <c r="AF17" s="1">
        <f t="shared" si="13"/>
        <v>86.8403390743068</v>
      </c>
      <c r="AG17" s="1">
        <v>9306</v>
      </c>
      <c r="AH17" s="1">
        <v>3007</v>
      </c>
      <c r="AI17" s="1">
        <v>0</v>
      </c>
      <c r="AJ17" s="1">
        <f t="shared" si="14"/>
        <v>3.09477884935151</v>
      </c>
      <c r="AK17" s="1">
        <v>2.89</v>
      </c>
      <c r="AL17" s="1">
        <f t="shared" si="15"/>
        <v>0.0708577333396238</v>
      </c>
      <c r="AM17" s="1">
        <f t="shared" si="16"/>
        <v>3.09477884935151</v>
      </c>
      <c r="AN17" s="1">
        <f t="shared" si="17"/>
        <v>0.0708577333396238</v>
      </c>
    </row>
    <row r="18" spans="1:40">
      <c r="A18" s="4"/>
      <c r="B18" s="4">
        <v>2</v>
      </c>
      <c r="C18" s="1">
        <f>1*0.04942</f>
        <v>0.04942</v>
      </c>
      <c r="D18" s="1">
        <f t="shared" si="18"/>
        <v>20.2347227842979</v>
      </c>
      <c r="E18" s="1">
        <v>7</v>
      </c>
      <c r="F18" s="1">
        <f t="shared" si="1"/>
        <v>1416.43059490085</v>
      </c>
      <c r="G18" s="1">
        <v>30562</v>
      </c>
      <c r="H18" s="1">
        <v>2459</v>
      </c>
      <c r="I18" s="1">
        <v>363</v>
      </c>
      <c r="J18" s="1">
        <f t="shared" si="2"/>
        <v>12.4286295241968</v>
      </c>
      <c r="K18" s="1">
        <v>8.46</v>
      </c>
      <c r="L18" s="1">
        <f t="shared" si="3"/>
        <v>0.469105144704117</v>
      </c>
      <c r="M18" s="1">
        <f t="shared" si="4"/>
        <v>10.958540042523</v>
      </c>
      <c r="N18" s="1">
        <f t="shared" si="5"/>
        <v>0.29533570242589</v>
      </c>
      <c r="O18" s="4">
        <v>2</v>
      </c>
      <c r="P18" s="5">
        <f>2.4*0.04557</f>
        <v>0.109368</v>
      </c>
      <c r="Q18" s="1">
        <f t="shared" si="6"/>
        <v>9.14344232316583</v>
      </c>
      <c r="R18" s="1">
        <v>7</v>
      </c>
      <c r="S18" s="1">
        <f t="shared" si="7"/>
        <v>640.040962621608</v>
      </c>
      <c r="T18" s="1">
        <v>37619</v>
      </c>
      <c r="U18" s="1">
        <v>3600</v>
      </c>
      <c r="V18" s="1">
        <v>508</v>
      </c>
      <c r="W18" s="1">
        <f t="shared" si="8"/>
        <v>10.4497222222222</v>
      </c>
      <c r="X18" s="1">
        <v>7.88</v>
      </c>
      <c r="Y18" s="1">
        <f t="shared" si="9"/>
        <v>0.326106880992668</v>
      </c>
      <c r="Z18" s="1">
        <f t="shared" si="10"/>
        <v>9.28115871470302</v>
      </c>
      <c r="AA18" s="1">
        <f t="shared" si="11"/>
        <v>0.177812019632363</v>
      </c>
      <c r="AB18" s="4">
        <v>2</v>
      </c>
      <c r="AC18" s="5">
        <f>11.35*0.04606</f>
        <v>0.522781</v>
      </c>
      <c r="AD18" s="1">
        <f t="shared" si="12"/>
        <v>1.91284687086945</v>
      </c>
      <c r="AE18" s="1">
        <v>7</v>
      </c>
      <c r="AF18" s="1">
        <f t="shared" si="13"/>
        <v>133.899280960861</v>
      </c>
      <c r="AG18" s="1">
        <v>11955</v>
      </c>
      <c r="AH18" s="1">
        <v>2730</v>
      </c>
      <c r="AI18" s="1">
        <v>284</v>
      </c>
      <c r="AJ18" s="1">
        <f t="shared" si="14"/>
        <v>4.37912087912088</v>
      </c>
      <c r="AK18" s="1">
        <v>3.36</v>
      </c>
      <c r="AL18" s="1">
        <f t="shared" si="15"/>
        <v>0.303309785452643</v>
      </c>
      <c r="AM18" s="1">
        <f t="shared" si="16"/>
        <v>4.06071665560717</v>
      </c>
      <c r="AN18" s="1">
        <f t="shared" si="17"/>
        <v>0.208546623692609</v>
      </c>
    </row>
    <row r="19" spans="2:40">
      <c r="B19" s="4">
        <v>3</v>
      </c>
      <c r="C19" s="1">
        <f>1*0.03969</f>
        <v>0.03969</v>
      </c>
      <c r="D19" s="1">
        <f t="shared" si="18"/>
        <v>25.1952632905014</v>
      </c>
      <c r="E19" s="1">
        <v>7</v>
      </c>
      <c r="F19" s="1">
        <f t="shared" si="1"/>
        <v>1763.6684303351</v>
      </c>
      <c r="G19" s="1">
        <v>23230</v>
      </c>
      <c r="H19" s="1">
        <v>2568</v>
      </c>
      <c r="I19" s="1">
        <v>902</v>
      </c>
      <c r="J19" s="1">
        <f t="shared" si="2"/>
        <v>9.04595015576324</v>
      </c>
      <c r="K19" s="1">
        <v>6.23</v>
      </c>
      <c r="L19" s="1">
        <f t="shared" si="3"/>
        <v>0.451998419865689</v>
      </c>
      <c r="M19" s="1">
        <f t="shared" si="4"/>
        <v>6.95446685878963</v>
      </c>
      <c r="N19" s="1">
        <f t="shared" si="5"/>
        <v>0.116286815215028</v>
      </c>
      <c r="O19" s="4">
        <v>3</v>
      </c>
      <c r="P19" s="5">
        <f>2.4*0.03701</f>
        <v>0.088824</v>
      </c>
      <c r="Q19" s="1">
        <f t="shared" si="6"/>
        <v>11.2582184995046</v>
      </c>
      <c r="R19" s="1">
        <v>7</v>
      </c>
      <c r="S19" s="1">
        <f t="shared" si="7"/>
        <v>788.075294965325</v>
      </c>
      <c r="T19" s="1">
        <v>30292</v>
      </c>
      <c r="U19" s="1">
        <v>3606</v>
      </c>
      <c r="V19" s="1">
        <v>1385</v>
      </c>
      <c r="W19" s="1">
        <f t="shared" si="8"/>
        <v>8.40044370493622</v>
      </c>
      <c r="X19" s="1">
        <v>6.03</v>
      </c>
      <c r="Y19" s="1">
        <f t="shared" si="9"/>
        <v>0.393108408778809</v>
      </c>
      <c r="Z19" s="1">
        <f t="shared" si="10"/>
        <v>6.34682428371068</v>
      </c>
      <c r="AA19" s="1">
        <f t="shared" si="11"/>
        <v>0.0525413405822022</v>
      </c>
      <c r="AB19" s="4">
        <v>3</v>
      </c>
      <c r="AC19" s="5">
        <f>11.35*0.04234</f>
        <v>0.480559</v>
      </c>
      <c r="AD19" s="1">
        <f t="shared" si="12"/>
        <v>2.08090994029869</v>
      </c>
      <c r="AE19" s="1">
        <v>7</v>
      </c>
      <c r="AF19" s="1">
        <f t="shared" si="13"/>
        <v>145.663695820909</v>
      </c>
      <c r="AG19" s="1">
        <v>12680</v>
      </c>
      <c r="AH19" s="1">
        <v>2675</v>
      </c>
      <c r="AI19" s="1">
        <v>740</v>
      </c>
      <c r="AJ19" s="1">
        <f t="shared" si="14"/>
        <v>4.74018691588785</v>
      </c>
      <c r="AK19" s="1">
        <v>3.55</v>
      </c>
      <c r="AL19" s="1">
        <f t="shared" si="15"/>
        <v>0.335263919968409</v>
      </c>
      <c r="AM19" s="1">
        <f t="shared" si="16"/>
        <v>3.92972181551977</v>
      </c>
      <c r="AN19" s="1">
        <f t="shared" si="17"/>
        <v>0.106963891695709</v>
      </c>
    </row>
    <row r="20" spans="1:40">
      <c r="A20" s="4"/>
      <c r="B20" s="4">
        <v>4</v>
      </c>
      <c r="C20" s="1">
        <f>1*0.03403</f>
        <v>0.03403</v>
      </c>
      <c r="D20" s="1">
        <f t="shared" si="18"/>
        <v>29.385836027035</v>
      </c>
      <c r="E20" s="1">
        <v>7</v>
      </c>
      <c r="F20" s="1">
        <f t="shared" si="1"/>
        <v>2057.00852189245</v>
      </c>
      <c r="G20" s="1">
        <v>19626</v>
      </c>
      <c r="H20" s="1">
        <v>2568</v>
      </c>
      <c r="I20" s="1">
        <v>1408</v>
      </c>
      <c r="J20" s="1">
        <f t="shared" si="2"/>
        <v>7.64252336448598</v>
      </c>
      <c r="K20" s="1">
        <v>5.13</v>
      </c>
      <c r="L20" s="1">
        <f t="shared" si="3"/>
        <v>0.489770636352043</v>
      </c>
      <c r="M20" s="1">
        <f t="shared" si="4"/>
        <v>5.29024144869215</v>
      </c>
      <c r="N20" s="1">
        <f t="shared" si="5"/>
        <v>0.0312361498425249</v>
      </c>
      <c r="O20" s="4">
        <v>4</v>
      </c>
      <c r="P20" s="5">
        <f>2.4*0.03217</f>
        <v>0.077208</v>
      </c>
      <c r="Q20" s="1">
        <f t="shared" si="6"/>
        <v>12.952025696819</v>
      </c>
      <c r="R20" s="1">
        <v>7</v>
      </c>
      <c r="S20" s="1">
        <f t="shared" si="7"/>
        <v>906.641798777329</v>
      </c>
      <c r="T20" s="1">
        <v>25810</v>
      </c>
      <c r="U20" s="1">
        <v>3533</v>
      </c>
      <c r="V20" s="1">
        <v>2322</v>
      </c>
      <c r="W20" s="1">
        <f t="shared" si="8"/>
        <v>7.30540617039343</v>
      </c>
      <c r="X20" s="1">
        <v>5.07</v>
      </c>
      <c r="Y20" s="1">
        <f t="shared" si="9"/>
        <v>0.4409085148705</v>
      </c>
      <c r="Z20" s="1">
        <f t="shared" si="10"/>
        <v>4.80478223740393</v>
      </c>
      <c r="AA20" s="1">
        <f t="shared" si="11"/>
        <v>0.052311195778318</v>
      </c>
      <c r="AB20" s="4">
        <v>4</v>
      </c>
      <c r="AC20" s="5">
        <f>11.35*0.04197</f>
        <v>0.4763595</v>
      </c>
      <c r="AD20" s="1">
        <f t="shared" si="12"/>
        <v>2.09925486948408</v>
      </c>
      <c r="AE20" s="1">
        <v>7</v>
      </c>
      <c r="AF20" s="1">
        <f t="shared" si="13"/>
        <v>146.947840863885</v>
      </c>
      <c r="AG20" s="1">
        <v>12413</v>
      </c>
      <c r="AH20" s="1">
        <v>2431</v>
      </c>
      <c r="AI20" s="1">
        <v>1392</v>
      </c>
      <c r="AJ20" s="1">
        <f t="shared" si="14"/>
        <v>5.10612916495269</v>
      </c>
      <c r="AK20" s="1">
        <v>3.29</v>
      </c>
      <c r="AL20" s="1">
        <f t="shared" si="15"/>
        <v>0.552014943754618</v>
      </c>
      <c r="AM20" s="1">
        <f t="shared" si="16"/>
        <v>3.6110384514779</v>
      </c>
      <c r="AN20" s="1">
        <f t="shared" si="17"/>
        <v>0.0975800764370508</v>
      </c>
    </row>
    <row r="21" spans="2:40">
      <c r="B21" s="4">
        <v>8</v>
      </c>
      <c r="C21" s="1">
        <f>1*0.02429</f>
        <v>0.02429</v>
      </c>
      <c r="D21" s="1">
        <f t="shared" si="18"/>
        <v>41.1692054343351</v>
      </c>
      <c r="E21" s="1">
        <v>7</v>
      </c>
      <c r="F21" s="1">
        <f t="shared" si="1"/>
        <v>2881.84438040346</v>
      </c>
      <c r="G21" s="1">
        <v>13749</v>
      </c>
      <c r="H21" s="1">
        <v>2547</v>
      </c>
      <c r="I21" s="1">
        <v>3294</v>
      </c>
      <c r="J21" s="1">
        <f t="shared" si="2"/>
        <v>5.39811542991755</v>
      </c>
      <c r="K21" s="1">
        <v>3.34</v>
      </c>
      <c r="L21" s="1">
        <f t="shared" si="3"/>
        <v>0.616202224526213</v>
      </c>
      <c r="M21" s="1">
        <f t="shared" si="4"/>
        <v>2.91782229070365</v>
      </c>
      <c r="N21" s="1">
        <f t="shared" si="5"/>
        <v>0.126400511765375</v>
      </c>
      <c r="O21" s="4">
        <v>8</v>
      </c>
      <c r="P21" s="5">
        <f>2.4*0.02432</f>
        <v>0.058368</v>
      </c>
      <c r="Q21" s="1">
        <f t="shared" si="6"/>
        <v>17.1326754385965</v>
      </c>
      <c r="R21" s="1">
        <v>7</v>
      </c>
      <c r="S21" s="1">
        <f t="shared" si="7"/>
        <v>1199.28728070175</v>
      </c>
      <c r="T21" s="1">
        <v>17797</v>
      </c>
      <c r="U21" s="1">
        <v>3376</v>
      </c>
      <c r="V21" s="1">
        <v>4960</v>
      </c>
      <c r="W21" s="1">
        <f t="shared" si="8"/>
        <v>5.27162322274881</v>
      </c>
      <c r="X21" s="1">
        <v>3.37</v>
      </c>
      <c r="Y21" s="1">
        <f t="shared" si="9"/>
        <v>0.564279888056028</v>
      </c>
      <c r="Z21" s="1">
        <f t="shared" si="10"/>
        <v>2.72996641074856</v>
      </c>
      <c r="AA21" s="1">
        <f t="shared" si="11"/>
        <v>0.189920946365412</v>
      </c>
      <c r="AB21" s="4">
        <v>8</v>
      </c>
      <c r="AC21" s="5">
        <f>11.35*0.04675</f>
        <v>0.5306125</v>
      </c>
      <c r="AD21" s="1">
        <f t="shared" si="12"/>
        <v>1.88461447855073</v>
      </c>
      <c r="AE21" s="1">
        <v>7</v>
      </c>
      <c r="AF21" s="1">
        <f t="shared" si="13"/>
        <v>131.923013498551</v>
      </c>
      <c r="AG21" s="1">
        <v>11869</v>
      </c>
      <c r="AH21" s="1">
        <v>2190</v>
      </c>
      <c r="AI21" s="1">
        <v>9640</v>
      </c>
      <c r="AJ21" s="1">
        <f t="shared" si="14"/>
        <v>5.41963470319635</v>
      </c>
      <c r="AK21" s="1">
        <v>2.61</v>
      </c>
      <c r="AL21" s="1">
        <f t="shared" si="15"/>
        <v>1.07648839202925</v>
      </c>
      <c r="AM21" s="1">
        <f t="shared" si="16"/>
        <v>1.81817413355875</v>
      </c>
      <c r="AN21" s="1">
        <f t="shared" si="17"/>
        <v>0.303381558023468</v>
      </c>
    </row>
    <row r="22" spans="1:40">
      <c r="A22" s="4"/>
      <c r="B22" s="1">
        <v>0.5</v>
      </c>
      <c r="C22" s="1">
        <f>1*0.09687</f>
        <v>0.09687</v>
      </c>
      <c r="D22" s="1">
        <f t="shared" si="18"/>
        <v>10.3231134510168</v>
      </c>
      <c r="E22" s="1">
        <v>10</v>
      </c>
      <c r="F22" s="1">
        <f t="shared" si="1"/>
        <v>1032.31134510168</v>
      </c>
      <c r="G22" s="1">
        <v>10933</v>
      </c>
      <c r="H22" s="1">
        <v>113</v>
      </c>
      <c r="I22" s="1">
        <v>0</v>
      </c>
      <c r="J22" s="1">
        <f t="shared" si="2"/>
        <v>96.7522123893805</v>
      </c>
      <c r="K22" s="1">
        <v>77.6</v>
      </c>
      <c r="L22" s="1">
        <f t="shared" si="3"/>
        <v>0.246806860687894</v>
      </c>
      <c r="M22" s="1">
        <f t="shared" si="4"/>
        <v>96.7522123893805</v>
      </c>
      <c r="N22" s="1">
        <f t="shared" si="5"/>
        <v>0.246806860687894</v>
      </c>
      <c r="O22" s="1">
        <v>0.5</v>
      </c>
      <c r="P22" s="5">
        <f>2.4*0.08915</f>
        <v>0.21396</v>
      </c>
      <c r="Q22" s="1">
        <f t="shared" si="6"/>
        <v>4.67377079828005</v>
      </c>
      <c r="R22" s="1">
        <v>10</v>
      </c>
      <c r="S22" s="1">
        <f t="shared" si="7"/>
        <v>467.377079828005</v>
      </c>
      <c r="T22" s="1">
        <v>9975</v>
      </c>
      <c r="U22" s="1">
        <v>201</v>
      </c>
      <c r="V22" s="1">
        <v>0</v>
      </c>
      <c r="W22" s="1">
        <f t="shared" si="8"/>
        <v>49.6268656716418</v>
      </c>
      <c r="X22" s="1">
        <v>36.4</v>
      </c>
      <c r="Y22" s="1">
        <f t="shared" si="9"/>
        <v>0.36337543053961</v>
      </c>
      <c r="Z22" s="1">
        <f t="shared" si="10"/>
        <v>49.6268656716418</v>
      </c>
      <c r="AA22" s="1">
        <f t="shared" si="11"/>
        <v>0.36337543053961</v>
      </c>
      <c r="AB22" s="1">
        <v>0.5</v>
      </c>
      <c r="AC22" s="5">
        <f>11.35*0.1614</f>
        <v>1.83189</v>
      </c>
      <c r="AD22" s="1">
        <f t="shared" si="12"/>
        <v>0.545884305280339</v>
      </c>
      <c r="AE22" s="1">
        <v>10</v>
      </c>
      <c r="AF22" s="1">
        <f t="shared" si="13"/>
        <v>54.5884305280339</v>
      </c>
      <c r="AG22" s="1">
        <v>463</v>
      </c>
      <c r="AH22" s="1">
        <v>206</v>
      </c>
      <c r="AI22" s="1">
        <v>0</v>
      </c>
      <c r="AJ22" s="1">
        <f t="shared" si="14"/>
        <v>2.24757281553398</v>
      </c>
      <c r="AK22" s="1">
        <v>2.09</v>
      </c>
      <c r="AL22" s="1">
        <f t="shared" si="15"/>
        <v>0.075393691643053</v>
      </c>
      <c r="AM22" s="1">
        <f t="shared" si="16"/>
        <v>2.24757281553398</v>
      </c>
      <c r="AN22" s="1">
        <f t="shared" si="17"/>
        <v>0.075393691643053</v>
      </c>
    </row>
    <row r="23" spans="2:40">
      <c r="B23" s="4">
        <v>1</v>
      </c>
      <c r="C23" s="1">
        <f>1*0.07072</f>
        <v>0.07072</v>
      </c>
      <c r="D23" s="1">
        <f t="shared" si="18"/>
        <v>14.1402714932127</v>
      </c>
      <c r="E23" s="1">
        <v>10</v>
      </c>
      <c r="F23" s="1">
        <f t="shared" si="1"/>
        <v>1414.02714932127</v>
      </c>
      <c r="G23" s="1">
        <v>5313</v>
      </c>
      <c r="H23" s="1">
        <v>106</v>
      </c>
      <c r="I23" s="1">
        <v>0</v>
      </c>
      <c r="J23" s="1">
        <f t="shared" si="2"/>
        <v>50.122641509434</v>
      </c>
      <c r="K23" s="1">
        <v>27.1</v>
      </c>
      <c r="L23" s="1">
        <f t="shared" si="3"/>
        <v>0.849543967137784</v>
      </c>
      <c r="M23" s="1">
        <f t="shared" si="4"/>
        <v>50.122641509434</v>
      </c>
      <c r="N23" s="1">
        <f t="shared" si="5"/>
        <v>0.849543967137784</v>
      </c>
      <c r="O23" s="4">
        <v>1</v>
      </c>
      <c r="P23" s="5">
        <f>2.4*0.06495</f>
        <v>0.15588</v>
      </c>
      <c r="Q23" s="1">
        <f t="shared" si="6"/>
        <v>6.41519117269695</v>
      </c>
      <c r="R23" s="1">
        <v>10</v>
      </c>
      <c r="S23" s="1">
        <f t="shared" si="7"/>
        <v>641.519117269695</v>
      </c>
      <c r="T23" s="1">
        <v>6191</v>
      </c>
      <c r="U23" s="1">
        <v>189</v>
      </c>
      <c r="V23" s="1">
        <v>0</v>
      </c>
      <c r="W23" s="1">
        <f t="shared" si="8"/>
        <v>32.7566137566138</v>
      </c>
      <c r="X23" s="1">
        <v>20.7</v>
      </c>
      <c r="Y23" s="1">
        <f t="shared" si="9"/>
        <v>0.582445109015158</v>
      </c>
      <c r="Z23" s="1">
        <f t="shared" si="10"/>
        <v>32.7566137566138</v>
      </c>
      <c r="AA23" s="1">
        <f t="shared" si="11"/>
        <v>0.582445109015158</v>
      </c>
      <c r="AB23" s="4">
        <v>1</v>
      </c>
      <c r="AC23" s="5">
        <f>11.35*0.07102</f>
        <v>0.806077</v>
      </c>
      <c r="AD23" s="1">
        <f t="shared" si="12"/>
        <v>1.2405762724901</v>
      </c>
      <c r="AE23" s="1">
        <v>10</v>
      </c>
      <c r="AF23" s="1">
        <f t="shared" si="13"/>
        <v>124.05762724901</v>
      </c>
      <c r="AG23" s="1">
        <v>675</v>
      </c>
      <c r="AH23" s="1">
        <v>186</v>
      </c>
      <c r="AI23" s="1">
        <v>0</v>
      </c>
      <c r="AJ23" s="1">
        <f t="shared" si="14"/>
        <v>3.62903225806452</v>
      </c>
      <c r="AK23" s="1">
        <v>3.51</v>
      </c>
      <c r="AL23" s="1">
        <f t="shared" si="15"/>
        <v>0.0339123242349049</v>
      </c>
      <c r="AM23" s="1">
        <f t="shared" si="16"/>
        <v>3.62903225806452</v>
      </c>
      <c r="AN23" s="1">
        <f t="shared" si="17"/>
        <v>0.0339123242349049</v>
      </c>
    </row>
    <row r="24" spans="1:40">
      <c r="A24" s="4"/>
      <c r="B24" s="4">
        <v>2</v>
      </c>
      <c r="C24" s="1">
        <f>1*0.04942</f>
        <v>0.04942</v>
      </c>
      <c r="D24" s="1">
        <f t="shared" si="18"/>
        <v>20.2347227842979</v>
      </c>
      <c r="E24" s="1">
        <v>10</v>
      </c>
      <c r="F24" s="1">
        <f t="shared" si="1"/>
        <v>2023.47227842979</v>
      </c>
      <c r="G24" s="1">
        <v>2803</v>
      </c>
      <c r="H24" s="1">
        <v>130</v>
      </c>
      <c r="I24" s="1">
        <v>26</v>
      </c>
      <c r="J24" s="1">
        <f t="shared" si="2"/>
        <v>21.5615384615385</v>
      </c>
      <c r="K24" s="1">
        <v>12.4</v>
      </c>
      <c r="L24" s="1">
        <f t="shared" si="3"/>
        <v>0.738833746898263</v>
      </c>
      <c r="M24" s="1">
        <f t="shared" si="4"/>
        <v>18.1346153846154</v>
      </c>
      <c r="N24" s="1">
        <f t="shared" si="5"/>
        <v>0.462468982630273</v>
      </c>
      <c r="O24" s="4">
        <v>2</v>
      </c>
      <c r="P24" s="5">
        <f>2.4*0.04557</f>
        <v>0.109368</v>
      </c>
      <c r="Q24" s="1">
        <f t="shared" si="6"/>
        <v>9.14344232316583</v>
      </c>
      <c r="R24" s="1">
        <v>10</v>
      </c>
      <c r="S24" s="1">
        <f t="shared" si="7"/>
        <v>914.344232316583</v>
      </c>
      <c r="T24" s="1">
        <v>3760</v>
      </c>
      <c r="U24" s="1">
        <v>225</v>
      </c>
      <c r="V24" s="1">
        <v>42</v>
      </c>
      <c r="W24" s="1">
        <f t="shared" si="8"/>
        <v>16.7111111111111</v>
      </c>
      <c r="X24" s="1">
        <v>11.6</v>
      </c>
      <c r="Y24" s="1">
        <f t="shared" si="9"/>
        <v>0.440613026819923</v>
      </c>
      <c r="Z24" s="1">
        <f t="shared" si="10"/>
        <v>14.2397003745318</v>
      </c>
      <c r="AA24" s="1">
        <f t="shared" si="11"/>
        <v>0.227560377114813</v>
      </c>
      <c r="AB24" s="4">
        <v>2</v>
      </c>
      <c r="AC24" s="5">
        <f>11.35*0.04606</f>
        <v>0.522781</v>
      </c>
      <c r="AD24" s="1">
        <f t="shared" si="12"/>
        <v>1.91284687086945</v>
      </c>
      <c r="AE24" s="1">
        <v>10</v>
      </c>
      <c r="AF24" s="1">
        <f t="shared" si="13"/>
        <v>191.284687086945</v>
      </c>
      <c r="AG24" s="1">
        <v>889</v>
      </c>
      <c r="AH24" s="1">
        <v>149</v>
      </c>
      <c r="AI24" s="1">
        <v>15</v>
      </c>
      <c r="AJ24" s="1">
        <f t="shared" si="14"/>
        <v>5.96644295302013</v>
      </c>
      <c r="AK24" s="1">
        <v>5.05</v>
      </c>
      <c r="AL24" s="1">
        <f t="shared" si="15"/>
        <v>0.181473852083195</v>
      </c>
      <c r="AM24" s="1">
        <f t="shared" si="16"/>
        <v>5.51219512195122</v>
      </c>
      <c r="AN24" s="1">
        <f t="shared" si="17"/>
        <v>0.0915237865249939</v>
      </c>
    </row>
    <row r="25" spans="2:40">
      <c r="B25" s="4">
        <v>3</v>
      </c>
      <c r="C25" s="1">
        <f>1*0.03969</f>
        <v>0.03969</v>
      </c>
      <c r="D25" s="1">
        <f t="shared" si="18"/>
        <v>25.1952632905014</v>
      </c>
      <c r="E25" s="1">
        <v>10</v>
      </c>
      <c r="F25" s="1">
        <f t="shared" si="1"/>
        <v>2519.52632905014</v>
      </c>
      <c r="G25" s="1">
        <v>2029</v>
      </c>
      <c r="H25" s="1">
        <v>138</v>
      </c>
      <c r="I25" s="1">
        <v>67</v>
      </c>
      <c r="J25" s="1">
        <f t="shared" si="2"/>
        <v>14.7028985507246</v>
      </c>
      <c r="K25" s="1">
        <v>8.63</v>
      </c>
      <c r="L25" s="1">
        <f t="shared" si="3"/>
        <v>0.703696239944917</v>
      </c>
      <c r="M25" s="1">
        <f t="shared" si="4"/>
        <v>10.2243902439024</v>
      </c>
      <c r="N25" s="1">
        <f t="shared" si="5"/>
        <v>0.184749738575022</v>
      </c>
      <c r="O25" s="4">
        <v>3</v>
      </c>
      <c r="P25" s="5">
        <f>2.4*0.03701</f>
        <v>0.088824</v>
      </c>
      <c r="Q25" s="1">
        <f t="shared" si="6"/>
        <v>11.2582184995046</v>
      </c>
      <c r="R25" s="1">
        <v>10</v>
      </c>
      <c r="S25" s="1">
        <f t="shared" si="7"/>
        <v>1125.82184995046</v>
      </c>
      <c r="T25" s="1">
        <v>2854</v>
      </c>
      <c r="U25" s="1">
        <v>223</v>
      </c>
      <c r="V25" s="1">
        <v>92</v>
      </c>
      <c r="W25" s="1">
        <f t="shared" si="8"/>
        <v>12.7982062780269</v>
      </c>
      <c r="X25" s="1">
        <v>8.45</v>
      </c>
      <c r="Y25" s="1">
        <f t="shared" si="9"/>
        <v>0.514580624618569</v>
      </c>
      <c r="Z25" s="1">
        <f t="shared" si="10"/>
        <v>9.35238095238095</v>
      </c>
      <c r="AA25" s="1">
        <f t="shared" si="11"/>
        <v>0.106790645252184</v>
      </c>
      <c r="AB25" s="4">
        <v>3</v>
      </c>
      <c r="AC25" s="5">
        <f>11.35*0.04234</f>
        <v>0.480559</v>
      </c>
      <c r="AD25" s="1">
        <f t="shared" si="12"/>
        <v>2.08090994029869</v>
      </c>
      <c r="AE25" s="1">
        <v>10</v>
      </c>
      <c r="AF25" s="1">
        <f t="shared" si="13"/>
        <v>208.090994029869</v>
      </c>
      <c r="AG25" s="1">
        <v>1002</v>
      </c>
      <c r="AH25" s="1">
        <v>121</v>
      </c>
      <c r="AI25" s="1">
        <v>59</v>
      </c>
      <c r="AJ25" s="1">
        <f t="shared" si="14"/>
        <v>8.28099173553719</v>
      </c>
      <c r="AK25" s="1">
        <v>5.41</v>
      </c>
      <c r="AL25" s="1">
        <f t="shared" si="15"/>
        <v>0.530682391041995</v>
      </c>
      <c r="AM25" s="1">
        <f t="shared" si="16"/>
        <v>5.89444444444444</v>
      </c>
      <c r="AN25" s="1">
        <f t="shared" si="17"/>
        <v>0.0895461080303964</v>
      </c>
    </row>
    <row r="26" spans="1:40">
      <c r="A26" s="4"/>
      <c r="B26" s="4">
        <v>4</v>
      </c>
      <c r="C26" s="1">
        <f>1*0.03403</f>
        <v>0.03403</v>
      </c>
      <c r="D26" s="1">
        <f t="shared" si="18"/>
        <v>29.385836027035</v>
      </c>
      <c r="E26" s="1">
        <v>10</v>
      </c>
      <c r="F26" s="1">
        <f t="shared" si="1"/>
        <v>2938.5836027035</v>
      </c>
      <c r="G26" s="1">
        <v>1638</v>
      </c>
      <c r="H26" s="1">
        <v>132</v>
      </c>
      <c r="I26" s="1">
        <v>112</v>
      </c>
      <c r="J26" s="1">
        <f t="shared" si="2"/>
        <v>12.4090909090909</v>
      </c>
      <c r="K26" s="1">
        <v>6.94</v>
      </c>
      <c r="L26" s="1">
        <f t="shared" si="3"/>
        <v>0.788053445113964</v>
      </c>
      <c r="M26" s="1">
        <f t="shared" si="4"/>
        <v>7.17213114754098</v>
      </c>
      <c r="N26" s="1">
        <f t="shared" si="5"/>
        <v>0.0334482921528794</v>
      </c>
      <c r="O26" s="4">
        <v>4</v>
      </c>
      <c r="P26" s="5">
        <f>2.4*0.03217</f>
        <v>0.077208</v>
      </c>
      <c r="Q26" s="1">
        <f t="shared" si="6"/>
        <v>12.952025696819</v>
      </c>
      <c r="R26" s="1">
        <v>10</v>
      </c>
      <c r="S26" s="1">
        <f t="shared" si="7"/>
        <v>1295.2025696819</v>
      </c>
      <c r="T26" s="1">
        <v>2377</v>
      </c>
      <c r="U26" s="1">
        <v>218</v>
      </c>
      <c r="V26" s="1">
        <v>145</v>
      </c>
      <c r="W26" s="1">
        <f t="shared" si="8"/>
        <v>10.9036697247706</v>
      </c>
      <c r="X26" s="1">
        <v>6.94</v>
      </c>
      <c r="Y26" s="1">
        <f t="shared" si="9"/>
        <v>0.57113396610528</v>
      </c>
      <c r="Z26" s="1">
        <f t="shared" si="10"/>
        <v>6.94765840220386</v>
      </c>
      <c r="AA26" s="1">
        <f t="shared" si="11"/>
        <v>0.00110351616770262</v>
      </c>
      <c r="AB26" s="4">
        <v>4</v>
      </c>
      <c r="AC26" s="5">
        <f>11.35*0.04197</f>
        <v>0.4763595</v>
      </c>
      <c r="AD26" s="1">
        <f t="shared" si="12"/>
        <v>2.09925486948408</v>
      </c>
      <c r="AE26" s="1">
        <v>10</v>
      </c>
      <c r="AF26" s="1">
        <f t="shared" si="13"/>
        <v>209.925486948408</v>
      </c>
      <c r="AG26" s="1">
        <v>986</v>
      </c>
      <c r="AH26" s="1">
        <v>117</v>
      </c>
      <c r="AI26" s="1">
        <v>94</v>
      </c>
      <c r="AJ26" s="1">
        <f t="shared" si="14"/>
        <v>8.42735042735043</v>
      </c>
      <c r="AK26" s="1">
        <v>5.38</v>
      </c>
      <c r="AL26" s="1">
        <f t="shared" si="15"/>
        <v>0.566422012518667</v>
      </c>
      <c r="AM26" s="1">
        <f t="shared" si="16"/>
        <v>5.11848341232227</v>
      </c>
      <c r="AN26" s="1">
        <f t="shared" si="17"/>
        <v>0.0486090311668635</v>
      </c>
    </row>
    <row r="27" spans="2:40">
      <c r="B27" s="4">
        <v>8</v>
      </c>
      <c r="C27" s="1">
        <f>1*0.02429</f>
        <v>0.02429</v>
      </c>
      <c r="D27" s="1">
        <f t="shared" si="18"/>
        <v>41.1692054343351</v>
      </c>
      <c r="E27" s="1">
        <v>10</v>
      </c>
      <c r="F27" s="1">
        <f t="shared" si="1"/>
        <v>4116.92054343351</v>
      </c>
      <c r="G27" s="1">
        <v>446</v>
      </c>
      <c r="H27" s="1">
        <v>57</v>
      </c>
      <c r="I27" s="1">
        <v>68</v>
      </c>
      <c r="J27" s="1">
        <f t="shared" si="2"/>
        <v>7.82456140350877</v>
      </c>
      <c r="K27" s="1">
        <v>4.25</v>
      </c>
      <c r="L27" s="1">
        <f t="shared" si="3"/>
        <v>0.841073271413829</v>
      </c>
      <c r="M27" s="1">
        <f t="shared" si="4"/>
        <v>4.112</v>
      </c>
      <c r="N27" s="1">
        <f t="shared" si="5"/>
        <v>0.0324705882352941</v>
      </c>
      <c r="O27" s="4">
        <v>8</v>
      </c>
      <c r="P27" s="5">
        <f>2.4*0.02432</f>
        <v>0.058368</v>
      </c>
      <c r="Q27" s="1">
        <f t="shared" si="6"/>
        <v>17.1326754385965</v>
      </c>
      <c r="R27" s="1">
        <v>10</v>
      </c>
      <c r="S27" s="1">
        <f t="shared" si="7"/>
        <v>1713.26754385965</v>
      </c>
      <c r="T27" s="1">
        <v>1499</v>
      </c>
      <c r="U27" s="1">
        <v>184</v>
      </c>
      <c r="V27" s="1">
        <v>364</v>
      </c>
      <c r="W27" s="1">
        <f t="shared" si="8"/>
        <v>8.14673913043478</v>
      </c>
      <c r="X27" s="1">
        <v>4.4</v>
      </c>
      <c r="Y27" s="1">
        <f t="shared" si="9"/>
        <v>0.85153162055336</v>
      </c>
      <c r="Z27" s="1">
        <f t="shared" si="10"/>
        <v>3.39963503649635</v>
      </c>
      <c r="AA27" s="1">
        <f t="shared" si="11"/>
        <v>0.227355673523557</v>
      </c>
      <c r="AB27" s="4">
        <v>8</v>
      </c>
      <c r="AC27" s="5">
        <f>11.35*0.04675</f>
        <v>0.5306125</v>
      </c>
      <c r="AD27" s="1">
        <f t="shared" si="12"/>
        <v>1.88461447855073</v>
      </c>
      <c r="AE27" s="1">
        <v>10</v>
      </c>
      <c r="AF27" s="1">
        <f t="shared" si="13"/>
        <v>188.461447855073</v>
      </c>
      <c r="AG27" s="1">
        <v>1364</v>
      </c>
      <c r="AH27" s="1">
        <v>107</v>
      </c>
      <c r="AI27" s="1">
        <v>838</v>
      </c>
      <c r="AJ27" s="1">
        <f t="shared" si="14"/>
        <v>12.7476635514019</v>
      </c>
      <c r="AK27" s="1">
        <v>4.61</v>
      </c>
      <c r="AL27" s="1">
        <f t="shared" si="15"/>
        <v>1.76521985930626</v>
      </c>
      <c r="AM27" s="1">
        <f t="shared" si="16"/>
        <v>2.33015873015873</v>
      </c>
      <c r="AN27" s="1">
        <f t="shared" si="17"/>
        <v>0.494542574802878</v>
      </c>
    </row>
    <row r="28" spans="1:40">
      <c r="A28" s="4"/>
      <c r="B28" s="1">
        <v>0.5</v>
      </c>
      <c r="C28" s="1">
        <f>1*0.09687</f>
        <v>0.09687</v>
      </c>
      <c r="D28" s="1">
        <f t="shared" si="18"/>
        <v>10.3231134510168</v>
      </c>
      <c r="E28" s="1">
        <v>15</v>
      </c>
      <c r="F28" s="1">
        <f t="shared" si="1"/>
        <v>1548.46701765252</v>
      </c>
      <c r="J28" s="1" t="e">
        <f t="shared" si="2"/>
        <v>#DIV/0!</v>
      </c>
      <c r="K28" s="1">
        <v>178</v>
      </c>
      <c r="L28" s="1" t="e">
        <f t="shared" si="3"/>
        <v>#DIV/0!</v>
      </c>
      <c r="M28" s="1" t="e">
        <f t="shared" si="4"/>
        <v>#DIV/0!</v>
      </c>
      <c r="N28" s="1" t="e">
        <f t="shared" si="5"/>
        <v>#DIV/0!</v>
      </c>
      <c r="O28" s="1">
        <v>0.5</v>
      </c>
      <c r="P28" s="5">
        <f>2.4*0.08915</f>
        <v>0.21396</v>
      </c>
      <c r="Q28" s="1">
        <f t="shared" si="6"/>
        <v>4.67377079828005</v>
      </c>
      <c r="R28" s="1">
        <v>15</v>
      </c>
      <c r="S28" s="1">
        <f t="shared" si="7"/>
        <v>701.065619742008</v>
      </c>
      <c r="W28" s="1" t="e">
        <f t="shared" si="8"/>
        <v>#DIV/0!</v>
      </c>
      <c r="X28" s="1">
        <v>75.5</v>
      </c>
      <c r="Y28" s="1" t="e">
        <f t="shared" si="9"/>
        <v>#DIV/0!</v>
      </c>
      <c r="Z28" s="1" t="e">
        <f t="shared" si="10"/>
        <v>#DIV/0!</v>
      </c>
      <c r="AA28" s="1" t="e">
        <f t="shared" si="11"/>
        <v>#DIV/0!</v>
      </c>
      <c r="AB28" s="1">
        <v>0.5</v>
      </c>
      <c r="AC28" s="5">
        <f>11.35*0.1614</f>
        <v>1.83189</v>
      </c>
      <c r="AD28" s="1">
        <f t="shared" si="12"/>
        <v>0.545884305280339</v>
      </c>
      <c r="AE28" s="1">
        <v>15</v>
      </c>
      <c r="AF28" s="1">
        <f t="shared" si="13"/>
        <v>81.8826457920508</v>
      </c>
      <c r="AG28" s="1">
        <v>100000</v>
      </c>
      <c r="AJ28" s="1" t="e">
        <f t="shared" si="14"/>
        <v>#DIV/0!</v>
      </c>
      <c r="AK28" s="1">
        <v>2.36</v>
      </c>
      <c r="AL28" s="1" t="e">
        <f t="shared" si="15"/>
        <v>#DIV/0!</v>
      </c>
      <c r="AM28" s="1" t="e">
        <f t="shared" si="16"/>
        <v>#DIV/0!</v>
      </c>
      <c r="AN28" s="1" t="e">
        <f t="shared" si="17"/>
        <v>#DIV/0!</v>
      </c>
    </row>
    <row r="29" spans="2:40">
      <c r="B29" s="4">
        <v>1</v>
      </c>
      <c r="C29" s="1">
        <f>1*0.07072</f>
        <v>0.07072</v>
      </c>
      <c r="D29" s="1">
        <f t="shared" si="18"/>
        <v>14.1402714932127</v>
      </c>
      <c r="E29" s="1">
        <v>15</v>
      </c>
      <c r="F29" s="1">
        <f t="shared" si="1"/>
        <v>2121.0407239819</v>
      </c>
      <c r="J29" s="1" t="e">
        <f t="shared" si="2"/>
        <v>#DIV/0!</v>
      </c>
      <c r="K29" s="1">
        <v>50.4</v>
      </c>
      <c r="L29" s="1" t="e">
        <f t="shared" si="3"/>
        <v>#DIV/0!</v>
      </c>
      <c r="M29" s="1" t="e">
        <f t="shared" si="4"/>
        <v>#DIV/0!</v>
      </c>
      <c r="N29" s="1" t="e">
        <f t="shared" si="5"/>
        <v>#DIV/0!</v>
      </c>
      <c r="O29" s="4">
        <v>1</v>
      </c>
      <c r="P29" s="5">
        <f>2.4*0.06495</f>
        <v>0.15588</v>
      </c>
      <c r="Q29" s="1">
        <f t="shared" si="6"/>
        <v>6.41519117269695</v>
      </c>
      <c r="R29" s="1">
        <v>15</v>
      </c>
      <c r="S29" s="1">
        <f t="shared" si="7"/>
        <v>962.278675904542</v>
      </c>
      <c r="W29" s="1" t="e">
        <f t="shared" si="8"/>
        <v>#DIV/0!</v>
      </c>
      <c r="X29" s="1">
        <v>37.1</v>
      </c>
      <c r="Y29" s="1" t="e">
        <f t="shared" si="9"/>
        <v>#DIV/0!</v>
      </c>
      <c r="Z29" s="1" t="e">
        <f t="shared" si="10"/>
        <v>#DIV/0!</v>
      </c>
      <c r="AA29" s="1" t="e">
        <f t="shared" si="11"/>
        <v>#DIV/0!</v>
      </c>
      <c r="AB29" s="4">
        <v>1</v>
      </c>
      <c r="AC29" s="5">
        <f>11.35*0.07102</f>
        <v>0.806077</v>
      </c>
      <c r="AD29" s="1">
        <f t="shared" si="12"/>
        <v>1.2405762724901</v>
      </c>
      <c r="AE29" s="1">
        <v>15</v>
      </c>
      <c r="AF29" s="1">
        <f t="shared" si="13"/>
        <v>186.086440873515</v>
      </c>
      <c r="AG29" s="1">
        <v>100000</v>
      </c>
      <c r="AJ29" s="1" t="e">
        <f t="shared" si="14"/>
        <v>#DIV/0!</v>
      </c>
      <c r="AK29" s="1">
        <v>4.43</v>
      </c>
      <c r="AL29" s="1" t="e">
        <f t="shared" si="15"/>
        <v>#DIV/0!</v>
      </c>
      <c r="AM29" s="1" t="e">
        <f t="shared" si="16"/>
        <v>#DIV/0!</v>
      </c>
      <c r="AN29" s="1" t="e">
        <f t="shared" si="17"/>
        <v>#DIV/0!</v>
      </c>
    </row>
    <row r="30" spans="1:40">
      <c r="A30" s="4"/>
      <c r="B30" s="4">
        <v>2</v>
      </c>
      <c r="C30" s="1">
        <f>1*0.04942</f>
        <v>0.04942</v>
      </c>
      <c r="D30" s="1">
        <f t="shared" si="18"/>
        <v>20.2347227842979</v>
      </c>
      <c r="E30" s="1">
        <v>15</v>
      </c>
      <c r="F30" s="1">
        <f t="shared" si="1"/>
        <v>3035.20841764468</v>
      </c>
      <c r="J30" s="1" t="e">
        <f t="shared" si="2"/>
        <v>#DIV/0!</v>
      </c>
      <c r="K30" s="1">
        <v>19.5</v>
      </c>
      <c r="L30" s="1" t="e">
        <f t="shared" si="3"/>
        <v>#DIV/0!</v>
      </c>
      <c r="M30" s="1" t="e">
        <f t="shared" si="4"/>
        <v>#DIV/0!</v>
      </c>
      <c r="N30" s="1" t="e">
        <f t="shared" si="5"/>
        <v>#DIV/0!</v>
      </c>
      <c r="O30" s="4">
        <v>2</v>
      </c>
      <c r="P30" s="5">
        <f>2.4*0.04557</f>
        <v>0.109368</v>
      </c>
      <c r="Q30" s="1">
        <f t="shared" si="6"/>
        <v>9.14344232316583</v>
      </c>
      <c r="R30" s="1">
        <v>15</v>
      </c>
      <c r="S30" s="1">
        <f t="shared" si="7"/>
        <v>1371.51634847487</v>
      </c>
      <c r="W30" s="1" t="e">
        <f t="shared" si="8"/>
        <v>#DIV/0!</v>
      </c>
      <c r="X30" s="1">
        <v>18.3</v>
      </c>
      <c r="Y30" s="1" t="e">
        <f t="shared" si="9"/>
        <v>#DIV/0!</v>
      </c>
      <c r="Z30" s="1" t="e">
        <f t="shared" si="10"/>
        <v>#DIV/0!</v>
      </c>
      <c r="AA30" s="1" t="e">
        <f t="shared" si="11"/>
        <v>#DIV/0!</v>
      </c>
      <c r="AB30" s="4">
        <v>2</v>
      </c>
      <c r="AC30" s="5">
        <f>11.35*0.04606</f>
        <v>0.522781</v>
      </c>
      <c r="AD30" s="1">
        <f t="shared" si="12"/>
        <v>1.91284687086945</v>
      </c>
      <c r="AE30" s="1">
        <v>15</v>
      </c>
      <c r="AF30" s="1">
        <f t="shared" si="13"/>
        <v>286.927030630417</v>
      </c>
      <c r="AG30" s="1">
        <v>100000</v>
      </c>
      <c r="AJ30" s="1" t="e">
        <f t="shared" si="14"/>
        <v>#DIV/0!</v>
      </c>
      <c r="AK30" s="1">
        <v>7.39</v>
      </c>
      <c r="AL30" s="1" t="e">
        <f t="shared" si="15"/>
        <v>#DIV/0!</v>
      </c>
      <c r="AM30" s="1" t="e">
        <f t="shared" si="16"/>
        <v>#DIV/0!</v>
      </c>
      <c r="AN30" s="1" t="e">
        <f t="shared" si="17"/>
        <v>#DIV/0!</v>
      </c>
    </row>
    <row r="31" spans="2:40">
      <c r="B31" s="4">
        <v>3</v>
      </c>
      <c r="C31" s="1">
        <f>1*0.03969</f>
        <v>0.03969</v>
      </c>
      <c r="D31" s="1">
        <f t="shared" si="18"/>
        <v>25.1952632905014</v>
      </c>
      <c r="E31" s="1">
        <v>15</v>
      </c>
      <c r="F31" s="1">
        <f t="shared" si="1"/>
        <v>3779.28949357521</v>
      </c>
      <c r="J31" s="1" t="e">
        <f t="shared" si="2"/>
        <v>#DIV/0!</v>
      </c>
      <c r="K31" s="1">
        <v>12.8</v>
      </c>
      <c r="L31" s="1" t="e">
        <f t="shared" si="3"/>
        <v>#DIV/0!</v>
      </c>
      <c r="M31" s="1" t="e">
        <f t="shared" si="4"/>
        <v>#DIV/0!</v>
      </c>
      <c r="N31" s="1" t="e">
        <f t="shared" si="5"/>
        <v>#DIV/0!</v>
      </c>
      <c r="O31" s="4">
        <v>3</v>
      </c>
      <c r="P31" s="5">
        <f>2.4*0.03701</f>
        <v>0.088824</v>
      </c>
      <c r="Q31" s="1">
        <f t="shared" si="6"/>
        <v>11.2582184995046</v>
      </c>
      <c r="R31" s="1">
        <v>15</v>
      </c>
      <c r="S31" s="1">
        <f t="shared" si="7"/>
        <v>1688.7327749257</v>
      </c>
      <c r="W31" s="1" t="e">
        <f t="shared" si="8"/>
        <v>#DIV/0!</v>
      </c>
      <c r="X31" s="1">
        <v>12.7</v>
      </c>
      <c r="Y31" s="1" t="e">
        <f t="shared" si="9"/>
        <v>#DIV/0!</v>
      </c>
      <c r="Z31" s="1" t="e">
        <f t="shared" si="10"/>
        <v>#DIV/0!</v>
      </c>
      <c r="AA31" s="1" t="e">
        <f t="shared" si="11"/>
        <v>#DIV/0!</v>
      </c>
      <c r="AB31" s="4">
        <v>3</v>
      </c>
      <c r="AC31" s="5">
        <f>11.35*0.04234</f>
        <v>0.480559</v>
      </c>
      <c r="AD31" s="1">
        <f t="shared" si="12"/>
        <v>2.08090994029869</v>
      </c>
      <c r="AE31" s="1">
        <v>15</v>
      </c>
      <c r="AF31" s="1">
        <f t="shared" si="13"/>
        <v>312.136491044804</v>
      </c>
      <c r="AG31" s="1">
        <v>100000</v>
      </c>
      <c r="AJ31" s="1" t="e">
        <f t="shared" si="14"/>
        <v>#DIV/0!</v>
      </c>
      <c r="AK31" s="1">
        <v>8.17</v>
      </c>
      <c r="AL31" s="1" t="e">
        <f t="shared" si="15"/>
        <v>#DIV/0!</v>
      </c>
      <c r="AM31" s="1" t="e">
        <f t="shared" si="16"/>
        <v>#DIV/0!</v>
      </c>
      <c r="AN31" s="1" t="e">
        <f t="shared" si="17"/>
        <v>#DIV/0!</v>
      </c>
    </row>
    <row r="32" spans="1:40">
      <c r="A32" s="4"/>
      <c r="B32" s="4">
        <v>4</v>
      </c>
      <c r="C32" s="1">
        <f>1*0.03403</f>
        <v>0.03403</v>
      </c>
      <c r="D32" s="1">
        <f t="shared" si="18"/>
        <v>29.385836027035</v>
      </c>
      <c r="E32" s="1">
        <v>15</v>
      </c>
      <c r="F32" s="1">
        <f t="shared" si="1"/>
        <v>4407.87540405525</v>
      </c>
      <c r="J32" s="1" t="e">
        <f t="shared" si="2"/>
        <v>#DIV/0!</v>
      </c>
      <c r="K32" s="1">
        <v>9.97</v>
      </c>
      <c r="L32" s="1" t="e">
        <f t="shared" si="3"/>
        <v>#DIV/0!</v>
      </c>
      <c r="M32" s="1" t="e">
        <f t="shared" si="4"/>
        <v>#DIV/0!</v>
      </c>
      <c r="N32" s="1" t="e">
        <f t="shared" si="5"/>
        <v>#DIV/0!</v>
      </c>
      <c r="O32" s="4">
        <v>4</v>
      </c>
      <c r="P32" s="5">
        <f>2.4*0.03217</f>
        <v>0.077208</v>
      </c>
      <c r="Q32" s="1">
        <f t="shared" si="6"/>
        <v>12.952025696819</v>
      </c>
      <c r="R32" s="1">
        <v>15</v>
      </c>
      <c r="S32" s="1">
        <f t="shared" si="7"/>
        <v>1942.80385452285</v>
      </c>
      <c r="W32" s="1" t="e">
        <f t="shared" si="8"/>
        <v>#DIV/0!</v>
      </c>
      <c r="X32" s="1">
        <v>10.2</v>
      </c>
      <c r="Y32" s="1" t="e">
        <f t="shared" si="9"/>
        <v>#DIV/0!</v>
      </c>
      <c r="Z32" s="1" t="e">
        <f t="shared" si="10"/>
        <v>#DIV/0!</v>
      </c>
      <c r="AA32" s="1" t="e">
        <f t="shared" si="11"/>
        <v>#DIV/0!</v>
      </c>
      <c r="AB32" s="4">
        <v>4</v>
      </c>
      <c r="AC32" s="5">
        <f>11.35*0.04197</f>
        <v>0.4763595</v>
      </c>
      <c r="AD32" s="1">
        <f t="shared" si="12"/>
        <v>2.09925486948408</v>
      </c>
      <c r="AE32" s="1">
        <v>15</v>
      </c>
      <c r="AF32" s="1">
        <f t="shared" si="13"/>
        <v>314.888230422611</v>
      </c>
      <c r="AG32" s="1">
        <v>100000</v>
      </c>
      <c r="AJ32" s="1" t="e">
        <f t="shared" si="14"/>
        <v>#DIV/0!</v>
      </c>
      <c r="AK32" s="1">
        <v>9.45</v>
      </c>
      <c r="AL32" s="1" t="e">
        <f t="shared" si="15"/>
        <v>#DIV/0!</v>
      </c>
      <c r="AM32" s="1" t="e">
        <f t="shared" si="16"/>
        <v>#DIV/0!</v>
      </c>
      <c r="AN32" s="1" t="e">
        <f t="shared" si="17"/>
        <v>#DIV/0!</v>
      </c>
    </row>
    <row r="33" spans="2:40">
      <c r="B33" s="4">
        <v>8</v>
      </c>
      <c r="C33" s="1">
        <f>1*0.02429</f>
        <v>0.02429</v>
      </c>
      <c r="D33" s="1">
        <f t="shared" si="18"/>
        <v>41.1692054343351</v>
      </c>
      <c r="E33" s="1">
        <v>15</v>
      </c>
      <c r="F33" s="1">
        <f t="shared" si="1"/>
        <v>6175.38081515027</v>
      </c>
      <c r="J33" s="1" t="e">
        <f t="shared" si="2"/>
        <v>#DIV/0!</v>
      </c>
      <c r="K33" s="1">
        <v>5.66</v>
      </c>
      <c r="L33" s="1" t="e">
        <f t="shared" si="3"/>
        <v>#DIV/0!</v>
      </c>
      <c r="M33" s="1" t="e">
        <f t="shared" si="4"/>
        <v>#DIV/0!</v>
      </c>
      <c r="N33" s="1" t="e">
        <f t="shared" si="5"/>
        <v>#DIV/0!</v>
      </c>
      <c r="O33" s="4">
        <v>8</v>
      </c>
      <c r="P33" s="5">
        <f>2.4*0.02432</f>
        <v>0.058368</v>
      </c>
      <c r="Q33" s="1">
        <f t="shared" si="6"/>
        <v>17.1326754385965</v>
      </c>
      <c r="R33" s="1">
        <v>15</v>
      </c>
      <c r="S33" s="1">
        <f t="shared" si="7"/>
        <v>2569.90131578947</v>
      </c>
      <c r="W33" s="1" t="e">
        <f t="shared" si="8"/>
        <v>#DIV/0!</v>
      </c>
      <c r="X33" s="1">
        <v>6.16</v>
      </c>
      <c r="Y33" s="1" t="e">
        <f t="shared" si="9"/>
        <v>#DIV/0!</v>
      </c>
      <c r="Z33" s="1" t="e">
        <f t="shared" si="10"/>
        <v>#DIV/0!</v>
      </c>
      <c r="AA33" s="1" t="e">
        <f t="shared" si="11"/>
        <v>#DIV/0!</v>
      </c>
      <c r="AB33" s="4">
        <v>8</v>
      </c>
      <c r="AC33" s="5">
        <f>11.35*0.04675</f>
        <v>0.5306125</v>
      </c>
      <c r="AD33" s="1">
        <f t="shared" si="12"/>
        <v>1.88461447855073</v>
      </c>
      <c r="AE33" s="1">
        <v>15</v>
      </c>
      <c r="AF33" s="1">
        <f t="shared" si="13"/>
        <v>282.69217178261</v>
      </c>
      <c r="AG33" s="1">
        <v>100000</v>
      </c>
      <c r="AJ33" s="1" t="e">
        <f t="shared" si="14"/>
        <v>#DIV/0!</v>
      </c>
      <c r="AK33" s="1">
        <v>11</v>
      </c>
      <c r="AL33" s="1" t="e">
        <f t="shared" si="15"/>
        <v>#DIV/0!</v>
      </c>
      <c r="AM33" s="1" t="e">
        <f t="shared" si="16"/>
        <v>#DIV/0!</v>
      </c>
      <c r="AN33" s="1" t="e">
        <f t="shared" si="17"/>
        <v>#DIV/0!</v>
      </c>
    </row>
    <row r="34" spans="1:37">
      <c r="A34" s="4"/>
      <c r="J34" s="4"/>
      <c r="AK34" s="4"/>
    </row>
    <row r="36" spans="1:37">
      <c r="A36" s="4"/>
      <c r="J36" s="4"/>
      <c r="S36" s="4"/>
      <c r="AB36" s="4"/>
      <c r="AK36" s="4"/>
    </row>
    <row r="38" spans="1:37">
      <c r="A38" s="4"/>
      <c r="J38" s="4"/>
      <c r="S38" s="4"/>
      <c r="AB38" s="4"/>
      <c r="AK38" s="4"/>
    </row>
    <row r="40" spans="1:37">
      <c r="A40" s="4"/>
      <c r="J40" s="4"/>
      <c r="S40" s="4"/>
      <c r="AB40" s="4"/>
      <c r="AK40" s="4"/>
    </row>
    <row r="42" spans="1:37">
      <c r="A42" s="4"/>
      <c r="J42" s="4"/>
      <c r="S42" s="4"/>
      <c r="AB42" s="4"/>
      <c r="AK42" s="4"/>
    </row>
    <row r="44" spans="21:21">
      <c r="U44" s="2"/>
    </row>
    <row r="77" spans="1:19">
      <c r="A77" s="4"/>
      <c r="J77" s="4"/>
      <c r="S77" s="4"/>
    </row>
    <row r="78" spans="1:1">
      <c r="A78" s="4"/>
    </row>
    <row r="79" spans="1:19">
      <c r="A79" s="4"/>
      <c r="J79" s="4"/>
      <c r="S79" s="4"/>
    </row>
    <row r="80" spans="1:1">
      <c r="A80" s="4"/>
    </row>
    <row r="81" spans="1:19">
      <c r="A81" s="4"/>
      <c r="J81" s="4"/>
      <c r="S81" s="4"/>
    </row>
    <row r="82" spans="1:19">
      <c r="A82" s="4"/>
      <c r="J82" s="4"/>
      <c r="S82" s="4"/>
    </row>
    <row r="84" spans="1:19">
      <c r="A84" s="4"/>
      <c r="J84" s="4"/>
      <c r="S84" s="4"/>
    </row>
  </sheetData>
  <mergeCells count="1">
    <mergeCell ref="AK1:AR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2022-01-24T02:27:00Z</dcterms:created>
  <dcterms:modified xsi:type="dcterms:W3CDTF">2022-04-20T09:26:57Z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