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<sst xmlns="http://schemas.openxmlformats.org/spreadsheetml/2006/main" count="33" uniqueCount="13">
  <si>
    <t>Water ρ=1g/cm3</t>
  </si>
  <si>
    <t>Concrete ρ?=2.4g/cm3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</si>
  <si>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</si>
  <si>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</si>
  <si>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</si>
  <si>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</si>
  <si>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</si>
  <si>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</si>
  <si>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</si>
  <si>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</t>
  </si>
  <si>
    <t>电子对</t>
  </si>
  <si>
    <t>总/未散射</t>
  </si>
  <si>
    <t>修正1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</si>
</sst>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"/>
  <sheetViews>
    <sheetView tabSelected="1" topLeftCell="R1" workbookViewId="0">
      <selection activeCell="AC27" sqref="AC27"/>
    </sheetView>
  </sheetViews>
  <sheetFormatPr defaultColWidth="9" defaultRowHeight="15"/>
  <cols>
    <col min="1" max="1" width="9" style="1"/>
    <col min="2" max="2" width="18.75" style="1" customWidth="1"/>
    <col min="3" max="3" width="11.5" style="1" customWidth="1"/>
    <col min="4" max="4" width="11.25" style="1" customWidth="1"/>
    <col min="5" max="6" width="12.625" style="1"/>
    <col min="7" max="7" width="11.375" style="1" customWidth="1"/>
    <col min="8" max="8" width="12.625" style="1"/>
    <col min="9" max="10" width="9" style="1"/>
    <col min="11" max="22" width="12.625" style="1"/>
    <col min="23" max="23" width="10.375" style="1"/>
    <col min="24" max="28" width="12.625" style="1"/>
    <col min="29" max="29" width="10.375" style="1"/>
    <col min="30" max="32" width="12.625" style="1"/>
    <col min="33" max="33" width="9" style="1"/>
    <col min="34" max="36" width="12.625" style="1"/>
    <col min="37" max="37" width="9" style="1"/>
    <col min="38" max="40" width="12.625" style="1"/>
    <col min="41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2:44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2" t="s">
        <v>1</v>
      </c>
      <c r="M2" s="2"/>
      <c r="N2" s="2"/>
      <c r="O2" s="2"/>
      <c r="P2" s="2"/>
      <c r="Q2" s="2"/>
      <c r="R2" s="2"/>
      <c r="S2" s="2"/>
      <c r="T2" s="2"/>
      <c r="V2" s="2" t="s">
        <v>2</v>
      </c>
      <c r="AO2" s="6"/>
      <c r="AP2" s="6"/>
      <c r="AQ2" s="6"/>
      <c r="AR2" s="6"/>
    </row>
    <row r="3" spans="2:44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O3" s="6"/>
      <c r="AP3" s="6"/>
      <c r="AQ3" s="6"/>
      <c r="AR3" s="6"/>
    </row>
    <row r="4" spans="1:44">
      <c r="A4" s="4"/>
      <c r="B4" s="1">
        <v>0.5</v>
      </c>
      <c r="C4" s="1">
        <f>1*0.09687</f>
        <v>0.09687</v>
      </c>
      <c r="D4" s="1">
        <f>1/C4</f>
        <v>10.3231134510168</v>
      </c>
      <c r="E4" s="1">
        <v>2</v>
      </c>
      <c r="F4" s="1">
        <f>D4*E4*10</f>
        <v>206.462269020337</v>
      </c>
      <c r="G4" s="1">
        <v>1602709</v>
      </c>
      <c r="H4" s="1">
        <v>899723</v>
      </c>
      <c r="I4" s="1">
        <v>0</v>
      </c>
      <c r="J4" s="1">
        <f>G4/H4</f>
        <v>1.78133603342362</v>
      </c>
      <c r="K4" s="1">
        <f>(G4+I4)/(H4+I4)</f>
        <v>1.78133603342362</v>
      </c>
      <c r="L4" s="1">
        <v>0.5</v>
      </c>
      <c r="M4" s="5">
        <f>2.4*0.08915</f>
        <v>0.21396</v>
      </c>
      <c r="N4" s="1">
        <f>1/M4</f>
        <v>4.67377079828005</v>
      </c>
      <c r="O4" s="1">
        <v>2</v>
      </c>
      <c r="P4" s="1">
        <f>N4*O4*10</f>
        <v>93.4754159656011</v>
      </c>
      <c r="Q4" s="1">
        <v>1664604</v>
      </c>
      <c r="R4" s="1">
        <v>950743</v>
      </c>
      <c r="S4" s="1">
        <v>0</v>
      </c>
      <c r="T4" s="1">
        <f>Q4/R4</f>
        <v>1.75084539144648</v>
      </c>
      <c r="U4" s="1">
        <f>(Q4+S4)/(R4+S4)</f>
        <v>1.75084539144648</v>
      </c>
      <c r="V4" s="1">
        <v>0.5</v>
      </c>
      <c r="W4" s="5">
        <f>11.35*0.1614</f>
        <v>1.83189</v>
      </c>
      <c r="X4" s="1">
        <f>1/W4</f>
        <v>0.545884305280339</v>
      </c>
      <c r="Y4" s="1">
        <v>2</v>
      </c>
      <c r="Z4" s="1">
        <f>X4*Y4*10</f>
        <v>10.9176861056068</v>
      </c>
      <c r="AA4" s="1">
        <v>1117498</v>
      </c>
      <c r="AB4" s="1">
        <v>1016770</v>
      </c>
      <c r="AC4" s="1">
        <v>0</v>
      </c>
      <c r="AD4" s="1">
        <f>AA4/AB4</f>
        <v>1.0990666522419</v>
      </c>
      <c r="AE4" s="1">
        <f>(AA4+AC4)/(AB4+AC4)</f>
        <v>1.0990666522419</v>
      </c>
      <c r="AO4" s="6"/>
      <c r="AP4" s="6"/>
      <c r="AQ4" s="6"/>
      <c r="AR4" s="6"/>
    </row>
    <row r="5" spans="2:44">
      <c r="B5" s="4">
        <v>1</v>
      </c>
      <c r="C5" s="1">
        <f>1*0.07072</f>
        <v>0.07072</v>
      </c>
      <c r="D5" s="1">
        <f t="shared" ref="D5:D10" si="0">1/C5</f>
        <v>14.1402714932127</v>
      </c>
      <c r="E5" s="1">
        <v>2</v>
      </c>
      <c r="F5" s="1">
        <f t="shared" ref="F5:F33" si="1">D5*E5*10</f>
        <v>282.805429864253</v>
      </c>
      <c r="G5" s="1">
        <v>1672291</v>
      </c>
      <c r="H5" s="1">
        <v>917985</v>
      </c>
      <c r="I5" s="1">
        <v>0</v>
      </c>
      <c r="J5" s="1">
        <f t="shared" ref="J5:J33" si="2">G5/H5</f>
        <v>1.82169752229067</v>
      </c>
      <c r="K5" s="1">
        <f t="shared" ref="K5:K33" si="3">(G5+I5)/(H5+I5)</f>
        <v>1.82169752229067</v>
      </c>
      <c r="L5" s="4">
        <v>1</v>
      </c>
      <c r="M5" s="5">
        <f>2.4*0.06495</f>
        <v>0.15588</v>
      </c>
      <c r="N5" s="1">
        <f t="shared" ref="N5:N33" si="4">1/M5</f>
        <v>6.41519117269695</v>
      </c>
      <c r="O5" s="1">
        <v>2</v>
      </c>
      <c r="P5" s="1">
        <f t="shared" ref="P5:P33" si="5">N5*O5*10</f>
        <v>128.303823453939</v>
      </c>
      <c r="Q5" s="1">
        <v>1716157</v>
      </c>
      <c r="R5" s="1">
        <v>970480</v>
      </c>
      <c r="S5" s="1">
        <v>0</v>
      </c>
      <c r="T5" s="1">
        <f t="shared" ref="T5:T33" si="6">Q5/R5</f>
        <v>1.76835895639271</v>
      </c>
      <c r="U5" s="1">
        <f t="shared" ref="U5:U33" si="7">(Q5+S5)/(R5+S5)</f>
        <v>1.76835895639271</v>
      </c>
      <c r="V5" s="4">
        <v>1</v>
      </c>
      <c r="W5" s="5">
        <f>11.35*0.07102</f>
        <v>0.806077</v>
      </c>
      <c r="X5" s="1">
        <f t="shared" ref="X5:X33" si="8">1/W5</f>
        <v>1.2405762724901</v>
      </c>
      <c r="Y5" s="1">
        <v>2</v>
      </c>
      <c r="Z5" s="1">
        <f t="shared" ref="Z5:Z33" si="9">X5*Y5*10</f>
        <v>24.8115254498019</v>
      </c>
      <c r="AA5" s="1">
        <v>1255165</v>
      </c>
      <c r="AB5" s="1">
        <v>991817</v>
      </c>
      <c r="AC5" s="1">
        <v>0</v>
      </c>
      <c r="AD5" s="1">
        <f t="shared" ref="AD5:AD33" si="10">AA5/AB5</f>
        <v>1.26552075634921</v>
      </c>
      <c r="AE5" s="1">
        <f t="shared" ref="AE5:AE33" si="11">(AA5+AC5)/(AB5+AC5)</f>
        <v>1.26552075634921</v>
      </c>
      <c r="AO5" s="6"/>
      <c r="AP5" s="6"/>
      <c r="AQ5" s="6"/>
      <c r="AR5" s="6"/>
    </row>
    <row r="6" spans="1:44">
      <c r="A6" s="4"/>
      <c r="B6" s="4">
        <v>2</v>
      </c>
      <c r="C6" s="1">
        <f>1*0.04942</f>
        <v>0.04942</v>
      </c>
      <c r="D6" s="1">
        <f t="shared" si="0"/>
        <v>20.2347227842979</v>
      </c>
      <c r="E6" s="1">
        <v>2</v>
      </c>
      <c r="F6" s="1">
        <f t="shared" si="1"/>
        <v>404.694455685957</v>
      </c>
      <c r="G6" s="1">
        <v>1650289</v>
      </c>
      <c r="H6" s="1">
        <v>944915</v>
      </c>
      <c r="I6" s="1">
        <v>10849</v>
      </c>
      <c r="J6" s="1">
        <f t="shared" si="2"/>
        <v>1.74649465824968</v>
      </c>
      <c r="K6" s="1">
        <f t="shared" si="3"/>
        <v>1.73802110144345</v>
      </c>
      <c r="L6" s="4">
        <v>2</v>
      </c>
      <c r="M6" s="5">
        <f>2.4*0.04557</f>
        <v>0.109368</v>
      </c>
      <c r="N6" s="1">
        <f t="shared" si="4"/>
        <v>9.14344232316583</v>
      </c>
      <c r="O6" s="1">
        <v>2</v>
      </c>
      <c r="P6" s="1">
        <f t="shared" si="5"/>
        <v>182.868846463317</v>
      </c>
      <c r="Q6" s="1">
        <v>1699110</v>
      </c>
      <c r="R6" s="1">
        <v>995771</v>
      </c>
      <c r="S6" s="1">
        <v>15493</v>
      </c>
      <c r="T6" s="1">
        <f t="shared" si="6"/>
        <v>1.70632605287762</v>
      </c>
      <c r="U6" s="1">
        <f t="shared" si="7"/>
        <v>1.69550483355484</v>
      </c>
      <c r="V6" s="4">
        <v>2</v>
      </c>
      <c r="W6" s="5">
        <f>11.35*0.04606</f>
        <v>0.522781</v>
      </c>
      <c r="X6" s="1">
        <f t="shared" si="8"/>
        <v>1.91284687086945</v>
      </c>
      <c r="Y6" s="1">
        <v>2</v>
      </c>
      <c r="Z6" s="1">
        <f t="shared" si="9"/>
        <v>38.2569374173889</v>
      </c>
      <c r="AA6" s="1">
        <v>1293081</v>
      </c>
      <c r="AB6" s="1">
        <v>986634</v>
      </c>
      <c r="AC6" s="1">
        <v>30815</v>
      </c>
      <c r="AD6" s="1">
        <f t="shared" si="10"/>
        <v>1.31059845900303</v>
      </c>
      <c r="AE6" s="1">
        <f t="shared" si="11"/>
        <v>1.30119150935329</v>
      </c>
      <c r="AO6" s="6"/>
      <c r="AP6" s="6"/>
      <c r="AQ6" s="6"/>
      <c r="AR6" s="6"/>
    </row>
    <row r="7" spans="2:44">
      <c r="B7" s="4">
        <v>3</v>
      </c>
      <c r="C7" s="1">
        <f>1*0.03969</f>
        <v>0.03969</v>
      </c>
      <c r="D7" s="1">
        <f t="shared" si="0"/>
        <v>25.1952632905014</v>
      </c>
      <c r="E7" s="1">
        <v>2</v>
      </c>
      <c r="F7" s="1">
        <f t="shared" si="1"/>
        <v>503.905265810028</v>
      </c>
      <c r="G7" s="1">
        <v>1533349</v>
      </c>
      <c r="H7" s="1">
        <v>957089</v>
      </c>
      <c r="I7" s="1">
        <v>38994</v>
      </c>
      <c r="J7" s="1">
        <f t="shared" si="2"/>
        <v>1.60209656573213</v>
      </c>
      <c r="K7" s="1">
        <f t="shared" si="3"/>
        <v>1.57852608668153</v>
      </c>
      <c r="L7" s="4">
        <v>3</v>
      </c>
      <c r="M7" s="5">
        <f>2.4*0.03701</f>
        <v>0.088824</v>
      </c>
      <c r="N7" s="1">
        <f t="shared" si="4"/>
        <v>11.2582184995046</v>
      </c>
      <c r="O7" s="1">
        <v>2</v>
      </c>
      <c r="P7" s="1">
        <f t="shared" si="5"/>
        <v>225.164369990093</v>
      </c>
      <c r="Q7" s="1">
        <v>1589538</v>
      </c>
      <c r="R7" s="1">
        <v>1007587</v>
      </c>
      <c r="S7" s="1">
        <v>53685</v>
      </c>
      <c r="T7" s="1">
        <f t="shared" si="6"/>
        <v>1.5775689841175</v>
      </c>
      <c r="U7" s="1">
        <f t="shared" si="7"/>
        <v>1.54835235453305</v>
      </c>
      <c r="V7" s="4">
        <v>3</v>
      </c>
      <c r="W7" s="5">
        <f>11.35*0.04234</f>
        <v>0.480559</v>
      </c>
      <c r="X7" s="1">
        <f t="shared" si="8"/>
        <v>2.08090994029869</v>
      </c>
      <c r="Y7" s="1">
        <v>2</v>
      </c>
      <c r="Z7" s="1">
        <f t="shared" si="9"/>
        <v>41.6181988059739</v>
      </c>
      <c r="AA7" s="1">
        <v>1197064</v>
      </c>
      <c r="AB7" s="1">
        <v>986084</v>
      </c>
      <c r="AC7" s="1">
        <v>75989</v>
      </c>
      <c r="AD7" s="1">
        <f t="shared" si="10"/>
        <v>1.2139574316184</v>
      </c>
      <c r="AE7" s="1">
        <f t="shared" si="11"/>
        <v>1.19864924539085</v>
      </c>
      <c r="AO7" s="6"/>
      <c r="AP7" s="6"/>
      <c r="AQ7" s="6"/>
      <c r="AR7" s="6"/>
    </row>
    <row r="8" spans="1:44">
      <c r="A8" s="4"/>
      <c r="B8" s="4">
        <v>4</v>
      </c>
      <c r="C8" s="1">
        <f>1*0.03403</f>
        <v>0.03403</v>
      </c>
      <c r="D8" s="1">
        <f t="shared" si="0"/>
        <v>29.385836027035</v>
      </c>
      <c r="E8" s="1">
        <v>2</v>
      </c>
      <c r="F8" s="1">
        <f t="shared" si="1"/>
        <v>587.716720540699</v>
      </c>
      <c r="G8" s="1">
        <v>1504788</v>
      </c>
      <c r="H8" s="1">
        <v>963684</v>
      </c>
      <c r="I8" s="1">
        <v>71801</v>
      </c>
      <c r="J8" s="1">
        <f t="shared" si="2"/>
        <v>1.56149526193233</v>
      </c>
      <c r="K8" s="1">
        <f t="shared" si="3"/>
        <v>1.52256092555662</v>
      </c>
      <c r="L8" s="4">
        <v>4</v>
      </c>
      <c r="M8" s="5">
        <f>2.4*0.03217</f>
        <v>0.077208</v>
      </c>
      <c r="N8" s="1">
        <f t="shared" si="4"/>
        <v>12.952025696819</v>
      </c>
      <c r="O8" s="1">
        <v>2</v>
      </c>
      <c r="P8" s="1">
        <f t="shared" si="5"/>
        <v>259.04051393638</v>
      </c>
      <c r="Q8" s="1">
        <v>1518193</v>
      </c>
      <c r="R8" s="1">
        <v>1011479</v>
      </c>
      <c r="S8" s="1">
        <v>96122</v>
      </c>
      <c r="T8" s="1">
        <f t="shared" si="6"/>
        <v>1.50096344066461</v>
      </c>
      <c r="U8" s="1">
        <f t="shared" si="7"/>
        <v>1.45748784986651</v>
      </c>
      <c r="V8" s="4">
        <v>4</v>
      </c>
      <c r="W8" s="5">
        <f>11.35*0.04197</f>
        <v>0.4763595</v>
      </c>
      <c r="X8" s="1">
        <f t="shared" si="8"/>
        <v>2.09925486948408</v>
      </c>
      <c r="Y8" s="1">
        <v>2</v>
      </c>
      <c r="Z8" s="1">
        <f t="shared" si="9"/>
        <v>41.9850973896815</v>
      </c>
      <c r="AA8" s="1">
        <v>1087095</v>
      </c>
      <c r="AB8" s="1">
        <v>980009</v>
      </c>
      <c r="AC8" s="1">
        <v>128313</v>
      </c>
      <c r="AD8" s="1">
        <f t="shared" si="10"/>
        <v>1.10927042506752</v>
      </c>
      <c r="AE8" s="1">
        <f t="shared" si="11"/>
        <v>1.09661993536174</v>
      </c>
      <c r="AO8" s="6"/>
      <c r="AP8" s="6"/>
      <c r="AQ8" s="6"/>
      <c r="AR8" s="6"/>
    </row>
    <row r="9" spans="2:31">
      <c r="B9" s="4">
        <v>8</v>
      </c>
      <c r="C9" s="1">
        <f>1*0.02429</f>
        <v>0.02429</v>
      </c>
      <c r="D9" s="1">
        <f t="shared" si="0"/>
        <v>41.1692054343351</v>
      </c>
      <c r="E9" s="1">
        <v>2</v>
      </c>
      <c r="F9" s="1">
        <f t="shared" si="1"/>
        <v>823.384108686702</v>
      </c>
      <c r="G9" s="1">
        <v>1370258</v>
      </c>
      <c r="H9" s="1">
        <v>972138</v>
      </c>
      <c r="I9" s="1">
        <v>199912</v>
      </c>
      <c r="J9" s="1">
        <f t="shared" si="2"/>
        <v>1.40953033417066</v>
      </c>
      <c r="K9" s="1">
        <f t="shared" si="3"/>
        <v>1.33967834136769</v>
      </c>
      <c r="L9" s="4">
        <v>8</v>
      </c>
      <c r="M9" s="5">
        <f>2.4*0.02432</f>
        <v>0.058368</v>
      </c>
      <c r="N9" s="1">
        <f t="shared" si="4"/>
        <v>17.1326754385965</v>
      </c>
      <c r="O9" s="1">
        <v>2</v>
      </c>
      <c r="P9" s="1">
        <f t="shared" si="5"/>
        <v>342.65350877193</v>
      </c>
      <c r="Q9" s="1">
        <v>1314496</v>
      </c>
      <c r="R9" s="1">
        <v>1010662</v>
      </c>
      <c r="S9" s="1">
        <v>273071</v>
      </c>
      <c r="T9" s="1">
        <f t="shared" si="6"/>
        <v>1.30062869683435</v>
      </c>
      <c r="U9" s="1">
        <f t="shared" si="7"/>
        <v>1.23668005730164</v>
      </c>
      <c r="V9" s="4">
        <v>8</v>
      </c>
      <c r="W9" s="5">
        <f>11.35*0.04675</f>
        <v>0.5306125</v>
      </c>
      <c r="X9" s="1">
        <f t="shared" si="8"/>
        <v>1.88461447855073</v>
      </c>
      <c r="Y9" s="1">
        <v>2</v>
      </c>
      <c r="Z9" s="1">
        <f t="shared" si="9"/>
        <v>37.6922895710146</v>
      </c>
      <c r="AA9" s="1">
        <v>868348</v>
      </c>
      <c r="AB9" s="1">
        <v>965245</v>
      </c>
      <c r="AC9" s="1">
        <v>487593</v>
      </c>
      <c r="AD9" s="1">
        <f t="shared" si="10"/>
        <v>0.899614087615061</v>
      </c>
      <c r="AE9" s="1">
        <f t="shared" si="11"/>
        <v>0.933305020931446</v>
      </c>
    </row>
    <row r="10" spans="1:31">
      <c r="A10" s="4"/>
      <c r="B10" s="1">
        <v>0.5</v>
      </c>
      <c r="C10" s="1">
        <f>1*0.09687</f>
        <v>0.09687</v>
      </c>
      <c r="D10" s="1">
        <f t="shared" si="0"/>
        <v>10.3231134510168</v>
      </c>
      <c r="E10" s="1">
        <v>4</v>
      </c>
      <c r="F10" s="1">
        <f t="shared" si="1"/>
        <v>412.924538040673</v>
      </c>
      <c r="G10" s="1">
        <v>1128804</v>
      </c>
      <c r="H10" s="1">
        <v>330539</v>
      </c>
      <c r="I10" s="1">
        <v>0</v>
      </c>
      <c r="J10" s="1">
        <f t="shared" si="2"/>
        <v>3.41504028268979</v>
      </c>
      <c r="K10" s="1">
        <f t="shared" si="3"/>
        <v>3.41504028268979</v>
      </c>
      <c r="L10" s="1">
        <v>0.5</v>
      </c>
      <c r="M10" s="5">
        <f>2.4*0.08915</f>
        <v>0.21396</v>
      </c>
      <c r="N10" s="1">
        <f t="shared" si="4"/>
        <v>4.67377079828005</v>
      </c>
      <c r="O10" s="1">
        <v>4</v>
      </c>
      <c r="P10" s="1">
        <f t="shared" si="5"/>
        <v>186.950831931202</v>
      </c>
      <c r="Q10" s="1">
        <v>1069014</v>
      </c>
      <c r="R10" s="1">
        <v>370055</v>
      </c>
      <c r="S10" s="1">
        <v>0</v>
      </c>
      <c r="T10" s="1">
        <f t="shared" si="6"/>
        <v>2.88879761116591</v>
      </c>
      <c r="U10" s="1">
        <f t="shared" si="7"/>
        <v>2.88879761116591</v>
      </c>
      <c r="V10" s="1">
        <v>0.5</v>
      </c>
      <c r="W10" s="5">
        <f>11.35*0.1614</f>
        <v>1.83189</v>
      </c>
      <c r="X10" s="1">
        <f t="shared" si="8"/>
        <v>0.545884305280339</v>
      </c>
      <c r="Y10" s="1">
        <v>4</v>
      </c>
      <c r="Z10" s="1">
        <f t="shared" si="9"/>
        <v>21.8353722112136</v>
      </c>
      <c r="AA10" s="1">
        <v>497215</v>
      </c>
      <c r="AB10" s="1">
        <v>398187</v>
      </c>
      <c r="AC10" s="1">
        <v>0</v>
      </c>
      <c r="AD10" s="1">
        <f t="shared" si="10"/>
        <v>1.24869722015033</v>
      </c>
      <c r="AE10" s="1">
        <f t="shared" si="11"/>
        <v>1.24869722015033</v>
      </c>
    </row>
    <row r="11" spans="2:31">
      <c r="B11" s="4">
        <v>1</v>
      </c>
      <c r="C11" s="1">
        <f>1*0.07072</f>
        <v>0.07072</v>
      </c>
      <c r="D11" s="1">
        <f t="shared" ref="D11:D33" si="12">1/C11</f>
        <v>14.1402714932127</v>
      </c>
      <c r="E11" s="1">
        <v>4</v>
      </c>
      <c r="F11" s="1">
        <f t="shared" si="1"/>
        <v>565.610859728507</v>
      </c>
      <c r="G11" s="1">
        <v>1086827</v>
      </c>
      <c r="H11" s="1">
        <v>336321</v>
      </c>
      <c r="I11" s="1">
        <v>0</v>
      </c>
      <c r="J11" s="1">
        <f t="shared" si="2"/>
        <v>3.23151691390071</v>
      </c>
      <c r="K11" s="1">
        <f t="shared" si="3"/>
        <v>3.23151691390071</v>
      </c>
      <c r="L11" s="4">
        <v>1</v>
      </c>
      <c r="M11" s="5">
        <f>2.4*0.06495</f>
        <v>0.15588</v>
      </c>
      <c r="N11" s="1">
        <f t="shared" si="4"/>
        <v>6.41519117269695</v>
      </c>
      <c r="O11" s="1">
        <v>4</v>
      </c>
      <c r="P11" s="1">
        <f t="shared" si="5"/>
        <v>256.607646907878</v>
      </c>
      <c r="Q11" s="1">
        <v>1090018</v>
      </c>
      <c r="R11" s="1">
        <v>375822</v>
      </c>
      <c r="S11" s="1">
        <v>0</v>
      </c>
      <c r="T11" s="1">
        <f t="shared" si="6"/>
        <v>2.90035708393867</v>
      </c>
      <c r="U11" s="1">
        <f t="shared" si="7"/>
        <v>2.90035708393867</v>
      </c>
      <c r="V11" s="4">
        <v>1</v>
      </c>
      <c r="W11" s="5">
        <f>11.35*0.07102</f>
        <v>0.806077</v>
      </c>
      <c r="X11" s="1">
        <f t="shared" si="8"/>
        <v>1.2405762724901</v>
      </c>
      <c r="Y11" s="1">
        <v>4</v>
      </c>
      <c r="Z11" s="1">
        <f t="shared" si="9"/>
        <v>49.6230508996039</v>
      </c>
      <c r="AA11" s="1">
        <v>586520</v>
      </c>
      <c r="AB11" s="1">
        <v>376412</v>
      </c>
      <c r="AC11" s="1">
        <v>0</v>
      </c>
      <c r="AD11" s="1">
        <f t="shared" si="10"/>
        <v>1.55818624273403</v>
      </c>
      <c r="AE11" s="1">
        <f t="shared" si="11"/>
        <v>1.55818624273403</v>
      </c>
    </row>
    <row r="12" spans="1:31">
      <c r="A12" s="4"/>
      <c r="B12" s="4">
        <v>2</v>
      </c>
      <c r="C12" s="1">
        <f>1*0.04942</f>
        <v>0.04942</v>
      </c>
      <c r="D12" s="1">
        <f t="shared" si="12"/>
        <v>20.2347227842979</v>
      </c>
      <c r="E12" s="1">
        <v>4</v>
      </c>
      <c r="F12" s="1">
        <f t="shared" si="1"/>
        <v>809.388911371914</v>
      </c>
      <c r="G12" s="1">
        <v>1038237</v>
      </c>
      <c r="H12" s="1">
        <v>349274</v>
      </c>
      <c r="I12" s="1">
        <v>7673</v>
      </c>
      <c r="J12" s="1">
        <f t="shared" si="2"/>
        <v>2.97255736184199</v>
      </c>
      <c r="K12" s="1">
        <f t="shared" si="3"/>
        <v>2.93015489694548</v>
      </c>
      <c r="L12" s="4">
        <v>2</v>
      </c>
      <c r="M12" s="5">
        <f>2.4*0.04557</f>
        <v>0.109368</v>
      </c>
      <c r="N12" s="1">
        <f t="shared" si="4"/>
        <v>9.14344232316583</v>
      </c>
      <c r="O12" s="1">
        <v>4</v>
      </c>
      <c r="P12" s="1">
        <f t="shared" si="5"/>
        <v>365.737692926633</v>
      </c>
      <c r="Q12" s="1">
        <v>1021184</v>
      </c>
      <c r="R12" s="1">
        <v>388272</v>
      </c>
      <c r="S12" s="1">
        <v>10669</v>
      </c>
      <c r="T12" s="1">
        <f t="shared" si="6"/>
        <v>2.63007376272304</v>
      </c>
      <c r="U12" s="1">
        <f t="shared" si="7"/>
        <v>2.5864802063463</v>
      </c>
      <c r="V12" s="4">
        <v>2</v>
      </c>
      <c r="W12" s="5">
        <f>11.35*0.04606</f>
        <v>0.522781</v>
      </c>
      <c r="X12" s="1">
        <f t="shared" si="8"/>
        <v>1.91284687086945</v>
      </c>
      <c r="Y12" s="1">
        <v>4</v>
      </c>
      <c r="Z12" s="1">
        <f t="shared" si="9"/>
        <v>76.5138748347779</v>
      </c>
      <c r="AA12" s="1">
        <v>637956</v>
      </c>
      <c r="AB12" s="1">
        <v>368554</v>
      </c>
      <c r="AC12" s="1">
        <v>13563</v>
      </c>
      <c r="AD12" s="1">
        <f t="shared" si="10"/>
        <v>1.73097022417339</v>
      </c>
      <c r="AE12" s="1">
        <f t="shared" si="11"/>
        <v>1.70502490075029</v>
      </c>
    </row>
    <row r="13" spans="2:31">
      <c r="B13" s="4">
        <v>3</v>
      </c>
      <c r="C13" s="1">
        <f>1*0.03969</f>
        <v>0.03969</v>
      </c>
      <c r="D13" s="1">
        <f t="shared" si="12"/>
        <v>25.1952632905014</v>
      </c>
      <c r="E13" s="1">
        <v>4</v>
      </c>
      <c r="F13" s="1">
        <f t="shared" si="1"/>
        <v>1007.81053162006</v>
      </c>
      <c r="G13" s="1">
        <v>947188</v>
      </c>
      <c r="H13" s="1">
        <v>354795</v>
      </c>
      <c r="I13" s="1">
        <v>24506</v>
      </c>
      <c r="J13" s="1">
        <f t="shared" si="2"/>
        <v>2.66967685564904</v>
      </c>
      <c r="K13" s="1">
        <f t="shared" si="3"/>
        <v>2.56180184075444</v>
      </c>
      <c r="L13" s="4">
        <v>3</v>
      </c>
      <c r="M13" s="5">
        <f>2.4*0.03701</f>
        <v>0.088824</v>
      </c>
      <c r="N13" s="1">
        <f t="shared" si="4"/>
        <v>11.2582184995046</v>
      </c>
      <c r="O13" s="1">
        <v>4</v>
      </c>
      <c r="P13" s="1">
        <f t="shared" si="5"/>
        <v>450.328739980186</v>
      </c>
      <c r="Q13" s="1">
        <v>963693</v>
      </c>
      <c r="R13" s="1">
        <v>392756</v>
      </c>
      <c r="S13" s="1">
        <v>33238</v>
      </c>
      <c r="T13" s="1">
        <f t="shared" si="6"/>
        <v>2.45366843536445</v>
      </c>
      <c r="U13" s="1">
        <f t="shared" si="7"/>
        <v>2.34024657624286</v>
      </c>
      <c r="V13" s="4">
        <v>3</v>
      </c>
      <c r="W13" s="5">
        <f>11.35*0.04234</f>
        <v>0.480559</v>
      </c>
      <c r="X13" s="1">
        <f t="shared" si="8"/>
        <v>2.08090994029869</v>
      </c>
      <c r="Y13" s="1">
        <v>4</v>
      </c>
      <c r="Z13" s="1">
        <f t="shared" si="9"/>
        <v>83.2363976119478</v>
      </c>
      <c r="AA13" s="1">
        <v>612728</v>
      </c>
      <c r="AB13" s="1">
        <v>367543</v>
      </c>
      <c r="AC13" s="1">
        <v>34073</v>
      </c>
      <c r="AD13" s="1">
        <f t="shared" si="10"/>
        <v>1.66709201372356</v>
      </c>
      <c r="AE13" s="1">
        <f t="shared" si="11"/>
        <v>1.61049609577308</v>
      </c>
    </row>
    <row r="14" spans="1:31">
      <c r="A14" s="4"/>
      <c r="B14" s="4">
        <v>4</v>
      </c>
      <c r="C14" s="1">
        <f>1*0.03403</f>
        <v>0.03403</v>
      </c>
      <c r="D14" s="1">
        <f t="shared" si="12"/>
        <v>29.385836027035</v>
      </c>
      <c r="E14" s="1">
        <v>4</v>
      </c>
      <c r="F14" s="1">
        <f t="shared" si="1"/>
        <v>1175.4334410814</v>
      </c>
      <c r="G14" s="1">
        <v>874452</v>
      </c>
      <c r="H14" s="1">
        <v>357483</v>
      </c>
      <c r="I14" s="1">
        <v>41165</v>
      </c>
      <c r="J14" s="1">
        <f t="shared" si="2"/>
        <v>2.44613590016868</v>
      </c>
      <c r="K14" s="1">
        <f t="shared" si="3"/>
        <v>2.29680570327708</v>
      </c>
      <c r="L14" s="4">
        <v>4</v>
      </c>
      <c r="M14" s="5">
        <f>2.4*0.03217</f>
        <v>0.077208</v>
      </c>
      <c r="N14" s="1">
        <f t="shared" si="4"/>
        <v>12.952025696819</v>
      </c>
      <c r="O14" s="1">
        <v>4</v>
      </c>
      <c r="P14" s="1">
        <f t="shared" si="5"/>
        <v>518.081027872759</v>
      </c>
      <c r="Q14" s="1">
        <v>857592</v>
      </c>
      <c r="R14" s="1">
        <v>393864</v>
      </c>
      <c r="S14" s="1">
        <v>56148</v>
      </c>
      <c r="T14" s="1">
        <f t="shared" si="6"/>
        <v>2.17738102492231</v>
      </c>
      <c r="U14" s="1">
        <f t="shared" si="7"/>
        <v>2.03047918722167</v>
      </c>
      <c r="V14" s="4">
        <v>4</v>
      </c>
      <c r="W14" s="5">
        <f>11.35*0.04197</f>
        <v>0.4763595</v>
      </c>
      <c r="X14" s="1">
        <f t="shared" si="8"/>
        <v>2.09925486948408</v>
      </c>
      <c r="Y14" s="1">
        <v>4</v>
      </c>
      <c r="Z14" s="1">
        <f t="shared" si="9"/>
        <v>83.9701947793631</v>
      </c>
      <c r="AA14" s="1">
        <v>560748</v>
      </c>
      <c r="AB14" s="1">
        <v>362294</v>
      </c>
      <c r="AC14" s="1">
        <v>58587</v>
      </c>
      <c r="AD14" s="1">
        <f t="shared" si="10"/>
        <v>1.547770595152</v>
      </c>
      <c r="AE14" s="1">
        <f t="shared" si="11"/>
        <v>1.47152045352487</v>
      </c>
    </row>
    <row r="15" spans="2:31">
      <c r="B15" s="4">
        <v>8</v>
      </c>
      <c r="C15" s="1">
        <f>1*0.02429</f>
        <v>0.02429</v>
      </c>
      <c r="D15" s="1">
        <f t="shared" si="12"/>
        <v>41.1692054343351</v>
      </c>
      <c r="E15" s="1">
        <v>4</v>
      </c>
      <c r="F15" s="1">
        <f t="shared" si="1"/>
        <v>1646.7682173734</v>
      </c>
      <c r="G15" s="1">
        <v>698092</v>
      </c>
      <c r="H15" s="1">
        <v>360171</v>
      </c>
      <c r="I15" s="1">
        <v>99530</v>
      </c>
      <c r="J15" s="1">
        <f t="shared" si="2"/>
        <v>1.93822378814508</v>
      </c>
      <c r="K15" s="1">
        <f t="shared" si="3"/>
        <v>1.7350886772054</v>
      </c>
      <c r="L15" s="4">
        <v>8</v>
      </c>
      <c r="M15" s="5">
        <f>2.4*0.02432</f>
        <v>0.058368</v>
      </c>
      <c r="N15" s="1">
        <f t="shared" si="4"/>
        <v>17.1326754385965</v>
      </c>
      <c r="O15" s="1">
        <v>4</v>
      </c>
      <c r="P15" s="1">
        <f t="shared" si="5"/>
        <v>685.30701754386</v>
      </c>
      <c r="Q15" s="1">
        <v>702503</v>
      </c>
      <c r="R15" s="1">
        <v>389743</v>
      </c>
      <c r="S15" s="1">
        <v>143603</v>
      </c>
      <c r="T15" s="1">
        <f t="shared" si="6"/>
        <v>1.80247753006468</v>
      </c>
      <c r="U15" s="1">
        <f t="shared" si="7"/>
        <v>1.58641107273702</v>
      </c>
      <c r="V15" s="4">
        <v>8</v>
      </c>
      <c r="W15" s="5">
        <f>11.35*0.04675</f>
        <v>0.5306125</v>
      </c>
      <c r="X15" s="1">
        <f t="shared" si="8"/>
        <v>1.88461447855073</v>
      </c>
      <c r="Y15" s="1">
        <v>4</v>
      </c>
      <c r="Z15" s="1">
        <f t="shared" si="9"/>
        <v>75.3845791420293</v>
      </c>
      <c r="AA15" s="1">
        <v>411577</v>
      </c>
      <c r="AB15" s="1">
        <v>350613</v>
      </c>
      <c r="AC15" s="1">
        <v>269663</v>
      </c>
      <c r="AD15" s="1">
        <f t="shared" si="10"/>
        <v>1.17387832168231</v>
      </c>
      <c r="AE15" s="1">
        <f t="shared" si="11"/>
        <v>1.09828527945624</v>
      </c>
    </row>
    <row r="16" spans="1:31">
      <c r="A16" s="4"/>
      <c r="B16" s="1">
        <v>0.5</v>
      </c>
      <c r="C16" s="1">
        <f>1*0.09687</f>
        <v>0.09687</v>
      </c>
      <c r="D16" s="1">
        <f t="shared" si="12"/>
        <v>10.3231134510168</v>
      </c>
      <c r="E16" s="1">
        <v>7</v>
      </c>
      <c r="F16" s="1">
        <f t="shared" si="1"/>
        <v>722.617941571178</v>
      </c>
      <c r="G16" s="1">
        <v>498128</v>
      </c>
      <c r="H16" s="1">
        <v>73997</v>
      </c>
      <c r="I16" s="1">
        <v>0</v>
      </c>
      <c r="J16" s="1">
        <f t="shared" si="2"/>
        <v>6.73173236752841</v>
      </c>
      <c r="K16" s="1">
        <f t="shared" si="3"/>
        <v>6.73173236752841</v>
      </c>
      <c r="L16" s="1">
        <v>0.5</v>
      </c>
      <c r="M16" s="5">
        <f>2.4*0.08915</f>
        <v>0.21396</v>
      </c>
      <c r="N16" s="1">
        <f t="shared" si="4"/>
        <v>4.67377079828005</v>
      </c>
      <c r="O16" s="1">
        <v>7</v>
      </c>
      <c r="P16" s="1">
        <f t="shared" si="5"/>
        <v>327.163955879604</v>
      </c>
      <c r="Q16" s="1">
        <v>452333</v>
      </c>
      <c r="R16" s="1">
        <v>90148</v>
      </c>
      <c r="S16" s="1">
        <v>0</v>
      </c>
      <c r="T16" s="1">
        <f t="shared" si="6"/>
        <v>5.01767094111905</v>
      </c>
      <c r="U16" s="1">
        <f t="shared" si="7"/>
        <v>5.01767094111905</v>
      </c>
      <c r="V16" s="1">
        <v>0.5</v>
      </c>
      <c r="W16" s="5">
        <f>11.35*0.1614</f>
        <v>1.83189</v>
      </c>
      <c r="X16" s="1">
        <f t="shared" si="8"/>
        <v>0.545884305280339</v>
      </c>
      <c r="Y16" s="1">
        <v>7</v>
      </c>
      <c r="Z16" s="1">
        <f t="shared" si="9"/>
        <v>38.2119013696237</v>
      </c>
      <c r="AA16" s="1">
        <v>137847</v>
      </c>
      <c r="AB16" s="1">
        <v>97177</v>
      </c>
      <c r="AC16" s="1">
        <v>0</v>
      </c>
      <c r="AD16" s="1">
        <f t="shared" si="10"/>
        <v>1.41851466910895</v>
      </c>
      <c r="AE16" s="1">
        <f t="shared" si="11"/>
        <v>1.41851466910895</v>
      </c>
    </row>
    <row r="17" spans="2:31">
      <c r="B17" s="4">
        <v>1</v>
      </c>
      <c r="C17" s="1">
        <f>1*0.07072</f>
        <v>0.07072</v>
      </c>
      <c r="D17" s="1">
        <f t="shared" si="12"/>
        <v>14.1402714932127</v>
      </c>
      <c r="E17" s="1">
        <v>7</v>
      </c>
      <c r="F17" s="1">
        <f t="shared" si="1"/>
        <v>989.819004524887</v>
      </c>
      <c r="G17" s="1">
        <v>457936</v>
      </c>
      <c r="H17" s="1">
        <v>74975</v>
      </c>
      <c r="I17" s="1">
        <v>0</v>
      </c>
      <c r="J17" s="1">
        <f t="shared" si="2"/>
        <v>6.10784928309436</v>
      </c>
      <c r="K17" s="1">
        <f t="shared" si="3"/>
        <v>6.10784928309436</v>
      </c>
      <c r="L17" s="4">
        <v>1</v>
      </c>
      <c r="M17" s="5">
        <f>2.4*0.06495</f>
        <v>0.15588</v>
      </c>
      <c r="N17" s="1">
        <f t="shared" si="4"/>
        <v>6.41519117269695</v>
      </c>
      <c r="O17" s="1">
        <v>7</v>
      </c>
      <c r="P17" s="1">
        <f t="shared" si="5"/>
        <v>449.063382088786</v>
      </c>
      <c r="Q17" s="1">
        <v>443471</v>
      </c>
      <c r="R17" s="1">
        <v>90747</v>
      </c>
      <c r="S17" s="1">
        <v>0</v>
      </c>
      <c r="T17" s="1">
        <f t="shared" si="6"/>
        <v>4.88689433259502</v>
      </c>
      <c r="U17" s="1">
        <f t="shared" si="7"/>
        <v>4.88689433259502</v>
      </c>
      <c r="V17" s="4">
        <v>1</v>
      </c>
      <c r="W17" s="5">
        <f>11.35*0.07102</f>
        <v>0.806077</v>
      </c>
      <c r="X17" s="1">
        <f t="shared" si="8"/>
        <v>1.2405762724901</v>
      </c>
      <c r="Y17" s="1">
        <v>7</v>
      </c>
      <c r="Z17" s="1">
        <f t="shared" si="9"/>
        <v>86.8403390743068</v>
      </c>
      <c r="AA17" s="1">
        <v>172394</v>
      </c>
      <c r="AB17" s="1">
        <v>87806</v>
      </c>
      <c r="AC17" s="1">
        <v>0</v>
      </c>
      <c r="AD17" s="1">
        <f t="shared" si="10"/>
        <v>1.96335102384803</v>
      </c>
      <c r="AE17" s="1">
        <f t="shared" si="11"/>
        <v>1.96335102384803</v>
      </c>
    </row>
    <row r="18" spans="1:31">
      <c r="A18" s="4"/>
      <c r="B18" s="4">
        <v>2</v>
      </c>
      <c r="C18" s="1">
        <f>1*0.04942</f>
        <v>0.04942</v>
      </c>
      <c r="D18" s="1">
        <f t="shared" si="12"/>
        <v>20.2347227842979</v>
      </c>
      <c r="E18" s="1">
        <v>7</v>
      </c>
      <c r="F18" s="1">
        <f t="shared" si="1"/>
        <v>1416.43059490085</v>
      </c>
      <c r="G18" s="1">
        <v>390538</v>
      </c>
      <c r="H18" s="1">
        <v>78244</v>
      </c>
      <c r="I18" s="1">
        <v>2642</v>
      </c>
      <c r="J18" s="1">
        <f t="shared" si="2"/>
        <v>4.99128367670365</v>
      </c>
      <c r="K18" s="1">
        <f t="shared" si="3"/>
        <v>4.86091536236184</v>
      </c>
      <c r="L18" s="4">
        <v>2</v>
      </c>
      <c r="M18" s="5">
        <f>2.4*0.04557</f>
        <v>0.109368</v>
      </c>
      <c r="N18" s="1">
        <f t="shared" si="4"/>
        <v>9.14344232316583</v>
      </c>
      <c r="O18" s="1">
        <v>7</v>
      </c>
      <c r="P18" s="1">
        <f t="shared" si="5"/>
        <v>640.040962621608</v>
      </c>
      <c r="Q18" s="1">
        <v>401472</v>
      </c>
      <c r="R18" s="1">
        <v>94352</v>
      </c>
      <c r="S18" s="1">
        <v>3751</v>
      </c>
      <c r="T18" s="1">
        <f t="shared" si="6"/>
        <v>4.25504493810412</v>
      </c>
      <c r="U18" s="1">
        <f t="shared" si="7"/>
        <v>4.13058723994169</v>
      </c>
      <c r="V18" s="4">
        <v>2</v>
      </c>
      <c r="W18" s="5">
        <f>11.35*0.04606</f>
        <v>0.522781</v>
      </c>
      <c r="X18" s="1">
        <f t="shared" si="8"/>
        <v>1.91284687086945</v>
      </c>
      <c r="Y18" s="1">
        <v>7</v>
      </c>
      <c r="Z18" s="1">
        <f t="shared" si="9"/>
        <v>133.899280960861</v>
      </c>
      <c r="AA18" s="1">
        <v>196447</v>
      </c>
      <c r="AB18" s="1">
        <v>84392</v>
      </c>
      <c r="AC18" s="1">
        <v>3625</v>
      </c>
      <c r="AD18" s="1">
        <f t="shared" si="10"/>
        <v>2.32779173381363</v>
      </c>
      <c r="AE18" s="1">
        <f t="shared" si="11"/>
        <v>2.27310633173137</v>
      </c>
    </row>
    <row r="19" spans="2:31">
      <c r="B19" s="4">
        <v>3</v>
      </c>
      <c r="C19" s="1">
        <f>1*0.03969</f>
        <v>0.03969</v>
      </c>
      <c r="D19" s="1">
        <f t="shared" si="12"/>
        <v>25.1952632905014</v>
      </c>
      <c r="E19" s="1">
        <v>7</v>
      </c>
      <c r="F19" s="1">
        <f t="shared" si="1"/>
        <v>1763.6684303351</v>
      </c>
      <c r="G19" s="1">
        <v>329133</v>
      </c>
      <c r="H19" s="1">
        <v>80069</v>
      </c>
      <c r="I19" s="1">
        <v>7561</v>
      </c>
      <c r="J19" s="1">
        <f t="shared" si="2"/>
        <v>4.1106170927575</v>
      </c>
      <c r="K19" s="1">
        <f t="shared" si="3"/>
        <v>3.84222298299669</v>
      </c>
      <c r="L19" s="4">
        <v>3</v>
      </c>
      <c r="M19" s="5">
        <f>2.4*0.03701</f>
        <v>0.088824</v>
      </c>
      <c r="N19" s="1">
        <f t="shared" si="4"/>
        <v>11.2582184995046</v>
      </c>
      <c r="O19" s="1">
        <v>7</v>
      </c>
      <c r="P19" s="1">
        <f t="shared" si="5"/>
        <v>788.075294965325</v>
      </c>
      <c r="Q19" s="1">
        <v>360649</v>
      </c>
      <c r="R19" s="1">
        <v>95232</v>
      </c>
      <c r="S19" s="1">
        <v>11104</v>
      </c>
      <c r="T19" s="1">
        <f t="shared" si="6"/>
        <v>3.78705687163978</v>
      </c>
      <c r="U19" s="1">
        <f t="shared" si="7"/>
        <v>3.49602204333434</v>
      </c>
      <c r="V19" s="4">
        <v>3</v>
      </c>
      <c r="W19" s="5">
        <f>11.35*0.04234</f>
        <v>0.480559</v>
      </c>
      <c r="X19" s="1">
        <f t="shared" si="8"/>
        <v>2.08090994029869</v>
      </c>
      <c r="Y19" s="1">
        <v>7</v>
      </c>
      <c r="Z19" s="1">
        <f t="shared" si="9"/>
        <v>145.663695820909</v>
      </c>
      <c r="AA19" s="1">
        <v>191252</v>
      </c>
      <c r="AB19" s="1">
        <v>83669</v>
      </c>
      <c r="AC19" s="1">
        <v>9359</v>
      </c>
      <c r="AD19" s="1">
        <f t="shared" si="10"/>
        <v>2.28581673021071</v>
      </c>
      <c r="AE19" s="1">
        <f t="shared" si="11"/>
        <v>2.1564582706282</v>
      </c>
    </row>
    <row r="20" spans="1:31">
      <c r="A20" s="4"/>
      <c r="B20" s="4">
        <v>4</v>
      </c>
      <c r="C20" s="1">
        <f>1*0.03403</f>
        <v>0.03403</v>
      </c>
      <c r="D20" s="1">
        <f t="shared" si="12"/>
        <v>29.385836027035</v>
      </c>
      <c r="E20" s="1">
        <v>7</v>
      </c>
      <c r="F20" s="1">
        <f t="shared" si="1"/>
        <v>2057.00852189245</v>
      </c>
      <c r="G20" s="1">
        <v>284661</v>
      </c>
      <c r="H20" s="1">
        <v>80744</v>
      </c>
      <c r="I20" s="1">
        <v>12106</v>
      </c>
      <c r="J20" s="1">
        <f t="shared" si="2"/>
        <v>3.52547557713267</v>
      </c>
      <c r="K20" s="1">
        <f t="shared" si="3"/>
        <v>3.19619816908993</v>
      </c>
      <c r="L20" s="4">
        <v>4</v>
      </c>
      <c r="M20" s="5">
        <f>2.4*0.03217</f>
        <v>0.077208</v>
      </c>
      <c r="N20" s="1">
        <f t="shared" si="4"/>
        <v>12.952025696819</v>
      </c>
      <c r="O20" s="1">
        <v>7</v>
      </c>
      <c r="P20" s="1">
        <f t="shared" si="5"/>
        <v>906.641798777329</v>
      </c>
      <c r="Q20" s="1">
        <v>324617</v>
      </c>
      <c r="R20" s="1">
        <v>95682</v>
      </c>
      <c r="S20" s="1">
        <v>17725</v>
      </c>
      <c r="T20" s="1">
        <f t="shared" si="6"/>
        <v>3.39266528709684</v>
      </c>
      <c r="U20" s="1">
        <f t="shared" si="7"/>
        <v>3.01870254922536</v>
      </c>
      <c r="V20" s="4">
        <v>4</v>
      </c>
      <c r="W20" s="5">
        <f>11.35*0.04197</f>
        <v>0.4763595</v>
      </c>
      <c r="X20" s="1">
        <f t="shared" si="8"/>
        <v>2.09925486948408</v>
      </c>
      <c r="Y20" s="1">
        <v>7</v>
      </c>
      <c r="Z20" s="1">
        <f t="shared" si="9"/>
        <v>146.947840863885</v>
      </c>
      <c r="AA20" s="1">
        <v>175898</v>
      </c>
      <c r="AB20" s="1">
        <v>81331</v>
      </c>
      <c r="AC20" s="1">
        <v>16491</v>
      </c>
      <c r="AD20" s="1">
        <f t="shared" si="10"/>
        <v>2.16274237375662</v>
      </c>
      <c r="AE20" s="1">
        <f t="shared" si="11"/>
        <v>1.96672527652266</v>
      </c>
    </row>
    <row r="21" spans="2:31">
      <c r="B21" s="4">
        <v>8</v>
      </c>
      <c r="C21" s="1">
        <f>1*0.02429</f>
        <v>0.02429</v>
      </c>
      <c r="D21" s="1">
        <f t="shared" si="12"/>
        <v>41.1692054343351</v>
      </c>
      <c r="E21" s="1">
        <v>7</v>
      </c>
      <c r="F21" s="1">
        <f t="shared" si="1"/>
        <v>2881.84438040346</v>
      </c>
      <c r="G21" s="1">
        <v>210106</v>
      </c>
      <c r="H21" s="1">
        <v>81374</v>
      </c>
      <c r="I21" s="1">
        <v>27822</v>
      </c>
      <c r="J21" s="1">
        <f t="shared" si="2"/>
        <v>2.58197950205225</v>
      </c>
      <c r="K21" s="1">
        <f t="shared" si="3"/>
        <v>2.17890765229496</v>
      </c>
      <c r="L21" s="4">
        <v>8</v>
      </c>
      <c r="M21" s="5">
        <f>2.4*0.02432</f>
        <v>0.058368</v>
      </c>
      <c r="N21" s="1">
        <f t="shared" si="4"/>
        <v>17.1326754385965</v>
      </c>
      <c r="O21" s="1">
        <v>7</v>
      </c>
      <c r="P21" s="1">
        <f t="shared" si="5"/>
        <v>1199.28728070175</v>
      </c>
      <c r="Q21" s="1">
        <v>245517</v>
      </c>
      <c r="R21" s="1">
        <v>93374</v>
      </c>
      <c r="S21" s="1">
        <v>43775</v>
      </c>
      <c r="T21" s="1">
        <f t="shared" si="6"/>
        <v>2.6293936213507</v>
      </c>
      <c r="U21" s="1">
        <f t="shared" si="7"/>
        <v>2.10932635309043</v>
      </c>
      <c r="V21" s="4">
        <v>8</v>
      </c>
      <c r="W21" s="5">
        <f>11.35*0.04675</f>
        <v>0.5306125</v>
      </c>
      <c r="X21" s="1">
        <f t="shared" si="8"/>
        <v>1.88461447855073</v>
      </c>
      <c r="Y21" s="1">
        <v>7</v>
      </c>
      <c r="Z21" s="1">
        <f t="shared" si="9"/>
        <v>131.923013498551</v>
      </c>
      <c r="AA21" s="1">
        <v>128500</v>
      </c>
      <c r="AB21" s="1">
        <v>76505</v>
      </c>
      <c r="AC21" s="1">
        <v>87378</v>
      </c>
      <c r="AD21" s="1">
        <f t="shared" si="10"/>
        <v>1.67962878243252</v>
      </c>
      <c r="AE21" s="1">
        <f t="shared" si="11"/>
        <v>1.31726902729386</v>
      </c>
    </row>
    <row r="22" spans="1:31">
      <c r="A22" s="4"/>
      <c r="B22" s="1">
        <v>0.5</v>
      </c>
      <c r="C22" s="1">
        <f>1*0.09687</f>
        <v>0.09687</v>
      </c>
      <c r="D22" s="1">
        <f t="shared" si="12"/>
        <v>10.3231134510168</v>
      </c>
      <c r="E22" s="1">
        <v>10</v>
      </c>
      <c r="F22" s="1">
        <f t="shared" si="1"/>
        <v>1032.31134510168</v>
      </c>
      <c r="G22" s="1">
        <v>183236</v>
      </c>
      <c r="H22" s="1">
        <v>16424</v>
      </c>
      <c r="I22" s="1">
        <v>0</v>
      </c>
      <c r="J22" s="1">
        <f t="shared" si="2"/>
        <v>11.1566000974184</v>
      </c>
      <c r="K22" s="1">
        <f t="shared" si="3"/>
        <v>11.1566000974184</v>
      </c>
      <c r="L22" s="1">
        <v>0.5</v>
      </c>
      <c r="M22" s="5">
        <f>2.4*0.08915</f>
        <v>0.21396</v>
      </c>
      <c r="N22" s="1">
        <f t="shared" si="4"/>
        <v>4.67377079828005</v>
      </c>
      <c r="O22" s="1">
        <v>10</v>
      </c>
      <c r="P22" s="1">
        <f t="shared" si="5"/>
        <v>467.377079828005</v>
      </c>
      <c r="Q22" s="1">
        <v>173226</v>
      </c>
      <c r="R22" s="1">
        <v>21763</v>
      </c>
      <c r="S22" s="1">
        <v>0</v>
      </c>
      <c r="T22" s="1">
        <f t="shared" si="6"/>
        <v>7.95965629738547</v>
      </c>
      <c r="U22" s="1">
        <f t="shared" si="7"/>
        <v>7.95965629738547</v>
      </c>
      <c r="V22" s="1">
        <v>0.5</v>
      </c>
      <c r="W22" s="5">
        <f>11.35*0.1614</f>
        <v>1.83189</v>
      </c>
      <c r="X22" s="1">
        <f t="shared" si="8"/>
        <v>0.545884305280339</v>
      </c>
      <c r="Y22" s="1">
        <v>10</v>
      </c>
      <c r="Z22" s="1">
        <f t="shared" si="9"/>
        <v>54.5884305280339</v>
      </c>
      <c r="AA22" s="1">
        <v>37006</v>
      </c>
      <c r="AB22" s="1">
        <v>23922</v>
      </c>
      <c r="AC22" s="1">
        <v>0</v>
      </c>
      <c r="AD22" s="1">
        <f t="shared" si="10"/>
        <v>1.54694423543182</v>
      </c>
      <c r="AE22" s="1">
        <f t="shared" si="11"/>
        <v>1.54694423543182</v>
      </c>
    </row>
    <row r="23" spans="2:31">
      <c r="B23" s="4">
        <v>1</v>
      </c>
      <c r="C23" s="1">
        <f>1*0.07072</f>
        <v>0.07072</v>
      </c>
      <c r="D23" s="1">
        <f t="shared" si="12"/>
        <v>14.1402714932127</v>
      </c>
      <c r="E23" s="1">
        <v>10</v>
      </c>
      <c r="F23" s="1">
        <f t="shared" si="1"/>
        <v>1414.02714932127</v>
      </c>
      <c r="G23" s="1">
        <v>156034</v>
      </c>
      <c r="H23" s="1">
        <v>16549</v>
      </c>
      <c r="I23" s="1">
        <v>0</v>
      </c>
      <c r="J23" s="1">
        <f t="shared" si="2"/>
        <v>9.42860595806393</v>
      </c>
      <c r="K23" s="1">
        <f t="shared" si="3"/>
        <v>9.42860595806393</v>
      </c>
      <c r="L23" s="4">
        <v>1</v>
      </c>
      <c r="M23" s="5">
        <f>2.4*0.06495</f>
        <v>0.15588</v>
      </c>
      <c r="N23" s="1">
        <f t="shared" si="4"/>
        <v>6.41519117269695</v>
      </c>
      <c r="O23" s="1">
        <v>10</v>
      </c>
      <c r="P23" s="1">
        <f t="shared" si="5"/>
        <v>641.519117269695</v>
      </c>
      <c r="Q23" s="1">
        <v>162709</v>
      </c>
      <c r="R23" s="1">
        <v>21728</v>
      </c>
      <c r="S23" s="1">
        <v>0</v>
      </c>
      <c r="T23" s="1">
        <f t="shared" si="6"/>
        <v>7.48844808541974</v>
      </c>
      <c r="U23" s="1">
        <f t="shared" si="7"/>
        <v>7.48844808541974</v>
      </c>
      <c r="V23" s="4">
        <v>1</v>
      </c>
      <c r="W23" s="5">
        <f>11.35*0.07102</f>
        <v>0.806077</v>
      </c>
      <c r="X23" s="1">
        <f t="shared" si="8"/>
        <v>1.2405762724901</v>
      </c>
      <c r="Y23" s="1">
        <v>10</v>
      </c>
      <c r="Z23" s="1">
        <f t="shared" si="9"/>
        <v>124.05762724901</v>
      </c>
      <c r="AA23" s="1">
        <v>47507</v>
      </c>
      <c r="AB23" s="1">
        <v>20583</v>
      </c>
      <c r="AC23" s="1">
        <v>0</v>
      </c>
      <c r="AD23" s="1">
        <f t="shared" si="10"/>
        <v>2.308069766312</v>
      </c>
      <c r="AE23" s="1">
        <f t="shared" si="11"/>
        <v>2.308069766312</v>
      </c>
    </row>
    <row r="24" spans="1:31">
      <c r="A24" s="4"/>
      <c r="B24" s="4">
        <v>2</v>
      </c>
      <c r="C24" s="1">
        <f>1*0.04942</f>
        <v>0.04942</v>
      </c>
      <c r="D24" s="1">
        <f t="shared" si="12"/>
        <v>20.2347227842979</v>
      </c>
      <c r="E24" s="1">
        <v>10</v>
      </c>
      <c r="F24" s="1">
        <f t="shared" si="1"/>
        <v>2023.47227842979</v>
      </c>
      <c r="G24" s="1">
        <v>123941</v>
      </c>
      <c r="H24" s="1">
        <v>17474</v>
      </c>
      <c r="I24" s="1">
        <v>733</v>
      </c>
      <c r="J24" s="1">
        <f t="shared" si="2"/>
        <v>7.09288085155088</v>
      </c>
      <c r="K24" s="1">
        <f t="shared" si="3"/>
        <v>6.84758609326083</v>
      </c>
      <c r="L24" s="4">
        <v>2</v>
      </c>
      <c r="M24" s="5">
        <f>2.4*0.04557</f>
        <v>0.109368</v>
      </c>
      <c r="N24" s="1">
        <f t="shared" si="4"/>
        <v>9.14344232316583</v>
      </c>
      <c r="O24" s="1">
        <v>10</v>
      </c>
      <c r="P24" s="1">
        <f t="shared" si="5"/>
        <v>914.344232316583</v>
      </c>
      <c r="Q24" s="1">
        <v>139927</v>
      </c>
      <c r="R24" s="1">
        <v>22868</v>
      </c>
      <c r="S24" s="1">
        <v>1215</v>
      </c>
      <c r="T24" s="1">
        <f t="shared" si="6"/>
        <v>6.11889977260801</v>
      </c>
      <c r="U24" s="1">
        <f t="shared" si="7"/>
        <v>5.86064859029191</v>
      </c>
      <c r="V24" s="4">
        <v>2</v>
      </c>
      <c r="W24" s="5">
        <f>11.35*0.04606</f>
        <v>0.522781</v>
      </c>
      <c r="X24" s="1">
        <f t="shared" si="8"/>
        <v>1.91284687086945</v>
      </c>
      <c r="Y24" s="1">
        <v>10</v>
      </c>
      <c r="Z24" s="1">
        <f t="shared" si="9"/>
        <v>191.284687086945</v>
      </c>
      <c r="AA24" s="1">
        <v>56976</v>
      </c>
      <c r="AB24" s="1">
        <v>19300</v>
      </c>
      <c r="AC24" s="1">
        <v>959</v>
      </c>
      <c r="AD24" s="1">
        <f t="shared" si="10"/>
        <v>2.95212435233161</v>
      </c>
      <c r="AE24" s="1">
        <f t="shared" si="11"/>
        <v>2.85971666913471</v>
      </c>
    </row>
    <row r="25" spans="2:31">
      <c r="B25" s="4">
        <v>3</v>
      </c>
      <c r="C25" s="1">
        <f>1*0.03969</f>
        <v>0.03969</v>
      </c>
      <c r="D25" s="1">
        <f t="shared" si="12"/>
        <v>25.1952632905014</v>
      </c>
      <c r="E25" s="1">
        <v>10</v>
      </c>
      <c r="F25" s="1">
        <f t="shared" si="1"/>
        <v>2519.52632905014</v>
      </c>
      <c r="G25" s="1">
        <v>104755</v>
      </c>
      <c r="H25" s="1">
        <v>17946</v>
      </c>
      <c r="I25" s="1">
        <v>2028</v>
      </c>
      <c r="J25" s="1">
        <f t="shared" si="2"/>
        <v>5.83723392399421</v>
      </c>
      <c r="K25" s="1">
        <f t="shared" si="3"/>
        <v>5.34609992990888</v>
      </c>
      <c r="L25" s="4">
        <v>3</v>
      </c>
      <c r="M25" s="5">
        <f>2.4*0.03701</f>
        <v>0.088824</v>
      </c>
      <c r="N25" s="1">
        <f t="shared" si="4"/>
        <v>11.2582184995046</v>
      </c>
      <c r="O25" s="1">
        <v>10</v>
      </c>
      <c r="P25" s="1">
        <f t="shared" si="5"/>
        <v>1125.82184995046</v>
      </c>
      <c r="Q25" s="1">
        <v>123328</v>
      </c>
      <c r="R25" s="1">
        <v>23258</v>
      </c>
      <c r="S25" s="1">
        <v>3214</v>
      </c>
      <c r="T25" s="1">
        <f t="shared" si="6"/>
        <v>5.30260555507782</v>
      </c>
      <c r="U25" s="1">
        <f t="shared" si="7"/>
        <v>4.78022061045633</v>
      </c>
      <c r="V25" s="4">
        <v>3</v>
      </c>
      <c r="W25" s="5">
        <f>11.35*0.04234</f>
        <v>0.480559</v>
      </c>
      <c r="X25" s="1">
        <f t="shared" si="8"/>
        <v>2.08090994029869</v>
      </c>
      <c r="Y25" s="1">
        <v>10</v>
      </c>
      <c r="Z25" s="1">
        <f t="shared" si="9"/>
        <v>208.090994029869</v>
      </c>
      <c r="AA25" s="1">
        <v>57100</v>
      </c>
      <c r="AB25" s="1">
        <v>18835</v>
      </c>
      <c r="AC25" s="1">
        <v>2546</v>
      </c>
      <c r="AD25" s="1">
        <f t="shared" si="10"/>
        <v>3.03159012476772</v>
      </c>
      <c r="AE25" s="1">
        <f t="shared" si="11"/>
        <v>2.78967307422478</v>
      </c>
    </row>
    <row r="26" spans="1:31">
      <c r="A26" s="4"/>
      <c r="B26" s="4">
        <v>4</v>
      </c>
      <c r="C26" s="1">
        <f>1*0.03403</f>
        <v>0.03403</v>
      </c>
      <c r="D26" s="1">
        <f t="shared" si="12"/>
        <v>29.385836027035</v>
      </c>
      <c r="E26" s="1">
        <v>10</v>
      </c>
      <c r="F26" s="1">
        <f t="shared" si="1"/>
        <v>2938.5836027035</v>
      </c>
      <c r="G26" s="1">
        <v>92493</v>
      </c>
      <c r="H26" s="1">
        <v>18277</v>
      </c>
      <c r="I26" s="1">
        <v>3179</v>
      </c>
      <c r="J26" s="1">
        <f t="shared" si="2"/>
        <v>5.0606226404771</v>
      </c>
      <c r="K26" s="1">
        <f t="shared" si="3"/>
        <v>4.45898583146905</v>
      </c>
      <c r="L26" s="4">
        <v>4</v>
      </c>
      <c r="M26" s="5">
        <f>2.4*0.03217</f>
        <v>0.077208</v>
      </c>
      <c r="N26" s="1">
        <f t="shared" si="4"/>
        <v>12.952025696819</v>
      </c>
      <c r="O26" s="1">
        <v>10</v>
      </c>
      <c r="P26" s="1">
        <f t="shared" si="5"/>
        <v>1295.2025696819</v>
      </c>
      <c r="Q26" s="1">
        <v>109886</v>
      </c>
      <c r="R26" s="1">
        <v>23327</v>
      </c>
      <c r="S26" s="1">
        <v>5164</v>
      </c>
      <c r="T26" s="1">
        <f t="shared" si="6"/>
        <v>4.71067861276632</v>
      </c>
      <c r="U26" s="1">
        <f t="shared" si="7"/>
        <v>4.03811730020006</v>
      </c>
      <c r="V26" s="4">
        <v>4</v>
      </c>
      <c r="W26" s="5">
        <f>11.35*0.04197</f>
        <v>0.4763595</v>
      </c>
      <c r="X26" s="1">
        <f t="shared" si="8"/>
        <v>2.09925486948408</v>
      </c>
      <c r="Y26" s="1">
        <v>10</v>
      </c>
      <c r="Z26" s="1">
        <f t="shared" si="9"/>
        <v>209.925486948408</v>
      </c>
      <c r="AA26" s="1">
        <v>53711</v>
      </c>
      <c r="AB26" s="1">
        <v>18271</v>
      </c>
      <c r="AC26" s="1">
        <v>4351</v>
      </c>
      <c r="AD26" s="1">
        <f t="shared" si="10"/>
        <v>2.93968584095014</v>
      </c>
      <c r="AE26" s="1">
        <f t="shared" si="11"/>
        <v>2.56661656794271</v>
      </c>
    </row>
    <row r="27" spans="2:31">
      <c r="B27" s="4">
        <v>8</v>
      </c>
      <c r="C27" s="1">
        <f>1*0.02429</f>
        <v>0.02429</v>
      </c>
      <c r="D27" s="1">
        <f t="shared" si="12"/>
        <v>41.1692054343351</v>
      </c>
      <c r="E27" s="1">
        <v>10</v>
      </c>
      <c r="F27" s="1">
        <f t="shared" si="1"/>
        <v>4116.92054343351</v>
      </c>
      <c r="G27" s="1">
        <v>66369</v>
      </c>
      <c r="H27" s="1">
        <v>18218</v>
      </c>
      <c r="I27" s="1">
        <v>7380</v>
      </c>
      <c r="J27" s="1">
        <f t="shared" si="2"/>
        <v>3.64304533977385</v>
      </c>
      <c r="K27" s="1">
        <f t="shared" si="3"/>
        <v>2.88104539417142</v>
      </c>
      <c r="L27" s="4">
        <v>8</v>
      </c>
      <c r="M27" s="5">
        <f>2.4*0.02432</f>
        <v>0.058368</v>
      </c>
      <c r="N27" s="1">
        <f t="shared" si="4"/>
        <v>17.1326754385965</v>
      </c>
      <c r="O27" s="1">
        <v>10</v>
      </c>
      <c r="P27" s="1">
        <f t="shared" si="5"/>
        <v>1713.26754385965</v>
      </c>
      <c r="Q27" s="1">
        <v>81495</v>
      </c>
      <c r="R27" s="1">
        <v>22373</v>
      </c>
      <c r="S27" s="1">
        <v>12246</v>
      </c>
      <c r="T27" s="1">
        <f t="shared" si="6"/>
        <v>3.64256022884727</v>
      </c>
      <c r="U27" s="1">
        <f t="shared" si="7"/>
        <v>2.70779051965684</v>
      </c>
      <c r="V27" s="4">
        <v>8</v>
      </c>
      <c r="W27" s="5">
        <f>11.35*0.04675</f>
        <v>0.5306125</v>
      </c>
      <c r="X27" s="1">
        <f t="shared" si="8"/>
        <v>1.88461447855073</v>
      </c>
      <c r="Y27" s="1">
        <v>10</v>
      </c>
      <c r="Z27" s="1">
        <f t="shared" si="9"/>
        <v>188.461447855073</v>
      </c>
      <c r="AA27" s="1">
        <v>41115</v>
      </c>
      <c r="AB27" s="1">
        <v>16626</v>
      </c>
      <c r="AC27" s="1">
        <v>26217</v>
      </c>
      <c r="AD27" s="1">
        <f t="shared" si="10"/>
        <v>2.47293395885962</v>
      </c>
      <c r="AE27" s="1">
        <f t="shared" si="11"/>
        <v>1.57159862754709</v>
      </c>
    </row>
    <row r="28" spans="1:31">
      <c r="A28" s="4"/>
      <c r="B28" s="1">
        <v>0.5</v>
      </c>
      <c r="C28" s="1">
        <f>1*0.09687</f>
        <v>0.09687</v>
      </c>
      <c r="D28" s="1">
        <f t="shared" si="12"/>
        <v>10.3231134510168</v>
      </c>
      <c r="E28" s="1">
        <v>15</v>
      </c>
      <c r="F28" s="1">
        <f t="shared" si="1"/>
        <v>1548.46701765252</v>
      </c>
      <c r="J28" s="1" t="e">
        <f t="shared" si="2"/>
        <v>#DIV/0!</v>
      </c>
      <c r="K28" s="1" t="e">
        <f t="shared" si="3"/>
        <v>#DIV/0!</v>
      </c>
      <c r="L28" s="1">
        <v>0.5</v>
      </c>
      <c r="M28" s="5">
        <f>2.4*0.08915</f>
        <v>0.21396</v>
      </c>
      <c r="N28" s="1">
        <f t="shared" si="4"/>
        <v>4.67377079828005</v>
      </c>
      <c r="O28" s="1">
        <v>15</v>
      </c>
      <c r="P28" s="1">
        <f t="shared" si="5"/>
        <v>701.065619742008</v>
      </c>
      <c r="T28" s="1" t="e">
        <f t="shared" si="6"/>
        <v>#DIV/0!</v>
      </c>
      <c r="U28" s="1" t="e">
        <f t="shared" si="7"/>
        <v>#DIV/0!</v>
      </c>
      <c r="V28" s="1">
        <v>0.5</v>
      </c>
      <c r="W28" s="5">
        <f>11.35*0.1614</f>
        <v>1.83189</v>
      </c>
      <c r="X28" s="1">
        <f t="shared" si="8"/>
        <v>0.545884305280339</v>
      </c>
      <c r="Y28" s="1">
        <v>15</v>
      </c>
      <c r="Z28" s="1">
        <f t="shared" si="9"/>
        <v>81.8826457920508</v>
      </c>
      <c r="AD28" s="1" t="e">
        <f t="shared" si="10"/>
        <v>#DIV/0!</v>
      </c>
      <c r="AE28" s="1" t="e">
        <f t="shared" si="11"/>
        <v>#DIV/0!</v>
      </c>
    </row>
    <row r="29" spans="2:31">
      <c r="B29" s="4">
        <v>1</v>
      </c>
      <c r="C29" s="1">
        <f>1*0.07072</f>
        <v>0.07072</v>
      </c>
      <c r="D29" s="1">
        <f t="shared" si="12"/>
        <v>14.1402714932127</v>
      </c>
      <c r="E29" s="1">
        <v>15</v>
      </c>
      <c r="F29" s="1">
        <f t="shared" si="1"/>
        <v>2121.0407239819</v>
      </c>
      <c r="J29" s="1" t="e">
        <f t="shared" si="2"/>
        <v>#DIV/0!</v>
      </c>
      <c r="K29" s="1" t="e">
        <f t="shared" si="3"/>
        <v>#DIV/0!</v>
      </c>
      <c r="L29" s="4">
        <v>1</v>
      </c>
      <c r="M29" s="5">
        <f>2.4*0.06495</f>
        <v>0.15588</v>
      </c>
      <c r="N29" s="1">
        <f t="shared" si="4"/>
        <v>6.41519117269695</v>
      </c>
      <c r="O29" s="1">
        <v>15</v>
      </c>
      <c r="P29" s="1">
        <f t="shared" si="5"/>
        <v>962.278675904542</v>
      </c>
      <c r="T29" s="1" t="e">
        <f t="shared" si="6"/>
        <v>#DIV/0!</v>
      </c>
      <c r="U29" s="1" t="e">
        <f t="shared" si="7"/>
        <v>#DIV/0!</v>
      </c>
      <c r="V29" s="4">
        <v>1</v>
      </c>
      <c r="W29" s="5">
        <f>11.35*0.07102</f>
        <v>0.806077</v>
      </c>
      <c r="X29" s="1">
        <f t="shared" si="8"/>
        <v>1.2405762724901</v>
      </c>
      <c r="Y29" s="1">
        <v>15</v>
      </c>
      <c r="Z29" s="1">
        <f t="shared" si="9"/>
        <v>186.086440873515</v>
      </c>
      <c r="AD29" s="1" t="e">
        <f t="shared" si="10"/>
        <v>#DIV/0!</v>
      </c>
      <c r="AE29" s="1" t="e">
        <f t="shared" si="11"/>
        <v>#DIV/0!</v>
      </c>
    </row>
    <row r="30" spans="1:31">
      <c r="A30" s="4"/>
      <c r="B30" s="4">
        <v>2</v>
      </c>
      <c r="C30" s="1">
        <f>1*0.04942</f>
        <v>0.04942</v>
      </c>
      <c r="D30" s="1">
        <f t="shared" si="12"/>
        <v>20.2347227842979</v>
      </c>
      <c r="E30" s="1">
        <v>15</v>
      </c>
      <c r="F30" s="1">
        <f t="shared" si="1"/>
        <v>3035.20841764468</v>
      </c>
      <c r="J30" s="1" t="e">
        <f t="shared" si="2"/>
        <v>#DIV/0!</v>
      </c>
      <c r="K30" s="1" t="e">
        <f t="shared" si="3"/>
        <v>#DIV/0!</v>
      </c>
      <c r="L30" s="4">
        <v>2</v>
      </c>
      <c r="M30" s="5">
        <f>2.4*0.04557</f>
        <v>0.109368</v>
      </c>
      <c r="N30" s="1">
        <f t="shared" si="4"/>
        <v>9.14344232316583</v>
      </c>
      <c r="O30" s="1">
        <v>15</v>
      </c>
      <c r="P30" s="1">
        <f t="shared" si="5"/>
        <v>1371.51634847487</v>
      </c>
      <c r="T30" s="1" t="e">
        <f t="shared" si="6"/>
        <v>#DIV/0!</v>
      </c>
      <c r="U30" s="1" t="e">
        <f t="shared" si="7"/>
        <v>#DIV/0!</v>
      </c>
      <c r="V30" s="4">
        <v>2</v>
      </c>
      <c r="W30" s="5">
        <f>11.35*0.04606</f>
        <v>0.522781</v>
      </c>
      <c r="X30" s="1">
        <f t="shared" si="8"/>
        <v>1.91284687086945</v>
      </c>
      <c r="Y30" s="1">
        <v>15</v>
      </c>
      <c r="Z30" s="1">
        <f t="shared" si="9"/>
        <v>286.927030630417</v>
      </c>
      <c r="AD30" s="1" t="e">
        <f t="shared" si="10"/>
        <v>#DIV/0!</v>
      </c>
      <c r="AE30" s="1" t="e">
        <f t="shared" si="11"/>
        <v>#DIV/0!</v>
      </c>
    </row>
    <row r="31" spans="2:31">
      <c r="B31" s="4">
        <v>3</v>
      </c>
      <c r="C31" s="1">
        <f>1*0.03969</f>
        <v>0.03969</v>
      </c>
      <c r="D31" s="1">
        <f t="shared" si="12"/>
        <v>25.1952632905014</v>
      </c>
      <c r="E31" s="1">
        <v>15</v>
      </c>
      <c r="F31" s="1">
        <f t="shared" si="1"/>
        <v>3779.28949357521</v>
      </c>
      <c r="J31" s="1" t="e">
        <f t="shared" si="2"/>
        <v>#DIV/0!</v>
      </c>
      <c r="K31" s="1" t="e">
        <f t="shared" si="3"/>
        <v>#DIV/0!</v>
      </c>
      <c r="L31" s="4">
        <v>3</v>
      </c>
      <c r="M31" s="5">
        <f>2.4*0.03701</f>
        <v>0.088824</v>
      </c>
      <c r="N31" s="1">
        <f t="shared" si="4"/>
        <v>11.2582184995046</v>
      </c>
      <c r="O31" s="1">
        <v>15</v>
      </c>
      <c r="P31" s="1">
        <f t="shared" si="5"/>
        <v>1688.7327749257</v>
      </c>
      <c r="T31" s="1" t="e">
        <f t="shared" si="6"/>
        <v>#DIV/0!</v>
      </c>
      <c r="U31" s="1" t="e">
        <f t="shared" si="7"/>
        <v>#DIV/0!</v>
      </c>
      <c r="V31" s="4">
        <v>3</v>
      </c>
      <c r="W31" s="5">
        <f>11.35*0.04234</f>
        <v>0.480559</v>
      </c>
      <c r="X31" s="1">
        <f t="shared" si="8"/>
        <v>2.08090994029869</v>
      </c>
      <c r="Y31" s="1">
        <v>15</v>
      </c>
      <c r="Z31" s="1">
        <f t="shared" si="9"/>
        <v>312.136491044804</v>
      </c>
      <c r="AD31" s="1" t="e">
        <f t="shared" si="10"/>
        <v>#DIV/0!</v>
      </c>
      <c r="AE31" s="1" t="e">
        <f t="shared" si="11"/>
        <v>#DIV/0!</v>
      </c>
    </row>
    <row r="32" spans="1:31">
      <c r="A32" s="4"/>
      <c r="B32" s="4">
        <v>4</v>
      </c>
      <c r="C32" s="1">
        <f>1*0.03403</f>
        <v>0.03403</v>
      </c>
      <c r="D32" s="1">
        <f t="shared" si="12"/>
        <v>29.385836027035</v>
      </c>
      <c r="E32" s="1">
        <v>15</v>
      </c>
      <c r="F32" s="1">
        <f t="shared" si="1"/>
        <v>4407.87540405525</v>
      </c>
      <c r="J32" s="1" t="e">
        <f t="shared" si="2"/>
        <v>#DIV/0!</v>
      </c>
      <c r="K32" s="1" t="e">
        <f t="shared" si="3"/>
        <v>#DIV/0!</v>
      </c>
      <c r="L32" s="4">
        <v>4</v>
      </c>
      <c r="M32" s="5">
        <f>2.4*0.03217</f>
        <v>0.077208</v>
      </c>
      <c r="N32" s="1">
        <f t="shared" si="4"/>
        <v>12.952025696819</v>
      </c>
      <c r="O32" s="1">
        <v>15</v>
      </c>
      <c r="P32" s="1">
        <f t="shared" si="5"/>
        <v>1942.80385452285</v>
      </c>
      <c r="T32" s="1" t="e">
        <f t="shared" si="6"/>
        <v>#DIV/0!</v>
      </c>
      <c r="U32" s="1" t="e">
        <f t="shared" si="7"/>
        <v>#DIV/0!</v>
      </c>
      <c r="V32" s="4">
        <v>4</v>
      </c>
      <c r="W32" s="5">
        <f>11.35*0.04197</f>
        <v>0.4763595</v>
      </c>
      <c r="X32" s="1">
        <f t="shared" si="8"/>
        <v>2.09925486948408</v>
      </c>
      <c r="Y32" s="1">
        <v>15</v>
      </c>
      <c r="Z32" s="1">
        <f t="shared" si="9"/>
        <v>314.888230422611</v>
      </c>
      <c r="AD32" s="1" t="e">
        <f t="shared" si="10"/>
        <v>#DIV/0!</v>
      </c>
      <c r="AE32" s="1" t="e">
        <f t="shared" si="11"/>
        <v>#DIV/0!</v>
      </c>
    </row>
    <row r="33" spans="2:31">
      <c r="B33" s="4">
        <v>8</v>
      </c>
      <c r="C33" s="1">
        <f>1*0.02429</f>
        <v>0.02429</v>
      </c>
      <c r="D33" s="1">
        <f t="shared" si="12"/>
        <v>41.1692054343351</v>
      </c>
      <c r="E33" s="1">
        <v>15</v>
      </c>
      <c r="F33" s="1">
        <f t="shared" si="1"/>
        <v>6175.38081515027</v>
      </c>
      <c r="J33" s="1" t="e">
        <f t="shared" si="2"/>
        <v>#DIV/0!</v>
      </c>
      <c r="K33" s="1" t="e">
        <f t="shared" si="3"/>
        <v>#DIV/0!</v>
      </c>
      <c r="L33" s="4">
        <v>8</v>
      </c>
      <c r="M33" s="5">
        <f>2.4*0.02432</f>
        <v>0.058368</v>
      </c>
      <c r="N33" s="1">
        <f t="shared" si="4"/>
        <v>17.1326754385965</v>
      </c>
      <c r="O33" s="1">
        <v>15</v>
      </c>
      <c r="P33" s="1">
        <f t="shared" si="5"/>
        <v>2569.90131578947</v>
      </c>
      <c r="T33" s="1" t="e">
        <f t="shared" si="6"/>
        <v>#DIV/0!</v>
      </c>
      <c r="U33" s="1" t="e">
        <f t="shared" si="7"/>
        <v>#DIV/0!</v>
      </c>
      <c r="V33" s="4">
        <v>8</v>
      </c>
      <c r="W33" s="5">
        <f>11.35*0.04675</f>
        <v>0.5306125</v>
      </c>
      <c r="X33" s="1">
        <f t="shared" si="8"/>
        <v>1.88461447855073</v>
      </c>
      <c r="Y33" s="1">
        <v>15</v>
      </c>
      <c r="Z33" s="1">
        <f t="shared" si="9"/>
        <v>282.69217178261</v>
      </c>
      <c r="AD33" s="1" t="e">
        <f t="shared" si="10"/>
        <v>#DIV/0!</v>
      </c>
      <c r="AE33" s="1" t="e">
        <f t="shared" si="11"/>
        <v>#DIV/0!</v>
      </c>
    </row>
    <row r="34" spans="1:37">
      <c r="A34" s="4"/>
      <c r="J34" s="4"/>
      <c r="AK34" s="4"/>
    </row>
    <row r="36" spans="1:37">
      <c r="A36" s="4"/>
      <c r="J36" s="4"/>
      <c r="S36" s="4"/>
      <c r="AB36" s="4"/>
      <c r="AK36" s="4"/>
    </row>
    <row r="38" spans="1:37">
      <c r="A38" s="4"/>
      <c r="J38" s="4"/>
      <c r="S38" s="4"/>
      <c r="AB38" s="4"/>
      <c r="AK38" s="4"/>
    </row>
    <row r="40" spans="1:37">
      <c r="A40" s="4"/>
      <c r="J40" s="4"/>
      <c r="S40" s="4"/>
      <c r="AB40" s="4"/>
      <c r="AK40" s="4"/>
    </row>
    <row r="42" spans="1:37">
      <c r="A42" s="4"/>
      <c r="J42" s="4"/>
      <c r="S42" s="4"/>
      <c r="AB42" s="4"/>
      <c r="AK42" s="4"/>
    </row>
    <row r="44" spans="21:21">
      <c r="U44" s="2"/>
    </row>
    <row r="77" spans="1:19">
      <c r="A77" s="4"/>
      <c r="J77" s="4"/>
      <c r="S77" s="4"/>
    </row>
    <row r="78" spans="1:1">
      <c r="A78" s="4"/>
    </row>
    <row r="79" spans="1:19">
      <c r="A79" s="4"/>
      <c r="J79" s="4"/>
      <c r="S79" s="4"/>
    </row>
    <row r="80" spans="1:1">
      <c r="A80" s="4"/>
    </row>
    <row r="81" spans="1:19">
      <c r="A81" s="4"/>
      <c r="J81" s="4"/>
      <c r="S81" s="4"/>
    </row>
    <row r="82" spans="1:19">
      <c r="A82" s="4"/>
      <c r="J82" s="4"/>
      <c r="S82" s="4"/>
    </row>
    <row r="84" spans="1:19">
      <c r="A84" s="4"/>
      <c r="J84" s="4"/>
      <c r="S84" s="4"/>
    </row>
  </sheetData>
  <mergeCells count="1">
    <mergeCell ref="AK1:AR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2022-01-24T10:27:00Z</dcterms:created>
  <dcterms:modified xsi:type="dcterms:W3CDTF">2022-04-20T09:53:23Z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