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users\Sanya\odesk\_Fouad\Kernel\"/>
    </mc:Choice>
  </mc:AlternateContent>
  <bookViews>
    <workbookView xWindow="0" yWindow="0" windowWidth="21744" windowHeight="10836"/>
  </bookViews>
  <sheets>
    <sheet name="Sheet1" sheetId="1" r:id="rId1"/>
  </sheets>
  <calcPr calcId="152511" iterateDelta="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H26" i="1"/>
  <c r="G26" i="1"/>
  <c r="E26" i="1"/>
  <c r="F26" i="1" s="1"/>
  <c r="E25" i="1"/>
  <c r="E24" i="1"/>
  <c r="E20" i="1" l="1"/>
  <c r="E15" i="1"/>
  <c r="E14" i="1"/>
  <c r="E13" i="1"/>
  <c r="E12" i="1"/>
  <c r="E11" i="1"/>
  <c r="E10" i="1"/>
  <c r="E9" i="1"/>
  <c r="E8" i="1"/>
  <c r="E7" i="1"/>
  <c r="E5" i="1"/>
  <c r="E6" i="1"/>
  <c r="E2" i="1"/>
  <c r="E4" i="1"/>
</calcChain>
</file>

<file path=xl/sharedStrings.xml><?xml version="1.0" encoding="utf-8"?>
<sst xmlns="http://schemas.openxmlformats.org/spreadsheetml/2006/main" count="87" uniqueCount="54">
  <si>
    <t>Edible oil producers</t>
  </si>
  <si>
    <t>Astra Agro Lestari Tbk PT</t>
  </si>
  <si>
    <t>Indonesia</t>
  </si>
  <si>
    <t>Name</t>
  </si>
  <si>
    <t>Country</t>
  </si>
  <si>
    <t>beta</t>
  </si>
  <si>
    <t>Market Capitalization, mio</t>
  </si>
  <si>
    <t>Price to Sales (TTM)</t>
  </si>
  <si>
    <t>Price to Book (MRQ)</t>
  </si>
  <si>
    <t>Price to Tangible Book (MRQ)</t>
  </si>
  <si>
    <t>Price to Cash Flow (TTM)</t>
  </si>
  <si>
    <t>Ukraine</t>
  </si>
  <si>
    <t>Kernel Holding SA</t>
  </si>
  <si>
    <t>Quick Ratio (MRQ)</t>
  </si>
  <si>
    <t>Current Ratio (MRQ)</t>
  </si>
  <si>
    <t>Interest Coverage (TTM)</t>
  </si>
  <si>
    <t>Total Debt to Equity, % (MRQ)</t>
  </si>
  <si>
    <t>Long Term Debt to Equity, % (MRQ)</t>
  </si>
  <si>
    <t>Sampoerna Agro Tbk PT</t>
  </si>
  <si>
    <t xml:space="preserve">Eagle High Plantations Tbk PT </t>
  </si>
  <si>
    <t>Wilmar International Ltd</t>
  </si>
  <si>
    <t>--</t>
  </si>
  <si>
    <t>Singapore</t>
  </si>
  <si>
    <t>Golden Agri-Resources Ltd</t>
  </si>
  <si>
    <t>Price to Earnings (TTM)</t>
  </si>
  <si>
    <t>First Resources Ltd</t>
  </si>
  <si>
    <t>Kencana Agri Ltd</t>
  </si>
  <si>
    <t>IOI Corporation Bhd</t>
  </si>
  <si>
    <t>Malaysia</t>
  </si>
  <si>
    <t>Kuala Lumpur Kepong Bhd</t>
  </si>
  <si>
    <t>Genting Plantations Bhd</t>
  </si>
  <si>
    <t>China Agri-Industries Holdings Ltd</t>
  </si>
  <si>
    <t>Hong Kong</t>
  </si>
  <si>
    <t>rates as of 24/03/2017</t>
  </si>
  <si>
    <t>Thai Vegetable Oil PCL</t>
  </si>
  <si>
    <t>Thailand</t>
  </si>
  <si>
    <t>Archer Daniels Midland Co</t>
  </si>
  <si>
    <t>Grain traders</t>
  </si>
  <si>
    <t>USA</t>
  </si>
  <si>
    <t>Bunge Ltd</t>
  </si>
  <si>
    <t>Andersons Inc</t>
  </si>
  <si>
    <t>Graincorp Ltd</t>
  </si>
  <si>
    <t>Australia</t>
  </si>
  <si>
    <t>MHP SA</t>
  </si>
  <si>
    <t>Industry average</t>
  </si>
  <si>
    <t>Black Earth Farming Ltd</t>
  </si>
  <si>
    <t>Russia</t>
  </si>
  <si>
    <t>KSG Agro</t>
  </si>
  <si>
    <t>Astarta Holding N.V.</t>
  </si>
  <si>
    <t>Gross Margin, % (TTM)</t>
  </si>
  <si>
    <t>Operating Margin, % (TTM)</t>
  </si>
  <si>
    <t>Net Profit Margin, % (TTM)</t>
  </si>
  <si>
    <t>Ukrainian and Russian peers</t>
  </si>
  <si>
    <t>Industrial Milk Company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</si>
</sst>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1"/>
      <color theme="10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2" borderId="1" xfId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/>
    <xf numFmtId="3" fontId="3" fillId="0" borderId="4" xfId="0" applyNumberFormat="1" applyFont="1" applyBorder="1"/>
    <xf numFmtId="0" fontId="5" fillId="0" borderId="0" xfId="1" applyFont="1"/>
    <xf numFmtId="3" fontId="3" fillId="0" borderId="0" xfId="0" applyNumberFormat="1" applyFont="1"/>
    <xf numFmtId="0" fontId="6" fillId="3" borderId="4" xfId="0" applyFont="1" applyFill="1" applyBorder="1"/>
    <xf numFmtId="3" fontId="7" fillId="3" borderId="4" xfId="0" applyNumberFormat="1" applyFont="1" applyFill="1" applyBorder="1"/>
    <xf numFmtId="2" fontId="3" fillId="0" borderId="0" xfId="0" applyNumberFormat="1" applyFont="1"/>
    <xf numFmtId="2" fontId="3" fillId="0" borderId="0" xfId="0" quotePrefix="1" applyNumberFormat="1" applyFont="1"/>
    <xf numFmtId="2" fontId="2" fillId="0" borderId="4" xfId="0" applyNumberFormat="1" applyFont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/>
    <xf numFmtId="0" fontId="5" fillId="0" borderId="0" xfId="1" applyFont="1"/>
    <xf numFmtId="3" fontId="3" fillId="0" borderId="0" xfId="0" applyNumberFormat="1" applyFont="1"/>
    <xf numFmtId="0" fontId="6" fillId="3" borderId="4" xfId="0" applyFont="1" applyFill="1" applyBorder="1"/>
    <xf numFmtId="2" fontId="3" fillId="0" borderId="0" xfId="0" applyNumberFormat="1" applyFont="1"/>
    <xf numFmtId="2" fontId="3" fillId="0" borderId="0" xfId="0" quotePrefix="1" applyNumberFormat="1" applyFont="1"/>
    <xf numFmtId="2" fontId="2" fillId="0" borderId="4" xfId="0" applyNumberFormat="1" applyFont="1" applyBorder="1"/>
    <xf numFmtId="0" fontId="1" fillId="0" borderId="0" xfId="1"/>
    <xf numFmtId="0" fontId="3" fillId="0" borderId="0" xfId="0" quotePrefix="1" applyFont="1"/>
    <xf numFmtId="2" fontId="6" fillId="3" borderId="4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euters.com/finance/stocks/overview?symbol=KCAL.SI" TargetMode="External"/><Relationship Id="rId13" Type="http://schemas.openxmlformats.org/officeDocument/2006/relationships/hyperlink" Target="http://www.reuters.com/finance/stocks/overview?symbol=0606.HK" TargetMode="External"/><Relationship Id="rId18" Type="http://schemas.openxmlformats.org/officeDocument/2006/relationships/hyperlink" Target="http://www.reuters.com/finance/stocks/overview?symbol=GNC.AX" TargetMode="External"/><Relationship Id="rId3" Type="http://schemas.openxmlformats.org/officeDocument/2006/relationships/hyperlink" Target="http://www.reuters.com/finance/stocks/overview?symbol=SGRO.JK" TargetMode="External"/><Relationship Id="rId21" Type="http://schemas.openxmlformats.org/officeDocument/2006/relationships/hyperlink" Target="http://www.reuters.com/finance/stocks/overview?symbol=MHPCq.L" TargetMode="External"/><Relationship Id="rId7" Type="http://schemas.openxmlformats.org/officeDocument/2006/relationships/hyperlink" Target="http://www.reuters.com/finance/stocks/overview?symbol=FRLD.SI" TargetMode="External"/><Relationship Id="rId12" Type="http://schemas.openxmlformats.org/officeDocument/2006/relationships/hyperlink" Target="http://www.reuters.com/finance/stocks/overview?symbol=GENP.KL" TargetMode="External"/><Relationship Id="rId17" Type="http://schemas.openxmlformats.org/officeDocument/2006/relationships/hyperlink" Target="http://www.reuters.com/finance/stocks/overview?symbol=ANDE.OQ" TargetMode="External"/><Relationship Id="rId2" Type="http://schemas.openxmlformats.org/officeDocument/2006/relationships/hyperlink" Target="http://www.reuters.com/finance/stocks/overview?symbol=KRNLF.PK" TargetMode="External"/><Relationship Id="rId16" Type="http://schemas.openxmlformats.org/officeDocument/2006/relationships/hyperlink" Target="http://www.reuters.com/finance/stocks/overview?symbol=BG.N" TargetMode="External"/><Relationship Id="rId20" Type="http://schemas.openxmlformats.org/officeDocument/2006/relationships/hyperlink" Target="http://www.reuters.com/finance/stocks/overview?symbol=BEFsdb.ST" TargetMode="External"/><Relationship Id="rId1" Type="http://schemas.openxmlformats.org/officeDocument/2006/relationships/hyperlink" Target="http://www.reuters.com/finance/stocks/overview?symbol=AALI.JK" TargetMode="External"/><Relationship Id="rId6" Type="http://schemas.openxmlformats.org/officeDocument/2006/relationships/hyperlink" Target="http://www.reuters.com/finance/stocks/overview?symbol=GAGR.SI" TargetMode="External"/><Relationship Id="rId11" Type="http://schemas.openxmlformats.org/officeDocument/2006/relationships/hyperlink" Target="http://www.reuters.com/finance/stocks/overview?symbol=KLKK.KL" TargetMode="External"/><Relationship Id="rId5" Type="http://schemas.openxmlformats.org/officeDocument/2006/relationships/hyperlink" Target="http://www.reuters.com/finance/stocks/overview?symbol=WLIL.SI" TargetMode="External"/><Relationship Id="rId15" Type="http://schemas.openxmlformats.org/officeDocument/2006/relationships/hyperlink" Target="http://www.reuters.com/finance/stocks/overview?symbol=ADM.N" TargetMode="External"/><Relationship Id="rId23" Type="http://schemas.openxmlformats.org/officeDocument/2006/relationships/hyperlink" Target="http://af.reuters.com/finance/quotes/quote?symbol=ASTH.WA&amp;exchange=" TargetMode="External"/><Relationship Id="rId10" Type="http://schemas.openxmlformats.org/officeDocument/2006/relationships/hyperlink" Target="http://www.ratesfx.com/rates/" TargetMode="External"/><Relationship Id="rId19" Type="http://schemas.openxmlformats.org/officeDocument/2006/relationships/hyperlink" Target="https://markets.ft.com/data/equities/tearsheet/financials?s=IMC:WSE&amp;subview=Overview" TargetMode="External"/><Relationship Id="rId4" Type="http://schemas.openxmlformats.org/officeDocument/2006/relationships/hyperlink" Target="http://www.reuters.com/finance/stocks/overview?symbol=BWPT.JK" TargetMode="External"/><Relationship Id="rId9" Type="http://schemas.openxmlformats.org/officeDocument/2006/relationships/hyperlink" Target="http://www.reuters.com/finance/stocks/overview?symbol=IOIB.KL" TargetMode="External"/><Relationship Id="rId14" Type="http://schemas.openxmlformats.org/officeDocument/2006/relationships/hyperlink" Target="http://www.reuters.com/finance/stocks/overview?symbol=TVO.BK" TargetMode="External"/><Relationship Id="rId22" Type="http://schemas.openxmlformats.org/officeDocument/2006/relationships/hyperlink" Target="http://www.reuters.com/finance/stocks/overview?symbol=KSGAY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A31" sqref="A31"/>
    </sheetView>
  </sheetViews>
  <sheetFormatPr defaultRowHeight="13.8" x14ac:dyDescent="0.25"/>
  <cols>
    <col min="1" max="1" width="28.44140625" style="2" bestFit="1" customWidth="1"/>
    <col min="2" max="2" width="9.6640625" style="2" bestFit="1" customWidth="1"/>
    <col min="3" max="4" width="8.88671875" style="2"/>
    <col min="5" max="5" width="13" style="2" customWidth="1"/>
    <col min="6" max="7" width="8.88671875" style="2"/>
    <col min="8" max="8" width="10.44140625" style="2" customWidth="1"/>
    <col min="9" max="9" width="10.33203125" style="2" customWidth="1"/>
    <col min="10" max="11" width="8.88671875" style="2"/>
    <col min="12" max="12" width="14" style="2" customWidth="1"/>
    <col min="13" max="13" width="10" style="2" customWidth="1"/>
    <col min="14" max="15" width="8.88671875" style="2"/>
    <col min="16" max="16" width="9.88671875" style="2" customWidth="1"/>
    <col min="17" max="17" width="9.77734375" style="2" customWidth="1"/>
    <col min="18" max="16384" width="8.88671875" style="2"/>
  </cols>
  <sheetData>
    <row r="1" spans="1:17" ht="55.2" x14ac:dyDescent="0.25">
      <c r="A1" s="1" t="s">
        <v>3</v>
      </c>
      <c r="B1" s="1" t="s">
        <v>4</v>
      </c>
      <c r="C1" s="1" t="s">
        <v>24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13</v>
      </c>
      <c r="K1" s="1" t="s">
        <v>14</v>
      </c>
      <c r="L1" s="1" t="s">
        <v>17</v>
      </c>
      <c r="M1" s="1" t="s">
        <v>16</v>
      </c>
      <c r="N1" s="1" t="s">
        <v>15</v>
      </c>
      <c r="O1" s="16" t="s">
        <v>49</v>
      </c>
      <c r="P1" s="16" t="s">
        <v>50</v>
      </c>
      <c r="Q1" s="16" t="s">
        <v>51</v>
      </c>
    </row>
    <row r="2" spans="1:17" x14ac:dyDescent="0.25">
      <c r="A2" s="3" t="s">
        <v>12</v>
      </c>
      <c r="B2" s="4" t="s">
        <v>11</v>
      </c>
      <c r="C2" s="4">
        <v>5.75</v>
      </c>
      <c r="D2" s="4">
        <v>0.49</v>
      </c>
      <c r="E2" s="5">
        <f>5854.67/3.94914</f>
        <v>1482.5177127171992</v>
      </c>
      <c r="F2" s="4">
        <v>0.73</v>
      </c>
      <c r="G2" s="4">
        <v>1.36</v>
      </c>
      <c r="H2" s="4">
        <v>1.58</v>
      </c>
      <c r="I2" s="6">
        <v>4.63</v>
      </c>
      <c r="J2" s="6">
        <v>0.71</v>
      </c>
      <c r="K2" s="6">
        <v>1.6</v>
      </c>
      <c r="L2" s="6">
        <v>4.58</v>
      </c>
      <c r="M2" s="6">
        <v>56.63</v>
      </c>
      <c r="N2" s="6">
        <v>2.98</v>
      </c>
      <c r="O2" s="18">
        <v>20.76</v>
      </c>
      <c r="P2" s="18">
        <v>14.38</v>
      </c>
      <c r="Q2" s="18">
        <v>12.95</v>
      </c>
    </row>
    <row r="3" spans="1:17" ht="14.4" thickBot="1" x14ac:dyDescent="0.3">
      <c r="A3" s="7" t="s">
        <v>0</v>
      </c>
      <c r="B3" s="7"/>
      <c r="C3" s="7"/>
      <c r="D3" s="7"/>
      <c r="E3" s="8"/>
      <c r="F3" s="7"/>
      <c r="G3" s="7"/>
      <c r="H3" s="7"/>
      <c r="I3" s="7"/>
      <c r="J3" s="7"/>
      <c r="K3" s="7"/>
      <c r="L3" s="7"/>
      <c r="M3" s="7"/>
      <c r="N3" s="7"/>
      <c r="O3" s="19"/>
      <c r="P3" s="19"/>
      <c r="Q3" s="19"/>
    </row>
    <row r="4" spans="1:17" x14ac:dyDescent="0.25">
      <c r="A4" s="9" t="s">
        <v>1</v>
      </c>
      <c r="B4" s="2" t="s">
        <v>2</v>
      </c>
      <c r="C4" s="13">
        <v>13.34</v>
      </c>
      <c r="D4" s="2">
        <v>0.28000000000000003</v>
      </c>
      <c r="E4" s="10">
        <f>28822210/13355.9</f>
        <v>2158.0133124686467</v>
      </c>
      <c r="F4" s="13">
        <v>2.04</v>
      </c>
      <c r="G4" s="13">
        <v>1.38</v>
      </c>
      <c r="H4" s="13">
        <v>1.69</v>
      </c>
      <c r="I4" s="13">
        <v>9.24</v>
      </c>
      <c r="J4" s="13">
        <v>0.5</v>
      </c>
      <c r="K4" s="13">
        <v>1.03</v>
      </c>
      <c r="L4" s="13">
        <v>12.35</v>
      </c>
      <c r="M4" s="13">
        <v>23.93</v>
      </c>
      <c r="N4" s="13">
        <v>2.81</v>
      </c>
      <c r="O4" s="23">
        <v>26.03</v>
      </c>
      <c r="P4" s="23">
        <v>18.829999999999998</v>
      </c>
      <c r="Q4" s="23">
        <v>14.97</v>
      </c>
    </row>
    <row r="5" spans="1:17" x14ac:dyDescent="0.25">
      <c r="A5" s="9" t="s">
        <v>18</v>
      </c>
      <c r="B5" s="2" t="s">
        <v>2</v>
      </c>
      <c r="C5" s="13">
        <v>47.9</v>
      </c>
      <c r="D5" s="2">
        <v>0.65</v>
      </c>
      <c r="E5" s="10">
        <f>3780000/13355.9</f>
        <v>283.02098697953716</v>
      </c>
      <c r="F5" s="13">
        <v>1.61</v>
      </c>
      <c r="G5" s="13">
        <v>1.24</v>
      </c>
      <c r="H5" s="13">
        <v>1.28</v>
      </c>
      <c r="I5" s="13">
        <v>10.38</v>
      </c>
      <c r="J5" s="13">
        <v>0.44</v>
      </c>
      <c r="K5" s="13">
        <v>1.03</v>
      </c>
      <c r="L5" s="13">
        <v>85.61</v>
      </c>
      <c r="M5" s="13">
        <v>116.77</v>
      </c>
      <c r="N5" s="13">
        <v>4.59</v>
      </c>
      <c r="O5" s="23">
        <v>21.98</v>
      </c>
      <c r="P5" s="23">
        <v>15.34</v>
      </c>
      <c r="Q5" s="23">
        <v>15.76</v>
      </c>
    </row>
    <row r="6" spans="1:17" x14ac:dyDescent="0.25">
      <c r="A6" s="9" t="s">
        <v>19</v>
      </c>
      <c r="B6" s="2" t="s">
        <v>2</v>
      </c>
      <c r="C6" s="13" t="s">
        <v>21</v>
      </c>
      <c r="D6" s="2">
        <v>1.1299999999999999</v>
      </c>
      <c r="E6" s="10">
        <f>10214190/13355.9</f>
        <v>764.7698769832059</v>
      </c>
      <c r="F6" s="13">
        <v>4.62</v>
      </c>
      <c r="G6" s="13">
        <v>1.64</v>
      </c>
      <c r="H6" s="13">
        <v>2.0299999999999998</v>
      </c>
      <c r="I6" s="13">
        <v>19.39</v>
      </c>
      <c r="J6" s="13">
        <v>0.54</v>
      </c>
      <c r="K6" s="13">
        <v>0.74</v>
      </c>
      <c r="L6" s="13">
        <v>112.91</v>
      </c>
      <c r="M6" s="13">
        <v>142.13999999999999</v>
      </c>
      <c r="N6" s="13">
        <v>0.91</v>
      </c>
      <c r="O6" s="23">
        <v>12.28</v>
      </c>
      <c r="P6" s="23">
        <v>0.38</v>
      </c>
      <c r="Q6" s="23">
        <v>-18.03</v>
      </c>
    </row>
    <row r="7" spans="1:17" x14ac:dyDescent="0.25">
      <c r="A7" s="9" t="s">
        <v>20</v>
      </c>
      <c r="B7" s="2" t="s">
        <v>22</v>
      </c>
      <c r="C7" s="13">
        <v>16.440000000000001</v>
      </c>
      <c r="D7" s="2">
        <v>1.2</v>
      </c>
      <c r="E7" s="10">
        <f>22668.04/1.39969</f>
        <v>16195.043188134516</v>
      </c>
      <c r="F7" s="13">
        <v>0.39</v>
      </c>
      <c r="G7" s="13">
        <v>1.1100000000000001</v>
      </c>
      <c r="H7" s="13">
        <v>1.61</v>
      </c>
      <c r="I7" s="13">
        <v>8.7200000000000006</v>
      </c>
      <c r="J7" s="13">
        <v>0.74</v>
      </c>
      <c r="K7" s="13">
        <v>1.1599999999999999</v>
      </c>
      <c r="L7" s="13">
        <v>30.82</v>
      </c>
      <c r="M7" s="13">
        <v>118.73</v>
      </c>
      <c r="N7" s="13" t="s">
        <v>21</v>
      </c>
      <c r="O7" s="23">
        <v>9.69</v>
      </c>
      <c r="P7" s="23">
        <v>3.62</v>
      </c>
      <c r="Q7" s="23">
        <v>2.64</v>
      </c>
    </row>
    <row r="8" spans="1:17" x14ac:dyDescent="0.25">
      <c r="A8" s="9" t="s">
        <v>23</v>
      </c>
      <c r="B8" s="2" t="s">
        <v>22</v>
      </c>
      <c r="C8" s="13">
        <v>8.77</v>
      </c>
      <c r="D8" s="2">
        <v>0.44</v>
      </c>
      <c r="E8" s="10">
        <f>4942.46/1.39969</f>
        <v>3531.1104601733236</v>
      </c>
      <c r="F8" s="13">
        <v>0.49</v>
      </c>
      <c r="G8" s="13">
        <v>0.86</v>
      </c>
      <c r="H8" s="13">
        <v>0.91</v>
      </c>
      <c r="I8" s="13">
        <v>4.7</v>
      </c>
      <c r="J8" s="13">
        <v>0.67</v>
      </c>
      <c r="K8" s="13">
        <v>1.02</v>
      </c>
      <c r="L8" s="13">
        <v>31.88</v>
      </c>
      <c r="M8" s="13">
        <v>75.64</v>
      </c>
      <c r="N8" s="13">
        <v>1</v>
      </c>
      <c r="O8" s="23">
        <v>14.07</v>
      </c>
      <c r="P8" s="23">
        <v>2.44</v>
      </c>
      <c r="Q8" s="23">
        <v>5.59</v>
      </c>
    </row>
    <row r="9" spans="1:17" x14ac:dyDescent="0.25">
      <c r="A9" s="9" t="s">
        <v>25</v>
      </c>
      <c r="B9" s="2" t="s">
        <v>22</v>
      </c>
      <c r="C9" s="13">
        <v>17.97</v>
      </c>
      <c r="D9" s="2">
        <v>0.73</v>
      </c>
      <c r="E9" s="10">
        <f>3152.3/1.39969</f>
        <v>2252.1415456279606</v>
      </c>
      <c r="F9" s="13">
        <v>3.92</v>
      </c>
      <c r="G9" s="13">
        <v>2.56</v>
      </c>
      <c r="H9" s="13">
        <v>2.92</v>
      </c>
      <c r="I9" s="13">
        <v>11.95</v>
      </c>
      <c r="J9" s="13">
        <v>0.83</v>
      </c>
      <c r="K9" s="13">
        <v>1.08</v>
      </c>
      <c r="L9" s="13">
        <v>25.38</v>
      </c>
      <c r="M9" s="13">
        <v>50.82</v>
      </c>
      <c r="N9" s="13">
        <v>7.25</v>
      </c>
      <c r="O9" s="23">
        <v>46.46</v>
      </c>
      <c r="P9" s="23">
        <v>36.11</v>
      </c>
      <c r="Q9" s="23">
        <v>22.91</v>
      </c>
    </row>
    <row r="10" spans="1:17" x14ac:dyDescent="0.25">
      <c r="A10" s="9" t="s">
        <v>26</v>
      </c>
      <c r="B10" s="2" t="s">
        <v>22</v>
      </c>
      <c r="C10" s="14" t="s">
        <v>21</v>
      </c>
      <c r="D10" s="2">
        <v>0.74</v>
      </c>
      <c r="E10" s="10">
        <f>119.11/1.39969</f>
        <v>85.097414427480359</v>
      </c>
      <c r="F10" s="13">
        <v>0.61</v>
      </c>
      <c r="G10" s="13">
        <v>1.95</v>
      </c>
      <c r="H10" s="13">
        <v>1.95</v>
      </c>
      <c r="I10" s="13">
        <v>12.85</v>
      </c>
      <c r="J10" s="13">
        <v>0.51</v>
      </c>
      <c r="K10" s="13">
        <v>0.72</v>
      </c>
      <c r="L10" s="13">
        <v>553.54999999999995</v>
      </c>
      <c r="M10" s="13">
        <v>655.88</v>
      </c>
      <c r="N10" s="13">
        <v>0.19</v>
      </c>
      <c r="O10" s="23">
        <v>14.16</v>
      </c>
      <c r="P10" s="23">
        <v>7.8</v>
      </c>
      <c r="Q10" s="23">
        <v>-6.43</v>
      </c>
    </row>
    <row r="11" spans="1:17" x14ac:dyDescent="0.25">
      <c r="A11" s="9" t="s">
        <v>27</v>
      </c>
      <c r="B11" s="2" t="s">
        <v>28</v>
      </c>
      <c r="C11" s="13">
        <v>40</v>
      </c>
      <c r="D11" s="2">
        <v>0.93</v>
      </c>
      <c r="E11" s="10">
        <f>30112.06/4.42594</f>
        <v>6803.5400389521783</v>
      </c>
      <c r="F11" s="13">
        <v>2.38</v>
      </c>
      <c r="G11" s="13">
        <v>4.0999999999999996</v>
      </c>
      <c r="H11" s="13">
        <v>4.54</v>
      </c>
      <c r="I11" s="13">
        <v>22.85</v>
      </c>
      <c r="J11" s="13">
        <v>1</v>
      </c>
      <c r="K11" s="13">
        <v>1.96</v>
      </c>
      <c r="L11" s="13">
        <v>83.57</v>
      </c>
      <c r="M11" s="13">
        <v>104.74</v>
      </c>
      <c r="N11" s="13">
        <v>1.28</v>
      </c>
      <c r="O11" s="24" t="s">
        <v>21</v>
      </c>
      <c r="P11" s="23">
        <v>10.58</v>
      </c>
      <c r="Q11" s="23">
        <v>5.97</v>
      </c>
    </row>
    <row r="12" spans="1:17" x14ac:dyDescent="0.25">
      <c r="A12" s="9" t="s">
        <v>29</v>
      </c>
      <c r="B12" s="2" t="s">
        <v>28</v>
      </c>
      <c r="C12" s="13">
        <v>22.52</v>
      </c>
      <c r="D12" s="2">
        <v>0.97</v>
      </c>
      <c r="E12" s="10">
        <f>26132.52/4.42594</f>
        <v>5904.3999692720645</v>
      </c>
      <c r="F12" s="13">
        <v>1.48</v>
      </c>
      <c r="G12" s="13">
        <v>2.34</v>
      </c>
      <c r="H12" s="13">
        <v>2.42</v>
      </c>
      <c r="I12" s="13">
        <v>15.48</v>
      </c>
      <c r="J12" s="13">
        <v>1.29</v>
      </c>
      <c r="K12" s="13">
        <v>1.89</v>
      </c>
      <c r="L12" s="13">
        <v>26.7</v>
      </c>
      <c r="M12" s="13">
        <v>44.74</v>
      </c>
      <c r="N12" s="13">
        <v>10.88</v>
      </c>
      <c r="O12" s="24" t="s">
        <v>21</v>
      </c>
      <c r="P12" s="23">
        <v>8.11</v>
      </c>
      <c r="Q12" s="23">
        <v>6.96</v>
      </c>
    </row>
    <row r="13" spans="1:17" x14ac:dyDescent="0.25">
      <c r="A13" s="9" t="s">
        <v>30</v>
      </c>
      <c r="B13" s="2" t="s">
        <v>28</v>
      </c>
      <c r="C13" s="13">
        <v>25.64</v>
      </c>
      <c r="D13" s="2">
        <v>1.06</v>
      </c>
      <c r="E13" s="10">
        <f>9291.92/4.42594</f>
        <v>2099.4229474416734</v>
      </c>
      <c r="F13" s="13">
        <v>6.28</v>
      </c>
      <c r="G13" s="13">
        <v>1.97</v>
      </c>
      <c r="H13" s="13">
        <v>2</v>
      </c>
      <c r="I13" s="13">
        <v>19.68</v>
      </c>
      <c r="J13" s="13">
        <v>5.01</v>
      </c>
      <c r="K13" s="13">
        <v>5.5</v>
      </c>
      <c r="L13" s="13">
        <v>49.53</v>
      </c>
      <c r="M13" s="13">
        <v>50.15</v>
      </c>
      <c r="N13" s="13">
        <v>9.82</v>
      </c>
      <c r="O13" s="23">
        <v>42.64</v>
      </c>
      <c r="P13" s="23">
        <v>36.18</v>
      </c>
      <c r="Q13" s="23">
        <v>25</v>
      </c>
    </row>
    <row r="14" spans="1:17" x14ac:dyDescent="0.25">
      <c r="A14" s="9" t="s">
        <v>31</v>
      </c>
      <c r="B14" s="2" t="s">
        <v>32</v>
      </c>
      <c r="C14" s="14" t="s">
        <v>21</v>
      </c>
      <c r="D14" s="2">
        <v>1.47</v>
      </c>
      <c r="E14" s="10">
        <f>20264.54/7.76715</f>
        <v>2609.0058773166479</v>
      </c>
      <c r="F14" s="13">
        <v>0.24</v>
      </c>
      <c r="G14" s="13">
        <v>0.79</v>
      </c>
      <c r="H14" s="13">
        <v>0.83</v>
      </c>
      <c r="I14" s="13">
        <v>17.95</v>
      </c>
      <c r="J14" s="13">
        <v>0.66</v>
      </c>
      <c r="K14" s="13">
        <v>1.06</v>
      </c>
      <c r="L14" s="13">
        <v>6.57</v>
      </c>
      <c r="M14" s="13">
        <v>137.86000000000001</v>
      </c>
      <c r="N14" s="13">
        <v>0.89</v>
      </c>
      <c r="O14" s="23">
        <v>7</v>
      </c>
      <c r="P14" s="23">
        <v>2.48</v>
      </c>
      <c r="Q14" s="23">
        <v>1.72</v>
      </c>
    </row>
    <row r="15" spans="1:17" x14ac:dyDescent="0.25">
      <c r="A15" s="9" t="s">
        <v>34</v>
      </c>
      <c r="B15" s="2" t="s">
        <v>35</v>
      </c>
      <c r="C15" s="13">
        <v>9.83</v>
      </c>
      <c r="D15" s="2">
        <v>0.67</v>
      </c>
      <c r="E15" s="10">
        <f>27088.47/34.5748</f>
        <v>783.47438018441176</v>
      </c>
      <c r="F15" s="13">
        <v>0.96</v>
      </c>
      <c r="G15" s="13">
        <v>3.17</v>
      </c>
      <c r="H15" s="13">
        <v>3.18</v>
      </c>
      <c r="I15" s="13">
        <v>8.6999999999999993</v>
      </c>
      <c r="J15" s="13">
        <v>1.29</v>
      </c>
      <c r="K15" s="13">
        <v>4.0999999999999996</v>
      </c>
      <c r="L15" s="13">
        <v>0</v>
      </c>
      <c r="M15" s="13">
        <v>0</v>
      </c>
      <c r="N15" s="13" t="s">
        <v>21</v>
      </c>
      <c r="O15" s="23">
        <v>15.99</v>
      </c>
      <c r="P15" s="23">
        <v>11.5</v>
      </c>
      <c r="Q15" s="23">
        <v>9.98</v>
      </c>
    </row>
    <row r="16" spans="1:17" ht="14.4" thickBot="1" x14ac:dyDescent="0.3">
      <c r="A16" s="7" t="s">
        <v>37</v>
      </c>
      <c r="B16" s="7"/>
      <c r="C16" s="15"/>
      <c r="D16" s="7"/>
      <c r="E16" s="8"/>
      <c r="F16" s="15"/>
      <c r="G16" s="15"/>
      <c r="H16" s="15"/>
      <c r="I16" s="15"/>
      <c r="J16" s="15"/>
      <c r="K16" s="15"/>
      <c r="L16" s="15"/>
      <c r="M16" s="15"/>
      <c r="N16" s="15"/>
      <c r="O16" s="25"/>
      <c r="P16" s="25"/>
      <c r="Q16" s="25"/>
    </row>
    <row r="17" spans="1:17" x14ac:dyDescent="0.25">
      <c r="A17" s="9" t="s">
        <v>36</v>
      </c>
      <c r="B17" s="2" t="s">
        <v>38</v>
      </c>
      <c r="C17" s="13">
        <v>21.03</v>
      </c>
      <c r="D17" s="2">
        <v>0.89</v>
      </c>
      <c r="E17" s="10">
        <v>26029.83</v>
      </c>
      <c r="F17" s="13">
        <v>0.42</v>
      </c>
      <c r="G17" s="13">
        <v>1.52</v>
      </c>
      <c r="H17" s="13">
        <v>1.93</v>
      </c>
      <c r="I17" s="13">
        <v>11.9</v>
      </c>
      <c r="J17" s="13">
        <v>0.93</v>
      </c>
      <c r="K17" s="13">
        <v>1.6</v>
      </c>
      <c r="L17" s="13">
        <v>37.869999999999997</v>
      </c>
      <c r="M17" s="13">
        <v>40.36</v>
      </c>
      <c r="N17" s="13" t="s">
        <v>21</v>
      </c>
      <c r="O17" s="23">
        <v>5.88</v>
      </c>
      <c r="P17" s="23">
        <v>2.54</v>
      </c>
      <c r="Q17" s="23">
        <v>2.0699999999999998</v>
      </c>
    </row>
    <row r="18" spans="1:17" x14ac:dyDescent="0.25">
      <c r="A18" s="9" t="s">
        <v>39</v>
      </c>
      <c r="B18" s="2" t="s">
        <v>38</v>
      </c>
      <c r="C18" s="13">
        <v>15.92</v>
      </c>
      <c r="D18" s="2">
        <v>1.04</v>
      </c>
      <c r="E18" s="10">
        <v>11184.42</v>
      </c>
      <c r="F18" s="13">
        <v>0.26</v>
      </c>
      <c r="G18" s="13">
        <v>1.73</v>
      </c>
      <c r="H18" s="13">
        <v>1.74</v>
      </c>
      <c r="I18" s="13">
        <v>8.69</v>
      </c>
      <c r="J18" s="13">
        <v>0.82</v>
      </c>
      <c r="K18" s="13">
        <v>1.44</v>
      </c>
      <c r="L18" s="13">
        <v>42.96</v>
      </c>
      <c r="M18" s="13">
        <v>67.08</v>
      </c>
      <c r="N18" s="13">
        <v>7.15</v>
      </c>
      <c r="O18" s="23">
        <v>5.65</v>
      </c>
      <c r="P18" s="23">
        <v>2.4700000000000002</v>
      </c>
      <c r="Q18" s="23">
        <v>1.82</v>
      </c>
    </row>
    <row r="19" spans="1:17" x14ac:dyDescent="0.25">
      <c r="A19" s="9" t="s">
        <v>40</v>
      </c>
      <c r="B19" s="2" t="s">
        <v>38</v>
      </c>
      <c r="C19" s="13">
        <v>94.86</v>
      </c>
      <c r="D19" s="2">
        <v>1.26</v>
      </c>
      <c r="E19" s="10">
        <v>1080.3699999999999</v>
      </c>
      <c r="F19" s="13">
        <v>0.28000000000000003</v>
      </c>
      <c r="G19" s="13">
        <v>1.39</v>
      </c>
      <c r="H19" s="13">
        <v>1.79</v>
      </c>
      <c r="I19" s="13">
        <v>10.94</v>
      </c>
      <c r="J19" s="13">
        <v>0.47</v>
      </c>
      <c r="K19" s="13">
        <v>1.32</v>
      </c>
      <c r="L19" s="13">
        <v>51.28</v>
      </c>
      <c r="M19" s="13">
        <v>61.16</v>
      </c>
      <c r="N19" s="13" t="s">
        <v>21</v>
      </c>
      <c r="O19" s="23">
        <v>8.8000000000000007</v>
      </c>
      <c r="P19" s="23">
        <v>0.46</v>
      </c>
      <c r="Q19" s="23">
        <v>0.37</v>
      </c>
    </row>
    <row r="20" spans="1:17" x14ac:dyDescent="0.25">
      <c r="A20" s="9" t="s">
        <v>41</v>
      </c>
      <c r="B20" s="2" t="s">
        <v>42</v>
      </c>
      <c r="C20" s="13">
        <v>67.42</v>
      </c>
      <c r="D20" s="2">
        <v>0.93</v>
      </c>
      <c r="E20" s="10">
        <f>2078.01/1.31195</f>
        <v>1583.909447768589</v>
      </c>
      <c r="F20" s="13">
        <v>0.5</v>
      </c>
      <c r="G20" s="13">
        <v>1.19</v>
      </c>
      <c r="H20" s="13">
        <v>1.66</v>
      </c>
      <c r="I20" s="13">
        <v>11.82</v>
      </c>
      <c r="J20" s="13">
        <v>0.99</v>
      </c>
      <c r="K20" s="13">
        <v>1.56</v>
      </c>
      <c r="L20" s="13">
        <v>45.44</v>
      </c>
      <c r="M20" s="13">
        <v>67.7</v>
      </c>
      <c r="N20" s="13">
        <v>1.5</v>
      </c>
      <c r="O20" s="23">
        <v>18.190000000000001</v>
      </c>
      <c r="P20" s="23">
        <v>0.28999999999999998</v>
      </c>
      <c r="Q20" s="23">
        <v>0.74</v>
      </c>
    </row>
    <row r="21" spans="1:17" ht="14.4" thickBot="1" x14ac:dyDescent="0.3">
      <c r="A21" s="7" t="s">
        <v>52</v>
      </c>
      <c r="B21" s="7"/>
      <c r="C21" s="7"/>
      <c r="D21" s="7"/>
      <c r="E21" s="8"/>
      <c r="F21" s="15"/>
      <c r="G21" s="15"/>
      <c r="H21" s="15"/>
      <c r="I21" s="15"/>
      <c r="J21" s="15"/>
      <c r="K21" s="15"/>
      <c r="L21" s="15"/>
      <c r="M21" s="15"/>
      <c r="N21" s="15"/>
      <c r="O21" s="25"/>
      <c r="P21" s="25"/>
      <c r="Q21" s="25"/>
    </row>
    <row r="22" spans="1:17" s="17" customFormat="1" x14ac:dyDescent="0.25">
      <c r="A22" s="20" t="s">
        <v>43</v>
      </c>
      <c r="B22" s="17" t="s">
        <v>11</v>
      </c>
      <c r="C22" s="17">
        <v>16.309999999999999</v>
      </c>
      <c r="D22" s="17">
        <v>1.44</v>
      </c>
      <c r="E22" s="21">
        <v>1032.58</v>
      </c>
      <c r="F22" s="23">
        <v>0.91</v>
      </c>
      <c r="G22" s="23">
        <v>1.53</v>
      </c>
      <c r="H22" s="23">
        <v>1.63</v>
      </c>
      <c r="I22" s="23">
        <v>6.2</v>
      </c>
      <c r="J22" s="23">
        <v>1.36</v>
      </c>
      <c r="K22" s="23">
        <v>2.16</v>
      </c>
      <c r="L22" s="23">
        <v>146.44999999999999</v>
      </c>
      <c r="M22" s="23">
        <v>182.65</v>
      </c>
      <c r="N22" s="23">
        <v>0.66</v>
      </c>
      <c r="O22" s="23">
        <v>28.47</v>
      </c>
      <c r="P22" s="23">
        <v>27.73</v>
      </c>
      <c r="Q22" s="23">
        <v>6.06</v>
      </c>
    </row>
    <row r="23" spans="1:17" ht="14.4" x14ac:dyDescent="0.3">
      <c r="A23" s="26" t="s">
        <v>45</v>
      </c>
      <c r="B23" s="17" t="s">
        <v>46</v>
      </c>
      <c r="C23" s="24" t="s">
        <v>21</v>
      </c>
      <c r="D23" s="17">
        <v>1.52</v>
      </c>
      <c r="E23" s="21">
        <v>161.79513474514357</v>
      </c>
      <c r="F23" s="23">
        <v>2.14</v>
      </c>
      <c r="G23" s="23">
        <v>1.35</v>
      </c>
      <c r="H23" s="23">
        <v>1.35</v>
      </c>
      <c r="I23" s="24" t="s">
        <v>21</v>
      </c>
      <c r="J23" s="23">
        <v>0.61</v>
      </c>
      <c r="K23" s="23">
        <v>1.41</v>
      </c>
      <c r="L23" s="24" t="s">
        <v>21</v>
      </c>
      <c r="M23" s="23">
        <v>49.47</v>
      </c>
      <c r="N23" s="23">
        <v>14.61</v>
      </c>
      <c r="O23" s="23">
        <v>35.11</v>
      </c>
      <c r="P23" s="23">
        <v>-16.14</v>
      </c>
      <c r="Q23" s="23">
        <v>-14.07</v>
      </c>
    </row>
    <row r="24" spans="1:17" s="17" customFormat="1" ht="14.4" x14ac:dyDescent="0.3">
      <c r="A24" s="26" t="s">
        <v>47</v>
      </c>
      <c r="B24" s="17" t="s">
        <v>11</v>
      </c>
      <c r="C24" s="17">
        <v>12.69</v>
      </c>
      <c r="D24" s="17">
        <v>1.51</v>
      </c>
      <c r="E24" s="21">
        <f>42/3.94914</f>
        <v>10.63522691016272</v>
      </c>
      <c r="F24" s="23">
        <v>0.44</v>
      </c>
      <c r="G24" s="23" t="s">
        <v>21</v>
      </c>
      <c r="H24" s="23" t="s">
        <v>21</v>
      </c>
      <c r="I24" s="23" t="s">
        <v>21</v>
      </c>
      <c r="J24" s="23">
        <v>0.17</v>
      </c>
      <c r="K24" s="23">
        <v>0.34</v>
      </c>
      <c r="L24" s="23" t="s">
        <v>21</v>
      </c>
      <c r="M24" s="23" t="s">
        <v>21</v>
      </c>
      <c r="N24" s="23">
        <v>-0.03</v>
      </c>
      <c r="O24" s="23">
        <v>20.88</v>
      </c>
      <c r="P24" s="23">
        <v>55.05</v>
      </c>
      <c r="Q24" s="23">
        <v>-11.61</v>
      </c>
    </row>
    <row r="25" spans="1:17" s="17" customFormat="1" ht="14.4" x14ac:dyDescent="0.3">
      <c r="A25" s="26" t="s">
        <v>48</v>
      </c>
      <c r="B25" s="17" t="s">
        <v>11</v>
      </c>
      <c r="C25" s="17">
        <v>5.82</v>
      </c>
      <c r="D25" s="27" t="s">
        <v>21</v>
      </c>
      <c r="E25" s="21">
        <f>1693.24/3.94914</f>
        <v>428.76170508009341</v>
      </c>
      <c r="F25" s="23">
        <v>1.28</v>
      </c>
      <c r="G25" s="23">
        <v>1.63</v>
      </c>
      <c r="H25" s="24" t="s">
        <v>21</v>
      </c>
      <c r="I25" s="23">
        <v>10.54</v>
      </c>
      <c r="J25" s="23">
        <v>0.43</v>
      </c>
      <c r="K25" s="23">
        <v>1.49</v>
      </c>
      <c r="L25" s="23">
        <v>29.3</v>
      </c>
      <c r="M25" s="23">
        <v>84.8</v>
      </c>
      <c r="N25" s="24" t="s">
        <v>21</v>
      </c>
      <c r="O25" s="24">
        <v>32.83</v>
      </c>
      <c r="P25" s="24">
        <v>38.06</v>
      </c>
      <c r="Q25" s="24">
        <v>20.440000000000001</v>
      </c>
    </row>
    <row r="26" spans="1:17" ht="14.4" x14ac:dyDescent="0.3">
      <c r="A26" s="26" t="s">
        <v>53</v>
      </c>
      <c r="B26" s="2" t="s">
        <v>11</v>
      </c>
      <c r="C26" s="2">
        <v>7.18</v>
      </c>
      <c r="D26" s="24">
        <v>0.51270000000000004</v>
      </c>
      <c r="E26" s="10">
        <f>308.51/3.94914</f>
        <v>78.120806048911916</v>
      </c>
      <c r="F26" s="13">
        <f>E26/140</f>
        <v>0.55800575749222803</v>
      </c>
      <c r="G26" s="13">
        <f>9.8/3.94914/8.95</f>
        <v>0.27726848555359052</v>
      </c>
      <c r="H26" s="24">
        <f>9.8/3.94914/8.38</f>
        <v>0.29612803648026664</v>
      </c>
      <c r="I26" s="13">
        <v>3.63</v>
      </c>
      <c r="J26" s="13">
        <v>0.3967</v>
      </c>
      <c r="K26" s="13">
        <v>1.84</v>
      </c>
      <c r="L26" s="13">
        <f>40/61*100</f>
        <v>65.573770491803273</v>
      </c>
      <c r="M26" s="13">
        <v>142</v>
      </c>
      <c r="N26" s="24" t="s">
        <v>21</v>
      </c>
      <c r="O26" s="24">
        <v>2.52</v>
      </c>
      <c r="P26" s="24">
        <v>43.74</v>
      </c>
      <c r="Q26" s="24">
        <v>8.8000000000000007</v>
      </c>
    </row>
    <row r="27" spans="1:17" ht="16.2" thickBot="1" x14ac:dyDescent="0.35">
      <c r="A27" s="11" t="s">
        <v>44</v>
      </c>
      <c r="B27" s="11"/>
      <c r="C27" s="11">
        <v>21.69</v>
      </c>
      <c r="D27" s="11"/>
      <c r="E27" s="12"/>
      <c r="F27" s="11">
        <v>1.94</v>
      </c>
      <c r="G27" s="11">
        <v>3.47</v>
      </c>
      <c r="H27" s="11">
        <v>4.42</v>
      </c>
      <c r="I27" s="11">
        <v>15.17</v>
      </c>
      <c r="J27" s="11">
        <v>1.41</v>
      </c>
      <c r="K27" s="11">
        <v>1.82</v>
      </c>
      <c r="L27" s="11">
        <v>30.15</v>
      </c>
      <c r="M27" s="11">
        <v>55.05</v>
      </c>
      <c r="N27" s="11">
        <v>5.88</v>
      </c>
      <c r="O27" s="28">
        <v>30.8</v>
      </c>
      <c r="P27" s="22">
        <v>13.21</v>
      </c>
      <c r="Q27" s="22">
        <v>8.8699999999999992</v>
      </c>
    </row>
    <row r="28" spans="1:17" x14ac:dyDescent="0.25">
      <c r="A28" s="9"/>
    </row>
    <row r="30" spans="1:17" x14ac:dyDescent="0.25">
      <c r="A30" s="9" t="s">
        <v>33</v>
      </c>
    </row>
  </sheetData>
  <hyperlinks>
    <hyperlink ref="A4" r:id="rId1"/>
    <hyperlink ref="A2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30" r:id="rId10" display="rates"/>
    <hyperlink ref="A12" r:id="rId11"/>
    <hyperlink ref="A13" r:id="rId12"/>
    <hyperlink ref="A14" r:id="rId13"/>
    <hyperlink ref="A15" r:id="rId14"/>
    <hyperlink ref="A17" r:id="rId15"/>
    <hyperlink ref="A18" r:id="rId16"/>
    <hyperlink ref="A19" r:id="rId17"/>
    <hyperlink ref="A20" r:id="rId18"/>
    <hyperlink ref="A26" r:id="rId19"/>
    <hyperlink ref="A23" r:id="rId20"/>
    <hyperlink ref="A22" r:id="rId21"/>
    <hyperlink ref="A24" r:id="rId22"/>
    <hyperlink ref="A25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Kuzya</dc:creator>
  <cp:lastModifiedBy>Kuzya</cp:lastModifiedBy>
  <dcterms:created xsi:type="dcterms:W3CDTF">2017-03-26T12:00:39Z</dcterms:created>
  <dcterms:modified xsi:type="dcterms:W3CDTF">2017-04-01T17:43:53Z</dcterms:modified>
</cp:coreProperties>
</file>