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sw\Desktop\RSW files\Sandusky Bay\2021\"/>
    </mc:Choice>
  </mc:AlternateContent>
  <xr:revisionPtr revIDLastSave="0" documentId="13_ncr:1_{1CDB197B-52B1-4DEA-8124-59E87857CCB9}" xr6:coauthVersionLast="47" xr6:coauthVersionMax="47" xr10:uidLastSave="{00000000-0000-0000-0000-000000000000}"/>
  <bookViews>
    <workbookView xWindow="-120" yWindow="-120" windowWidth="29040" windowHeight="15840" activeTab="1" xr2:uid="{564DA0C3-A7BA-485C-BB01-002D41E7FD26}"/>
  </bookViews>
  <sheets>
    <sheet name="2020" sheetId="2" r:id="rId1"/>
    <sheet name="202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7" i="3" l="1"/>
  <c r="K23" i="3"/>
  <c r="K8" i="3"/>
  <c r="J37" i="3"/>
  <c r="I37" i="3"/>
  <c r="J34" i="3"/>
  <c r="I34" i="3"/>
  <c r="J30" i="3"/>
  <c r="I30" i="3"/>
  <c r="J26" i="3"/>
  <c r="I26" i="3"/>
  <c r="H17" i="3"/>
  <c r="J17" i="3" s="1"/>
  <c r="H16" i="3"/>
  <c r="H6" i="3"/>
  <c r="J8" i="3" s="1"/>
  <c r="H14" i="3"/>
  <c r="H13" i="3"/>
  <c r="H12" i="3"/>
  <c r="H11" i="3"/>
  <c r="H10" i="3"/>
  <c r="H9" i="3"/>
  <c r="J11" i="3" s="1"/>
  <c r="H8" i="3"/>
  <c r="H7" i="3"/>
  <c r="H5" i="3"/>
  <c r="J5" i="3" s="1"/>
  <c r="H4" i="3"/>
  <c r="H3" i="3"/>
  <c r="H37" i="3"/>
  <c r="H36" i="3"/>
  <c r="H35" i="3"/>
  <c r="H34" i="3"/>
  <c r="H33" i="3"/>
  <c r="H32" i="3"/>
  <c r="H31" i="3"/>
  <c r="H30" i="3"/>
  <c r="H29" i="3"/>
  <c r="H28" i="3"/>
  <c r="H27" i="3"/>
  <c r="I5" i="3" l="1"/>
  <c r="I8" i="3"/>
  <c r="I11" i="3"/>
  <c r="I17" i="3"/>
  <c r="H26" i="3"/>
  <c r="H25" i="3"/>
  <c r="H24" i="3"/>
  <c r="H23" i="3"/>
  <c r="H22" i="3"/>
  <c r="H21" i="3"/>
  <c r="H20" i="3"/>
  <c r="H19" i="3"/>
  <c r="H18" i="3"/>
  <c r="H15" i="3"/>
  <c r="H56" i="2"/>
  <c r="H55" i="2"/>
  <c r="H54" i="2"/>
  <c r="H53" i="2"/>
  <c r="H52" i="2"/>
  <c r="H51" i="2"/>
  <c r="J53" i="2" s="1"/>
  <c r="I15" i="3" l="1"/>
  <c r="J15" i="3"/>
  <c r="J23" i="3"/>
  <c r="I23" i="3"/>
  <c r="J20" i="3"/>
  <c r="I20" i="3"/>
  <c r="I56" i="2"/>
  <c r="I53" i="2"/>
  <c r="J56" i="2"/>
  <c r="H50" i="2" l="1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I38" i="2" s="1"/>
  <c r="H35" i="2"/>
  <c r="H34" i="2"/>
  <c r="H33" i="2"/>
  <c r="H32" i="2"/>
  <c r="H31" i="2"/>
  <c r="H30" i="2"/>
  <c r="H29" i="2"/>
  <c r="H28" i="2"/>
  <c r="H27" i="2"/>
  <c r="J29" i="2" s="1"/>
  <c r="H26" i="2"/>
  <c r="H25" i="2"/>
  <c r="H24" i="2"/>
  <c r="H23" i="2"/>
  <c r="H22" i="2"/>
  <c r="H21" i="2"/>
  <c r="H20" i="2"/>
  <c r="H19" i="2"/>
  <c r="H18" i="2"/>
  <c r="H17" i="2"/>
  <c r="H16" i="2"/>
  <c r="I17" i="2" s="1"/>
  <c r="H15" i="2"/>
  <c r="J20" i="2" l="1"/>
  <c r="J44" i="2"/>
  <c r="I44" i="2"/>
  <c r="J41" i="2"/>
  <c r="J38" i="2"/>
  <c r="J47" i="2"/>
  <c r="I50" i="2"/>
  <c r="I35" i="2"/>
  <c r="J35" i="2"/>
  <c r="I41" i="2"/>
  <c r="J50" i="2"/>
  <c r="I47" i="2"/>
  <c r="J32" i="2"/>
  <c r="J26" i="2"/>
  <c r="J23" i="2"/>
  <c r="I29" i="2"/>
  <c r="I23" i="2"/>
  <c r="I26" i="2"/>
  <c r="I32" i="2"/>
  <c r="J17" i="2"/>
  <c r="I20" i="2"/>
  <c r="H14" i="2"/>
  <c r="H13" i="2"/>
  <c r="H12" i="2"/>
  <c r="H11" i="2"/>
  <c r="H10" i="2"/>
  <c r="H9" i="2"/>
  <c r="J11" i="2" l="1"/>
  <c r="I11" i="2"/>
  <c r="J14" i="2"/>
  <c r="I14" i="2"/>
  <c r="H8" i="2"/>
  <c r="H7" i="2"/>
  <c r="H6" i="2"/>
  <c r="H5" i="2"/>
  <c r="H4" i="2"/>
  <c r="H3" i="2"/>
  <c r="J8" i="2" l="1"/>
  <c r="I8" i="2"/>
  <c r="I5" i="2"/>
  <c r="J5" i="2"/>
</calcChain>
</file>

<file path=xl/sharedStrings.xml><?xml version="1.0" encoding="utf-8"?>
<sst xmlns="http://schemas.openxmlformats.org/spreadsheetml/2006/main" count="112" uniqueCount="28">
  <si>
    <t>Samples</t>
  </si>
  <si>
    <t>Date</t>
  </si>
  <si>
    <t>Dilution</t>
  </si>
  <si>
    <t>filtered vol (mL)</t>
  </si>
  <si>
    <t>acetone vol (mL)</t>
  </si>
  <si>
    <t>extr chl
(μg/L)</t>
  </si>
  <si>
    <t>Average extr chl (μg/L)</t>
  </si>
  <si>
    <t>Filter Type (microns)</t>
  </si>
  <si>
    <t>Original Fluorimeter Reading</t>
  </si>
  <si>
    <t>Standard Deviation</t>
  </si>
  <si>
    <t>ER30</t>
  </si>
  <si>
    <t>OA2</t>
  </si>
  <si>
    <t>OA3</t>
  </si>
  <si>
    <t>OA4</t>
  </si>
  <si>
    <t>OA5</t>
  </si>
  <si>
    <t>Lake Erie Central Basin</t>
  </si>
  <si>
    <t>ER31</t>
  </si>
  <si>
    <t>ER38</t>
  </si>
  <si>
    <t>NB22-002</t>
  </si>
  <si>
    <t>NB22-003</t>
  </si>
  <si>
    <t>NB22-004</t>
  </si>
  <si>
    <t>SB</t>
  </si>
  <si>
    <t>EC 970</t>
  </si>
  <si>
    <t>ER 91M</t>
  </si>
  <si>
    <t>LSC-MB</t>
  </si>
  <si>
    <t>% &gt;20 um</t>
  </si>
  <si>
    <t>Great Lakes Winter Grab</t>
  </si>
  <si>
    <t>Filter pore size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</si>
</sst>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0"/>
      <name val="Arial"/>
      <family val="2"/>
    </font>
    <font>
      <b/>
      <sz val="8"/>
      <name val="Arial"/>
      <family val="2"/>
    </font>
    <font>
      <sz val="11"/>
      <color rgb="FF00000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b/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39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3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/>
    </xf>
    <xf numFmtId="14" fontId="2" fillId="0" borderId="1" xfId="0" applyNumberFormat="1" applyFont="1" applyBorder="1"/>
    <xf numFmtId="0" fontId="7" fillId="0" borderId="1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vertical="center"/>
    </xf>
    <xf numFmtId="0" fontId="2" fillId="0" borderId="1" xfId="0" quotePrefix="1" applyFont="1" applyBorder="1" applyAlignment="1">
      <alignment vertical="center"/>
    </xf>
    <xf numFmtId="2" fontId="2" fillId="0" borderId="1" xfId="0" quotePrefix="1" applyNumberFormat="1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2" fontId="1" fillId="0" borderId="1" xfId="0" applyNumberFormat="1" applyFont="1" applyBorder="1"/>
    <xf numFmtId="2" fontId="3" fillId="0" borderId="1" xfId="0" quotePrefix="1" applyNumberFormat="1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 wrapText="1"/>
    </xf>
    <xf numFmtId="0" fontId="9" fillId="0" borderId="0" xfId="0" applyFont="1"/>
    <xf numFmtId="2" fontId="2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7" fillId="0" borderId="1" xfId="0" applyFont="1" applyFill="1" applyBorder="1" applyAlignment="1">
      <alignment horizontal="center" vertical="center"/>
    </xf>
    <xf numFmtId="0" fontId="0" fillId="0" borderId="3" xfId="0" quotePrefix="1" applyFont="1" applyBorder="1" applyAlignment="1">
      <alignment horizontal="center" vertical="center"/>
    </xf>
    <xf numFmtId="14" fontId="0" fillId="0" borderId="1" xfId="0" quotePrefix="1" applyNumberFormat="1" applyFont="1" applyBorder="1" applyAlignment="1">
      <alignment horizontal="right" vertical="center"/>
    </xf>
    <xf numFmtId="0" fontId="12" fillId="0" borderId="1" xfId="2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2" fontId="2" fillId="0" borderId="1" xfId="0" quotePrefix="1" applyNumberFormat="1" applyFont="1" applyBorder="1" applyAlignment="1">
      <alignment horizontal="right" vertical="center"/>
    </xf>
    <xf numFmtId="0" fontId="10" fillId="0" borderId="1" xfId="2" applyFont="1" applyBorder="1" applyAlignment="1">
      <alignment horizontal="center" vertical="center" wrapText="1"/>
    </xf>
    <xf numFmtId="2" fontId="13" fillId="0" borderId="1" xfId="2" applyNumberFormat="1" applyFont="1" applyBorder="1" applyAlignment="1">
      <alignment horizontal="right" vertical="center" wrapText="1"/>
    </xf>
    <xf numFmtId="0" fontId="12" fillId="0" borderId="1" xfId="2" applyFont="1" applyBorder="1" applyAlignment="1">
      <alignment horizontal="right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9" fillId="0" borderId="1" xfId="0" applyFont="1" applyBorder="1"/>
    <xf numFmtId="2" fontId="0" fillId="0" borderId="1" xfId="0" applyNumberFormat="1" applyFont="1" applyBorder="1"/>
    <xf numFmtId="0" fontId="14" fillId="0" borderId="1" xfId="0" applyFont="1" applyBorder="1"/>
  </cellXfs>
  <cellStyles count="3">
    <cellStyle name="Normal" xfId="0" builtinId="0"/>
    <cellStyle name="常规 2" xfId="1" xr:uid="{B595FB0A-7729-456F-A5A5-B08D2FC5C940}"/>
    <cellStyle name="常规 2 2" xfId="2" xr:uid="{50043385-7289-4298-9762-BF746758B9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5FBAE-7C9D-40EE-B732-A5FD0597E498}">
  <dimension ref="A1:K56"/>
  <sheetViews>
    <sheetView topLeftCell="A25" workbookViewId="0">
      <selection sqref="A1:XFD20"/>
    </sheetView>
  </sheetViews>
  <sheetFormatPr defaultRowHeight="15"/>
  <cols>
    <col min="3" max="3" width="10.42578125" bestFit="1" customWidth="1"/>
    <col min="11" max="11" width="29.85546875" bestFit="1" customWidth="1"/>
  </cols>
  <sheetData>
    <row r="1" spans="1:11" ht="15.75">
      <c r="A1" s="1" t="s">
        <v>15</v>
      </c>
      <c r="B1" s="1"/>
      <c r="C1" s="1"/>
      <c r="D1" s="17"/>
      <c r="E1" s="2"/>
      <c r="F1" s="2"/>
      <c r="G1" s="2"/>
      <c r="H1" s="3"/>
      <c r="I1" s="4"/>
      <c r="J1" s="4"/>
    </row>
    <row r="2" spans="1:11" ht="45">
      <c r="A2" s="5" t="s">
        <v>0</v>
      </c>
      <c r="B2" s="5" t="s">
        <v>7</v>
      </c>
      <c r="C2" s="6" t="s">
        <v>1</v>
      </c>
      <c r="D2" s="18" t="s">
        <v>2</v>
      </c>
      <c r="E2" s="7" t="s">
        <v>3</v>
      </c>
      <c r="F2" s="7" t="s">
        <v>4</v>
      </c>
      <c r="G2" s="19" t="s">
        <v>8</v>
      </c>
      <c r="H2" s="8" t="s">
        <v>5</v>
      </c>
      <c r="I2" s="7" t="s">
        <v>6</v>
      </c>
      <c r="J2" s="7" t="s">
        <v>9</v>
      </c>
    </row>
    <row r="3" spans="1:11">
      <c r="A3" s="9" t="s">
        <v>10</v>
      </c>
      <c r="B3" s="16">
        <v>0.2</v>
      </c>
      <c r="C3" s="10">
        <v>43952</v>
      </c>
      <c r="D3" s="13">
        <v>1</v>
      </c>
      <c r="E3" s="11">
        <v>50</v>
      </c>
      <c r="F3" s="11">
        <v>5</v>
      </c>
      <c r="G3" s="2">
        <v>24.89</v>
      </c>
      <c r="H3" s="12">
        <f>(G3*F3)/E3*D3</f>
        <v>2.4889999999999999</v>
      </c>
      <c r="I3" s="13"/>
      <c r="J3" s="13"/>
      <c r="K3" s="20"/>
    </row>
    <row r="4" spans="1:11">
      <c r="A4" s="9" t="s">
        <v>10</v>
      </c>
      <c r="B4" s="16">
        <v>0.2</v>
      </c>
      <c r="C4" s="10">
        <v>43952</v>
      </c>
      <c r="D4" s="13">
        <v>1</v>
      </c>
      <c r="E4" s="11">
        <v>50</v>
      </c>
      <c r="F4" s="11">
        <v>5</v>
      </c>
      <c r="G4" s="2">
        <v>26.51</v>
      </c>
      <c r="H4" s="12">
        <f t="shared" ref="H4:H8" si="0">(G4*F4)/E4*D4</f>
        <v>2.6510000000000002</v>
      </c>
      <c r="I4" s="14"/>
      <c r="J4" s="14"/>
    </row>
    <row r="5" spans="1:11">
      <c r="A5" s="9" t="s">
        <v>10</v>
      </c>
      <c r="B5" s="16">
        <v>0.2</v>
      </c>
      <c r="C5" s="10">
        <v>43952</v>
      </c>
      <c r="D5" s="13">
        <v>1</v>
      </c>
      <c r="E5" s="11">
        <v>50</v>
      </c>
      <c r="F5" s="11">
        <v>5</v>
      </c>
      <c r="G5" s="2">
        <v>20.48</v>
      </c>
      <c r="H5" s="12">
        <f t="shared" si="0"/>
        <v>2.048</v>
      </c>
      <c r="I5" s="15">
        <f>AVERAGE(H3:H5)</f>
        <v>2.3960000000000004</v>
      </c>
      <c r="J5" s="15">
        <f>STDEV(H3:H5)</f>
        <v>0.31207210705219707</v>
      </c>
    </row>
    <row r="6" spans="1:11">
      <c r="A6" s="9" t="s">
        <v>10</v>
      </c>
      <c r="B6" s="16">
        <v>20</v>
      </c>
      <c r="C6" s="10">
        <v>43952</v>
      </c>
      <c r="D6" s="13">
        <v>1</v>
      </c>
      <c r="E6" s="11">
        <v>200</v>
      </c>
      <c r="F6" s="11">
        <v>5</v>
      </c>
      <c r="G6" s="2">
        <v>32.799999999999997</v>
      </c>
      <c r="H6" s="12">
        <f t="shared" si="0"/>
        <v>0.82</v>
      </c>
      <c r="I6" s="4"/>
      <c r="J6" s="13"/>
    </row>
    <row r="7" spans="1:11">
      <c r="A7" s="9" t="s">
        <v>10</v>
      </c>
      <c r="B7" s="16">
        <v>20</v>
      </c>
      <c r="C7" s="10">
        <v>43952</v>
      </c>
      <c r="D7" s="13">
        <v>1</v>
      </c>
      <c r="E7" s="11">
        <v>200</v>
      </c>
      <c r="F7" s="11">
        <v>5</v>
      </c>
      <c r="G7" s="2">
        <v>31.16</v>
      </c>
      <c r="H7" s="12">
        <f t="shared" si="0"/>
        <v>0.77900000000000003</v>
      </c>
      <c r="I7" s="4"/>
      <c r="J7" s="13"/>
    </row>
    <row r="8" spans="1:11">
      <c r="A8" s="9" t="s">
        <v>10</v>
      </c>
      <c r="B8" s="16">
        <v>20</v>
      </c>
      <c r="C8" s="10">
        <v>43952</v>
      </c>
      <c r="D8" s="13">
        <v>1</v>
      </c>
      <c r="E8" s="11">
        <v>200</v>
      </c>
      <c r="F8" s="11">
        <v>5</v>
      </c>
      <c r="G8" s="2">
        <v>30.98</v>
      </c>
      <c r="H8" s="12">
        <f t="shared" si="0"/>
        <v>0.77450000000000008</v>
      </c>
      <c r="I8" s="13">
        <f>AVERAGE(H6:H8)</f>
        <v>0.79116666666666668</v>
      </c>
      <c r="J8" s="13">
        <f>STDEV(H6:H8)</f>
        <v>2.5071564237863789E-2</v>
      </c>
    </row>
    <row r="9" spans="1:11">
      <c r="A9" s="9" t="s">
        <v>11</v>
      </c>
      <c r="B9" s="16">
        <v>0.2</v>
      </c>
      <c r="C9" s="10">
        <v>43952</v>
      </c>
      <c r="D9" s="13">
        <v>1</v>
      </c>
      <c r="E9" s="11">
        <v>50</v>
      </c>
      <c r="F9" s="11">
        <v>5</v>
      </c>
      <c r="G9" s="2">
        <v>10.32</v>
      </c>
      <c r="H9" s="12">
        <f>(G9*F9)/E9*D9</f>
        <v>1.032</v>
      </c>
      <c r="I9" s="13"/>
      <c r="J9" s="13"/>
      <c r="K9" s="20"/>
    </row>
    <row r="10" spans="1:11">
      <c r="A10" s="9" t="s">
        <v>11</v>
      </c>
      <c r="B10" s="16">
        <v>0.2</v>
      </c>
      <c r="C10" s="10">
        <v>43952</v>
      </c>
      <c r="D10" s="13">
        <v>1</v>
      </c>
      <c r="E10" s="11">
        <v>50</v>
      </c>
      <c r="F10" s="11">
        <v>5</v>
      </c>
      <c r="G10" s="2">
        <v>11.91</v>
      </c>
      <c r="H10" s="12">
        <f t="shared" ref="H10:H14" si="1">(G10*F10)/E10*D10</f>
        <v>1.1909999999999998</v>
      </c>
      <c r="I10" s="14"/>
      <c r="J10" s="15"/>
    </row>
    <row r="11" spans="1:11">
      <c r="A11" s="9" t="s">
        <v>11</v>
      </c>
      <c r="B11" s="16">
        <v>0.2</v>
      </c>
      <c r="C11" s="10">
        <v>43952</v>
      </c>
      <c r="D11" s="13">
        <v>1</v>
      </c>
      <c r="E11" s="11">
        <v>50</v>
      </c>
      <c r="F11" s="11">
        <v>5</v>
      </c>
      <c r="G11" s="2">
        <v>11.51</v>
      </c>
      <c r="H11" s="12">
        <f t="shared" si="1"/>
        <v>1.151</v>
      </c>
      <c r="I11" s="15">
        <f>AVERAGE(H9:H11)</f>
        <v>1.1246666666666665</v>
      </c>
      <c r="J11" s="15">
        <f>STDEV(H9:H11)</f>
        <v>8.2706307699795908E-2</v>
      </c>
    </row>
    <row r="12" spans="1:11">
      <c r="A12" s="9" t="s">
        <v>11</v>
      </c>
      <c r="B12" s="16">
        <v>20</v>
      </c>
      <c r="C12" s="10">
        <v>43952</v>
      </c>
      <c r="D12" s="13">
        <v>1</v>
      </c>
      <c r="E12" s="11">
        <v>200</v>
      </c>
      <c r="F12" s="11">
        <v>5</v>
      </c>
      <c r="G12" s="2">
        <v>8.8699999999999992</v>
      </c>
      <c r="H12" s="12">
        <f t="shared" si="1"/>
        <v>0.22174999999999997</v>
      </c>
      <c r="I12" s="4"/>
      <c r="J12" s="13"/>
    </row>
    <row r="13" spans="1:11">
      <c r="A13" s="9" t="s">
        <v>11</v>
      </c>
      <c r="B13" s="16">
        <v>20</v>
      </c>
      <c r="C13" s="10">
        <v>43952</v>
      </c>
      <c r="D13" s="13">
        <v>1</v>
      </c>
      <c r="E13" s="11">
        <v>200</v>
      </c>
      <c r="F13" s="11">
        <v>5</v>
      </c>
      <c r="G13" s="2">
        <v>9.2899999999999991</v>
      </c>
      <c r="H13" s="12">
        <f t="shared" si="1"/>
        <v>0.23224999999999998</v>
      </c>
      <c r="I13" s="4"/>
      <c r="J13" s="13"/>
    </row>
    <row r="14" spans="1:11">
      <c r="A14" s="9" t="s">
        <v>11</v>
      </c>
      <c r="B14" s="16">
        <v>20</v>
      </c>
      <c r="C14" s="10">
        <v>43952</v>
      </c>
      <c r="D14" s="13">
        <v>1</v>
      </c>
      <c r="E14" s="11">
        <v>200</v>
      </c>
      <c r="F14" s="11">
        <v>5</v>
      </c>
      <c r="G14" s="2">
        <v>8.44</v>
      </c>
      <c r="H14" s="12">
        <f t="shared" si="1"/>
        <v>0.21099999999999997</v>
      </c>
      <c r="I14" s="13">
        <f>AVERAGE(H12:H14)</f>
        <v>0.22166666666666665</v>
      </c>
      <c r="J14" s="13">
        <f>STDEV(H12:H14)</f>
        <v>1.0625245095212323E-2</v>
      </c>
    </row>
    <row r="15" spans="1:11">
      <c r="A15" s="9" t="s">
        <v>12</v>
      </c>
      <c r="B15" s="16">
        <v>0.2</v>
      </c>
      <c r="C15" s="10">
        <v>43952</v>
      </c>
      <c r="D15" s="13">
        <v>1</v>
      </c>
      <c r="E15" s="11">
        <v>50</v>
      </c>
      <c r="F15" s="11">
        <v>5</v>
      </c>
      <c r="G15" s="2">
        <v>6.58</v>
      </c>
      <c r="H15" s="12">
        <f>(G15*F15)/E15*D15</f>
        <v>0.65799999999999992</v>
      </c>
      <c r="I15" s="13"/>
      <c r="J15" s="13"/>
      <c r="K15" s="20"/>
    </row>
    <row r="16" spans="1:11">
      <c r="A16" s="9" t="s">
        <v>12</v>
      </c>
      <c r="B16" s="16">
        <v>0.2</v>
      </c>
      <c r="C16" s="10">
        <v>43952</v>
      </c>
      <c r="D16" s="13">
        <v>1</v>
      </c>
      <c r="E16" s="11">
        <v>50</v>
      </c>
      <c r="F16" s="11">
        <v>5</v>
      </c>
      <c r="G16" s="2">
        <v>6.45</v>
      </c>
      <c r="H16" s="12">
        <f t="shared" ref="H16:H20" si="2">(G16*F16)/E16*D16</f>
        <v>0.64500000000000002</v>
      </c>
      <c r="I16" s="14"/>
      <c r="J16" s="15"/>
    </row>
    <row r="17" spans="1:11">
      <c r="A17" s="9" t="s">
        <v>12</v>
      </c>
      <c r="B17" s="16">
        <v>0.2</v>
      </c>
      <c r="C17" s="10">
        <v>43952</v>
      </c>
      <c r="D17" s="13">
        <v>1</v>
      </c>
      <c r="E17" s="11">
        <v>50</v>
      </c>
      <c r="F17" s="11">
        <v>5</v>
      </c>
      <c r="G17" s="2">
        <v>5.95</v>
      </c>
      <c r="H17" s="12">
        <f t="shared" si="2"/>
        <v>0.59499999999999997</v>
      </c>
      <c r="I17" s="15">
        <f>AVERAGE(H15:H17)</f>
        <v>0.6326666666666666</v>
      </c>
      <c r="J17" s="15">
        <f>STDEV(H15:H17)</f>
        <v>3.3261589458913901E-2</v>
      </c>
    </row>
    <row r="18" spans="1:11">
      <c r="A18" s="9" t="s">
        <v>12</v>
      </c>
      <c r="B18" s="16">
        <v>20</v>
      </c>
      <c r="C18" s="10">
        <v>43952</v>
      </c>
      <c r="D18" s="13">
        <v>1</v>
      </c>
      <c r="E18" s="11">
        <v>200</v>
      </c>
      <c r="F18" s="11">
        <v>5</v>
      </c>
      <c r="G18" s="2">
        <v>0.36</v>
      </c>
      <c r="H18" s="12">
        <f t="shared" si="2"/>
        <v>8.9999999999999993E-3</v>
      </c>
      <c r="I18" s="4"/>
      <c r="J18" s="13"/>
    </row>
    <row r="19" spans="1:11">
      <c r="A19" s="9" t="s">
        <v>12</v>
      </c>
      <c r="B19" s="16">
        <v>20</v>
      </c>
      <c r="C19" s="10">
        <v>43952</v>
      </c>
      <c r="D19" s="13">
        <v>1</v>
      </c>
      <c r="E19" s="11">
        <v>200</v>
      </c>
      <c r="F19" s="11">
        <v>5</v>
      </c>
      <c r="G19" s="2">
        <v>0.99</v>
      </c>
      <c r="H19" s="12">
        <f t="shared" si="2"/>
        <v>2.4750000000000001E-2</v>
      </c>
      <c r="I19" s="4"/>
      <c r="J19" s="13"/>
    </row>
    <row r="20" spans="1:11">
      <c r="A20" s="9" t="s">
        <v>12</v>
      </c>
      <c r="B20" s="16">
        <v>20</v>
      </c>
      <c r="C20" s="10">
        <v>43952</v>
      </c>
      <c r="D20" s="13">
        <v>1</v>
      </c>
      <c r="E20" s="11">
        <v>200</v>
      </c>
      <c r="F20" s="11">
        <v>5</v>
      </c>
      <c r="G20" s="2">
        <v>0.72</v>
      </c>
      <c r="H20" s="12">
        <f t="shared" si="2"/>
        <v>1.7999999999999999E-2</v>
      </c>
      <c r="I20" s="13">
        <f>AVERAGE(H18:H20)</f>
        <v>1.7250000000000001E-2</v>
      </c>
      <c r="J20" s="13">
        <f>STDEV(H18:H20)</f>
        <v>7.9017403146395496E-3</v>
      </c>
    </row>
    <row r="21" spans="1:11">
      <c r="A21" s="9" t="s">
        <v>13</v>
      </c>
      <c r="B21" s="16">
        <v>0.2</v>
      </c>
      <c r="C21" s="10">
        <v>43952</v>
      </c>
      <c r="D21" s="13">
        <v>1</v>
      </c>
      <c r="E21" s="11">
        <v>50</v>
      </c>
      <c r="F21" s="11">
        <v>5</v>
      </c>
      <c r="G21" s="2">
        <v>7.32</v>
      </c>
      <c r="H21" s="12">
        <f>(G21*F21)/E21*D21</f>
        <v>0.73199999999999998</v>
      </c>
      <c r="I21" s="13"/>
      <c r="J21" s="13"/>
      <c r="K21" s="20"/>
    </row>
    <row r="22" spans="1:11">
      <c r="A22" s="9" t="s">
        <v>13</v>
      </c>
      <c r="B22" s="16">
        <v>0.2</v>
      </c>
      <c r="C22" s="10">
        <v>43952</v>
      </c>
      <c r="D22" s="13">
        <v>1</v>
      </c>
      <c r="E22" s="11">
        <v>50</v>
      </c>
      <c r="F22" s="11">
        <v>5</v>
      </c>
      <c r="G22" s="2">
        <v>8.11</v>
      </c>
      <c r="H22" s="12">
        <f t="shared" ref="H22:H26" si="3">(G22*F22)/E22*D22</f>
        <v>0.81099999999999994</v>
      </c>
      <c r="I22" s="14"/>
      <c r="J22" s="15"/>
    </row>
    <row r="23" spans="1:11">
      <c r="A23" s="9" t="s">
        <v>13</v>
      </c>
      <c r="B23" s="16">
        <v>0.2</v>
      </c>
      <c r="C23" s="10">
        <v>43952</v>
      </c>
      <c r="D23" s="13">
        <v>1</v>
      </c>
      <c r="E23" s="11">
        <v>50</v>
      </c>
      <c r="F23" s="11">
        <v>5</v>
      </c>
      <c r="G23" s="2">
        <v>8.01</v>
      </c>
      <c r="H23" s="12">
        <f t="shared" si="3"/>
        <v>0.80099999999999993</v>
      </c>
      <c r="I23" s="15">
        <f>AVERAGE(H21:H23)</f>
        <v>0.78133333333333332</v>
      </c>
      <c r="J23" s="15">
        <f>STDEV(H21:H23)</f>
        <v>4.3015501081974286E-2</v>
      </c>
    </row>
    <row r="24" spans="1:11">
      <c r="A24" s="9" t="s">
        <v>13</v>
      </c>
      <c r="B24" s="16">
        <v>20</v>
      </c>
      <c r="C24" s="10">
        <v>43952</v>
      </c>
      <c r="D24" s="13">
        <v>1</v>
      </c>
      <c r="E24" s="11">
        <v>200</v>
      </c>
      <c r="F24" s="11">
        <v>5</v>
      </c>
      <c r="G24" s="2">
        <v>0</v>
      </c>
      <c r="H24" s="12">
        <f t="shared" si="3"/>
        <v>0</v>
      </c>
      <c r="I24" s="4"/>
      <c r="J24" s="4"/>
    </row>
    <row r="25" spans="1:11">
      <c r="A25" s="9" t="s">
        <v>13</v>
      </c>
      <c r="B25" s="16">
        <v>20</v>
      </c>
      <c r="C25" s="10">
        <v>43952</v>
      </c>
      <c r="D25" s="13">
        <v>1</v>
      </c>
      <c r="E25" s="11">
        <v>200</v>
      </c>
      <c r="F25" s="11">
        <v>5</v>
      </c>
      <c r="G25" s="2">
        <v>0.02</v>
      </c>
      <c r="H25" s="12">
        <f t="shared" si="3"/>
        <v>5.0000000000000001E-4</v>
      </c>
      <c r="I25" s="4"/>
      <c r="J25" s="4"/>
    </row>
    <row r="26" spans="1:11">
      <c r="A26" s="9" t="s">
        <v>13</v>
      </c>
      <c r="B26" s="16">
        <v>20</v>
      </c>
      <c r="C26" s="10">
        <v>43952</v>
      </c>
      <c r="D26" s="13">
        <v>1</v>
      </c>
      <c r="E26" s="11">
        <v>200</v>
      </c>
      <c r="F26" s="11">
        <v>5</v>
      </c>
      <c r="G26" s="2">
        <v>0</v>
      </c>
      <c r="H26" s="12">
        <f t="shared" si="3"/>
        <v>0</v>
      </c>
      <c r="I26" s="13">
        <f>AVERAGE(H24:H26)</f>
        <v>1.6666666666666666E-4</v>
      </c>
      <c r="J26" s="13">
        <f>STDEV(H24:H26)</f>
        <v>2.886751345948129E-4</v>
      </c>
    </row>
    <row r="27" spans="1:11">
      <c r="A27" s="9" t="s">
        <v>14</v>
      </c>
      <c r="B27" s="16">
        <v>0.2</v>
      </c>
      <c r="C27" s="10">
        <v>43952</v>
      </c>
      <c r="D27" s="13">
        <v>1</v>
      </c>
      <c r="E27" s="11">
        <v>50</v>
      </c>
      <c r="F27" s="11">
        <v>5</v>
      </c>
      <c r="G27" s="2">
        <v>16.350000000000001</v>
      </c>
      <c r="H27" s="12">
        <f>(G27*F27)/E27*D27</f>
        <v>1.635</v>
      </c>
      <c r="I27" s="13"/>
      <c r="J27" s="13"/>
      <c r="K27" s="20"/>
    </row>
    <row r="28" spans="1:11">
      <c r="A28" s="9" t="s">
        <v>14</v>
      </c>
      <c r="B28" s="16">
        <v>0.2</v>
      </c>
      <c r="C28" s="10">
        <v>43952</v>
      </c>
      <c r="D28" s="13">
        <v>1</v>
      </c>
      <c r="E28" s="11">
        <v>50</v>
      </c>
      <c r="F28" s="11">
        <v>5</v>
      </c>
      <c r="G28" s="2">
        <v>14.96</v>
      </c>
      <c r="H28" s="12">
        <f t="shared" ref="H28:H32" si="4">(G28*F28)/E28*D28</f>
        <v>1.4960000000000002</v>
      </c>
      <c r="I28" s="14"/>
      <c r="J28" s="15"/>
    </row>
    <row r="29" spans="1:11">
      <c r="A29" s="9" t="s">
        <v>14</v>
      </c>
      <c r="B29" s="16">
        <v>0.2</v>
      </c>
      <c r="C29" s="10">
        <v>43952</v>
      </c>
      <c r="D29" s="13">
        <v>1</v>
      </c>
      <c r="E29" s="11">
        <v>50</v>
      </c>
      <c r="F29" s="11">
        <v>5</v>
      </c>
      <c r="G29" s="2">
        <v>16.82</v>
      </c>
      <c r="H29" s="12">
        <f t="shared" si="4"/>
        <v>1.6819999999999999</v>
      </c>
      <c r="I29" s="15">
        <f>AVERAGE(H27:H29)</f>
        <v>1.6043333333333336</v>
      </c>
      <c r="J29" s="15">
        <f>STDEV(H27:H29)</f>
        <v>9.6717802566711086E-2</v>
      </c>
    </row>
    <row r="30" spans="1:11">
      <c r="A30" s="9" t="s">
        <v>14</v>
      </c>
      <c r="B30" s="16">
        <v>20</v>
      </c>
      <c r="C30" s="10">
        <v>43952</v>
      </c>
      <c r="D30" s="13">
        <v>1</v>
      </c>
      <c r="E30" s="11">
        <v>200</v>
      </c>
      <c r="F30" s="11">
        <v>5</v>
      </c>
      <c r="G30" s="2">
        <v>0</v>
      </c>
      <c r="H30" s="12">
        <f t="shared" si="4"/>
        <v>0</v>
      </c>
      <c r="I30" s="4"/>
      <c r="J30" s="13"/>
    </row>
    <row r="31" spans="1:11">
      <c r="A31" s="9" t="s">
        <v>14</v>
      </c>
      <c r="B31" s="16">
        <v>20</v>
      </c>
      <c r="C31" s="10">
        <v>43952</v>
      </c>
      <c r="D31" s="13">
        <v>1</v>
      </c>
      <c r="E31" s="11">
        <v>200</v>
      </c>
      <c r="F31" s="11">
        <v>5</v>
      </c>
      <c r="G31" s="2">
        <v>0</v>
      </c>
      <c r="H31" s="12">
        <f t="shared" si="4"/>
        <v>0</v>
      </c>
      <c r="I31" s="4"/>
      <c r="J31" s="13"/>
    </row>
    <row r="32" spans="1:11">
      <c r="A32" s="9" t="s">
        <v>14</v>
      </c>
      <c r="B32" s="16">
        <v>20</v>
      </c>
      <c r="C32" s="10">
        <v>43952</v>
      </c>
      <c r="D32" s="13">
        <v>1</v>
      </c>
      <c r="E32" s="11">
        <v>200</v>
      </c>
      <c r="F32" s="11">
        <v>5</v>
      </c>
      <c r="G32" s="2">
        <v>0</v>
      </c>
      <c r="H32" s="12">
        <f t="shared" si="4"/>
        <v>0</v>
      </c>
      <c r="I32" s="13">
        <f>AVERAGE(H30:H32)</f>
        <v>0</v>
      </c>
      <c r="J32" s="13">
        <f>STDEV(H30:H32)</f>
        <v>0</v>
      </c>
    </row>
    <row r="33" spans="1:11">
      <c r="A33" s="9" t="s">
        <v>10</v>
      </c>
      <c r="B33" s="16">
        <v>0.2</v>
      </c>
      <c r="C33" s="10">
        <v>43973</v>
      </c>
      <c r="D33" s="13">
        <v>1</v>
      </c>
      <c r="E33" s="11">
        <v>50</v>
      </c>
      <c r="F33" s="11">
        <v>5</v>
      </c>
      <c r="G33" s="2">
        <v>12.44</v>
      </c>
      <c r="H33" s="12">
        <f>(G33*F33)/E33*D33</f>
        <v>1.244</v>
      </c>
      <c r="I33" s="13"/>
      <c r="J33" s="13"/>
      <c r="K33" s="20"/>
    </row>
    <row r="34" spans="1:11">
      <c r="A34" s="9" t="s">
        <v>10</v>
      </c>
      <c r="B34" s="16">
        <v>0.2</v>
      </c>
      <c r="C34" s="10">
        <v>43973</v>
      </c>
      <c r="D34" s="13">
        <v>1</v>
      </c>
      <c r="E34" s="11">
        <v>50</v>
      </c>
      <c r="F34" s="11">
        <v>5</v>
      </c>
      <c r="G34" s="2">
        <v>8.23</v>
      </c>
      <c r="H34" s="12">
        <f t="shared" ref="H34:H38" si="5">(G34*F34)/E34*D34</f>
        <v>0.82300000000000006</v>
      </c>
      <c r="I34" s="14"/>
      <c r="J34" s="14"/>
    </row>
    <row r="35" spans="1:11">
      <c r="A35" s="9" t="s">
        <v>10</v>
      </c>
      <c r="B35" s="16">
        <v>0.2</v>
      </c>
      <c r="C35" s="10">
        <v>43973</v>
      </c>
      <c r="D35" s="13">
        <v>1</v>
      </c>
      <c r="E35" s="11">
        <v>50</v>
      </c>
      <c r="F35" s="11">
        <v>5</v>
      </c>
      <c r="G35" s="2">
        <v>12.32</v>
      </c>
      <c r="H35" s="12">
        <f t="shared" si="5"/>
        <v>1.232</v>
      </c>
      <c r="I35" s="15">
        <f>AVERAGE(H33:H35)</f>
        <v>1.0996666666666668</v>
      </c>
      <c r="J35" s="15">
        <f>STDEV(H33:H35)</f>
        <v>0.23967547503516706</v>
      </c>
    </row>
    <row r="36" spans="1:11">
      <c r="A36" s="9" t="s">
        <v>10</v>
      </c>
      <c r="B36" s="16">
        <v>20</v>
      </c>
      <c r="C36" s="10">
        <v>43973</v>
      </c>
      <c r="D36" s="13">
        <v>1</v>
      </c>
      <c r="E36" s="11">
        <v>200</v>
      </c>
      <c r="F36" s="11">
        <v>5</v>
      </c>
      <c r="G36" s="2">
        <v>7.42</v>
      </c>
      <c r="H36" s="12">
        <f t="shared" si="5"/>
        <v>0.1855</v>
      </c>
      <c r="I36" s="4"/>
      <c r="J36" s="13"/>
    </row>
    <row r="37" spans="1:11">
      <c r="A37" s="9" t="s">
        <v>10</v>
      </c>
      <c r="B37" s="16">
        <v>20</v>
      </c>
      <c r="C37" s="10">
        <v>43973</v>
      </c>
      <c r="D37" s="13">
        <v>1</v>
      </c>
      <c r="E37" s="11">
        <v>200</v>
      </c>
      <c r="F37" s="11">
        <v>5</v>
      </c>
      <c r="G37" s="2">
        <v>8.4600000000000009</v>
      </c>
      <c r="H37" s="12">
        <f t="shared" si="5"/>
        <v>0.21150000000000002</v>
      </c>
      <c r="I37" s="4"/>
      <c r="J37" s="13"/>
    </row>
    <row r="38" spans="1:11">
      <c r="A38" s="9" t="s">
        <v>10</v>
      </c>
      <c r="B38" s="16">
        <v>20</v>
      </c>
      <c r="C38" s="10">
        <v>43973</v>
      </c>
      <c r="D38" s="13">
        <v>1</v>
      </c>
      <c r="E38" s="11">
        <v>200</v>
      </c>
      <c r="F38" s="11">
        <v>5</v>
      </c>
      <c r="G38" s="2">
        <v>12.69</v>
      </c>
      <c r="H38" s="12">
        <f t="shared" si="5"/>
        <v>0.31724999999999998</v>
      </c>
      <c r="I38" s="13">
        <f>AVERAGE(H36:H38)</f>
        <v>0.23808333333333334</v>
      </c>
      <c r="J38" s="13">
        <f>STDEV(H36:H38)</f>
        <v>6.9781952060209096E-2</v>
      </c>
    </row>
    <row r="39" spans="1:11">
      <c r="A39" s="9" t="s">
        <v>11</v>
      </c>
      <c r="B39" s="16">
        <v>0.2</v>
      </c>
      <c r="C39" s="10">
        <v>43973</v>
      </c>
      <c r="D39" s="13">
        <v>1</v>
      </c>
      <c r="E39" s="11">
        <v>50</v>
      </c>
      <c r="F39" s="11">
        <v>5</v>
      </c>
      <c r="G39" s="2">
        <v>18.98</v>
      </c>
      <c r="H39" s="12">
        <f>(G39*F39)/E39*D39</f>
        <v>1.8980000000000001</v>
      </c>
      <c r="I39" s="13"/>
      <c r="J39" s="13"/>
      <c r="K39" s="20"/>
    </row>
    <row r="40" spans="1:11">
      <c r="A40" s="9" t="s">
        <v>11</v>
      </c>
      <c r="B40" s="16">
        <v>0.2</v>
      </c>
      <c r="C40" s="10">
        <v>43973</v>
      </c>
      <c r="D40" s="13">
        <v>1</v>
      </c>
      <c r="E40" s="11">
        <v>50</v>
      </c>
      <c r="F40" s="11">
        <v>5</v>
      </c>
      <c r="G40" s="2">
        <v>20.81</v>
      </c>
      <c r="H40" s="12">
        <f t="shared" ref="H40:H44" si="6">(G40*F40)/E40*D40</f>
        <v>2.081</v>
      </c>
      <c r="I40" s="14"/>
      <c r="J40" s="15"/>
    </row>
    <row r="41" spans="1:11">
      <c r="A41" s="9" t="s">
        <v>11</v>
      </c>
      <c r="B41" s="16">
        <v>0.2</v>
      </c>
      <c r="C41" s="10">
        <v>43973</v>
      </c>
      <c r="D41" s="13">
        <v>1</v>
      </c>
      <c r="E41" s="11">
        <v>50</v>
      </c>
      <c r="F41" s="11">
        <v>5</v>
      </c>
      <c r="G41" s="2">
        <v>15.89</v>
      </c>
      <c r="H41" s="12">
        <f t="shared" si="6"/>
        <v>1.589</v>
      </c>
      <c r="I41" s="15">
        <f>AVERAGE(H39:H41)</f>
        <v>1.8559999999999999</v>
      </c>
      <c r="J41" s="15">
        <f>STDEV(H39:H41)</f>
        <v>0.24867448602540626</v>
      </c>
    </row>
    <row r="42" spans="1:11">
      <c r="A42" s="9" t="s">
        <v>11</v>
      </c>
      <c r="B42" s="16">
        <v>20</v>
      </c>
      <c r="C42" s="10">
        <v>43973</v>
      </c>
      <c r="D42" s="13">
        <v>1</v>
      </c>
      <c r="E42" s="11">
        <v>200</v>
      </c>
      <c r="F42" s="11">
        <v>5</v>
      </c>
      <c r="G42" s="2">
        <v>22.55</v>
      </c>
      <c r="H42" s="12">
        <f t="shared" si="6"/>
        <v>0.56374999999999997</v>
      </c>
      <c r="I42" s="4"/>
      <c r="J42" s="13"/>
    </row>
    <row r="43" spans="1:11">
      <c r="A43" s="9" t="s">
        <v>11</v>
      </c>
      <c r="B43" s="16">
        <v>20</v>
      </c>
      <c r="C43" s="10">
        <v>43973</v>
      </c>
      <c r="D43" s="13">
        <v>1</v>
      </c>
      <c r="E43" s="11">
        <v>200</v>
      </c>
      <c r="F43" s="11">
        <v>5</v>
      </c>
      <c r="G43" s="2">
        <v>24.32</v>
      </c>
      <c r="H43" s="12">
        <f t="shared" si="6"/>
        <v>0.60799999999999998</v>
      </c>
      <c r="I43" s="4"/>
      <c r="J43" s="13"/>
    </row>
    <row r="44" spans="1:11">
      <c r="A44" s="9" t="s">
        <v>11</v>
      </c>
      <c r="B44" s="16">
        <v>20</v>
      </c>
      <c r="C44" s="10">
        <v>43973</v>
      </c>
      <c r="D44" s="13">
        <v>1</v>
      </c>
      <c r="E44" s="11">
        <v>200</v>
      </c>
      <c r="F44" s="11">
        <v>5</v>
      </c>
      <c r="G44" s="2">
        <v>14.8</v>
      </c>
      <c r="H44" s="12">
        <f t="shared" si="6"/>
        <v>0.37</v>
      </c>
      <c r="I44" s="13">
        <f>AVERAGE(H42:H44)</f>
        <v>0.51391666666666669</v>
      </c>
      <c r="J44" s="13">
        <f>STDEV(H42:H44)</f>
        <v>0.12658404651982555</v>
      </c>
    </row>
    <row r="45" spans="1:11">
      <c r="A45" s="9" t="s">
        <v>16</v>
      </c>
      <c r="B45" s="16">
        <v>0.2</v>
      </c>
      <c r="C45" s="10">
        <v>43973</v>
      </c>
      <c r="D45" s="13">
        <v>1</v>
      </c>
      <c r="E45" s="11">
        <v>50</v>
      </c>
      <c r="F45" s="11">
        <v>5</v>
      </c>
      <c r="G45" s="2">
        <v>16.48</v>
      </c>
      <c r="H45" s="12">
        <f>(G45*F45)/E45*D45</f>
        <v>1.6480000000000001</v>
      </c>
      <c r="I45" s="13"/>
      <c r="J45" s="13"/>
      <c r="K45" s="20"/>
    </row>
    <row r="46" spans="1:11">
      <c r="A46" s="9" t="s">
        <v>16</v>
      </c>
      <c r="B46" s="16">
        <v>0.2</v>
      </c>
      <c r="C46" s="10">
        <v>43973</v>
      </c>
      <c r="D46" s="13">
        <v>1</v>
      </c>
      <c r="E46" s="11">
        <v>50</v>
      </c>
      <c r="F46" s="11">
        <v>5</v>
      </c>
      <c r="G46" s="2">
        <v>18.12</v>
      </c>
      <c r="H46" s="12">
        <f t="shared" ref="H46:H50" si="7">(G46*F46)/E46*D46</f>
        <v>1.8120000000000003</v>
      </c>
      <c r="I46" s="14"/>
      <c r="J46" s="15"/>
    </row>
    <row r="47" spans="1:11">
      <c r="A47" s="9" t="s">
        <v>16</v>
      </c>
      <c r="B47" s="16">
        <v>0.2</v>
      </c>
      <c r="C47" s="10">
        <v>43973</v>
      </c>
      <c r="D47" s="13">
        <v>1</v>
      </c>
      <c r="E47" s="11">
        <v>50</v>
      </c>
      <c r="F47" s="11">
        <v>5</v>
      </c>
      <c r="G47" s="2">
        <v>14.8</v>
      </c>
      <c r="H47" s="12">
        <f t="shared" si="7"/>
        <v>1.48</v>
      </c>
      <c r="I47" s="15">
        <f>AVERAGE(H45:H47)</f>
        <v>1.6466666666666667</v>
      </c>
      <c r="J47" s="15">
        <f>STDEV(H45:H47)</f>
        <v>0.16600401601567771</v>
      </c>
    </row>
    <row r="48" spans="1:11">
      <c r="A48" s="9" t="s">
        <v>16</v>
      </c>
      <c r="B48" s="16">
        <v>20</v>
      </c>
      <c r="C48" s="10">
        <v>43973</v>
      </c>
      <c r="D48" s="13">
        <v>1</v>
      </c>
      <c r="E48" s="11">
        <v>200</v>
      </c>
      <c r="F48" s="11">
        <v>5</v>
      </c>
      <c r="G48" s="2">
        <v>0.84</v>
      </c>
      <c r="H48" s="12">
        <f t="shared" si="7"/>
        <v>2.1000000000000001E-2</v>
      </c>
      <c r="I48" s="4"/>
      <c r="J48" s="13"/>
    </row>
    <row r="49" spans="1:11">
      <c r="A49" s="9" t="s">
        <v>16</v>
      </c>
      <c r="B49" s="16">
        <v>20</v>
      </c>
      <c r="C49" s="10">
        <v>43973</v>
      </c>
      <c r="D49" s="13">
        <v>1</v>
      </c>
      <c r="E49" s="11">
        <v>200</v>
      </c>
      <c r="F49" s="11">
        <v>5</v>
      </c>
      <c r="G49" s="2">
        <v>0.68</v>
      </c>
      <c r="H49" s="12">
        <f t="shared" si="7"/>
        <v>1.7000000000000001E-2</v>
      </c>
      <c r="I49" s="4"/>
      <c r="J49" s="13"/>
    </row>
    <row r="50" spans="1:11">
      <c r="A50" s="9" t="s">
        <v>16</v>
      </c>
      <c r="B50" s="16">
        <v>20</v>
      </c>
      <c r="C50" s="10">
        <v>43973</v>
      </c>
      <c r="D50" s="13">
        <v>1</v>
      </c>
      <c r="E50" s="11">
        <v>200</v>
      </c>
      <c r="F50" s="11">
        <v>5</v>
      </c>
      <c r="G50" s="2">
        <v>0.79</v>
      </c>
      <c r="H50" s="12">
        <f t="shared" si="7"/>
        <v>1.975E-2</v>
      </c>
      <c r="I50" s="13">
        <f>AVERAGE(H48:H50)</f>
        <v>1.9250000000000003E-2</v>
      </c>
      <c r="J50" s="13">
        <f>STDEV(H48:H50)</f>
        <v>2.0463381929681124E-3</v>
      </c>
    </row>
    <row r="51" spans="1:11">
      <c r="A51" s="9" t="s">
        <v>17</v>
      </c>
      <c r="B51" s="16">
        <v>0.2</v>
      </c>
      <c r="C51" s="10">
        <v>43990</v>
      </c>
      <c r="D51" s="13">
        <v>1</v>
      </c>
      <c r="E51" s="11">
        <v>50</v>
      </c>
      <c r="F51" s="11">
        <v>5</v>
      </c>
      <c r="G51" s="2">
        <v>7.84</v>
      </c>
      <c r="H51" s="12">
        <f>(G51*F51)/E51*D51</f>
        <v>0.78400000000000003</v>
      </c>
      <c r="I51" s="13"/>
      <c r="J51" s="13"/>
      <c r="K51" s="20"/>
    </row>
    <row r="52" spans="1:11">
      <c r="A52" s="9" t="s">
        <v>17</v>
      </c>
      <c r="B52" s="16">
        <v>0.2</v>
      </c>
      <c r="C52" s="10">
        <v>43990</v>
      </c>
      <c r="D52" s="13">
        <v>1</v>
      </c>
      <c r="E52" s="11">
        <v>50</v>
      </c>
      <c r="F52" s="11">
        <v>5</v>
      </c>
      <c r="G52" s="2">
        <v>8.17</v>
      </c>
      <c r="H52" s="12">
        <f t="shared" ref="H52:H56" si="8">(G52*F52)/E52*D52</f>
        <v>0.81700000000000006</v>
      </c>
      <c r="I52" s="14"/>
      <c r="J52" s="15"/>
    </row>
    <row r="53" spans="1:11">
      <c r="A53" s="9" t="s">
        <v>17</v>
      </c>
      <c r="B53" s="16">
        <v>0.2</v>
      </c>
      <c r="C53" s="10">
        <v>43990</v>
      </c>
      <c r="D53" s="13">
        <v>1</v>
      </c>
      <c r="E53" s="11">
        <v>50</v>
      </c>
      <c r="F53" s="11">
        <v>5</v>
      </c>
      <c r="G53" s="2">
        <v>7.36</v>
      </c>
      <c r="H53" s="12">
        <f t="shared" si="8"/>
        <v>0.7360000000000001</v>
      </c>
      <c r="I53" s="15">
        <f>AVERAGE(H51:H53)</f>
        <v>0.77900000000000003</v>
      </c>
      <c r="J53" s="15">
        <f>STDEV(H51:H53)</f>
        <v>4.0730823708832582E-2</v>
      </c>
    </row>
    <row r="54" spans="1:11">
      <c r="A54" s="9" t="s">
        <v>17</v>
      </c>
      <c r="B54" s="16">
        <v>20</v>
      </c>
      <c r="C54" s="10">
        <v>43990</v>
      </c>
      <c r="D54" s="13">
        <v>1</v>
      </c>
      <c r="E54" s="11">
        <v>200</v>
      </c>
      <c r="F54" s="11">
        <v>5</v>
      </c>
      <c r="G54" s="2">
        <v>2.44</v>
      </c>
      <c r="H54" s="12">
        <f t="shared" si="8"/>
        <v>6.0999999999999999E-2</v>
      </c>
      <c r="I54" s="4"/>
      <c r="J54" s="13"/>
    </row>
    <row r="55" spans="1:11">
      <c r="A55" s="9" t="s">
        <v>17</v>
      </c>
      <c r="B55" s="16">
        <v>20</v>
      </c>
      <c r="C55" s="10">
        <v>43990</v>
      </c>
      <c r="D55" s="13">
        <v>1</v>
      </c>
      <c r="E55" s="11">
        <v>200</v>
      </c>
      <c r="F55" s="11">
        <v>5</v>
      </c>
      <c r="G55" s="2">
        <v>3.05</v>
      </c>
      <c r="H55" s="12">
        <f t="shared" si="8"/>
        <v>7.6249999999999998E-2</v>
      </c>
      <c r="I55" s="4"/>
      <c r="J55" s="13"/>
    </row>
    <row r="56" spans="1:11">
      <c r="A56" s="9" t="s">
        <v>17</v>
      </c>
      <c r="B56" s="16">
        <v>20</v>
      </c>
      <c r="C56" s="10">
        <v>43990</v>
      </c>
      <c r="D56" s="13">
        <v>1</v>
      </c>
      <c r="E56" s="11">
        <v>200</v>
      </c>
      <c r="F56" s="11">
        <v>5</v>
      </c>
      <c r="G56" s="2">
        <v>2.5</v>
      </c>
      <c r="H56" s="12">
        <f t="shared" si="8"/>
        <v>6.25E-2</v>
      </c>
      <c r="I56" s="13">
        <f>AVERAGE(H54:H56)</f>
        <v>6.6583333333333328E-2</v>
      </c>
      <c r="J56" s="13">
        <f>STDEV(H54:H56)</f>
        <v>8.4051075741679165E-3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2691D-5BE4-41EE-8CE6-ACDC967C0525}">
  <dimension ref="A1:K37"/>
  <sheetViews>
    <sheetView tabSelected="1" topLeftCell="A5" workbookViewId="0">
      <selection activeCell="M15" sqref="M14:M15"/>
    </sheetView>
  </sheetViews>
  <sheetFormatPr defaultRowHeight="15"/>
  <cols>
    <col min="3" max="3" width="12.7109375" customWidth="1"/>
    <col min="10" max="10" width="11.5703125" bestFit="1" customWidth="1"/>
  </cols>
  <sheetData>
    <row r="1" spans="1:11" ht="15.75">
      <c r="A1" s="38" t="s">
        <v>26</v>
      </c>
      <c r="B1" s="1"/>
      <c r="C1" s="1"/>
      <c r="D1" s="17"/>
      <c r="E1" s="2"/>
      <c r="F1" s="2"/>
      <c r="G1" s="2"/>
      <c r="H1" s="3"/>
      <c r="I1" s="4"/>
      <c r="J1" s="4"/>
    </row>
    <row r="2" spans="1:11" ht="46.5" customHeight="1">
      <c r="A2" s="5" t="s">
        <v>0</v>
      </c>
      <c r="B2" s="5" t="s">
        <v>27</v>
      </c>
      <c r="C2" s="6" t="s">
        <v>1</v>
      </c>
      <c r="D2" s="18" t="s">
        <v>2</v>
      </c>
      <c r="E2" s="7" t="s">
        <v>3</v>
      </c>
      <c r="F2" s="7" t="s">
        <v>4</v>
      </c>
      <c r="G2" s="19" t="s">
        <v>8</v>
      </c>
      <c r="H2" s="8" t="s">
        <v>5</v>
      </c>
      <c r="I2" s="7" t="s">
        <v>6</v>
      </c>
      <c r="J2" s="7" t="s">
        <v>9</v>
      </c>
      <c r="K2" s="35" t="s">
        <v>25</v>
      </c>
    </row>
    <row r="3" spans="1:11" ht="15" customHeight="1">
      <c r="A3" s="27" t="s">
        <v>18</v>
      </c>
      <c r="B3" s="16">
        <v>0.2</v>
      </c>
      <c r="C3" s="28">
        <v>44596</v>
      </c>
      <c r="D3" s="31">
        <v>1</v>
      </c>
      <c r="E3" s="30">
        <v>50</v>
      </c>
      <c r="F3" s="11">
        <v>5</v>
      </c>
      <c r="G3" s="32">
        <v>67.48</v>
      </c>
      <c r="H3" s="12">
        <f t="shared" ref="H3:H14" si="0">(G3*F3)/E3*D3</f>
        <v>6.7480000000000011</v>
      </c>
      <c r="I3" s="29"/>
      <c r="J3" s="29"/>
      <c r="K3" s="24"/>
    </row>
    <row r="4" spans="1:11" ht="15" customHeight="1">
      <c r="A4" s="27" t="s">
        <v>18</v>
      </c>
      <c r="B4" s="16">
        <v>0.2</v>
      </c>
      <c r="C4" s="28">
        <v>44596</v>
      </c>
      <c r="D4" s="31">
        <v>1</v>
      </c>
      <c r="E4" s="30">
        <v>25</v>
      </c>
      <c r="F4" s="11">
        <v>5</v>
      </c>
      <c r="G4" s="32">
        <v>48.04</v>
      </c>
      <c r="H4" s="12">
        <f t="shared" si="0"/>
        <v>9.6079999999999988</v>
      </c>
      <c r="I4" s="33"/>
      <c r="J4" s="33"/>
      <c r="K4" s="24"/>
    </row>
    <row r="5" spans="1:11" ht="15" customHeight="1">
      <c r="A5" s="27" t="s">
        <v>18</v>
      </c>
      <c r="B5" s="16">
        <v>0.2</v>
      </c>
      <c r="C5" s="28">
        <v>44596</v>
      </c>
      <c r="D5" s="31">
        <v>1</v>
      </c>
      <c r="E5" s="30">
        <v>25</v>
      </c>
      <c r="F5" s="11">
        <v>5</v>
      </c>
      <c r="G5" s="32">
        <v>40.630000000000003</v>
      </c>
      <c r="H5" s="12">
        <f t="shared" si="0"/>
        <v>8.1259999999999994</v>
      </c>
      <c r="I5" s="33">
        <f>AVERAGE(H3:H5)</f>
        <v>8.1606666666666658</v>
      </c>
      <c r="J5" s="33">
        <f>_xlfn.STDEV.S(H3:H5)</f>
        <v>1.4303151167953618</v>
      </c>
      <c r="K5" s="24"/>
    </row>
    <row r="6" spans="1:11" ht="15" customHeight="1">
      <c r="A6" s="27" t="s">
        <v>18</v>
      </c>
      <c r="B6" s="16">
        <v>20</v>
      </c>
      <c r="C6" s="28">
        <v>44596</v>
      </c>
      <c r="D6" s="31">
        <v>1</v>
      </c>
      <c r="E6" s="30">
        <v>200</v>
      </c>
      <c r="F6" s="11">
        <v>5</v>
      </c>
      <c r="G6" s="32">
        <v>239.87</v>
      </c>
      <c r="H6" s="12">
        <f t="shared" si="0"/>
        <v>5.9967499999999996</v>
      </c>
      <c r="I6" s="33"/>
      <c r="J6" s="33"/>
      <c r="K6" s="24"/>
    </row>
    <row r="7" spans="1:11" ht="15" customHeight="1">
      <c r="A7" s="27" t="s">
        <v>18</v>
      </c>
      <c r="B7" s="16">
        <v>20</v>
      </c>
      <c r="C7" s="28">
        <v>44596</v>
      </c>
      <c r="D7" s="31">
        <v>1</v>
      </c>
      <c r="E7" s="30">
        <v>200</v>
      </c>
      <c r="F7" s="11">
        <v>5</v>
      </c>
      <c r="G7" s="32">
        <v>254.74</v>
      </c>
      <c r="H7" s="12">
        <f t="shared" si="0"/>
        <v>6.3685</v>
      </c>
      <c r="I7" s="34"/>
      <c r="J7" s="33"/>
      <c r="K7" s="24"/>
    </row>
    <row r="8" spans="1:11" ht="15" customHeight="1">
      <c r="A8" s="27" t="s">
        <v>18</v>
      </c>
      <c r="B8" s="16">
        <v>20</v>
      </c>
      <c r="C8" s="28">
        <v>44596</v>
      </c>
      <c r="D8" s="31">
        <v>1</v>
      </c>
      <c r="E8" s="30">
        <v>200</v>
      </c>
      <c r="F8" s="11">
        <v>5</v>
      </c>
      <c r="G8" s="32">
        <v>216.9</v>
      </c>
      <c r="H8" s="12">
        <f t="shared" si="0"/>
        <v>5.4225000000000003</v>
      </c>
      <c r="I8" s="33">
        <f>AVERAGE(H6:H8)</f>
        <v>5.9292499999999997</v>
      </c>
      <c r="J8" s="33">
        <f>_xlfn.STDEV.S(H6:H8)</f>
        <v>0.47659856011112728</v>
      </c>
      <c r="K8" s="25">
        <f>(I8/I5)*100</f>
        <v>72.656441467200395</v>
      </c>
    </row>
    <row r="9" spans="1:11" ht="15" customHeight="1">
      <c r="A9" s="27" t="s">
        <v>19</v>
      </c>
      <c r="B9" s="16">
        <v>0.2</v>
      </c>
      <c r="C9" s="28">
        <v>44596</v>
      </c>
      <c r="D9" s="31">
        <v>1</v>
      </c>
      <c r="E9" s="30">
        <v>25</v>
      </c>
      <c r="F9" s="11">
        <v>5</v>
      </c>
      <c r="G9" s="32">
        <v>4.6399999999999997</v>
      </c>
      <c r="H9" s="12">
        <f t="shared" si="0"/>
        <v>0.92799999999999994</v>
      </c>
      <c r="I9" s="34"/>
      <c r="J9" s="33"/>
      <c r="K9" s="24"/>
    </row>
    <row r="10" spans="1:11" ht="15" customHeight="1">
      <c r="A10" s="27" t="s">
        <v>19</v>
      </c>
      <c r="B10" s="16">
        <v>0.2</v>
      </c>
      <c r="C10" s="28">
        <v>44596</v>
      </c>
      <c r="D10" s="31">
        <v>1</v>
      </c>
      <c r="E10" s="30">
        <v>25</v>
      </c>
      <c r="F10" s="11">
        <v>5</v>
      </c>
      <c r="G10" s="32">
        <v>4.59</v>
      </c>
      <c r="H10" s="12">
        <f t="shared" si="0"/>
        <v>0.91799999999999993</v>
      </c>
      <c r="I10" s="33"/>
      <c r="J10" s="33"/>
      <c r="K10" s="24"/>
    </row>
    <row r="11" spans="1:11" ht="15" customHeight="1">
      <c r="A11" s="27" t="s">
        <v>19</v>
      </c>
      <c r="B11" s="16">
        <v>0.2</v>
      </c>
      <c r="C11" s="28">
        <v>44596</v>
      </c>
      <c r="D11" s="31">
        <v>1</v>
      </c>
      <c r="E11" s="30">
        <v>25</v>
      </c>
      <c r="F11" s="11">
        <v>5</v>
      </c>
      <c r="G11" s="32">
        <v>4.9800000000000004</v>
      </c>
      <c r="H11" s="12">
        <f t="shared" si="0"/>
        <v>0.99600000000000011</v>
      </c>
      <c r="I11" s="33">
        <f>AVERAGE(H9:H11)</f>
        <v>0.94733333333333336</v>
      </c>
      <c r="J11" s="33">
        <f>_xlfn.STDEV.S(H9:H11)</f>
        <v>4.2442117446392112E-2</v>
      </c>
      <c r="K11" s="24"/>
    </row>
    <row r="12" spans="1:11">
      <c r="A12" s="27" t="s">
        <v>19</v>
      </c>
      <c r="B12" s="16">
        <v>20</v>
      </c>
      <c r="C12" s="28">
        <v>44596</v>
      </c>
      <c r="D12" s="31">
        <v>1</v>
      </c>
      <c r="E12" s="30">
        <v>200</v>
      </c>
      <c r="F12" s="11">
        <v>5</v>
      </c>
      <c r="G12" s="32">
        <v>2.42</v>
      </c>
      <c r="H12" s="12">
        <f t="shared" si="0"/>
        <v>6.0499999999999998E-2</v>
      </c>
      <c r="I12" s="33"/>
      <c r="J12" s="33"/>
      <c r="K12" s="24"/>
    </row>
    <row r="13" spans="1:11">
      <c r="A13" s="27" t="s">
        <v>20</v>
      </c>
      <c r="B13" s="16">
        <v>0.2</v>
      </c>
      <c r="C13" s="28">
        <v>44597</v>
      </c>
      <c r="D13" s="31">
        <v>1</v>
      </c>
      <c r="E13" s="30">
        <v>25</v>
      </c>
      <c r="F13" s="11">
        <v>5</v>
      </c>
      <c r="G13" s="32">
        <v>7.92</v>
      </c>
      <c r="H13" s="12">
        <f t="shared" si="0"/>
        <v>1.5840000000000001</v>
      </c>
      <c r="I13" s="34"/>
      <c r="J13" s="33"/>
      <c r="K13" s="24"/>
    </row>
    <row r="14" spans="1:11">
      <c r="A14" s="27" t="s">
        <v>20</v>
      </c>
      <c r="B14" s="16">
        <v>0.2</v>
      </c>
      <c r="C14" s="28">
        <v>44597</v>
      </c>
      <c r="D14" s="31">
        <v>1</v>
      </c>
      <c r="E14" s="30">
        <v>25</v>
      </c>
      <c r="F14" s="11">
        <v>5</v>
      </c>
      <c r="G14" s="32">
        <v>3.4</v>
      </c>
      <c r="H14" s="12">
        <f t="shared" si="0"/>
        <v>0.68</v>
      </c>
      <c r="I14" s="33"/>
      <c r="J14" s="33"/>
      <c r="K14" s="24"/>
    </row>
    <row r="15" spans="1:11">
      <c r="A15" s="27" t="s">
        <v>20</v>
      </c>
      <c r="B15" s="16">
        <v>0.2</v>
      </c>
      <c r="C15" s="28">
        <v>44597</v>
      </c>
      <c r="D15" s="31">
        <v>1</v>
      </c>
      <c r="E15" s="11">
        <v>25</v>
      </c>
      <c r="F15" s="11">
        <v>5</v>
      </c>
      <c r="G15" s="2">
        <v>0.73</v>
      </c>
      <c r="H15" s="12">
        <f>(G15*F15)/E15*D15</f>
        <v>0.14599999999999999</v>
      </c>
      <c r="I15" s="33">
        <f>AVERAGE(H13:H15)</f>
        <v>0.80333333333333334</v>
      </c>
      <c r="J15" s="33">
        <f>_xlfn.STDEV.S(H13:H15)</f>
        <v>0.72689017969245773</v>
      </c>
      <c r="K15" s="36"/>
    </row>
    <row r="16" spans="1:11">
      <c r="A16" s="27" t="s">
        <v>20</v>
      </c>
      <c r="B16" s="16">
        <v>20</v>
      </c>
      <c r="C16" s="28">
        <v>44597</v>
      </c>
      <c r="D16" s="31">
        <v>1</v>
      </c>
      <c r="E16" s="11">
        <v>200</v>
      </c>
      <c r="F16" s="11">
        <v>5</v>
      </c>
      <c r="G16" s="12">
        <v>1.84</v>
      </c>
      <c r="H16" s="12">
        <f t="shared" ref="H16:H17" si="1">(G16*F16)/E16*D16</f>
        <v>4.6000000000000006E-2</v>
      </c>
      <c r="I16" s="15"/>
      <c r="J16" s="15"/>
      <c r="K16" s="24"/>
    </row>
    <row r="17" spans="1:11">
      <c r="A17" s="27" t="s">
        <v>20</v>
      </c>
      <c r="B17" s="16">
        <v>20</v>
      </c>
      <c r="C17" s="28">
        <v>44597</v>
      </c>
      <c r="D17" s="31">
        <v>1</v>
      </c>
      <c r="E17" s="11">
        <v>200</v>
      </c>
      <c r="F17" s="11">
        <v>5</v>
      </c>
      <c r="G17" s="12">
        <v>1.31</v>
      </c>
      <c r="H17" s="12">
        <f t="shared" si="1"/>
        <v>3.2750000000000001E-2</v>
      </c>
      <c r="I17" s="13">
        <f>AVERAGE(H16:H17)</f>
        <v>3.9375000000000007E-2</v>
      </c>
      <c r="J17" s="13">
        <f>_xlfn.STDEV.S(H16:H17)</f>
        <v>9.3691648507217423E-3</v>
      </c>
      <c r="K17" s="24"/>
    </row>
    <row r="18" spans="1:11">
      <c r="A18" s="9" t="s">
        <v>21</v>
      </c>
      <c r="B18" s="16">
        <v>0.2</v>
      </c>
      <c r="C18" s="28">
        <v>44601</v>
      </c>
      <c r="D18" s="13">
        <v>1</v>
      </c>
      <c r="E18" s="11">
        <v>25</v>
      </c>
      <c r="F18" s="11">
        <v>5</v>
      </c>
      <c r="G18" s="2">
        <v>18.739999999999998</v>
      </c>
      <c r="H18" s="12">
        <f t="shared" ref="H18" si="2">(G18*F18)/E18*D18</f>
        <v>3.7479999999999993</v>
      </c>
      <c r="I18" s="15"/>
      <c r="J18" s="15"/>
      <c r="K18" s="24"/>
    </row>
    <row r="19" spans="1:11">
      <c r="A19" s="9" t="s">
        <v>21</v>
      </c>
      <c r="B19" s="16">
        <v>0.2</v>
      </c>
      <c r="C19" s="28">
        <v>44601</v>
      </c>
      <c r="D19" s="13">
        <v>1</v>
      </c>
      <c r="E19" s="11">
        <v>25</v>
      </c>
      <c r="F19" s="11">
        <v>5</v>
      </c>
      <c r="G19" s="2">
        <v>12.07</v>
      </c>
      <c r="H19" s="12">
        <f>(G19*F19)/E19*D19</f>
        <v>2.4140000000000001</v>
      </c>
      <c r="I19" s="13"/>
      <c r="J19" s="13"/>
      <c r="K19" s="36"/>
    </row>
    <row r="20" spans="1:11">
      <c r="A20" s="9" t="s">
        <v>21</v>
      </c>
      <c r="B20" s="16">
        <v>0.2</v>
      </c>
      <c r="C20" s="28">
        <v>44601</v>
      </c>
      <c r="D20" s="13">
        <v>1</v>
      </c>
      <c r="E20" s="11">
        <v>25</v>
      </c>
      <c r="F20" s="11">
        <v>5</v>
      </c>
      <c r="G20" s="2">
        <v>11.5</v>
      </c>
      <c r="H20" s="12">
        <f t="shared" ref="H20:H22" si="3">(G20*F20)/E20*D20</f>
        <v>2.2999999999999998</v>
      </c>
      <c r="I20" s="15">
        <f>AVERAGE(H18:H20)</f>
        <v>2.8206666666666664</v>
      </c>
      <c r="J20" s="15">
        <f>_xlfn.STDEV.S(H18:H20)</f>
        <v>0.80511448461279844</v>
      </c>
      <c r="K20" s="24"/>
    </row>
    <row r="21" spans="1:11">
      <c r="A21" s="9" t="s">
        <v>21</v>
      </c>
      <c r="B21" s="16">
        <v>20</v>
      </c>
      <c r="C21" s="28">
        <v>44601</v>
      </c>
      <c r="D21" s="13">
        <v>1</v>
      </c>
      <c r="E21" s="11">
        <v>200</v>
      </c>
      <c r="F21" s="11">
        <v>5</v>
      </c>
      <c r="G21" s="2">
        <v>36.68</v>
      </c>
      <c r="H21" s="12">
        <f t="shared" si="3"/>
        <v>0.91700000000000004</v>
      </c>
      <c r="I21" s="4"/>
      <c r="J21" s="13"/>
      <c r="K21" s="24"/>
    </row>
    <row r="22" spans="1:11">
      <c r="A22" s="9" t="s">
        <v>21</v>
      </c>
      <c r="B22" s="16">
        <v>20</v>
      </c>
      <c r="C22" s="28">
        <v>44601</v>
      </c>
      <c r="D22" s="13">
        <v>1</v>
      </c>
      <c r="E22" s="11">
        <v>200</v>
      </c>
      <c r="F22" s="11">
        <v>5</v>
      </c>
      <c r="G22" s="2">
        <v>41.04</v>
      </c>
      <c r="H22" s="12">
        <f t="shared" si="3"/>
        <v>1.026</v>
      </c>
      <c r="I22" s="15"/>
      <c r="J22" s="15"/>
      <c r="K22" s="24"/>
    </row>
    <row r="23" spans="1:11">
      <c r="A23" s="9" t="s">
        <v>21</v>
      </c>
      <c r="B23" s="16">
        <v>20</v>
      </c>
      <c r="C23" s="28">
        <v>44601</v>
      </c>
      <c r="D23" s="13">
        <v>1</v>
      </c>
      <c r="E23" s="11">
        <v>200</v>
      </c>
      <c r="F23" s="11">
        <v>5</v>
      </c>
      <c r="G23" s="2">
        <v>39.06</v>
      </c>
      <c r="H23" s="12">
        <f>(G23*F23)/E23*D23</f>
        <v>0.97650000000000003</v>
      </c>
      <c r="I23" s="15">
        <f>AVERAGE(H21:H23)</f>
        <v>0.97316666666666674</v>
      </c>
      <c r="J23" s="15">
        <f>_xlfn.STDEV.S(H21:H23)</f>
        <v>5.4576399050627486E-2</v>
      </c>
      <c r="K23" s="37">
        <f>(I23/I20)*100</f>
        <v>34.501299929094777</v>
      </c>
    </row>
    <row r="24" spans="1:11">
      <c r="A24" s="9" t="s">
        <v>22</v>
      </c>
      <c r="B24" s="16">
        <v>0.2</v>
      </c>
      <c r="C24" s="28">
        <v>44602</v>
      </c>
      <c r="D24" s="13">
        <v>1</v>
      </c>
      <c r="E24" s="11">
        <v>50</v>
      </c>
      <c r="F24" s="11">
        <v>5</v>
      </c>
      <c r="G24" s="2">
        <v>4.42</v>
      </c>
      <c r="H24" s="12">
        <f t="shared" ref="H24:H37" si="4">(G24*F24)/E24*D24</f>
        <v>0.442</v>
      </c>
      <c r="I24" s="15"/>
      <c r="J24" s="15"/>
      <c r="K24" s="24"/>
    </row>
    <row r="25" spans="1:11">
      <c r="A25" s="9" t="s">
        <v>22</v>
      </c>
      <c r="B25" s="16">
        <v>0.2</v>
      </c>
      <c r="C25" s="28">
        <v>44602</v>
      </c>
      <c r="D25" s="13">
        <v>1</v>
      </c>
      <c r="E25" s="11">
        <v>50</v>
      </c>
      <c r="F25" s="11">
        <v>5</v>
      </c>
      <c r="G25" s="2">
        <v>15.04</v>
      </c>
      <c r="H25" s="12">
        <f t="shared" si="4"/>
        <v>1.5039999999999998</v>
      </c>
      <c r="I25" s="4"/>
      <c r="J25" s="13"/>
      <c r="K25" s="24"/>
    </row>
    <row r="26" spans="1:11">
      <c r="A26" s="9" t="s">
        <v>22</v>
      </c>
      <c r="B26" s="16">
        <v>0.2</v>
      </c>
      <c r="C26" s="28">
        <v>44602</v>
      </c>
      <c r="D26" s="13">
        <v>1</v>
      </c>
      <c r="E26" s="11">
        <v>50</v>
      </c>
      <c r="F26" s="11">
        <v>5</v>
      </c>
      <c r="G26" s="2">
        <v>11.53</v>
      </c>
      <c r="H26" s="12">
        <f t="shared" si="4"/>
        <v>1.153</v>
      </c>
      <c r="I26" s="15">
        <f>AVERAGE(H24:H26)</f>
        <v>1.0329999999999999</v>
      </c>
      <c r="J26" s="15">
        <f>_xlfn.STDEV.S(H24:H26)</f>
        <v>0.5410739321017044</v>
      </c>
      <c r="K26" s="24"/>
    </row>
    <row r="27" spans="1:11">
      <c r="A27" s="9" t="s">
        <v>22</v>
      </c>
      <c r="B27" s="16">
        <v>20</v>
      </c>
      <c r="C27" s="28">
        <v>44602</v>
      </c>
      <c r="D27" s="21">
        <v>1</v>
      </c>
      <c r="E27" s="11">
        <v>100</v>
      </c>
      <c r="F27" s="11">
        <v>5</v>
      </c>
      <c r="G27" s="22">
        <v>0.82</v>
      </c>
      <c r="H27" s="23">
        <f t="shared" si="4"/>
        <v>4.0999999999999995E-2</v>
      </c>
      <c r="I27" s="24"/>
      <c r="J27" s="24"/>
      <c r="K27" s="24"/>
    </row>
    <row r="28" spans="1:11">
      <c r="A28" s="9" t="s">
        <v>23</v>
      </c>
      <c r="B28" s="16">
        <v>0.2</v>
      </c>
      <c r="C28" s="28">
        <v>44602</v>
      </c>
      <c r="D28" s="21">
        <v>1</v>
      </c>
      <c r="E28" s="11">
        <v>50</v>
      </c>
      <c r="F28" s="11">
        <v>5</v>
      </c>
      <c r="G28" s="22">
        <v>15.42</v>
      </c>
      <c r="H28" s="23">
        <f t="shared" si="4"/>
        <v>1.5419999999999998</v>
      </c>
      <c r="I28" s="24"/>
      <c r="J28" s="25"/>
      <c r="K28" s="24"/>
    </row>
    <row r="29" spans="1:11">
      <c r="A29" s="9" t="s">
        <v>23</v>
      </c>
      <c r="B29" s="16">
        <v>0.2</v>
      </c>
      <c r="C29" s="28">
        <v>44602</v>
      </c>
      <c r="D29" s="21">
        <v>1</v>
      </c>
      <c r="E29" s="11">
        <v>50</v>
      </c>
      <c r="F29" s="11">
        <v>5</v>
      </c>
      <c r="G29" s="22">
        <v>14.9</v>
      </c>
      <c r="H29" s="23">
        <f t="shared" si="4"/>
        <v>1.49</v>
      </c>
      <c r="I29" s="25"/>
      <c r="J29" s="25"/>
      <c r="K29" s="24"/>
    </row>
    <row r="30" spans="1:11">
      <c r="A30" s="9" t="s">
        <v>23</v>
      </c>
      <c r="B30" s="16">
        <v>0.2</v>
      </c>
      <c r="C30" s="28">
        <v>44602</v>
      </c>
      <c r="D30" s="21">
        <v>1</v>
      </c>
      <c r="E30" s="26">
        <v>50</v>
      </c>
      <c r="F30" s="11">
        <v>5</v>
      </c>
      <c r="G30" s="22">
        <v>16.57</v>
      </c>
      <c r="H30" s="23">
        <f t="shared" si="4"/>
        <v>1.6569999999999998</v>
      </c>
      <c r="I30" s="15">
        <f>AVERAGE(H28:H30)</f>
        <v>1.5629999999999999</v>
      </c>
      <c r="J30" s="15">
        <f>_xlfn.STDEV.S(H28:H30)</f>
        <v>8.5457591821908874E-2</v>
      </c>
      <c r="K30" s="24"/>
    </row>
    <row r="31" spans="1:11">
      <c r="A31" s="9" t="s">
        <v>23</v>
      </c>
      <c r="B31" s="16">
        <v>20</v>
      </c>
      <c r="C31" s="28">
        <v>44602</v>
      </c>
      <c r="D31" s="21">
        <v>1</v>
      </c>
      <c r="E31" s="26">
        <v>100</v>
      </c>
      <c r="F31" s="11">
        <v>5</v>
      </c>
      <c r="G31" s="22">
        <v>0.73</v>
      </c>
      <c r="H31" s="23">
        <f t="shared" si="4"/>
        <v>3.6499999999999998E-2</v>
      </c>
      <c r="I31" s="24"/>
      <c r="J31" s="25"/>
      <c r="K31" s="24"/>
    </row>
    <row r="32" spans="1:11">
      <c r="A32" s="9" t="s">
        <v>24</v>
      </c>
      <c r="B32" s="16">
        <v>0.2</v>
      </c>
      <c r="C32" s="28">
        <v>44608</v>
      </c>
      <c r="D32" s="21">
        <v>1</v>
      </c>
      <c r="E32" s="26">
        <v>50</v>
      </c>
      <c r="F32" s="11">
        <v>5</v>
      </c>
      <c r="G32" s="22">
        <v>23.17</v>
      </c>
      <c r="H32" s="23">
        <f t="shared" si="4"/>
        <v>2.3170000000000002</v>
      </c>
      <c r="I32" s="25"/>
      <c r="J32" s="25"/>
      <c r="K32" s="24"/>
    </row>
    <row r="33" spans="1:11">
      <c r="A33" s="9" t="s">
        <v>24</v>
      </c>
      <c r="B33" s="16">
        <v>0.2</v>
      </c>
      <c r="C33" s="28">
        <v>44608</v>
      </c>
      <c r="D33" s="21">
        <v>1</v>
      </c>
      <c r="E33" s="11">
        <v>50</v>
      </c>
      <c r="F33" s="11">
        <v>5</v>
      </c>
      <c r="G33" s="22">
        <v>23.06</v>
      </c>
      <c r="H33" s="23">
        <f t="shared" si="4"/>
        <v>2.306</v>
      </c>
      <c r="I33" s="24"/>
      <c r="J33" s="25"/>
      <c r="K33" s="24"/>
    </row>
    <row r="34" spans="1:11">
      <c r="A34" s="9" t="s">
        <v>24</v>
      </c>
      <c r="B34" s="16">
        <v>0.2</v>
      </c>
      <c r="C34" s="28">
        <v>44608</v>
      </c>
      <c r="D34" s="21">
        <v>1</v>
      </c>
      <c r="E34" s="11">
        <v>50</v>
      </c>
      <c r="F34" s="11">
        <v>5</v>
      </c>
      <c r="G34" s="22">
        <v>22.55</v>
      </c>
      <c r="H34" s="23">
        <f t="shared" si="4"/>
        <v>2.2549999999999999</v>
      </c>
      <c r="I34" s="15">
        <f>AVERAGE(H32:H34)</f>
        <v>2.2926666666666669</v>
      </c>
      <c r="J34" s="15">
        <f>_xlfn.STDEV.S(H32:H34)</f>
        <v>3.3080709383768392E-2</v>
      </c>
      <c r="K34" s="24"/>
    </row>
    <row r="35" spans="1:11">
      <c r="A35" s="9" t="s">
        <v>24</v>
      </c>
      <c r="B35" s="16">
        <v>20</v>
      </c>
      <c r="C35" s="28">
        <v>44608</v>
      </c>
      <c r="D35" s="21">
        <v>1</v>
      </c>
      <c r="E35" s="11">
        <v>200</v>
      </c>
      <c r="F35" s="11">
        <v>5</v>
      </c>
      <c r="G35" s="22">
        <v>1.81</v>
      </c>
      <c r="H35" s="23">
        <f t="shared" si="4"/>
        <v>4.5250000000000005E-2</v>
      </c>
      <c r="I35" s="25"/>
      <c r="J35" s="25"/>
      <c r="K35" s="24"/>
    </row>
    <row r="36" spans="1:11">
      <c r="A36" s="9" t="s">
        <v>24</v>
      </c>
      <c r="B36" s="16">
        <v>20</v>
      </c>
      <c r="C36" s="28">
        <v>44608</v>
      </c>
      <c r="D36" s="21">
        <v>1</v>
      </c>
      <c r="E36" s="26">
        <v>200</v>
      </c>
      <c r="F36" s="11">
        <v>5</v>
      </c>
      <c r="G36" s="22">
        <v>1.34</v>
      </c>
      <c r="H36" s="23">
        <f t="shared" si="4"/>
        <v>3.3500000000000002E-2</v>
      </c>
      <c r="I36" s="24"/>
      <c r="J36" s="25"/>
      <c r="K36" s="24"/>
    </row>
    <row r="37" spans="1:11">
      <c r="A37" s="9" t="s">
        <v>24</v>
      </c>
      <c r="B37" s="16">
        <v>20</v>
      </c>
      <c r="C37" s="28">
        <v>44608</v>
      </c>
      <c r="D37" s="21">
        <v>1</v>
      </c>
      <c r="E37" s="26">
        <v>200</v>
      </c>
      <c r="F37" s="11">
        <v>5</v>
      </c>
      <c r="G37" s="22">
        <v>2.61</v>
      </c>
      <c r="H37" s="23">
        <f t="shared" si="4"/>
        <v>6.5249999999999989E-2</v>
      </c>
      <c r="I37" s="15">
        <f>AVERAGE(H35:H37)</f>
        <v>4.8000000000000008E-2</v>
      </c>
      <c r="J37" s="15">
        <f>_xlfn.STDEV.S(H35:H37)</f>
        <v>1.6052647756678608E-2</v>
      </c>
      <c r="K37" s="25">
        <f>(I37/I34)*100</f>
        <v>2.0936318697295726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runnerdude6</dc:creator>
  <cp:lastModifiedBy>Ryan Wagner</cp:lastModifiedBy>
  <dcterms:created xsi:type="dcterms:W3CDTF">2019-03-05T14:35:40Z</dcterms:created>
  <dcterms:modified xsi:type="dcterms:W3CDTF">2023-03-28T23:26:19Z</dcterms:modified>
</cp:coreProperties>
</file>