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1 Sampling\2021 Sampling\2021 BGSU\2021 Spring BGSU Batch\"/>
    </mc:Choice>
  </mc:AlternateContent>
  <xr:revisionPtr revIDLastSave="0" documentId="13_ncr:1_{855276BE-37B7-4204-AC70-4C785FBCD53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GSU Samples Spring 2021" sheetId="17" r:id="rId1"/>
    <sheet name="BGSU Sample Inventory" sheetId="16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9" i="17" l="1"/>
  <c r="P39" i="17"/>
  <c r="Q67" i="17" l="1"/>
  <c r="R67" i="17" s="1"/>
  <c r="P37" i="17"/>
  <c r="P29" i="17"/>
  <c r="P28" i="17"/>
  <c r="P27" i="17"/>
  <c r="P19" i="17"/>
  <c r="O79" i="17"/>
  <c r="O89" i="17"/>
  <c r="Q52" i="17"/>
  <c r="R52" i="17" s="1"/>
  <c r="O39" i="17"/>
  <c r="O30" i="17"/>
  <c r="O23" i="17"/>
  <c r="O19" i="17"/>
  <c r="Q88" i="17"/>
  <c r="R88" i="17" s="1"/>
  <c r="Q89" i="17"/>
  <c r="Q90" i="17"/>
  <c r="R90" i="17" s="1"/>
  <c r="R89" i="17" l="1"/>
  <c r="Q57" i="17"/>
  <c r="R57" i="17" s="1"/>
  <c r="Q58" i="17"/>
  <c r="R58" i="17" s="1"/>
  <c r="Q69" i="17" l="1"/>
  <c r="R69" i="17" s="1"/>
  <c r="Q70" i="17"/>
  <c r="R70" i="17" s="1"/>
  <c r="Q71" i="17"/>
  <c r="R71" i="17" s="1"/>
  <c r="Q72" i="17"/>
  <c r="R72" i="17" s="1"/>
  <c r="Q73" i="17"/>
  <c r="R73" i="17" s="1"/>
  <c r="Q74" i="17"/>
  <c r="R74" i="17" s="1"/>
  <c r="Q75" i="17"/>
  <c r="R75" i="17" s="1"/>
  <c r="Q76" i="17"/>
  <c r="R76" i="17" s="1"/>
  <c r="Q77" i="17"/>
  <c r="R77" i="17" s="1"/>
  <c r="Q78" i="17"/>
  <c r="R78" i="17" s="1"/>
  <c r="Q79" i="17"/>
  <c r="R79" i="17" s="1"/>
  <c r="Q80" i="17"/>
  <c r="R80" i="17" s="1"/>
  <c r="Q81" i="17"/>
  <c r="R81" i="17" s="1"/>
  <c r="Q82" i="17"/>
  <c r="R82" i="17" s="1"/>
  <c r="Q83" i="17"/>
  <c r="R83" i="17" s="1"/>
  <c r="Q84" i="17"/>
  <c r="R84" i="17" s="1"/>
  <c r="Q85" i="17"/>
  <c r="R85" i="17" s="1"/>
  <c r="Q86" i="17"/>
  <c r="R86" i="17" s="1"/>
  <c r="Q87" i="17"/>
  <c r="R87" i="17" s="1"/>
  <c r="Q68" i="17"/>
  <c r="R68" i="17" s="1"/>
  <c r="Q59" i="17"/>
  <c r="R59" i="17" s="1"/>
  <c r="Q60" i="17"/>
  <c r="R60" i="17" s="1"/>
  <c r="Q61" i="17"/>
  <c r="R61" i="17" s="1"/>
  <c r="Q62" i="17"/>
  <c r="R62" i="17" s="1"/>
  <c r="Q63" i="17"/>
  <c r="R63" i="17" s="1"/>
  <c r="Q64" i="17"/>
  <c r="R64" i="17" s="1"/>
  <c r="Q66" i="17"/>
  <c r="R66" i="17" s="1"/>
  <c r="Q56" i="17"/>
  <c r="R56" i="17" s="1"/>
  <c r="Q54" i="17"/>
  <c r="R54" i="17" s="1"/>
  <c r="Q53" i="17"/>
  <c r="R53" i="17" s="1"/>
  <c r="Q50" i="17"/>
  <c r="R50" i="17" s="1"/>
  <c r="Q38" i="17"/>
  <c r="R38" i="17" s="1"/>
  <c r="Q39" i="17"/>
  <c r="R39" i="17" s="1"/>
  <c r="Q40" i="17"/>
  <c r="R40" i="17" s="1"/>
  <c r="Q41" i="17"/>
  <c r="R41" i="17" s="1"/>
  <c r="Q42" i="17"/>
  <c r="R42" i="17" s="1"/>
  <c r="Q43" i="17"/>
  <c r="R43" i="17" s="1"/>
  <c r="Q44" i="17"/>
  <c r="R44" i="17" s="1"/>
  <c r="Q37" i="17"/>
  <c r="R37" i="17" s="1"/>
  <c r="Q28" i="17"/>
  <c r="R28" i="17" s="1"/>
  <c r="Q29" i="17"/>
  <c r="R29" i="17" s="1"/>
  <c r="Q30" i="17"/>
  <c r="R30" i="17" s="1"/>
  <c r="Q31" i="17"/>
  <c r="R31" i="17" s="1"/>
  <c r="Q32" i="17"/>
  <c r="R32" i="17" s="1"/>
  <c r="Q33" i="17"/>
  <c r="R33" i="17" s="1"/>
  <c r="Q27" i="17"/>
  <c r="R27" i="17" s="1"/>
  <c r="Q8" i="17"/>
  <c r="R8" i="17" s="1"/>
  <c r="Q6" i="17"/>
  <c r="R6" i="17" s="1"/>
  <c r="Q10" i="17"/>
  <c r="R10" i="17" s="1"/>
  <c r="Q11" i="17"/>
  <c r="R11" i="17" s="1"/>
  <c r="Q9" i="17"/>
  <c r="R9" i="17" s="1"/>
  <c r="Q7" i="17"/>
  <c r="R7" i="17" s="1"/>
</calcChain>
</file>

<file path=xl/sharedStrings.xml><?xml version="1.0" encoding="utf-8"?>
<sst xmlns="http://schemas.openxmlformats.org/spreadsheetml/2006/main" count="950" uniqueCount="230">
  <si>
    <t>ID#</t>
  </si>
  <si>
    <t>Date</t>
  </si>
  <si>
    <t>Time</t>
  </si>
  <si>
    <t xml:space="preserve">Site Name </t>
  </si>
  <si>
    <t>Goose Creek</t>
  </si>
  <si>
    <t>yes</t>
  </si>
  <si>
    <t>Maple Springs</t>
  </si>
  <si>
    <t>Crescent</t>
  </si>
  <si>
    <t>Cottage</t>
  </si>
  <si>
    <t>Cheney</t>
  </si>
  <si>
    <t>Lawson</t>
  </si>
  <si>
    <t>JAN26_BGSU_CHTMS</t>
  </si>
  <si>
    <t>JAN26_BGSU_CHTCRS</t>
  </si>
  <si>
    <t>JAN26_BGSU_CHTCOT</t>
  </si>
  <si>
    <t>JAN26_BGSU_CHTCHN</t>
  </si>
  <si>
    <t>Ball M</t>
  </si>
  <si>
    <t>Lakewood</t>
  </si>
  <si>
    <t>Webbs</t>
  </si>
  <si>
    <t>Driftwood</t>
  </si>
  <si>
    <t>Chad</t>
  </si>
  <si>
    <t>DHS</t>
  </si>
  <si>
    <t>JAN26_BGSU_CHTBALL</t>
  </si>
  <si>
    <t>JAN26_BGSU_CHTLW</t>
  </si>
  <si>
    <t>JAN26_BGSU_CHTWEB</t>
  </si>
  <si>
    <t>JAN26_BGSU_CHTDRF</t>
  </si>
  <si>
    <t>JAN26_BGSU_CHTCHAD</t>
  </si>
  <si>
    <t>JAN26_BGSU_CHTDHS</t>
  </si>
  <si>
    <t xml:space="preserve">Ball </t>
  </si>
  <si>
    <t>DEC15_BGSU_CHTBALL</t>
  </si>
  <si>
    <t>Dewittville</t>
  </si>
  <si>
    <t>BVF</t>
  </si>
  <si>
    <t>DEC15_BGSU_CHTLAW</t>
  </si>
  <si>
    <t>DEC15_BGSU_CHTDEWF</t>
  </si>
  <si>
    <t>DEC15_BGSU_CHTBVF</t>
  </si>
  <si>
    <t>DEC15_BGSU_CHTCHN</t>
  </si>
  <si>
    <t>DEC15_BGSU_CHTDGC</t>
  </si>
  <si>
    <t>Dec14_BG_Celina</t>
  </si>
  <si>
    <t>Dec14_BG_DogtaleIn</t>
  </si>
  <si>
    <t>Celina</t>
  </si>
  <si>
    <t>DogtaleIn</t>
  </si>
  <si>
    <t>Nov12_BG_Celina</t>
  </si>
  <si>
    <t>Nov12_BG_DogtaleIn</t>
  </si>
  <si>
    <t>Nov12_BG_DogtaleOut</t>
  </si>
  <si>
    <t>DogtaleOut</t>
  </si>
  <si>
    <t>NOV20_BGSU_CHTBALL</t>
  </si>
  <si>
    <t>November-20-21</t>
  </si>
  <si>
    <t>NOV20_BGSU_CHTDEWF</t>
  </si>
  <si>
    <t>NOV20_BGSU_CHTLAW</t>
  </si>
  <si>
    <t xml:space="preserve">Lawson </t>
  </si>
  <si>
    <t>NOV20_BGSU_CHTBVF</t>
  </si>
  <si>
    <t>Sept22020_BG_Bridge_NH4</t>
  </si>
  <si>
    <t>Sept22020_BG_Bridge_NO3</t>
  </si>
  <si>
    <t>Sept22020_BG_Bridge_Control</t>
  </si>
  <si>
    <t>Sept22020_BG_Bridge_P+NO3</t>
  </si>
  <si>
    <t>Sept22020_BG_Bridge_P+NH4</t>
  </si>
  <si>
    <t>Sept22020_BG_Bridge_P</t>
  </si>
  <si>
    <t>Bridge</t>
  </si>
  <si>
    <t>Sept28_BG_Bridge</t>
  </si>
  <si>
    <t>Stow MBIO</t>
  </si>
  <si>
    <t>Lawson MBIO</t>
  </si>
  <si>
    <t>Lakewood MBIO</t>
  </si>
  <si>
    <t>Belleview MBIO</t>
  </si>
  <si>
    <t>Dewittville 1 MBIO</t>
  </si>
  <si>
    <t>Prend</t>
  </si>
  <si>
    <t>Bem 33</t>
  </si>
  <si>
    <t>Ball</t>
  </si>
  <si>
    <t xml:space="preserve">WDF </t>
  </si>
  <si>
    <t>Goose</t>
  </si>
  <si>
    <t>DewF</t>
  </si>
  <si>
    <t>BFV</t>
  </si>
  <si>
    <t>MAR3_BGSU_BALL</t>
  </si>
  <si>
    <t>MAR3_BGSU_CHENEY</t>
  </si>
  <si>
    <t>MAR3_BGSU_WDF</t>
  </si>
  <si>
    <t>MAR3_BGSU_GOOSE</t>
  </si>
  <si>
    <t>MAR3_BGSU_DEWF</t>
  </si>
  <si>
    <t>MAR3_BGSU_CHAD</t>
  </si>
  <si>
    <t>MAR3_BGSU_BFV</t>
  </si>
  <si>
    <t>MAR3_BGSU_BEM33</t>
  </si>
  <si>
    <t>MAR3_BGSU_CRESC</t>
  </si>
  <si>
    <t>MAR3_BGSU_WEB</t>
  </si>
  <si>
    <t>MAR3_BGSU_LWOOD</t>
  </si>
  <si>
    <t>Skinn Lake</t>
  </si>
  <si>
    <t>Jodee's Parents' Dock MBIO</t>
  </si>
  <si>
    <t>Ball Creek MBIO</t>
  </si>
  <si>
    <t>Lakewood 2 MBIO</t>
  </si>
  <si>
    <t>Belleview</t>
  </si>
  <si>
    <t>Jodee's Parents dock MBIO</t>
  </si>
  <si>
    <t>CL 7</t>
  </si>
  <si>
    <t>MAR3_BGSU_LAW</t>
  </si>
  <si>
    <t>MAR2_BGSU_PREND</t>
  </si>
  <si>
    <t>MAR3_BGSU_MAPLE</t>
  </si>
  <si>
    <t>Maple</t>
  </si>
  <si>
    <t>MAR2_BGSU_DRIFT</t>
  </si>
  <si>
    <t>MAR2_BGSU_WDP</t>
  </si>
  <si>
    <t>WDP</t>
  </si>
  <si>
    <t>MAR2_BGSU_DHC</t>
  </si>
  <si>
    <t>DHC</t>
  </si>
  <si>
    <t>Dutch Hollow</t>
  </si>
  <si>
    <t>Dewittsville</t>
  </si>
  <si>
    <t>JAN23_BGSU_PREND</t>
  </si>
  <si>
    <t>JAN23_BGSU_BELL</t>
  </si>
  <si>
    <t>JAN23_BGSU_CRESC</t>
  </si>
  <si>
    <t>JAN23_BGSU_DUTCH</t>
  </si>
  <si>
    <t>JAN23_BGSU_DEW</t>
  </si>
  <si>
    <t>Dewittville 2 MBIO</t>
  </si>
  <si>
    <t>Raw "TN" Sample Arrived at SL</t>
  </si>
  <si>
    <t>Filtered "DN" Sample Arrived at SL</t>
  </si>
  <si>
    <t>Yes</t>
  </si>
  <si>
    <t>No</t>
  </si>
  <si>
    <t>Raw "TN" Sample</t>
  </si>
  <si>
    <t>Filtered "DN" Sample</t>
  </si>
  <si>
    <t>Notes</t>
  </si>
  <si>
    <t>Date is incorrect. I will change it to 11/20/2020</t>
  </si>
  <si>
    <t>Sample Name On Analyzer</t>
  </si>
  <si>
    <t>Nitrate+NO2 (umol/L)</t>
  </si>
  <si>
    <t>Ammonium (umol/L)</t>
  </si>
  <si>
    <t>Nitrite (umol/L)</t>
  </si>
  <si>
    <t>DRP (umol/L)</t>
  </si>
  <si>
    <t>Silicate (umol/L)</t>
  </si>
  <si>
    <t>Nitrate (umol/L)</t>
  </si>
  <si>
    <t>TP (umol/L)</t>
  </si>
  <si>
    <t>TKN (umol/L)</t>
  </si>
  <si>
    <t>TN (umol/L)</t>
  </si>
  <si>
    <t>TN:TP (molar)</t>
  </si>
  <si>
    <t>Name on Label</t>
  </si>
  <si>
    <t>Dewittville 2</t>
  </si>
  <si>
    <t>Ball Creek</t>
  </si>
  <si>
    <t>Lakewood 2</t>
  </si>
  <si>
    <t>Lawson Center</t>
  </si>
  <si>
    <t>DEW F</t>
  </si>
  <si>
    <t>Date on Bottle reads: 1/27/2021</t>
  </si>
  <si>
    <t>LWOOD</t>
  </si>
  <si>
    <t>Drift</t>
  </si>
  <si>
    <t>Duplicate Sample</t>
  </si>
  <si>
    <t>CRESC</t>
  </si>
  <si>
    <t>Dewitt</t>
  </si>
  <si>
    <t>Bemus</t>
  </si>
  <si>
    <t>Lwood</t>
  </si>
  <si>
    <t>Neah Bay1_BG_01272021</t>
  </si>
  <si>
    <t>Neah Bay2_BG_01272021</t>
  </si>
  <si>
    <t>Neah Bay3_BG_01272021</t>
  </si>
  <si>
    <t>Site #1</t>
  </si>
  <si>
    <t>Site #2</t>
  </si>
  <si>
    <t>Site #3</t>
  </si>
  <si>
    <t>Millers BH</t>
  </si>
  <si>
    <t>Castalia BH</t>
  </si>
  <si>
    <t>Stidham Well</t>
  </si>
  <si>
    <t>Miller's Blue Hole</t>
  </si>
  <si>
    <t>Castalia Blue Hole</t>
  </si>
  <si>
    <t>No Sample</t>
  </si>
  <si>
    <t>Name on analyzer</t>
  </si>
  <si>
    <t>Sept 20 Miller BH</t>
  </si>
  <si>
    <t>Sept 20 Castalia BH</t>
  </si>
  <si>
    <t>Sept 20 Stidham</t>
  </si>
  <si>
    <t>Bridge Control</t>
  </si>
  <si>
    <t>Bridge NH4</t>
  </si>
  <si>
    <t>Bridge NO3</t>
  </si>
  <si>
    <t>Bridge P</t>
  </si>
  <si>
    <t>Bridge PNO3</t>
  </si>
  <si>
    <t>Bridge PNH4</t>
  </si>
  <si>
    <t>Nov 12 Celina</t>
  </si>
  <si>
    <t>Nov 12 Donglein</t>
  </si>
  <si>
    <t>Nov 12 Dongleout</t>
  </si>
  <si>
    <t>Nov 20 Ball</t>
  </si>
  <si>
    <t>Nov 20 Dewittville</t>
  </si>
  <si>
    <t>Nov 20 Lawson</t>
  </si>
  <si>
    <t>Nov 20 BVF</t>
  </si>
  <si>
    <t>Nov 20 Miller BH</t>
  </si>
  <si>
    <t>Nov 20 Castalia BH</t>
  </si>
  <si>
    <t>Nov 20 Stidham</t>
  </si>
  <si>
    <t>Dec 14 Celina</t>
  </si>
  <si>
    <t>Dec 14 Donglein</t>
  </si>
  <si>
    <t>Dec 15 Ball</t>
  </si>
  <si>
    <t>Dec 15 Lawson</t>
  </si>
  <si>
    <t>Dec 15 Dewittville</t>
  </si>
  <si>
    <t>Dec 15 BVF</t>
  </si>
  <si>
    <t>Dec 15 Cheney</t>
  </si>
  <si>
    <t>Dec 15 Goose</t>
  </si>
  <si>
    <t>Jan 22 Miller BH</t>
  </si>
  <si>
    <t>Jan 22 Castalia BH</t>
  </si>
  <si>
    <t>Jan 22 Stidham</t>
  </si>
  <si>
    <t>Jan 23 DHC</t>
  </si>
  <si>
    <t>Jan 23 Crescent</t>
  </si>
  <si>
    <t>Jan 23 Prend</t>
  </si>
  <si>
    <t>Jan 23 Dewitt</t>
  </si>
  <si>
    <t>Jan 23 Belleview</t>
  </si>
  <si>
    <t>Site 1</t>
  </si>
  <si>
    <t>Site 2</t>
  </si>
  <si>
    <t>Site 3</t>
  </si>
  <si>
    <t>Feb 24 Skinn Lake</t>
  </si>
  <si>
    <t>Mar2 Prend</t>
  </si>
  <si>
    <t>Mar2 Driftwood</t>
  </si>
  <si>
    <t>Mar2 WDP</t>
  </si>
  <si>
    <t>Mar2 DHC</t>
  </si>
  <si>
    <t>Mar3 Crescent</t>
  </si>
  <si>
    <t>Mar3 WDF</t>
  </si>
  <si>
    <t>Mar3 Cheney</t>
  </si>
  <si>
    <t>Mar3 Ball</t>
  </si>
  <si>
    <t>Mar3 Maple</t>
  </si>
  <si>
    <t>Mar3 Goose</t>
  </si>
  <si>
    <t>Mar3 Webbs</t>
  </si>
  <si>
    <t>Mar3 DewF</t>
  </si>
  <si>
    <t>Mar3 Chad</t>
  </si>
  <si>
    <t>Mar3 BFV</t>
  </si>
  <si>
    <t>Mar3 Lakewood</t>
  </si>
  <si>
    <t>Mar3 Lawson</t>
  </si>
  <si>
    <t>Mar12 Skinn</t>
  </si>
  <si>
    <t>Mar26 Skinn</t>
  </si>
  <si>
    <t>Ball MBIO</t>
  </si>
  <si>
    <t>Oct3 Jodee</t>
  </si>
  <si>
    <t>Oct19 Jodee</t>
  </si>
  <si>
    <t>Oct 19 Dewitt</t>
  </si>
  <si>
    <t>Oct 19 Lawson</t>
  </si>
  <si>
    <t>Oct 19 Ball</t>
  </si>
  <si>
    <t>Oct 19 Lakewood2</t>
  </si>
  <si>
    <t>Oct 19 Belleview</t>
  </si>
  <si>
    <t>Date on Bottle reads: 1/26/2021</t>
  </si>
  <si>
    <t>Jan 26 Maple</t>
  </si>
  <si>
    <t>Jan 26 Chad</t>
  </si>
  <si>
    <t>Jan 26 Driftwood</t>
  </si>
  <si>
    <t>Jan 26 Webbs</t>
  </si>
  <si>
    <t>Jan 26 Cottage</t>
  </si>
  <si>
    <t>Jan 26 Cheney</t>
  </si>
  <si>
    <t>Jan 26 Lakewood</t>
  </si>
  <si>
    <t>Jan 26 BallM</t>
  </si>
  <si>
    <t>Mar3 BEM33</t>
  </si>
  <si>
    <t>Jan 26 Crescent</t>
  </si>
  <si>
    <t>?</t>
  </si>
  <si>
    <t>Jan 26 DHC</t>
  </si>
  <si>
    <t>100x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</si>
</sst>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4" fontId="0" fillId="3" borderId="0" xfId="0" applyNumberFormat="1" applyFont="1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4" fontId="2" fillId="0" borderId="0" xfId="0" applyNumberFormat="1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164" fontId="0" fillId="0" borderId="0" xfId="0" applyNumberFormat="1" applyFill="1" applyAlignment="1">
      <alignment horizontal="center" vertical="center"/>
    </xf>
    <xf numFmtId="16" fontId="0" fillId="0" borderId="0" xfId="0" applyNumberFormat="1"/>
    <xf numFmtId="0" fontId="2" fillId="0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542926</xdr:colOff>
      <xdr:row>90</xdr:row>
      <xdr:rowOff>142875</xdr:rowOff>
    </xdr:from>
    <xdr:to>
      <xdr:col>4</xdr:col>
      <xdr:colOff>1076326</xdr:colOff>
      <xdr:row>98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200276" y="17535525"/>
          <a:ext cx="5143500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7030A0"/>
              </a:solidFill>
            </a:rPr>
            <a:t>Purple</a:t>
          </a:r>
          <a:r>
            <a:rPr lang="en-US" sz="1100"/>
            <a:t> text</a:t>
          </a:r>
          <a:r>
            <a:rPr lang="en-US" sz="1100" baseline="0"/>
            <a:t> indicated the sample was run on a dilution. Click on the purple text to see the dilution factor in the formula (usually 10%).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3</xdr:row>
      <xdr:rowOff>104776</xdr:rowOff>
    </xdr:from>
    <xdr:to>
      <xdr:col>8</xdr:col>
      <xdr:colOff>1524000</xdr:colOff>
      <xdr:row>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00125" y="676276"/>
          <a:ext cx="11601450" cy="1133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NOTE: I</a:t>
          </a:r>
          <a:r>
            <a:rPr lang="en-US" sz="1800" baseline="0"/>
            <a:t> updated the samples order by date in the first tab - this tab shows the order as was given to me by BGSU - KMS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90"/>
  <sheetViews>
    <sheetView topLeftCell="B1" workbookViewId="0">
      <pane xSplit="5" ySplit="1" topLeftCell="G2" activePane="bottomRight" state="frozenSplit"/>
      <selection activeCell="B1" sqref="B1"/>
      <selection pane="topRight" activeCell="F1" sqref="F1"/>
      <selection pane="bottomLeft" activeCell="B2" sqref="B2"/>
      <selection pane="bottomRight" activeCell="J17" sqref="J17"/>
    </sheetView>
  </sheetViews>
  <sheetFormatPr defaultRowHeight="15" x14ac:dyDescent="0.25"/>
  <cols>
    <col min="1" max="1" width="24.85546875" bestFit="1" customWidth="1"/>
    <col min="2" max="2" width="24.85546875" customWidth="1"/>
    <col min="3" max="3" width="28.28515625" bestFit="1" customWidth="1"/>
    <col min="4" max="4" width="10.7109375" bestFit="1" customWidth="1"/>
    <col min="5" max="5" width="17" bestFit="1" customWidth="1"/>
    <col min="6" max="6" width="14.28515625" bestFit="1" customWidth="1"/>
    <col min="7" max="7" width="7.28515625" customWidth="1"/>
    <col min="8" max="8" width="9.42578125" customWidth="1"/>
    <col min="9" max="9" width="20.5703125" bestFit="1" customWidth="1"/>
    <col min="10" max="10" width="19.85546875" bestFit="1" customWidth="1"/>
    <col min="11" max="11" width="15.140625" bestFit="1" customWidth="1"/>
    <col min="12" max="12" width="12.7109375" bestFit="1" customWidth="1"/>
    <col min="13" max="13" width="15.7109375" bestFit="1" customWidth="1"/>
    <col min="14" max="14" width="15.5703125" bestFit="1" customWidth="1"/>
    <col min="15" max="15" width="11.28515625" bestFit="1" customWidth="1"/>
    <col min="16" max="16" width="12.7109375" bestFit="1" customWidth="1"/>
    <col min="17" max="17" width="11.5703125" bestFit="1" customWidth="1"/>
    <col min="18" max="18" width="13.28515625" bestFit="1" customWidth="1"/>
    <col min="19" max="19" width="29.28515625" bestFit="1" customWidth="1"/>
    <col min="20" max="20" width="11.5703125" style="14" bestFit="1" customWidth="1"/>
    <col min="21" max="21" width="13.28515625" style="14" bestFit="1" customWidth="1"/>
    <col min="22" max="22" width="33.28515625" style="14" customWidth="1"/>
    <col min="23" max="23" width="19.28515625" style="14" bestFit="1" customWidth="1"/>
    <col min="24" max="24" width="12.7109375" style="14" bestFit="1" customWidth="1"/>
    <col min="25" max="25" width="14.28515625" style="14" bestFit="1" customWidth="1"/>
    <col min="26" max="91" width="9.140625" style="14"/>
  </cols>
  <sheetData>
    <row r="1" spans="1:91" s="10" customFormat="1" x14ac:dyDescent="0.25">
      <c r="A1" s="10" t="s">
        <v>113</v>
      </c>
      <c r="B1" s="10" t="s">
        <v>150</v>
      </c>
      <c r="C1" s="1" t="s">
        <v>0</v>
      </c>
      <c r="D1" s="2" t="s">
        <v>1</v>
      </c>
      <c r="E1" s="1" t="s">
        <v>3</v>
      </c>
      <c r="F1" s="1" t="s">
        <v>124</v>
      </c>
      <c r="G1" s="1" t="s">
        <v>105</v>
      </c>
      <c r="H1" s="1" t="s">
        <v>106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111</v>
      </c>
    </row>
    <row r="2" spans="1:91" x14ac:dyDescent="0.25">
      <c r="B2" s="7" t="s">
        <v>87</v>
      </c>
      <c r="C2" s="7" t="s">
        <v>87</v>
      </c>
      <c r="D2" s="5">
        <v>44062</v>
      </c>
      <c r="E2" s="7"/>
      <c r="F2" s="11"/>
      <c r="G2" s="7" t="s">
        <v>5</v>
      </c>
      <c r="H2" s="12" t="s">
        <v>108</v>
      </c>
      <c r="I2" s="19"/>
      <c r="J2" s="19"/>
      <c r="K2" s="19"/>
      <c r="L2" s="19"/>
      <c r="M2" s="19"/>
      <c r="N2" s="19"/>
      <c r="O2" s="3">
        <v>4.3819999999999997</v>
      </c>
      <c r="P2" s="3">
        <v>133.58699999999999</v>
      </c>
      <c r="Q2" s="19"/>
      <c r="R2" s="19"/>
    </row>
    <row r="3" spans="1:91" x14ac:dyDescent="0.25">
      <c r="B3" t="s">
        <v>151</v>
      </c>
      <c r="C3" s="7"/>
      <c r="D3" s="5">
        <v>44063</v>
      </c>
      <c r="E3" s="7" t="s">
        <v>147</v>
      </c>
      <c r="F3" s="14"/>
      <c r="G3" s="12" t="s">
        <v>108</v>
      </c>
      <c r="H3" s="3" t="s">
        <v>5</v>
      </c>
      <c r="I3" s="16">
        <v>0</v>
      </c>
      <c r="J3" s="16">
        <v>0.28899999999999998</v>
      </c>
      <c r="K3" s="16">
        <v>2.4E-2</v>
      </c>
      <c r="L3" s="16">
        <v>0</v>
      </c>
      <c r="M3" s="16">
        <v>162.64699999999999</v>
      </c>
      <c r="N3" s="16">
        <v>0</v>
      </c>
      <c r="O3" s="19"/>
      <c r="P3" s="19"/>
      <c r="Q3" s="19"/>
      <c r="R3" s="19"/>
    </row>
    <row r="4" spans="1:91" x14ac:dyDescent="0.25">
      <c r="B4" t="s">
        <v>152</v>
      </c>
      <c r="C4" s="7"/>
      <c r="D4" s="5">
        <v>44063</v>
      </c>
      <c r="E4" s="7" t="s">
        <v>148</v>
      </c>
      <c r="F4" s="14"/>
      <c r="G4" s="12" t="s">
        <v>108</v>
      </c>
      <c r="H4" s="3" t="s">
        <v>5</v>
      </c>
      <c r="I4" s="16">
        <v>3.5870000000000002</v>
      </c>
      <c r="J4" s="16">
        <v>0</v>
      </c>
      <c r="K4" s="16">
        <v>7.6999999999999999E-2</v>
      </c>
      <c r="L4" s="16">
        <v>8.7999999999999995E-2</v>
      </c>
      <c r="M4" s="16">
        <v>116.38</v>
      </c>
      <c r="N4" s="16">
        <v>3.5870000000000002</v>
      </c>
      <c r="O4" s="19"/>
      <c r="P4" s="19"/>
      <c r="Q4" s="19"/>
      <c r="R4" s="19"/>
    </row>
    <row r="5" spans="1:91" x14ac:dyDescent="0.25">
      <c r="B5" t="s">
        <v>153</v>
      </c>
      <c r="C5" s="7"/>
      <c r="D5" s="5">
        <v>44063</v>
      </c>
      <c r="E5" s="7" t="s">
        <v>146</v>
      </c>
      <c r="F5" s="14"/>
      <c r="G5" s="12" t="s">
        <v>108</v>
      </c>
      <c r="H5" s="3">
        <v>2</v>
      </c>
      <c r="I5" s="16">
        <v>0.623</v>
      </c>
      <c r="J5" s="16">
        <v>9.1440000000000001</v>
      </c>
      <c r="K5" s="16">
        <v>1.7999999999999999E-2</v>
      </c>
      <c r="L5" s="16">
        <v>1.2999999999999999E-2</v>
      </c>
      <c r="M5" s="16">
        <v>177.84800000000001</v>
      </c>
      <c r="N5" s="16">
        <v>0.623</v>
      </c>
      <c r="O5" s="19"/>
      <c r="P5" s="19"/>
      <c r="Q5" s="19"/>
      <c r="R5" s="19"/>
    </row>
    <row r="6" spans="1:91" x14ac:dyDescent="0.25">
      <c r="B6" t="s">
        <v>154</v>
      </c>
      <c r="C6" s="7" t="s">
        <v>52</v>
      </c>
      <c r="D6" s="5">
        <v>44076</v>
      </c>
      <c r="E6" s="7" t="s">
        <v>56</v>
      </c>
      <c r="F6" s="11"/>
      <c r="G6" s="7" t="s">
        <v>5</v>
      </c>
      <c r="H6" s="7" t="s">
        <v>5</v>
      </c>
      <c r="I6" s="16">
        <v>0</v>
      </c>
      <c r="J6" s="16">
        <v>0</v>
      </c>
      <c r="K6" s="16">
        <v>0.06</v>
      </c>
      <c r="L6" s="16">
        <v>0</v>
      </c>
      <c r="M6" s="16">
        <v>21.42</v>
      </c>
      <c r="N6" s="16">
        <v>0</v>
      </c>
      <c r="O6" s="3">
        <v>3.2789999999999999</v>
      </c>
      <c r="P6" s="3">
        <v>81.049000000000007</v>
      </c>
      <c r="Q6" s="25">
        <f t="shared" ref="Q6:Q11" si="0">P6+I6</f>
        <v>81.049000000000007</v>
      </c>
      <c r="R6" s="25">
        <f t="shared" ref="R6:R11" si="1">Q6/O6</f>
        <v>24.717596828301314</v>
      </c>
    </row>
    <row r="7" spans="1:91" x14ac:dyDescent="0.25">
      <c r="B7" t="s">
        <v>155</v>
      </c>
      <c r="C7" s="7" t="s">
        <v>50</v>
      </c>
      <c r="D7" s="5">
        <v>44076</v>
      </c>
      <c r="E7" s="7" t="s">
        <v>56</v>
      </c>
      <c r="F7" s="11"/>
      <c r="G7" s="7" t="s">
        <v>5</v>
      </c>
      <c r="H7" s="7" t="s">
        <v>5</v>
      </c>
      <c r="I7" s="16">
        <v>6.6000000000000003E-2</v>
      </c>
      <c r="J7" s="16">
        <v>1.87</v>
      </c>
      <c r="K7" s="16">
        <v>0.05</v>
      </c>
      <c r="L7" s="16">
        <v>0</v>
      </c>
      <c r="M7" s="16">
        <v>13.917</v>
      </c>
      <c r="N7" s="16">
        <v>6.6000000000000003E-2</v>
      </c>
      <c r="O7" s="3">
        <v>3.1240000000000001</v>
      </c>
      <c r="P7" s="3">
        <v>108.438</v>
      </c>
      <c r="Q7" s="25">
        <f t="shared" si="0"/>
        <v>108.504</v>
      </c>
      <c r="R7" s="25">
        <f t="shared" si="1"/>
        <v>34.732394366197184</v>
      </c>
    </row>
    <row r="8" spans="1:91" x14ac:dyDescent="0.25">
      <c r="B8" t="s">
        <v>156</v>
      </c>
      <c r="C8" s="7" t="s">
        <v>51</v>
      </c>
      <c r="D8" s="5">
        <v>44076</v>
      </c>
      <c r="E8" s="7" t="s">
        <v>56</v>
      </c>
      <c r="F8" s="11"/>
      <c r="G8" s="7" t="s">
        <v>5</v>
      </c>
      <c r="H8" s="7" t="s">
        <v>5</v>
      </c>
      <c r="I8" s="16">
        <v>0</v>
      </c>
      <c r="J8" s="16">
        <v>0</v>
      </c>
      <c r="K8" s="16">
        <v>5.0999999999999997E-2</v>
      </c>
      <c r="L8" s="16">
        <v>0</v>
      </c>
      <c r="M8" s="16">
        <v>12.029</v>
      </c>
      <c r="N8" s="16">
        <v>0</v>
      </c>
      <c r="O8" s="3">
        <v>3.2309999999999999</v>
      </c>
      <c r="P8" s="3">
        <v>107.71</v>
      </c>
      <c r="Q8" s="25">
        <f t="shared" si="0"/>
        <v>107.71</v>
      </c>
      <c r="R8" s="25">
        <f t="shared" si="1"/>
        <v>33.336428350355924</v>
      </c>
    </row>
    <row r="9" spans="1:91" x14ac:dyDescent="0.25">
      <c r="B9" t="s">
        <v>157</v>
      </c>
      <c r="C9" s="7" t="s">
        <v>55</v>
      </c>
      <c r="D9" s="5">
        <v>44076</v>
      </c>
      <c r="E9" s="7" t="s">
        <v>56</v>
      </c>
      <c r="F9" s="11"/>
      <c r="G9" s="7" t="s">
        <v>5</v>
      </c>
      <c r="H9" s="7" t="s">
        <v>5</v>
      </c>
      <c r="I9" s="16">
        <v>0</v>
      </c>
      <c r="J9" s="16">
        <v>0.76100000000000001</v>
      </c>
      <c r="K9" s="16">
        <v>0.08</v>
      </c>
      <c r="L9" s="16">
        <v>0.53100000000000003</v>
      </c>
      <c r="M9" s="16">
        <v>19.25</v>
      </c>
      <c r="N9" s="16">
        <v>0</v>
      </c>
      <c r="O9" s="3">
        <v>5.343</v>
      </c>
      <c r="P9" s="3">
        <v>82.606999999999999</v>
      </c>
      <c r="Q9" s="25">
        <f t="shared" si="0"/>
        <v>82.606999999999999</v>
      </c>
      <c r="R9" s="25">
        <f t="shared" si="1"/>
        <v>15.460789818454051</v>
      </c>
    </row>
    <row r="10" spans="1:91" x14ac:dyDescent="0.25">
      <c r="B10" t="s">
        <v>158</v>
      </c>
      <c r="C10" s="7" t="s">
        <v>53</v>
      </c>
      <c r="D10" s="5">
        <v>44076</v>
      </c>
      <c r="E10" s="7" t="s">
        <v>56</v>
      </c>
      <c r="F10" s="11"/>
      <c r="G10" s="7" t="s">
        <v>5</v>
      </c>
      <c r="H10" s="7" t="s">
        <v>5</v>
      </c>
      <c r="I10" s="16">
        <v>0</v>
      </c>
      <c r="J10" s="16">
        <v>0</v>
      </c>
      <c r="K10" s="16">
        <v>3.7999999999999999E-2</v>
      </c>
      <c r="L10" s="16">
        <v>0</v>
      </c>
      <c r="M10" s="16">
        <v>12.111000000000001</v>
      </c>
      <c r="N10" s="16">
        <v>0</v>
      </c>
      <c r="O10" s="3">
        <v>5.1989999999999998</v>
      </c>
      <c r="P10" s="3">
        <v>110.46</v>
      </c>
      <c r="Q10" s="25">
        <f t="shared" si="0"/>
        <v>110.46</v>
      </c>
      <c r="R10" s="25">
        <f t="shared" si="1"/>
        <v>21.246393537218694</v>
      </c>
    </row>
    <row r="11" spans="1:91" x14ac:dyDescent="0.25">
      <c r="B11" t="s">
        <v>159</v>
      </c>
      <c r="C11" s="7" t="s">
        <v>54</v>
      </c>
      <c r="D11" s="5">
        <v>44076</v>
      </c>
      <c r="E11" s="7" t="s">
        <v>56</v>
      </c>
      <c r="F11" s="11"/>
      <c r="G11" s="7" t="s">
        <v>5</v>
      </c>
      <c r="H11" s="7" t="s">
        <v>5</v>
      </c>
      <c r="I11" s="16">
        <v>0</v>
      </c>
      <c r="J11" s="16">
        <v>0</v>
      </c>
      <c r="K11" s="16">
        <v>2.4E-2</v>
      </c>
      <c r="L11" s="16">
        <v>0</v>
      </c>
      <c r="M11" s="16">
        <v>14.39</v>
      </c>
      <c r="N11" s="16">
        <v>-0.13700000000000001</v>
      </c>
      <c r="O11" s="3">
        <v>5.2329999999999997</v>
      </c>
      <c r="P11" s="3">
        <v>107.52</v>
      </c>
      <c r="Q11" s="25">
        <f t="shared" si="0"/>
        <v>107.52</v>
      </c>
      <c r="R11" s="25">
        <f t="shared" si="1"/>
        <v>20.546531626218233</v>
      </c>
    </row>
    <row r="12" spans="1:91" s="19" customFormat="1" x14ac:dyDescent="0.25">
      <c r="C12" s="12" t="s">
        <v>57</v>
      </c>
      <c r="D12" s="13">
        <v>44102</v>
      </c>
      <c r="E12" s="12" t="s">
        <v>56</v>
      </c>
      <c r="F12" s="12"/>
      <c r="G12" s="12" t="s">
        <v>108</v>
      </c>
      <c r="H12" s="12" t="s">
        <v>108</v>
      </c>
      <c r="S12" s="19" t="s">
        <v>149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</row>
    <row r="13" spans="1:91" s="19" customFormat="1" x14ac:dyDescent="0.25">
      <c r="C13" s="12" t="s">
        <v>57</v>
      </c>
      <c r="D13" s="13">
        <v>44102</v>
      </c>
      <c r="E13" s="12" t="s">
        <v>56</v>
      </c>
      <c r="F13" s="12"/>
      <c r="G13" s="12" t="s">
        <v>108</v>
      </c>
      <c r="H13" s="12" t="s">
        <v>108</v>
      </c>
      <c r="S13" s="19" t="s">
        <v>149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</row>
    <row r="14" spans="1:91" x14ac:dyDescent="0.25">
      <c r="B14" s="7" t="s">
        <v>58</v>
      </c>
      <c r="C14" s="7" t="s">
        <v>58</v>
      </c>
      <c r="D14" s="5">
        <v>44107</v>
      </c>
      <c r="E14" s="7"/>
      <c r="F14" s="11"/>
      <c r="G14" s="7" t="s">
        <v>5</v>
      </c>
      <c r="H14" s="12" t="s">
        <v>108</v>
      </c>
      <c r="I14" s="19"/>
      <c r="J14" s="19"/>
      <c r="K14" s="19"/>
      <c r="L14" s="19"/>
      <c r="M14" s="19"/>
      <c r="N14" s="19"/>
      <c r="O14" s="3">
        <v>3.496</v>
      </c>
      <c r="P14" s="3">
        <v>98.233999999999995</v>
      </c>
      <c r="Q14" s="19"/>
      <c r="R14" s="19"/>
    </row>
    <row r="15" spans="1:91" x14ac:dyDescent="0.25">
      <c r="B15" s="7" t="s">
        <v>59</v>
      </c>
      <c r="C15" s="7" t="s">
        <v>59</v>
      </c>
      <c r="D15" s="5">
        <v>44107</v>
      </c>
      <c r="E15" s="7"/>
      <c r="F15" s="11"/>
      <c r="G15" s="7" t="s">
        <v>5</v>
      </c>
      <c r="H15" s="12" t="s">
        <v>108</v>
      </c>
      <c r="I15" s="19"/>
      <c r="J15" s="19"/>
      <c r="K15" s="19"/>
      <c r="L15" s="19"/>
      <c r="M15" s="19"/>
      <c r="N15" s="19"/>
      <c r="O15" s="3">
        <v>1.9850000000000001</v>
      </c>
      <c r="P15" s="3">
        <v>53.828000000000003</v>
      </c>
      <c r="Q15" s="19"/>
      <c r="R15" s="19"/>
    </row>
    <row r="16" spans="1:91" x14ac:dyDescent="0.25">
      <c r="B16" s="7" t="s">
        <v>60</v>
      </c>
      <c r="C16" s="7" t="s">
        <v>60</v>
      </c>
      <c r="D16" s="5">
        <v>44107</v>
      </c>
      <c r="E16" s="7"/>
      <c r="F16" s="11"/>
      <c r="G16" s="7" t="s">
        <v>5</v>
      </c>
      <c r="H16" s="12" t="s">
        <v>108</v>
      </c>
      <c r="I16" s="19"/>
      <c r="J16" s="19"/>
      <c r="K16" s="19"/>
      <c r="L16" s="19"/>
      <c r="M16" s="19"/>
      <c r="N16" s="19"/>
      <c r="O16" s="3">
        <v>2.2949999999999999</v>
      </c>
      <c r="P16" s="3">
        <v>57.164000000000001</v>
      </c>
      <c r="Q16" s="19"/>
      <c r="R16" s="19"/>
    </row>
    <row r="17" spans="2:18" x14ac:dyDescent="0.25">
      <c r="B17" s="7" t="s">
        <v>61</v>
      </c>
      <c r="C17" s="7" t="s">
        <v>61</v>
      </c>
      <c r="D17" s="5">
        <v>44107</v>
      </c>
      <c r="E17" s="7"/>
      <c r="F17" s="11"/>
      <c r="G17" s="7" t="s">
        <v>5</v>
      </c>
      <c r="H17" s="12" t="s">
        <v>108</v>
      </c>
      <c r="I17" s="19"/>
      <c r="J17" s="19"/>
      <c r="K17" s="19"/>
      <c r="L17" s="19"/>
      <c r="M17" s="19"/>
      <c r="N17" s="19"/>
      <c r="O17" s="3">
        <v>0.65800000000000003</v>
      </c>
      <c r="P17" s="3">
        <v>10.805</v>
      </c>
      <c r="Q17" s="19"/>
      <c r="R17" s="19"/>
    </row>
    <row r="18" spans="2:18" x14ac:dyDescent="0.25">
      <c r="B18" s="7" t="s">
        <v>62</v>
      </c>
      <c r="C18" s="7" t="s">
        <v>62</v>
      </c>
      <c r="D18" s="5">
        <v>44107</v>
      </c>
      <c r="E18" s="7"/>
      <c r="F18" s="11"/>
      <c r="G18" s="7" t="s">
        <v>5</v>
      </c>
      <c r="H18" s="12" t="s">
        <v>108</v>
      </c>
      <c r="I18" s="19"/>
      <c r="J18" s="19"/>
      <c r="K18" s="19"/>
      <c r="L18" s="19"/>
      <c r="M18" s="19"/>
      <c r="N18" s="19"/>
      <c r="O18" s="3">
        <v>1.7010000000000001</v>
      </c>
      <c r="P18" s="3">
        <v>39.923000000000002</v>
      </c>
      <c r="Q18" s="19"/>
      <c r="R18" s="19"/>
    </row>
    <row r="19" spans="2:18" x14ac:dyDescent="0.25">
      <c r="B19" s="7" t="s">
        <v>208</v>
      </c>
      <c r="C19" s="7" t="s">
        <v>83</v>
      </c>
      <c r="D19" s="5">
        <v>44107</v>
      </c>
      <c r="E19" s="7"/>
      <c r="F19" s="11"/>
      <c r="G19" s="7" t="s">
        <v>5</v>
      </c>
      <c r="H19" s="12" t="s">
        <v>108</v>
      </c>
      <c r="I19" s="19"/>
      <c r="J19" s="19"/>
      <c r="K19" s="19"/>
      <c r="L19" s="19"/>
      <c r="M19" s="19"/>
      <c r="N19" s="19"/>
      <c r="O19" s="31">
        <f>1.587*10</f>
        <v>15.87</v>
      </c>
      <c r="P19" s="31">
        <f>46.784*10</f>
        <v>467.84</v>
      </c>
      <c r="Q19" s="19"/>
      <c r="R19" s="19"/>
    </row>
    <row r="20" spans="2:18" x14ac:dyDescent="0.25">
      <c r="B20" s="7" t="s">
        <v>209</v>
      </c>
      <c r="C20" s="7" t="s">
        <v>86</v>
      </c>
      <c r="D20" s="5">
        <v>44107</v>
      </c>
      <c r="E20" s="7"/>
      <c r="F20" s="11"/>
      <c r="G20" s="7" t="s">
        <v>5</v>
      </c>
      <c r="H20" s="12" t="s">
        <v>108</v>
      </c>
      <c r="I20" s="19"/>
      <c r="J20" s="19"/>
      <c r="K20" s="19"/>
      <c r="L20" s="19"/>
      <c r="M20" s="19"/>
      <c r="N20" s="19"/>
      <c r="O20" s="3">
        <v>2.5310000000000001</v>
      </c>
      <c r="P20" s="3">
        <v>72.335999999999999</v>
      </c>
      <c r="Q20" s="19"/>
      <c r="R20" s="19"/>
    </row>
    <row r="21" spans="2:18" x14ac:dyDescent="0.25">
      <c r="B21" s="7" t="s">
        <v>210</v>
      </c>
      <c r="C21" s="7" t="s">
        <v>82</v>
      </c>
      <c r="D21" s="5">
        <v>44123</v>
      </c>
      <c r="E21" s="7"/>
      <c r="F21" s="11"/>
      <c r="G21" s="7" t="s">
        <v>5</v>
      </c>
      <c r="H21" s="12" t="s">
        <v>108</v>
      </c>
      <c r="I21" s="19"/>
      <c r="J21" s="19"/>
      <c r="K21" s="19"/>
      <c r="L21" s="19"/>
      <c r="M21" s="19"/>
      <c r="N21" s="19"/>
      <c r="O21" s="3">
        <v>2.0579999999999998</v>
      </c>
      <c r="P21" s="3">
        <v>53.082999999999998</v>
      </c>
      <c r="Q21" s="19"/>
      <c r="R21" s="19"/>
    </row>
    <row r="22" spans="2:18" x14ac:dyDescent="0.25">
      <c r="B22" s="7" t="s">
        <v>211</v>
      </c>
      <c r="C22" s="7" t="s">
        <v>104</v>
      </c>
      <c r="D22" s="5">
        <v>44123</v>
      </c>
      <c r="E22" s="7"/>
      <c r="F22" s="7" t="s">
        <v>125</v>
      </c>
      <c r="G22" s="7" t="s">
        <v>5</v>
      </c>
      <c r="H22" s="12" t="s">
        <v>108</v>
      </c>
      <c r="I22" s="19"/>
      <c r="J22" s="19"/>
      <c r="K22" s="19"/>
      <c r="L22" s="19"/>
      <c r="M22" s="19"/>
      <c r="N22" s="19"/>
      <c r="O22" s="3">
        <v>1.1279999999999999</v>
      </c>
      <c r="P22" s="3">
        <v>28.36</v>
      </c>
      <c r="Q22" s="19"/>
      <c r="R22" s="19"/>
    </row>
    <row r="23" spans="2:18" x14ac:dyDescent="0.25">
      <c r="B23" s="7" t="s">
        <v>213</v>
      </c>
      <c r="C23" s="7" t="s">
        <v>83</v>
      </c>
      <c r="D23" s="5">
        <v>44123</v>
      </c>
      <c r="E23" s="7"/>
      <c r="F23" s="7" t="s">
        <v>126</v>
      </c>
      <c r="G23" s="7" t="s">
        <v>5</v>
      </c>
      <c r="H23" s="12" t="s">
        <v>108</v>
      </c>
      <c r="I23" s="19"/>
      <c r="J23" s="19"/>
      <c r="K23" s="19"/>
      <c r="L23" s="19"/>
      <c r="M23" s="19"/>
      <c r="N23" s="19"/>
      <c r="O23" s="31">
        <f>0.549*10</f>
        <v>5.49</v>
      </c>
      <c r="P23" s="3">
        <v>149.21199999999999</v>
      </c>
      <c r="Q23" s="19"/>
      <c r="R23" s="19"/>
    </row>
    <row r="24" spans="2:18" x14ac:dyDescent="0.25">
      <c r="B24" s="7" t="s">
        <v>214</v>
      </c>
      <c r="C24" s="7" t="s">
        <v>84</v>
      </c>
      <c r="D24" s="5">
        <v>44123</v>
      </c>
      <c r="E24" s="7"/>
      <c r="F24" s="7" t="s">
        <v>127</v>
      </c>
      <c r="G24" s="7" t="s">
        <v>5</v>
      </c>
      <c r="H24" s="12" t="s">
        <v>108</v>
      </c>
      <c r="I24" s="19"/>
      <c r="J24" s="19"/>
      <c r="K24" s="19"/>
      <c r="L24" s="19"/>
      <c r="M24" s="19"/>
      <c r="N24" s="19"/>
      <c r="O24" s="3">
        <v>0.82899999999999996</v>
      </c>
      <c r="P24" s="3">
        <v>28.594999999999999</v>
      </c>
      <c r="Q24" s="19"/>
      <c r="R24" s="19"/>
    </row>
    <row r="25" spans="2:18" x14ac:dyDescent="0.25">
      <c r="B25" s="7" t="s">
        <v>215</v>
      </c>
      <c r="C25" s="7" t="s">
        <v>61</v>
      </c>
      <c r="D25" s="5">
        <v>44123</v>
      </c>
      <c r="E25" s="7"/>
      <c r="F25" s="7" t="s">
        <v>85</v>
      </c>
      <c r="G25" s="7" t="s">
        <v>5</v>
      </c>
      <c r="H25" s="12" t="s">
        <v>108</v>
      </c>
      <c r="I25" s="19"/>
      <c r="J25" s="19"/>
      <c r="K25" s="19"/>
      <c r="L25" s="19"/>
      <c r="M25" s="19"/>
      <c r="N25" s="19"/>
      <c r="O25" s="3">
        <v>3.2090000000000001</v>
      </c>
      <c r="P25" s="3">
        <v>10.897</v>
      </c>
      <c r="Q25" s="19"/>
      <c r="R25" s="19"/>
    </row>
    <row r="26" spans="2:18" x14ac:dyDescent="0.25">
      <c r="B26" s="7" t="s">
        <v>212</v>
      </c>
      <c r="C26" s="7" t="s">
        <v>59</v>
      </c>
      <c r="D26" s="5">
        <v>44123</v>
      </c>
      <c r="E26" s="7"/>
      <c r="F26" s="7" t="s">
        <v>10</v>
      </c>
      <c r="G26" s="7" t="s">
        <v>5</v>
      </c>
      <c r="H26" s="12" t="s">
        <v>108</v>
      </c>
      <c r="I26" s="19"/>
      <c r="J26" s="19"/>
      <c r="K26" s="19"/>
      <c r="L26" s="19"/>
      <c r="M26" s="19"/>
      <c r="N26" s="19"/>
      <c r="O26" s="3">
        <v>1.5169999999999999</v>
      </c>
      <c r="P26" s="3">
        <v>41.045999999999999</v>
      </c>
      <c r="Q26" s="19"/>
      <c r="R26" s="19"/>
    </row>
    <row r="27" spans="2:18" x14ac:dyDescent="0.25">
      <c r="B27" t="s">
        <v>160</v>
      </c>
      <c r="C27" s="7" t="s">
        <v>40</v>
      </c>
      <c r="D27" s="5">
        <v>44147</v>
      </c>
      <c r="E27" s="7" t="s">
        <v>38</v>
      </c>
      <c r="F27" s="14"/>
      <c r="G27" s="7" t="s">
        <v>5</v>
      </c>
      <c r="H27" s="7" t="s">
        <v>5</v>
      </c>
      <c r="I27" s="16">
        <v>33.369</v>
      </c>
      <c r="J27" s="16">
        <v>10.944000000000001</v>
      </c>
      <c r="K27" s="16">
        <v>1.3560000000000001</v>
      </c>
      <c r="L27" s="16">
        <v>0</v>
      </c>
      <c r="M27" s="16">
        <v>118.2</v>
      </c>
      <c r="N27" s="16">
        <v>33.369</v>
      </c>
      <c r="O27" s="3">
        <v>10.401999999999999</v>
      </c>
      <c r="P27" s="31">
        <f>39.723*10</f>
        <v>397.23</v>
      </c>
      <c r="Q27" s="25">
        <f>P27+I27</f>
        <v>430.59900000000005</v>
      </c>
      <c r="R27" s="25">
        <f>Q27/O27</f>
        <v>41.395789271293992</v>
      </c>
    </row>
    <row r="28" spans="2:18" x14ac:dyDescent="0.25">
      <c r="B28" t="s">
        <v>161</v>
      </c>
      <c r="C28" s="7" t="s">
        <v>41</v>
      </c>
      <c r="D28" s="5">
        <v>44147</v>
      </c>
      <c r="E28" s="7" t="s">
        <v>39</v>
      </c>
      <c r="F28" s="14"/>
      <c r="G28" s="7" t="s">
        <v>5</v>
      </c>
      <c r="H28" s="7" t="s">
        <v>5</v>
      </c>
      <c r="I28" s="16">
        <v>1.3859999999999999</v>
      </c>
      <c r="J28" s="16">
        <v>0</v>
      </c>
      <c r="K28" s="16">
        <v>7.8E-2</v>
      </c>
      <c r="L28" s="16">
        <v>0</v>
      </c>
      <c r="M28" s="16">
        <v>110.255</v>
      </c>
      <c r="N28" s="16">
        <v>1.3859999999999999</v>
      </c>
      <c r="O28" s="3">
        <v>9.5419999999999998</v>
      </c>
      <c r="P28" s="31">
        <f>33.682*10</f>
        <v>336.82000000000005</v>
      </c>
      <c r="Q28" s="25">
        <f t="shared" ref="Q28:Q33" si="2">P28+I28</f>
        <v>338.20600000000007</v>
      </c>
      <c r="R28" s="25">
        <f t="shared" ref="R28:R33" si="3">Q28/O28</f>
        <v>35.443932089708667</v>
      </c>
    </row>
    <row r="29" spans="2:18" x14ac:dyDescent="0.25">
      <c r="B29" t="s">
        <v>162</v>
      </c>
      <c r="C29" s="7" t="s">
        <v>42</v>
      </c>
      <c r="D29" s="5">
        <v>44147</v>
      </c>
      <c r="E29" s="7" t="s">
        <v>43</v>
      </c>
      <c r="F29" s="14"/>
      <c r="G29" s="7" t="s">
        <v>5</v>
      </c>
      <c r="H29" s="7" t="s">
        <v>5</v>
      </c>
      <c r="I29" s="16">
        <v>10.984999999999999</v>
      </c>
      <c r="J29" s="16">
        <v>0.23499999999999999</v>
      </c>
      <c r="K29" s="16">
        <v>0.80600000000000005</v>
      </c>
      <c r="L29" s="16">
        <v>0</v>
      </c>
      <c r="M29" s="16">
        <v>112.17700000000001</v>
      </c>
      <c r="N29" s="16">
        <v>10.984999999999999</v>
      </c>
      <c r="O29" s="3">
        <v>12.756</v>
      </c>
      <c r="P29" s="31">
        <f>43.069*10</f>
        <v>430.69000000000005</v>
      </c>
      <c r="Q29" s="25">
        <f t="shared" si="2"/>
        <v>441.67500000000007</v>
      </c>
      <c r="R29" s="25">
        <f t="shared" si="3"/>
        <v>34.624882408278459</v>
      </c>
    </row>
    <row r="30" spans="2:18" x14ac:dyDescent="0.25">
      <c r="B30" t="s">
        <v>163</v>
      </c>
      <c r="C30" s="8" t="s">
        <v>44</v>
      </c>
      <c r="D30" s="20">
        <v>44155</v>
      </c>
      <c r="E30" s="8" t="s">
        <v>27</v>
      </c>
      <c r="F30" s="14"/>
      <c r="G30" s="7" t="s">
        <v>5</v>
      </c>
      <c r="H30" s="7" t="s">
        <v>5</v>
      </c>
      <c r="I30" s="16">
        <v>1.194</v>
      </c>
      <c r="J30" s="16">
        <v>92.54</v>
      </c>
      <c r="K30" s="16">
        <v>0.106</v>
      </c>
      <c r="L30" s="16">
        <v>0</v>
      </c>
      <c r="M30" s="16">
        <v>75.462999999999994</v>
      </c>
      <c r="N30" s="16">
        <v>1.194</v>
      </c>
      <c r="O30" s="31">
        <f>0.451*10</f>
        <v>4.51</v>
      </c>
      <c r="P30" s="3">
        <v>116.047</v>
      </c>
      <c r="Q30" s="25">
        <f t="shared" si="2"/>
        <v>117.241</v>
      </c>
      <c r="R30" s="25">
        <f t="shared" si="3"/>
        <v>25.995787139689579</v>
      </c>
    </row>
    <row r="31" spans="2:18" x14ac:dyDescent="0.25">
      <c r="B31" t="s">
        <v>164</v>
      </c>
      <c r="C31" s="8" t="s">
        <v>46</v>
      </c>
      <c r="D31" s="20">
        <v>44155</v>
      </c>
      <c r="E31" s="8" t="s">
        <v>29</v>
      </c>
      <c r="F31" s="11" t="s">
        <v>129</v>
      </c>
      <c r="G31" s="7" t="s">
        <v>5</v>
      </c>
      <c r="H31" s="7" t="s">
        <v>5</v>
      </c>
      <c r="I31" s="16">
        <v>20.347000000000001</v>
      </c>
      <c r="J31" s="16">
        <v>2.3E-2</v>
      </c>
      <c r="K31" s="16">
        <v>0.11700000000000001</v>
      </c>
      <c r="L31" s="16">
        <v>2.1999999999999999E-2</v>
      </c>
      <c r="M31" s="16">
        <v>78.587000000000003</v>
      </c>
      <c r="N31" s="16">
        <v>20.347000000000001</v>
      </c>
      <c r="O31" s="3">
        <v>0.317</v>
      </c>
      <c r="P31" s="3">
        <v>15.585000000000001</v>
      </c>
      <c r="Q31" s="25">
        <f t="shared" si="2"/>
        <v>35.932000000000002</v>
      </c>
      <c r="R31" s="25">
        <f t="shared" si="3"/>
        <v>113.35015772870663</v>
      </c>
    </row>
    <row r="32" spans="2:18" x14ac:dyDescent="0.25">
      <c r="B32" t="s">
        <v>165</v>
      </c>
      <c r="C32" s="8" t="s">
        <v>47</v>
      </c>
      <c r="D32" s="20">
        <v>44155</v>
      </c>
      <c r="E32" s="8" t="s">
        <v>48</v>
      </c>
      <c r="F32" s="11" t="s">
        <v>128</v>
      </c>
      <c r="G32" s="7" t="s">
        <v>5</v>
      </c>
      <c r="H32" s="7" t="s">
        <v>5</v>
      </c>
      <c r="I32" s="16">
        <v>15.208</v>
      </c>
      <c r="J32" s="16">
        <v>5.49</v>
      </c>
      <c r="K32" s="16">
        <v>0.246</v>
      </c>
      <c r="L32" s="16">
        <v>0.52500000000000002</v>
      </c>
      <c r="M32" s="16">
        <v>55.210999999999999</v>
      </c>
      <c r="N32" s="16">
        <v>15.208</v>
      </c>
      <c r="O32" s="3">
        <v>1.4810000000000001</v>
      </c>
      <c r="P32" s="3">
        <v>43.954999999999998</v>
      </c>
      <c r="Q32" s="25">
        <f t="shared" si="2"/>
        <v>59.162999999999997</v>
      </c>
      <c r="R32" s="25">
        <f t="shared" si="3"/>
        <v>39.948008102633352</v>
      </c>
    </row>
    <row r="33" spans="2:91" x14ac:dyDescent="0.25">
      <c r="B33" t="s">
        <v>166</v>
      </c>
      <c r="C33" s="8" t="s">
        <v>49</v>
      </c>
      <c r="D33" s="20">
        <v>44155</v>
      </c>
      <c r="E33" s="8" t="s">
        <v>30</v>
      </c>
      <c r="F33" s="14"/>
      <c r="G33" s="7" t="s">
        <v>5</v>
      </c>
      <c r="H33" s="7" t="s">
        <v>5</v>
      </c>
      <c r="I33" s="16">
        <v>4.7640000000000002</v>
      </c>
      <c r="J33" s="16">
        <v>0.27700000000000002</v>
      </c>
      <c r="K33" s="16">
        <v>7.0000000000000007E-2</v>
      </c>
      <c r="L33" s="16">
        <v>0.23300000000000001</v>
      </c>
      <c r="M33" s="16">
        <v>84.299000000000007</v>
      </c>
      <c r="N33" s="16">
        <v>4.7640000000000002</v>
      </c>
      <c r="O33" s="3">
        <v>0.76200000000000001</v>
      </c>
      <c r="P33" s="3">
        <v>18.399999999999999</v>
      </c>
      <c r="Q33" s="25">
        <f t="shared" si="2"/>
        <v>23.163999999999998</v>
      </c>
      <c r="R33" s="25">
        <f t="shared" si="3"/>
        <v>30.398950131233594</v>
      </c>
    </row>
    <row r="34" spans="2:91" x14ac:dyDescent="0.25">
      <c r="B34" t="s">
        <v>167</v>
      </c>
      <c r="C34" s="7"/>
      <c r="D34" s="5">
        <v>44155</v>
      </c>
      <c r="E34" s="7" t="s">
        <v>144</v>
      </c>
      <c r="F34" s="14"/>
      <c r="G34" s="12" t="s">
        <v>108</v>
      </c>
      <c r="H34" s="3">
        <v>2</v>
      </c>
      <c r="I34" s="16">
        <v>0</v>
      </c>
      <c r="J34" s="16">
        <v>0</v>
      </c>
      <c r="K34" s="16">
        <v>3.2000000000000001E-2</v>
      </c>
      <c r="L34" s="16">
        <v>0</v>
      </c>
      <c r="M34" s="16">
        <v>171.38</v>
      </c>
      <c r="N34" s="16">
        <v>0</v>
      </c>
      <c r="O34" s="19"/>
      <c r="P34" s="19"/>
      <c r="Q34" s="19"/>
      <c r="R34" s="19"/>
    </row>
    <row r="35" spans="2:91" x14ac:dyDescent="0.25">
      <c r="B35" t="s">
        <v>168</v>
      </c>
      <c r="C35" s="7"/>
      <c r="D35" s="5">
        <v>44155</v>
      </c>
      <c r="E35" s="7" t="s">
        <v>145</v>
      </c>
      <c r="F35" s="14"/>
      <c r="G35" s="12" t="s">
        <v>108</v>
      </c>
      <c r="H35" s="3">
        <v>2</v>
      </c>
      <c r="I35" s="16">
        <v>11.401</v>
      </c>
      <c r="J35" s="16">
        <v>0.23899999999999999</v>
      </c>
      <c r="K35" s="16">
        <v>3.5999999999999997E-2</v>
      </c>
      <c r="L35" s="16">
        <v>6.8000000000000005E-2</v>
      </c>
      <c r="M35" s="16">
        <v>121.285</v>
      </c>
      <c r="N35" s="16">
        <v>11.401</v>
      </c>
      <c r="O35" s="19"/>
      <c r="P35" s="19"/>
      <c r="Q35" s="19"/>
      <c r="R35" s="19"/>
    </row>
    <row r="36" spans="2:91" x14ac:dyDescent="0.25">
      <c r="B36" t="s">
        <v>169</v>
      </c>
      <c r="C36" s="7"/>
      <c r="D36" s="5">
        <v>44155</v>
      </c>
      <c r="E36" s="7" t="s">
        <v>146</v>
      </c>
      <c r="F36" s="14"/>
      <c r="G36" s="12" t="s">
        <v>108</v>
      </c>
      <c r="H36" s="3">
        <v>2</v>
      </c>
      <c r="I36" s="16">
        <v>0</v>
      </c>
      <c r="J36" s="16">
        <v>8.8510000000000009</v>
      </c>
      <c r="K36" s="16">
        <v>1.0999999999999999E-2</v>
      </c>
      <c r="L36" s="16">
        <v>0</v>
      </c>
      <c r="M36" s="16">
        <v>190.12299999999999</v>
      </c>
      <c r="N36" s="16">
        <v>0</v>
      </c>
      <c r="O36" s="19"/>
      <c r="P36" s="19"/>
      <c r="Q36" s="19"/>
      <c r="R36" s="19"/>
    </row>
    <row r="37" spans="2:91" x14ac:dyDescent="0.25">
      <c r="B37" t="s">
        <v>170</v>
      </c>
      <c r="C37" s="7" t="s">
        <v>36</v>
      </c>
      <c r="D37" s="5">
        <v>44179</v>
      </c>
      <c r="E37" s="7" t="s">
        <v>38</v>
      </c>
      <c r="F37" s="14"/>
      <c r="G37" s="3">
        <v>2</v>
      </c>
      <c r="H37" s="7" t="s">
        <v>5</v>
      </c>
      <c r="I37" s="16">
        <v>40.25</v>
      </c>
      <c r="J37" s="16">
        <v>56.865000000000002</v>
      </c>
      <c r="K37" s="16">
        <v>0.83899999999999997</v>
      </c>
      <c r="L37" s="16">
        <v>0</v>
      </c>
      <c r="M37" s="16">
        <v>100.6</v>
      </c>
      <c r="N37" s="16">
        <v>39.409999999999997</v>
      </c>
      <c r="O37" s="3">
        <v>5.3810000000000002</v>
      </c>
      <c r="P37" s="31">
        <f>23.735*10</f>
        <v>237.35</v>
      </c>
      <c r="Q37" s="25">
        <f>P37+I37</f>
        <v>277.60000000000002</v>
      </c>
      <c r="R37" s="25">
        <f>Q37/O37</f>
        <v>51.58892399182308</v>
      </c>
    </row>
    <row r="38" spans="2:91" x14ac:dyDescent="0.25">
      <c r="B38" t="s">
        <v>171</v>
      </c>
      <c r="C38" s="7" t="s">
        <v>37</v>
      </c>
      <c r="D38" s="5">
        <v>44179</v>
      </c>
      <c r="E38" s="7" t="s">
        <v>39</v>
      </c>
      <c r="F38" s="14"/>
      <c r="G38" s="3">
        <v>2</v>
      </c>
      <c r="H38" s="7" t="s">
        <v>5</v>
      </c>
      <c r="I38" s="16">
        <v>39.094000000000001</v>
      </c>
      <c r="J38" s="16">
        <v>48.386000000000003</v>
      </c>
      <c r="K38" s="16">
        <v>0.93200000000000005</v>
      </c>
      <c r="L38" s="16">
        <v>0</v>
      </c>
      <c r="M38" s="16">
        <v>89.783000000000001</v>
      </c>
      <c r="N38" s="16">
        <v>38.161999999999999</v>
      </c>
      <c r="O38" s="3">
        <v>3.746</v>
      </c>
      <c r="P38" s="3">
        <v>160.06</v>
      </c>
      <c r="Q38" s="25">
        <f t="shared" ref="Q38:Q44" si="4">P38+I38</f>
        <v>199.154</v>
      </c>
      <c r="R38" s="25">
        <f t="shared" ref="R38:R44" si="5">Q38/O38</f>
        <v>53.164442071542979</v>
      </c>
    </row>
    <row r="39" spans="2:91" x14ac:dyDescent="0.25">
      <c r="B39" t="s">
        <v>172</v>
      </c>
      <c r="C39" s="8" t="s">
        <v>28</v>
      </c>
      <c r="D39" s="6">
        <v>44180</v>
      </c>
      <c r="E39" s="8" t="s">
        <v>27</v>
      </c>
      <c r="F39" s="14"/>
      <c r="G39" s="7" t="s">
        <v>5</v>
      </c>
      <c r="H39" s="7" t="s">
        <v>5</v>
      </c>
      <c r="I39" s="16">
        <v>0.82599999999999996</v>
      </c>
      <c r="J39" s="16">
        <v>122.379</v>
      </c>
      <c r="K39" s="16">
        <v>6.8000000000000005E-2</v>
      </c>
      <c r="L39" s="16">
        <v>0</v>
      </c>
      <c r="M39" s="16">
        <v>55.399000000000001</v>
      </c>
      <c r="N39" s="16">
        <v>0.82599999999999996</v>
      </c>
      <c r="O39" s="31">
        <f>0.651*10</f>
        <v>6.51</v>
      </c>
      <c r="P39" s="31">
        <f>25.094*10</f>
        <v>250.94</v>
      </c>
      <c r="Q39" s="25">
        <f t="shared" si="4"/>
        <v>251.76599999999999</v>
      </c>
      <c r="R39" s="25">
        <f t="shared" si="5"/>
        <v>38.673732718894009</v>
      </c>
    </row>
    <row r="40" spans="2:91" x14ac:dyDescent="0.25">
      <c r="B40" s="26" t="s">
        <v>173</v>
      </c>
      <c r="C40" s="8" t="s">
        <v>31</v>
      </c>
      <c r="D40" s="6">
        <v>44180</v>
      </c>
      <c r="E40" s="8" t="s">
        <v>10</v>
      </c>
      <c r="F40" s="14"/>
      <c r="G40" s="7" t="s">
        <v>5</v>
      </c>
      <c r="H40" s="7" t="s">
        <v>5</v>
      </c>
      <c r="I40" s="16">
        <v>5.819</v>
      </c>
      <c r="J40" s="16">
        <v>1.032</v>
      </c>
      <c r="K40" s="16">
        <v>0.161</v>
      </c>
      <c r="L40" s="16">
        <v>0.24299999999999999</v>
      </c>
      <c r="M40" s="16">
        <v>24.042000000000002</v>
      </c>
      <c r="N40" s="16">
        <v>5.819</v>
      </c>
      <c r="O40" s="3">
        <v>0.82199999999999995</v>
      </c>
      <c r="P40" s="3">
        <v>46.249000000000002</v>
      </c>
      <c r="Q40" s="25">
        <f t="shared" si="4"/>
        <v>52.068000000000005</v>
      </c>
      <c r="R40" s="25">
        <f t="shared" si="5"/>
        <v>63.343065693430667</v>
      </c>
    </row>
    <row r="41" spans="2:91" x14ac:dyDescent="0.25">
      <c r="B41" t="s">
        <v>174</v>
      </c>
      <c r="C41" s="8" t="s">
        <v>32</v>
      </c>
      <c r="D41" s="6">
        <v>44180</v>
      </c>
      <c r="E41" s="8" t="s">
        <v>29</v>
      </c>
      <c r="F41" s="11" t="s">
        <v>129</v>
      </c>
      <c r="G41" s="7" t="s">
        <v>5</v>
      </c>
      <c r="H41" s="7" t="s">
        <v>5</v>
      </c>
      <c r="I41" s="16">
        <v>53.277999999999999</v>
      </c>
      <c r="J41" s="16">
        <v>0.193</v>
      </c>
      <c r="K41" s="16">
        <v>7.0000000000000007E-2</v>
      </c>
      <c r="L41" s="16">
        <v>3.3000000000000002E-2</v>
      </c>
      <c r="M41" s="16">
        <v>84.96</v>
      </c>
      <c r="N41" s="16">
        <v>53.277999999999999</v>
      </c>
      <c r="O41" s="3">
        <v>0.16900000000000001</v>
      </c>
      <c r="P41" s="3">
        <v>24.321999999999999</v>
      </c>
      <c r="Q41" s="25">
        <f t="shared" si="4"/>
        <v>77.599999999999994</v>
      </c>
      <c r="R41" s="25">
        <f t="shared" si="5"/>
        <v>459.171597633136</v>
      </c>
    </row>
    <row r="42" spans="2:91" x14ac:dyDescent="0.25">
      <c r="B42" t="s">
        <v>175</v>
      </c>
      <c r="C42" s="8" t="s">
        <v>33</v>
      </c>
      <c r="D42" s="6">
        <v>44180</v>
      </c>
      <c r="E42" s="8" t="s">
        <v>30</v>
      </c>
      <c r="F42" s="14"/>
      <c r="G42" s="7" t="s">
        <v>5</v>
      </c>
      <c r="H42" s="7" t="s">
        <v>5</v>
      </c>
      <c r="I42" s="16">
        <v>10.689</v>
      </c>
      <c r="J42" s="16">
        <v>0</v>
      </c>
      <c r="K42" s="16">
        <v>0.11600000000000001</v>
      </c>
      <c r="L42" s="16">
        <v>8.5000000000000006E-2</v>
      </c>
      <c r="M42" s="16">
        <v>75.978999999999999</v>
      </c>
      <c r="N42" s="16">
        <v>10.689</v>
      </c>
      <c r="O42" s="3">
        <v>0.39400000000000002</v>
      </c>
      <c r="P42" s="3">
        <v>23.524999999999999</v>
      </c>
      <c r="Q42" s="25">
        <f t="shared" si="4"/>
        <v>34.213999999999999</v>
      </c>
      <c r="R42" s="25">
        <f t="shared" si="5"/>
        <v>86.837563451776646</v>
      </c>
    </row>
    <row r="43" spans="2:91" x14ac:dyDescent="0.25">
      <c r="B43" t="s">
        <v>176</v>
      </c>
      <c r="C43" s="8" t="s">
        <v>34</v>
      </c>
      <c r="D43" s="6">
        <v>44180</v>
      </c>
      <c r="E43" s="8" t="s">
        <v>9</v>
      </c>
      <c r="F43" s="14"/>
      <c r="G43" s="7" t="s">
        <v>5</v>
      </c>
      <c r="H43" s="7" t="s">
        <v>5</v>
      </c>
      <c r="I43" s="16">
        <v>2.2770000000000001</v>
      </c>
      <c r="J43" s="16">
        <v>3.6999999999999998E-2</v>
      </c>
      <c r="K43" s="16">
        <v>9.2999999999999999E-2</v>
      </c>
      <c r="L43" s="16">
        <v>6.2E-2</v>
      </c>
      <c r="M43" s="16">
        <v>83.831999999999994</v>
      </c>
      <c r="N43" s="16">
        <v>2.2770000000000001</v>
      </c>
      <c r="O43" s="3">
        <v>1.819</v>
      </c>
      <c r="P43" s="3">
        <v>48.502000000000002</v>
      </c>
      <c r="Q43" s="25">
        <f t="shared" si="4"/>
        <v>50.779000000000003</v>
      </c>
      <c r="R43" s="25">
        <f t="shared" si="5"/>
        <v>27.915887850467293</v>
      </c>
    </row>
    <row r="44" spans="2:91" x14ac:dyDescent="0.25">
      <c r="B44" t="s">
        <v>177</v>
      </c>
      <c r="C44" s="8" t="s">
        <v>35</v>
      </c>
      <c r="D44" s="6">
        <v>44180</v>
      </c>
      <c r="E44" s="8" t="s">
        <v>4</v>
      </c>
      <c r="F44" s="14"/>
      <c r="G44" s="7" t="s">
        <v>5</v>
      </c>
      <c r="H44" s="7" t="s">
        <v>5</v>
      </c>
      <c r="I44" s="16">
        <v>12.712</v>
      </c>
      <c r="J44" s="16">
        <v>0.63900000000000001</v>
      </c>
      <c r="K44" s="16">
        <v>9.4E-2</v>
      </c>
      <c r="L44" s="16">
        <v>4.8000000000000001E-2</v>
      </c>
      <c r="M44" s="16">
        <v>82.885000000000005</v>
      </c>
      <c r="N44" s="16">
        <v>12.712</v>
      </c>
      <c r="O44" s="3">
        <v>0.48899999999999999</v>
      </c>
      <c r="P44" s="3">
        <v>23.236999999999998</v>
      </c>
      <c r="Q44" s="25">
        <f t="shared" si="4"/>
        <v>35.948999999999998</v>
      </c>
      <c r="R44" s="25">
        <f t="shared" si="5"/>
        <v>73.515337423312886</v>
      </c>
    </row>
    <row r="45" spans="2:91" x14ac:dyDescent="0.25">
      <c r="B45" t="s">
        <v>178</v>
      </c>
      <c r="C45" s="7"/>
      <c r="D45" s="5">
        <v>44218</v>
      </c>
      <c r="E45" s="7" t="s">
        <v>144</v>
      </c>
      <c r="F45" s="14"/>
      <c r="G45" s="12" t="s">
        <v>108</v>
      </c>
      <c r="H45" s="3">
        <v>2</v>
      </c>
      <c r="I45" s="16">
        <v>0</v>
      </c>
      <c r="J45" s="16">
        <v>19.053000000000001</v>
      </c>
      <c r="K45" s="16">
        <v>3.3000000000000002E-2</v>
      </c>
      <c r="L45" s="16">
        <v>0.02</v>
      </c>
      <c r="M45" s="16">
        <v>165.976</v>
      </c>
      <c r="N45" s="16">
        <v>0</v>
      </c>
      <c r="O45" s="19"/>
      <c r="P45" s="19"/>
      <c r="Q45" s="19"/>
      <c r="R45" s="19"/>
    </row>
    <row r="46" spans="2:91" x14ac:dyDescent="0.25">
      <c r="B46" t="s">
        <v>179</v>
      </c>
      <c r="C46" s="7"/>
      <c r="D46" s="5">
        <v>44218</v>
      </c>
      <c r="E46" s="7" t="s">
        <v>145</v>
      </c>
      <c r="F46" s="14"/>
      <c r="G46" s="12" t="s">
        <v>108</v>
      </c>
      <c r="H46" s="3">
        <v>2</v>
      </c>
      <c r="I46" s="16">
        <v>30.100999999999999</v>
      </c>
      <c r="J46" s="16">
        <v>0</v>
      </c>
      <c r="K46" s="16">
        <v>4.1000000000000002E-2</v>
      </c>
      <c r="L46" s="16">
        <v>6.5000000000000002E-2</v>
      </c>
      <c r="M46" s="16">
        <v>124.137</v>
      </c>
      <c r="N46" s="16">
        <v>30.100999999999999</v>
      </c>
      <c r="O46" s="19"/>
      <c r="P46" s="19"/>
      <c r="Q46" s="19"/>
      <c r="R46" s="19"/>
    </row>
    <row r="47" spans="2:91" x14ac:dyDescent="0.25">
      <c r="B47" s="14" t="s">
        <v>180</v>
      </c>
      <c r="C47" s="7"/>
      <c r="D47" s="5">
        <v>44218</v>
      </c>
      <c r="E47" s="7" t="s">
        <v>146</v>
      </c>
      <c r="F47" s="14"/>
      <c r="G47" s="12" t="s">
        <v>108</v>
      </c>
      <c r="H47" s="3">
        <v>2</v>
      </c>
      <c r="I47" s="16">
        <v>0.36199999999999999</v>
      </c>
      <c r="J47" s="16">
        <v>7.4370000000000003</v>
      </c>
      <c r="K47" s="16">
        <v>5.2999999999999999E-2</v>
      </c>
      <c r="L47" s="16">
        <v>0</v>
      </c>
      <c r="M47" s="16">
        <v>167.619</v>
      </c>
      <c r="N47" s="16">
        <v>0.308</v>
      </c>
      <c r="O47" s="19"/>
      <c r="P47" s="19"/>
      <c r="Q47" s="19"/>
      <c r="R47" s="19"/>
    </row>
    <row r="48" spans="2:91" s="19" customFormat="1" x14ac:dyDescent="0.25">
      <c r="C48" s="12" t="s">
        <v>99</v>
      </c>
      <c r="D48" s="13">
        <v>44219</v>
      </c>
      <c r="E48" s="12" t="s">
        <v>63</v>
      </c>
      <c r="G48" s="12" t="s">
        <v>108</v>
      </c>
      <c r="H48" s="12" t="s">
        <v>108</v>
      </c>
      <c r="S48" s="19" t="s">
        <v>149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</row>
    <row r="49" spans="2:91" s="19" customFormat="1" x14ac:dyDescent="0.25">
      <c r="C49" s="12" t="s">
        <v>103</v>
      </c>
      <c r="D49" s="13">
        <v>44219</v>
      </c>
      <c r="E49" s="12" t="s">
        <v>98</v>
      </c>
      <c r="G49" s="12" t="s">
        <v>108</v>
      </c>
      <c r="H49" s="12" t="s">
        <v>108</v>
      </c>
      <c r="S49" s="19" t="s">
        <v>149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</row>
    <row r="50" spans="2:91" ht="15.75" x14ac:dyDescent="0.25">
      <c r="B50" t="s">
        <v>181</v>
      </c>
      <c r="C50" s="7" t="s">
        <v>102</v>
      </c>
      <c r="D50" s="5">
        <v>44219</v>
      </c>
      <c r="E50" s="7" t="s">
        <v>97</v>
      </c>
      <c r="F50" s="16" t="s">
        <v>96</v>
      </c>
      <c r="G50" s="15" t="s">
        <v>5</v>
      </c>
      <c r="H50" s="3" t="s">
        <v>5</v>
      </c>
      <c r="I50" s="3">
        <v>7.569</v>
      </c>
      <c r="J50" s="3">
        <v>4.1000000000000002E-2</v>
      </c>
      <c r="K50" s="3">
        <v>0.05</v>
      </c>
      <c r="L50" s="3">
        <v>0</v>
      </c>
      <c r="M50" s="3">
        <v>56.47</v>
      </c>
      <c r="N50" s="3">
        <v>7.5190000000000001</v>
      </c>
      <c r="O50" s="3">
        <v>3.3000000000000002E-2</v>
      </c>
      <c r="P50" s="3">
        <v>10.010999999999999</v>
      </c>
      <c r="Q50" s="25">
        <f>P50+I50</f>
        <v>17.579999999999998</v>
      </c>
      <c r="R50" s="25">
        <f>Q50/O50</f>
        <v>532.72727272727263</v>
      </c>
      <c r="S50" s="7" t="s">
        <v>216</v>
      </c>
    </row>
    <row r="51" spans="2:91" s="19" customFormat="1" ht="15.75" x14ac:dyDescent="0.25">
      <c r="C51" s="12" t="s">
        <v>100</v>
      </c>
      <c r="D51" s="13">
        <v>44219</v>
      </c>
      <c r="E51" s="12" t="s">
        <v>85</v>
      </c>
      <c r="G51" s="17"/>
      <c r="H51" s="18"/>
      <c r="S51" s="19" t="s">
        <v>133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</row>
    <row r="52" spans="2:91" x14ac:dyDescent="0.25">
      <c r="B52" t="s">
        <v>182</v>
      </c>
      <c r="C52" s="7" t="s">
        <v>101</v>
      </c>
      <c r="D52" s="5">
        <v>44219</v>
      </c>
      <c r="E52" s="7" t="s">
        <v>7</v>
      </c>
      <c r="F52" s="3" t="s">
        <v>134</v>
      </c>
      <c r="G52" s="3" t="s">
        <v>5</v>
      </c>
      <c r="H52" s="3" t="s">
        <v>5</v>
      </c>
      <c r="I52" s="3">
        <v>24.721</v>
      </c>
      <c r="J52" s="3">
        <v>1.3759999999999999</v>
      </c>
      <c r="K52" s="3">
        <v>0.248</v>
      </c>
      <c r="L52" s="3">
        <v>0</v>
      </c>
      <c r="M52" s="3">
        <v>60.957999999999998</v>
      </c>
      <c r="N52" s="3">
        <v>24.472999999999999</v>
      </c>
      <c r="O52" s="3">
        <v>0.24399999999999999</v>
      </c>
      <c r="P52" s="3">
        <v>22.786999999999999</v>
      </c>
      <c r="Q52" s="25">
        <f>P52+I52</f>
        <v>47.507999999999996</v>
      </c>
      <c r="R52" s="25">
        <f>Q52/O52</f>
        <v>194.70491803278688</v>
      </c>
      <c r="S52" s="7" t="s">
        <v>216</v>
      </c>
    </row>
    <row r="53" spans="2:91" ht="15.75" x14ac:dyDescent="0.25">
      <c r="B53" t="s">
        <v>183</v>
      </c>
      <c r="C53" s="7" t="s">
        <v>99</v>
      </c>
      <c r="D53" s="5">
        <v>44219</v>
      </c>
      <c r="E53" s="7" t="s">
        <v>63</v>
      </c>
      <c r="F53" s="14"/>
      <c r="G53" s="15" t="s">
        <v>5</v>
      </c>
      <c r="H53" s="3" t="s">
        <v>5</v>
      </c>
      <c r="I53" s="3">
        <v>19.591999999999999</v>
      </c>
      <c r="J53" s="3">
        <v>1.0029999999999999</v>
      </c>
      <c r="K53" s="3">
        <v>5.2999999999999999E-2</v>
      </c>
      <c r="L53" s="3">
        <v>0</v>
      </c>
      <c r="M53" s="3">
        <v>70.415000000000006</v>
      </c>
      <c r="N53" s="3">
        <v>19.539000000000001</v>
      </c>
      <c r="O53" s="3">
        <v>0.157</v>
      </c>
      <c r="P53" s="3">
        <v>12.755000000000001</v>
      </c>
      <c r="Q53" s="25">
        <f>P53+I53</f>
        <v>32.347000000000001</v>
      </c>
      <c r="R53" s="25">
        <f>Q53/O53</f>
        <v>206.03184713375796</v>
      </c>
    </row>
    <row r="54" spans="2:91" ht="15.75" x14ac:dyDescent="0.25">
      <c r="B54" t="s">
        <v>184</v>
      </c>
      <c r="C54" s="7" t="s">
        <v>103</v>
      </c>
      <c r="D54" s="5">
        <v>44219</v>
      </c>
      <c r="E54" s="7" t="s">
        <v>98</v>
      </c>
      <c r="F54" s="16" t="s">
        <v>135</v>
      </c>
      <c r="G54" s="15" t="s">
        <v>5</v>
      </c>
      <c r="H54" s="3" t="s">
        <v>5</v>
      </c>
      <c r="I54" s="3">
        <v>96.091999999999999</v>
      </c>
      <c r="J54" s="3">
        <v>2.5670000000000002</v>
      </c>
      <c r="K54" s="3">
        <v>0.18</v>
      </c>
      <c r="L54" s="3">
        <v>2.7E-2</v>
      </c>
      <c r="M54" s="3">
        <v>50.04</v>
      </c>
      <c r="N54" s="3">
        <v>95.912000000000006</v>
      </c>
      <c r="O54" s="3">
        <v>0.92700000000000005</v>
      </c>
      <c r="P54" s="3">
        <v>25.038</v>
      </c>
      <c r="Q54" s="25">
        <f>P54+I54</f>
        <v>121.13</v>
      </c>
      <c r="R54" s="25">
        <f>Q54/O54</f>
        <v>130.66882416396979</v>
      </c>
    </row>
    <row r="55" spans="2:91" s="19" customFormat="1" x14ac:dyDescent="0.25">
      <c r="C55" s="12" t="s">
        <v>102</v>
      </c>
      <c r="D55" s="13">
        <v>44219</v>
      </c>
      <c r="E55" s="12" t="s">
        <v>97</v>
      </c>
      <c r="G55" s="12"/>
      <c r="H55" s="18"/>
      <c r="S55" s="19" t="s">
        <v>133</v>
      </c>
    </row>
    <row r="56" spans="2:91" ht="15.75" x14ac:dyDescent="0.25">
      <c r="B56" t="s">
        <v>185</v>
      </c>
      <c r="C56" s="7" t="s">
        <v>100</v>
      </c>
      <c r="D56" s="5">
        <v>44219</v>
      </c>
      <c r="E56" s="7" t="s">
        <v>85</v>
      </c>
      <c r="F56" s="14"/>
      <c r="G56" s="15" t="s">
        <v>5</v>
      </c>
      <c r="H56" s="3" t="s">
        <v>5</v>
      </c>
      <c r="I56" s="3">
        <v>6.0919999999999996</v>
      </c>
      <c r="J56" s="3">
        <v>0</v>
      </c>
      <c r="K56" s="3">
        <v>0.03</v>
      </c>
      <c r="L56" s="3">
        <v>0</v>
      </c>
      <c r="M56" s="3">
        <v>63.064999999999998</v>
      </c>
      <c r="N56" s="3">
        <v>6.0609999999999999</v>
      </c>
      <c r="O56" s="3">
        <v>0.17</v>
      </c>
      <c r="P56" s="3">
        <v>27.898</v>
      </c>
      <c r="Q56" s="25">
        <f>P56+I56</f>
        <v>33.99</v>
      </c>
      <c r="R56" s="25">
        <f>Q56/O56</f>
        <v>199.94117647058823</v>
      </c>
    </row>
    <row r="57" spans="2:91" s="19" customFormat="1" ht="15.75" x14ac:dyDescent="0.25">
      <c r="C57" s="12" t="s">
        <v>101</v>
      </c>
      <c r="D57" s="13">
        <v>44219</v>
      </c>
      <c r="E57" s="12" t="s">
        <v>7</v>
      </c>
      <c r="G57" s="17"/>
      <c r="H57" s="18"/>
      <c r="O57" s="18"/>
      <c r="Q57" s="28">
        <f t="shared" ref="Q57:Q58" si="6">P57+I57</f>
        <v>0</v>
      </c>
      <c r="R57" s="28" t="e">
        <f t="shared" ref="R57:R58" si="7">Q57/O57</f>
        <v>#DIV/0!</v>
      </c>
      <c r="S57" s="19" t="s">
        <v>133</v>
      </c>
    </row>
    <row r="58" spans="2:91" x14ac:dyDescent="0.25">
      <c r="B58" t="s">
        <v>224</v>
      </c>
      <c r="C58" s="8" t="s">
        <v>21</v>
      </c>
      <c r="D58" s="6">
        <v>44222</v>
      </c>
      <c r="E58" s="8" t="s">
        <v>15</v>
      </c>
      <c r="F58" s="14"/>
      <c r="G58" s="7" t="s">
        <v>5</v>
      </c>
      <c r="H58" s="7" t="s">
        <v>5</v>
      </c>
      <c r="I58" s="3">
        <v>14.278</v>
      </c>
      <c r="J58" s="3">
        <v>2.6469999999999998</v>
      </c>
      <c r="K58" s="3">
        <v>0.152</v>
      </c>
      <c r="L58" s="3">
        <v>4.9000000000000002E-2</v>
      </c>
      <c r="M58" s="3">
        <v>44.597000000000001</v>
      </c>
      <c r="N58" s="3">
        <v>14.125999999999999</v>
      </c>
      <c r="O58" s="3">
        <v>0.69899999999999995</v>
      </c>
      <c r="P58" s="3">
        <v>27.111000000000001</v>
      </c>
      <c r="Q58" s="25">
        <f t="shared" si="6"/>
        <v>41.389000000000003</v>
      </c>
      <c r="R58" s="25">
        <f t="shared" si="7"/>
        <v>59.211731044349079</v>
      </c>
      <c r="S58" s="7" t="s">
        <v>130</v>
      </c>
    </row>
    <row r="59" spans="2:91" x14ac:dyDescent="0.25">
      <c r="B59" t="s">
        <v>223</v>
      </c>
      <c r="C59" s="8" t="s">
        <v>22</v>
      </c>
      <c r="D59" s="6">
        <v>44222</v>
      </c>
      <c r="E59" s="8" t="s">
        <v>16</v>
      </c>
      <c r="F59" s="16" t="s">
        <v>131</v>
      </c>
      <c r="G59" s="7" t="s">
        <v>5</v>
      </c>
      <c r="H59" s="7" t="s">
        <v>5</v>
      </c>
      <c r="I59" s="3">
        <v>22.526</v>
      </c>
      <c r="J59" s="3">
        <v>5.8869999999999996</v>
      </c>
      <c r="K59" s="3">
        <v>0.26600000000000001</v>
      </c>
      <c r="L59" s="3">
        <v>0</v>
      </c>
      <c r="M59" s="3">
        <v>49.052</v>
      </c>
      <c r="N59" s="3">
        <v>22.259</v>
      </c>
      <c r="O59" s="3">
        <v>0.38200000000000001</v>
      </c>
      <c r="P59" s="3">
        <v>41.094999999999999</v>
      </c>
      <c r="Q59" s="25">
        <f t="shared" ref="Q59:Q66" si="8">P59+I59</f>
        <v>63.620999999999995</v>
      </c>
      <c r="R59" s="25">
        <f t="shared" ref="R59:R66" si="9">Q59/O59</f>
        <v>166.54712041884815</v>
      </c>
      <c r="S59" s="7"/>
    </row>
    <row r="60" spans="2:91" x14ac:dyDescent="0.25">
      <c r="B60" t="s">
        <v>222</v>
      </c>
      <c r="C60" s="8" t="s">
        <v>14</v>
      </c>
      <c r="D60" s="6">
        <v>44222</v>
      </c>
      <c r="E60" s="8" t="s">
        <v>9</v>
      </c>
      <c r="F60" s="14"/>
      <c r="G60" s="7" t="s">
        <v>5</v>
      </c>
      <c r="H60" s="7" t="s">
        <v>5</v>
      </c>
      <c r="I60" s="3">
        <v>4.1459999999999999</v>
      </c>
      <c r="J60" s="3">
        <v>0.72899999999999998</v>
      </c>
      <c r="K60" s="3">
        <v>5.8000000000000003E-2</v>
      </c>
      <c r="L60" s="3">
        <v>0</v>
      </c>
      <c r="M60" s="3">
        <v>72.558000000000007</v>
      </c>
      <c r="N60" s="3">
        <v>4.0880000000000001</v>
      </c>
      <c r="O60" s="3">
        <v>0.44</v>
      </c>
      <c r="P60" s="3">
        <v>16.094000000000001</v>
      </c>
      <c r="Q60" s="25">
        <f t="shared" si="8"/>
        <v>20.240000000000002</v>
      </c>
      <c r="R60" s="25">
        <f t="shared" si="9"/>
        <v>46.000000000000007</v>
      </c>
      <c r="S60" s="7" t="s">
        <v>130</v>
      </c>
    </row>
    <row r="61" spans="2:91" x14ac:dyDescent="0.25">
      <c r="B61" t="s">
        <v>221</v>
      </c>
      <c r="C61" s="8" t="s">
        <v>13</v>
      </c>
      <c r="D61" s="6">
        <v>44222</v>
      </c>
      <c r="E61" s="8" t="s">
        <v>8</v>
      </c>
      <c r="F61" s="14"/>
      <c r="G61" s="7" t="s">
        <v>5</v>
      </c>
      <c r="H61" s="7" t="s">
        <v>5</v>
      </c>
      <c r="I61" s="3">
        <v>9.2349999999999994</v>
      </c>
      <c r="J61" s="3">
        <v>4.5339999999999998</v>
      </c>
      <c r="K61" s="3">
        <v>0.33900000000000002</v>
      </c>
      <c r="L61" s="3">
        <v>0</v>
      </c>
      <c r="M61" s="3">
        <v>28.524000000000001</v>
      </c>
      <c r="N61" s="3">
        <v>8.8960000000000008</v>
      </c>
      <c r="O61" s="3">
        <v>0.99</v>
      </c>
      <c r="P61" s="3">
        <v>31.625</v>
      </c>
      <c r="Q61" s="25">
        <f t="shared" si="8"/>
        <v>40.86</v>
      </c>
      <c r="R61" s="25">
        <f t="shared" si="9"/>
        <v>41.272727272727273</v>
      </c>
      <c r="S61" s="7"/>
    </row>
    <row r="62" spans="2:91" x14ac:dyDescent="0.25">
      <c r="B62" t="s">
        <v>220</v>
      </c>
      <c r="C62" s="8" t="s">
        <v>23</v>
      </c>
      <c r="D62" s="6">
        <v>44222</v>
      </c>
      <c r="E62" s="8" t="s">
        <v>17</v>
      </c>
      <c r="F62" s="14"/>
      <c r="G62" s="7" t="s">
        <v>5</v>
      </c>
      <c r="H62" s="7" t="s">
        <v>5</v>
      </c>
      <c r="I62" s="3">
        <v>58.713000000000001</v>
      </c>
      <c r="J62" s="3">
        <v>5.4960000000000004</v>
      </c>
      <c r="K62" s="3">
        <v>0.62</v>
      </c>
      <c r="L62" s="3">
        <v>5.0999999999999997E-2</v>
      </c>
      <c r="M62" s="3">
        <v>59.923000000000002</v>
      </c>
      <c r="N62" s="3">
        <v>58.093000000000004</v>
      </c>
      <c r="O62" s="3">
        <v>0.69599999999999995</v>
      </c>
      <c r="P62" s="3">
        <v>25.788</v>
      </c>
      <c r="Q62" s="25">
        <f t="shared" si="8"/>
        <v>84.501000000000005</v>
      </c>
      <c r="R62" s="25">
        <f t="shared" si="9"/>
        <v>121.40948275862071</v>
      </c>
      <c r="S62" s="7" t="s">
        <v>130</v>
      </c>
    </row>
    <row r="63" spans="2:91" x14ac:dyDescent="0.25">
      <c r="B63" t="s">
        <v>219</v>
      </c>
      <c r="C63" s="8" t="s">
        <v>24</v>
      </c>
      <c r="D63" s="6">
        <v>44222</v>
      </c>
      <c r="E63" s="8" t="s">
        <v>18</v>
      </c>
      <c r="F63" s="16" t="s">
        <v>132</v>
      </c>
      <c r="G63" s="7" t="s">
        <v>5</v>
      </c>
      <c r="H63" s="7" t="s">
        <v>5</v>
      </c>
      <c r="I63" s="3">
        <v>6.54</v>
      </c>
      <c r="J63" s="3">
        <v>0.32600000000000001</v>
      </c>
      <c r="K63" s="3">
        <v>4.5999999999999999E-2</v>
      </c>
      <c r="L63" s="3">
        <v>0.187</v>
      </c>
      <c r="M63" s="3">
        <v>71.84</v>
      </c>
      <c r="N63" s="3">
        <v>6.4939999999999998</v>
      </c>
      <c r="O63" s="3">
        <v>0.38600000000000001</v>
      </c>
      <c r="P63" s="3">
        <v>19.594000000000001</v>
      </c>
      <c r="Q63" s="25">
        <f t="shared" si="8"/>
        <v>26.134</v>
      </c>
      <c r="R63" s="25">
        <f t="shared" si="9"/>
        <v>67.704663212435236</v>
      </c>
      <c r="S63" s="7"/>
    </row>
    <row r="64" spans="2:91" x14ac:dyDescent="0.25">
      <c r="B64" t="s">
        <v>218</v>
      </c>
      <c r="C64" s="8" t="s">
        <v>25</v>
      </c>
      <c r="D64" s="6">
        <v>44222</v>
      </c>
      <c r="E64" s="8" t="s">
        <v>19</v>
      </c>
      <c r="F64" s="14"/>
      <c r="G64" s="7" t="s">
        <v>5</v>
      </c>
      <c r="H64" s="7" t="s">
        <v>5</v>
      </c>
      <c r="I64" s="3">
        <v>6.9109999999999996</v>
      </c>
      <c r="J64" s="3">
        <v>5.7469999999999999</v>
      </c>
      <c r="K64" s="3">
        <v>0.121</v>
      </c>
      <c r="L64" s="3">
        <v>0</v>
      </c>
      <c r="M64" s="3">
        <v>11.375</v>
      </c>
      <c r="N64" s="3">
        <v>6.79</v>
      </c>
      <c r="O64" s="3">
        <v>0.84699999999999998</v>
      </c>
      <c r="P64" s="3">
        <v>43.668999999999997</v>
      </c>
      <c r="Q64" s="25">
        <f t="shared" si="8"/>
        <v>50.58</v>
      </c>
      <c r="R64" s="25">
        <f t="shared" si="9"/>
        <v>59.716646989374262</v>
      </c>
      <c r="S64" s="7"/>
    </row>
    <row r="65" spans="2:19" x14ac:dyDescent="0.25">
      <c r="B65" s="14" t="s">
        <v>226</v>
      </c>
      <c r="C65" s="27" t="s">
        <v>12</v>
      </c>
      <c r="D65" s="6">
        <v>44222</v>
      </c>
      <c r="E65" s="8" t="s">
        <v>7</v>
      </c>
      <c r="F65" s="14"/>
      <c r="G65" s="11" t="s">
        <v>227</v>
      </c>
      <c r="H65" s="7" t="s">
        <v>5</v>
      </c>
      <c r="I65" s="3">
        <v>17.422999999999998</v>
      </c>
      <c r="J65" s="3">
        <v>1.014</v>
      </c>
      <c r="K65" s="3">
        <v>0.223</v>
      </c>
      <c r="L65" s="3">
        <v>0</v>
      </c>
      <c r="M65" s="3">
        <v>39.256</v>
      </c>
      <c r="N65" s="3">
        <v>17.2</v>
      </c>
      <c r="O65" s="19"/>
      <c r="P65" s="19"/>
      <c r="Q65" s="28"/>
      <c r="R65" s="28"/>
    </row>
    <row r="66" spans="2:19" x14ac:dyDescent="0.25">
      <c r="B66" s="14" t="s">
        <v>217</v>
      </c>
      <c r="C66" s="11" t="s">
        <v>11</v>
      </c>
      <c r="D66" s="6">
        <v>44222</v>
      </c>
      <c r="E66" s="8" t="s">
        <v>6</v>
      </c>
      <c r="F66" s="16" t="s">
        <v>91</v>
      </c>
      <c r="G66" s="7" t="s">
        <v>5</v>
      </c>
      <c r="H66" s="7" t="s">
        <v>5</v>
      </c>
      <c r="I66" s="3">
        <v>31.898</v>
      </c>
      <c r="J66" s="3">
        <v>1.3160000000000001</v>
      </c>
      <c r="K66" s="3">
        <v>9.4E-2</v>
      </c>
      <c r="L66" s="3">
        <v>0</v>
      </c>
      <c r="M66" s="3">
        <v>58.151000000000003</v>
      </c>
      <c r="N66" s="3">
        <v>31.803999999999998</v>
      </c>
      <c r="O66" s="3">
        <v>0.41</v>
      </c>
      <c r="P66" s="3">
        <v>17.41</v>
      </c>
      <c r="Q66" s="25">
        <f t="shared" si="8"/>
        <v>49.308</v>
      </c>
      <c r="R66" s="25">
        <f t="shared" si="9"/>
        <v>120.26341463414634</v>
      </c>
      <c r="S66" s="7" t="s">
        <v>130</v>
      </c>
    </row>
    <row r="67" spans="2:19" s="14" customFormat="1" x14ac:dyDescent="0.25">
      <c r="B67" s="14" t="s">
        <v>228</v>
      </c>
      <c r="C67" s="11" t="s">
        <v>26</v>
      </c>
      <c r="D67" s="20">
        <v>44222</v>
      </c>
      <c r="E67" s="27" t="s">
        <v>96</v>
      </c>
      <c r="G67" s="11" t="s">
        <v>5</v>
      </c>
      <c r="H67" s="11" t="s">
        <v>108</v>
      </c>
      <c r="I67" s="3">
        <v>8.4</v>
      </c>
      <c r="J67" s="3">
        <v>1.8959999999999999</v>
      </c>
      <c r="K67" s="3">
        <v>0.16800000000000001</v>
      </c>
      <c r="L67" s="3">
        <v>3.9E-2</v>
      </c>
      <c r="M67" s="3">
        <v>51.392000000000003</v>
      </c>
      <c r="N67" s="3">
        <v>8.2319999999999993</v>
      </c>
      <c r="O67" s="3">
        <v>3.4000000000000002E-2</v>
      </c>
      <c r="P67" s="3">
        <v>13.535</v>
      </c>
      <c r="Q67" s="25">
        <f t="shared" ref="Q67" si="10">P67+I67</f>
        <v>21.935000000000002</v>
      </c>
      <c r="R67" s="25">
        <f t="shared" ref="R67" si="11">Q67/O67</f>
        <v>645.14705882352939</v>
      </c>
    </row>
    <row r="68" spans="2:19" ht="15.75" x14ac:dyDescent="0.25">
      <c r="B68" t="s">
        <v>186</v>
      </c>
      <c r="C68" s="3" t="s">
        <v>138</v>
      </c>
      <c r="D68" s="4">
        <v>44223</v>
      </c>
      <c r="E68" s="7" t="s">
        <v>141</v>
      </c>
      <c r="F68" s="14"/>
      <c r="G68" s="15" t="s">
        <v>5</v>
      </c>
      <c r="H68" s="3" t="s">
        <v>5</v>
      </c>
      <c r="I68" s="3">
        <v>17.263999999999999</v>
      </c>
      <c r="J68" s="3">
        <v>0.61699999999999999</v>
      </c>
      <c r="K68" s="3">
        <v>9.0999999999999998E-2</v>
      </c>
      <c r="L68" s="3">
        <v>0</v>
      </c>
      <c r="M68" s="3">
        <v>29.731000000000002</v>
      </c>
      <c r="N68" s="3">
        <v>17.172999999999998</v>
      </c>
      <c r="O68" s="3">
        <v>0.40699999999999997</v>
      </c>
      <c r="P68" s="3">
        <v>15.288</v>
      </c>
      <c r="Q68" s="25">
        <f>P68+I68</f>
        <v>32.552</v>
      </c>
      <c r="R68" s="25">
        <f>Q68/O68</f>
        <v>79.980343980343989</v>
      </c>
    </row>
    <row r="69" spans="2:19" ht="15.75" x14ac:dyDescent="0.25">
      <c r="B69" t="s">
        <v>187</v>
      </c>
      <c r="C69" s="3" t="s">
        <v>139</v>
      </c>
      <c r="D69" s="4">
        <v>44223</v>
      </c>
      <c r="E69" s="7" t="s">
        <v>142</v>
      </c>
      <c r="F69" s="14"/>
      <c r="G69" s="15" t="s">
        <v>5</v>
      </c>
      <c r="H69" s="3" t="s">
        <v>5</v>
      </c>
      <c r="I69" s="3">
        <v>13.988</v>
      </c>
      <c r="J69" s="3">
        <v>0.13200000000000001</v>
      </c>
      <c r="K69" s="3">
        <v>0.08</v>
      </c>
      <c r="L69" s="3">
        <v>0</v>
      </c>
      <c r="M69" s="3">
        <v>24.382999999999999</v>
      </c>
      <c r="N69" s="3">
        <v>13.907999999999999</v>
      </c>
      <c r="O69" s="3">
        <v>0.37</v>
      </c>
      <c r="P69" s="3">
        <v>14.36</v>
      </c>
      <c r="Q69" s="25">
        <f t="shared" ref="Q69:Q87" si="12">P69+I69</f>
        <v>28.347999999999999</v>
      </c>
      <c r="R69" s="25">
        <f t="shared" ref="R69:R87" si="13">Q69/O69</f>
        <v>76.616216216216216</v>
      </c>
    </row>
    <row r="70" spans="2:19" ht="15.75" x14ac:dyDescent="0.25">
      <c r="B70" t="s">
        <v>188</v>
      </c>
      <c r="C70" s="3" t="s">
        <v>140</v>
      </c>
      <c r="D70" s="4">
        <v>44223</v>
      </c>
      <c r="E70" s="7" t="s">
        <v>143</v>
      </c>
      <c r="F70" s="14"/>
      <c r="G70" s="15" t="s">
        <v>5</v>
      </c>
      <c r="H70" s="3" t="s">
        <v>5</v>
      </c>
      <c r="I70" s="3">
        <v>23.195</v>
      </c>
      <c r="J70" s="3">
        <v>1.3180000000000001</v>
      </c>
      <c r="K70" s="3">
        <v>0.21099999999999999</v>
      </c>
      <c r="L70" s="3">
        <v>0.127</v>
      </c>
      <c r="M70" s="3">
        <v>33.412999999999997</v>
      </c>
      <c r="N70" s="3">
        <v>22.984000000000002</v>
      </c>
      <c r="O70" s="3">
        <v>0.79200000000000004</v>
      </c>
      <c r="P70" s="3">
        <v>26.623999999999999</v>
      </c>
      <c r="Q70" s="25">
        <f t="shared" si="12"/>
        <v>49.819000000000003</v>
      </c>
      <c r="R70" s="25">
        <f t="shared" si="13"/>
        <v>62.902777777777779</v>
      </c>
    </row>
    <row r="71" spans="2:19" x14ac:dyDescent="0.25">
      <c r="B71" t="s">
        <v>189</v>
      </c>
      <c r="C71" s="7"/>
      <c r="D71" s="5">
        <v>44251</v>
      </c>
      <c r="E71" s="7" t="s">
        <v>81</v>
      </c>
      <c r="F71" s="14"/>
      <c r="G71" s="11" t="s">
        <v>5</v>
      </c>
      <c r="H71" s="3" t="s">
        <v>5</v>
      </c>
      <c r="I71" s="3">
        <v>2.3809999999999998</v>
      </c>
      <c r="J71" s="3">
        <v>1.2490000000000001</v>
      </c>
      <c r="K71" s="3">
        <v>0.372</v>
      </c>
      <c r="L71" s="3">
        <v>1.7999999999999999E-2</v>
      </c>
      <c r="M71" s="3">
        <v>60.411000000000001</v>
      </c>
      <c r="N71" s="3">
        <v>2.0089999999999999</v>
      </c>
      <c r="O71" s="3">
        <v>3.0920000000000001</v>
      </c>
      <c r="P71" s="3">
        <v>62.97</v>
      </c>
      <c r="Q71" s="25">
        <f t="shared" si="12"/>
        <v>65.350999999999999</v>
      </c>
      <c r="R71" s="25">
        <f t="shared" si="13"/>
        <v>21.135510996119017</v>
      </c>
    </row>
    <row r="72" spans="2:19" ht="15.75" x14ac:dyDescent="0.25">
      <c r="B72" t="s">
        <v>190</v>
      </c>
      <c r="C72" s="3" t="s">
        <v>89</v>
      </c>
      <c r="D72" s="4">
        <v>44257</v>
      </c>
      <c r="E72" s="3" t="s">
        <v>63</v>
      </c>
      <c r="F72" s="14"/>
      <c r="G72" s="15" t="s">
        <v>5</v>
      </c>
      <c r="H72" s="3" t="s">
        <v>5</v>
      </c>
      <c r="I72" s="3">
        <v>25.704000000000001</v>
      </c>
      <c r="J72" s="3">
        <v>6.5529999999999999</v>
      </c>
      <c r="K72" s="3">
        <v>0.10199999999999999</v>
      </c>
      <c r="L72" s="3">
        <v>3.9E-2</v>
      </c>
      <c r="M72" s="3">
        <v>53.174999999999997</v>
      </c>
      <c r="N72" s="3">
        <v>25.602</v>
      </c>
      <c r="O72" s="3">
        <v>1.109</v>
      </c>
      <c r="P72" s="3">
        <v>24.533999999999999</v>
      </c>
      <c r="Q72" s="25">
        <f t="shared" si="12"/>
        <v>50.238</v>
      </c>
      <c r="R72" s="25">
        <f t="shared" si="13"/>
        <v>45.300270513976557</v>
      </c>
    </row>
    <row r="73" spans="2:19" ht="15.75" x14ac:dyDescent="0.25">
      <c r="B73" t="s">
        <v>191</v>
      </c>
      <c r="C73" s="3" t="s">
        <v>92</v>
      </c>
      <c r="D73" s="4">
        <v>44257</v>
      </c>
      <c r="E73" s="3" t="s">
        <v>18</v>
      </c>
      <c r="F73" s="16" t="s">
        <v>132</v>
      </c>
      <c r="G73" s="15" t="s">
        <v>5</v>
      </c>
      <c r="H73" s="3" t="s">
        <v>5</v>
      </c>
      <c r="I73" s="3">
        <v>19.094999999999999</v>
      </c>
      <c r="J73" s="3">
        <v>1.5680000000000001</v>
      </c>
      <c r="K73" s="3">
        <v>7.4999999999999997E-2</v>
      </c>
      <c r="L73" s="3">
        <v>0.22800000000000001</v>
      </c>
      <c r="M73" s="3">
        <v>59.164999999999999</v>
      </c>
      <c r="N73" s="3">
        <v>19.021000000000001</v>
      </c>
      <c r="O73" s="3">
        <v>0.56599999999999995</v>
      </c>
      <c r="P73" s="3">
        <v>14.115</v>
      </c>
      <c r="Q73" s="25">
        <f t="shared" si="12"/>
        <v>33.21</v>
      </c>
      <c r="R73" s="25">
        <f t="shared" si="13"/>
        <v>58.67491166077739</v>
      </c>
    </row>
    <row r="74" spans="2:19" ht="15.75" x14ac:dyDescent="0.25">
      <c r="B74" t="s">
        <v>192</v>
      </c>
      <c r="C74" s="3" t="s">
        <v>93</v>
      </c>
      <c r="D74" s="4">
        <v>44257</v>
      </c>
      <c r="E74" s="3" t="s">
        <v>94</v>
      </c>
      <c r="F74" s="14"/>
      <c r="G74" s="15" t="s">
        <v>5</v>
      </c>
      <c r="H74" s="3" t="s">
        <v>5</v>
      </c>
      <c r="I74" s="3">
        <v>3.3879999999999999</v>
      </c>
      <c r="J74" s="3">
        <v>4.8250000000000002</v>
      </c>
      <c r="K74" s="3">
        <v>8.5999999999999993E-2</v>
      </c>
      <c r="L74" s="3">
        <v>0.45</v>
      </c>
      <c r="M74" s="3">
        <v>12.702</v>
      </c>
      <c r="N74" s="3">
        <v>3.302</v>
      </c>
      <c r="O74" s="3">
        <v>0.92800000000000005</v>
      </c>
      <c r="P74" s="3">
        <v>42.741</v>
      </c>
      <c r="Q74" s="25">
        <f t="shared" si="12"/>
        <v>46.128999999999998</v>
      </c>
      <c r="R74" s="25">
        <f t="shared" si="13"/>
        <v>49.707974137931032</v>
      </c>
    </row>
    <row r="75" spans="2:19" ht="15.75" x14ac:dyDescent="0.25">
      <c r="B75" t="s">
        <v>193</v>
      </c>
      <c r="C75" s="3" t="s">
        <v>95</v>
      </c>
      <c r="D75" s="4">
        <v>44257</v>
      </c>
      <c r="E75" s="3" t="s">
        <v>96</v>
      </c>
      <c r="F75" s="14"/>
      <c r="G75" s="15" t="s">
        <v>5</v>
      </c>
      <c r="H75" s="3" t="s">
        <v>5</v>
      </c>
      <c r="I75" s="3">
        <v>16.917000000000002</v>
      </c>
      <c r="J75" s="3">
        <v>0.77700000000000002</v>
      </c>
      <c r="K75" s="3">
        <v>0.05</v>
      </c>
      <c r="L75" s="3">
        <v>7.1999999999999995E-2</v>
      </c>
      <c r="M75" s="3">
        <v>62.642000000000003</v>
      </c>
      <c r="N75" s="3">
        <v>16.867000000000001</v>
      </c>
      <c r="O75" s="3">
        <v>0.39600000000000002</v>
      </c>
      <c r="P75" s="3">
        <v>13.753</v>
      </c>
      <c r="Q75" s="25">
        <f t="shared" si="12"/>
        <v>30.67</v>
      </c>
      <c r="R75" s="25">
        <f t="shared" si="13"/>
        <v>77.449494949494948</v>
      </c>
    </row>
    <row r="76" spans="2:19" ht="15.75" x14ac:dyDescent="0.25">
      <c r="B76" t="s">
        <v>225</v>
      </c>
      <c r="C76" s="3" t="s">
        <v>77</v>
      </c>
      <c r="D76" s="4">
        <v>44258</v>
      </c>
      <c r="E76" s="3" t="s">
        <v>64</v>
      </c>
      <c r="F76" s="16" t="s">
        <v>136</v>
      </c>
      <c r="G76" s="15" t="s">
        <v>5</v>
      </c>
      <c r="H76" s="3" t="s">
        <v>5</v>
      </c>
      <c r="I76" s="3">
        <v>23.245999999999999</v>
      </c>
      <c r="J76" s="3">
        <v>0.78700000000000003</v>
      </c>
      <c r="K76" s="3">
        <v>7.9000000000000001E-2</v>
      </c>
      <c r="L76" s="3">
        <v>7.9000000000000001E-2</v>
      </c>
      <c r="M76" s="3">
        <v>62.835999999999999</v>
      </c>
      <c r="N76" s="3">
        <v>23.166</v>
      </c>
      <c r="O76" s="3">
        <v>0.36</v>
      </c>
      <c r="P76" s="3">
        <v>15.27</v>
      </c>
      <c r="Q76" s="25">
        <f t="shared" si="12"/>
        <v>38.515999999999998</v>
      </c>
      <c r="R76" s="25">
        <f t="shared" si="13"/>
        <v>106.98888888888889</v>
      </c>
    </row>
    <row r="77" spans="2:19" ht="15.75" x14ac:dyDescent="0.25">
      <c r="B77" t="s">
        <v>197</v>
      </c>
      <c r="C77" s="3" t="s">
        <v>70</v>
      </c>
      <c r="D77" s="4">
        <v>44258</v>
      </c>
      <c r="E77" s="3" t="s">
        <v>65</v>
      </c>
      <c r="F77" s="14"/>
      <c r="G77" s="15" t="s">
        <v>5</v>
      </c>
      <c r="H77" s="3" t="s">
        <v>5</v>
      </c>
      <c r="I77" s="3">
        <v>12.208</v>
      </c>
      <c r="J77" s="3">
        <v>10.901999999999999</v>
      </c>
      <c r="K77" s="3">
        <v>0.185</v>
      </c>
      <c r="L77" s="3">
        <v>1.7999999999999999E-2</v>
      </c>
      <c r="M77" s="3">
        <v>58.012999999999998</v>
      </c>
      <c r="N77" s="3">
        <v>12.023</v>
      </c>
      <c r="O77" s="3">
        <v>0.98899999999999999</v>
      </c>
      <c r="P77" s="3">
        <v>29.268000000000001</v>
      </c>
      <c r="Q77" s="25">
        <f t="shared" si="12"/>
        <v>41.475999999999999</v>
      </c>
      <c r="R77" s="25">
        <f t="shared" si="13"/>
        <v>41.937310414560159</v>
      </c>
    </row>
    <row r="78" spans="2:19" ht="15.75" x14ac:dyDescent="0.25">
      <c r="B78" t="s">
        <v>196</v>
      </c>
      <c r="C78" s="3" t="s">
        <v>71</v>
      </c>
      <c r="D78" s="4">
        <v>44258</v>
      </c>
      <c r="E78" s="3" t="s">
        <v>9</v>
      </c>
      <c r="F78" s="14"/>
      <c r="G78" s="15" t="s">
        <v>5</v>
      </c>
      <c r="H78" s="3" t="s">
        <v>5</v>
      </c>
      <c r="I78" s="3">
        <v>9.8019999999999996</v>
      </c>
      <c r="J78" s="3">
        <v>0.86499999999999999</v>
      </c>
      <c r="K78" s="3">
        <v>4.7E-2</v>
      </c>
      <c r="L78" s="3">
        <v>0.113</v>
      </c>
      <c r="M78" s="3">
        <v>73.644999999999996</v>
      </c>
      <c r="N78" s="3">
        <v>9.7560000000000002</v>
      </c>
      <c r="O78" s="3">
        <v>0.501</v>
      </c>
      <c r="P78" s="3">
        <v>22.777000000000001</v>
      </c>
      <c r="Q78" s="25">
        <f t="shared" si="12"/>
        <v>32.579000000000001</v>
      </c>
      <c r="R78" s="25">
        <f t="shared" si="13"/>
        <v>65.027944111776449</v>
      </c>
    </row>
    <row r="79" spans="2:19" ht="15.75" x14ac:dyDescent="0.25">
      <c r="B79" t="s">
        <v>195</v>
      </c>
      <c r="C79" s="3" t="s">
        <v>72</v>
      </c>
      <c r="D79" s="4">
        <v>44258</v>
      </c>
      <c r="E79" s="3" t="s">
        <v>66</v>
      </c>
      <c r="F79" s="16"/>
      <c r="G79" s="15" t="s">
        <v>5</v>
      </c>
      <c r="H79" s="3" t="s">
        <v>5</v>
      </c>
      <c r="I79" s="3">
        <v>6.33</v>
      </c>
      <c r="J79" s="3">
        <v>41.420999999999999</v>
      </c>
      <c r="K79" s="3">
        <v>0.13600000000000001</v>
      </c>
      <c r="L79" s="3">
        <v>15.189</v>
      </c>
      <c r="M79" s="3">
        <v>20.652999999999999</v>
      </c>
      <c r="N79" s="3">
        <v>6.194</v>
      </c>
      <c r="O79" s="31">
        <f>3.175*10</f>
        <v>31.75</v>
      </c>
      <c r="P79" s="3">
        <v>73.986000000000004</v>
      </c>
      <c r="Q79" s="25">
        <f t="shared" si="12"/>
        <v>80.316000000000003</v>
      </c>
      <c r="R79" s="25">
        <f t="shared" si="13"/>
        <v>2.5296377952755909</v>
      </c>
    </row>
    <row r="80" spans="2:19" ht="15.75" x14ac:dyDescent="0.25">
      <c r="B80" t="s">
        <v>194</v>
      </c>
      <c r="C80" s="3" t="s">
        <v>78</v>
      </c>
      <c r="D80" s="4">
        <v>44258</v>
      </c>
      <c r="E80" s="3" t="s">
        <v>7</v>
      </c>
      <c r="F80" s="14"/>
      <c r="G80" s="15" t="s">
        <v>5</v>
      </c>
      <c r="H80" s="3" t="s">
        <v>5</v>
      </c>
      <c r="I80" s="3">
        <v>27.593</v>
      </c>
      <c r="J80" s="3">
        <v>1.2989999999999999</v>
      </c>
      <c r="K80" s="3">
        <v>7.5999999999999998E-2</v>
      </c>
      <c r="L80" s="3">
        <v>8.5000000000000006E-2</v>
      </c>
      <c r="M80" s="3">
        <v>82</v>
      </c>
      <c r="N80" s="3">
        <v>27.516999999999999</v>
      </c>
      <c r="O80" s="3">
        <v>0.85399999999999998</v>
      </c>
      <c r="P80" s="3">
        <v>21.001999999999999</v>
      </c>
      <c r="Q80" s="25">
        <f t="shared" si="12"/>
        <v>48.594999999999999</v>
      </c>
      <c r="R80" s="25">
        <f t="shared" si="13"/>
        <v>56.902810304449652</v>
      </c>
    </row>
    <row r="81" spans="1:19" ht="15.75" x14ac:dyDescent="0.25">
      <c r="B81" s="26" t="s">
        <v>199</v>
      </c>
      <c r="C81" s="3" t="s">
        <v>73</v>
      </c>
      <c r="D81" s="4">
        <v>44258</v>
      </c>
      <c r="E81" s="3" t="s">
        <v>67</v>
      </c>
      <c r="F81" s="14"/>
      <c r="G81" s="15" t="s">
        <v>5</v>
      </c>
      <c r="H81" s="3" t="s">
        <v>5</v>
      </c>
      <c r="I81" s="3">
        <v>27.292000000000002</v>
      </c>
      <c r="J81" s="3">
        <v>2.7290000000000001</v>
      </c>
      <c r="K81" s="3">
        <v>0.109</v>
      </c>
      <c r="L81" s="3">
        <v>8.6999999999999994E-2</v>
      </c>
      <c r="M81" s="3">
        <v>74.686999999999998</v>
      </c>
      <c r="N81" s="3">
        <v>27.184000000000001</v>
      </c>
      <c r="O81" s="3">
        <v>0.80800000000000005</v>
      </c>
      <c r="P81" s="3">
        <v>22.08</v>
      </c>
      <c r="Q81" s="25">
        <f t="shared" si="12"/>
        <v>49.372</v>
      </c>
      <c r="R81" s="25">
        <f t="shared" si="13"/>
        <v>61.103960396039597</v>
      </c>
    </row>
    <row r="82" spans="1:19" ht="15.75" x14ac:dyDescent="0.25">
      <c r="B82" t="s">
        <v>198</v>
      </c>
      <c r="C82" s="3" t="s">
        <v>90</v>
      </c>
      <c r="D82" s="4">
        <v>44258</v>
      </c>
      <c r="E82" s="3" t="s">
        <v>91</v>
      </c>
      <c r="F82" s="14"/>
      <c r="G82" s="15" t="s">
        <v>5</v>
      </c>
      <c r="H82" s="3" t="s">
        <v>5</v>
      </c>
      <c r="I82" s="3">
        <v>42.98</v>
      </c>
      <c r="J82" s="3">
        <v>1.9159999999999999</v>
      </c>
      <c r="K82" s="3">
        <v>8.2000000000000003E-2</v>
      </c>
      <c r="L82" s="3">
        <v>4.5999999999999999E-2</v>
      </c>
      <c r="M82" s="3">
        <v>65.572999999999993</v>
      </c>
      <c r="N82" s="3">
        <v>42.896999999999998</v>
      </c>
      <c r="O82" s="3">
        <v>12.749000000000001</v>
      </c>
      <c r="P82" s="3">
        <v>118.345</v>
      </c>
      <c r="Q82" s="25">
        <f t="shared" si="12"/>
        <v>161.32499999999999</v>
      </c>
      <c r="R82" s="25">
        <f t="shared" si="13"/>
        <v>12.653933641854263</v>
      </c>
    </row>
    <row r="83" spans="1:19" ht="15.75" x14ac:dyDescent="0.25">
      <c r="B83" t="s">
        <v>200</v>
      </c>
      <c r="C83" s="3" t="s">
        <v>79</v>
      </c>
      <c r="D83" s="4">
        <v>44258</v>
      </c>
      <c r="E83" s="3" t="s">
        <v>17</v>
      </c>
      <c r="F83" s="14"/>
      <c r="G83" s="15" t="s">
        <v>5</v>
      </c>
      <c r="H83" s="3" t="s">
        <v>5</v>
      </c>
      <c r="I83" s="3">
        <v>45.521999999999998</v>
      </c>
      <c r="J83" s="3">
        <v>2.9209999999999998</v>
      </c>
      <c r="K83" s="3">
        <v>0.375</v>
      </c>
      <c r="L83" s="3">
        <v>0.152</v>
      </c>
      <c r="M83" s="3">
        <v>66.736000000000004</v>
      </c>
      <c r="N83" s="3">
        <v>45.146999999999998</v>
      </c>
      <c r="O83" s="3">
        <v>1.109</v>
      </c>
      <c r="P83" s="3">
        <v>34.484999999999999</v>
      </c>
      <c r="Q83" s="25">
        <f t="shared" si="12"/>
        <v>80.007000000000005</v>
      </c>
      <c r="R83" s="25">
        <f t="shared" si="13"/>
        <v>72.143372407574404</v>
      </c>
    </row>
    <row r="84" spans="1:19" ht="15.75" x14ac:dyDescent="0.25">
      <c r="B84" t="s">
        <v>201</v>
      </c>
      <c r="C84" s="3" t="s">
        <v>74</v>
      </c>
      <c r="D84" s="4">
        <v>44258</v>
      </c>
      <c r="E84" s="3" t="s">
        <v>68</v>
      </c>
      <c r="F84" s="14"/>
      <c r="G84" s="15" t="s">
        <v>5</v>
      </c>
      <c r="H84" s="3" t="s">
        <v>5</v>
      </c>
      <c r="I84" s="3">
        <v>74.210999999999999</v>
      </c>
      <c r="J84" s="3">
        <v>0.30399999999999999</v>
      </c>
      <c r="K84" s="3">
        <v>9.7000000000000003E-2</v>
      </c>
      <c r="L84" s="3">
        <v>4.5999999999999999E-2</v>
      </c>
      <c r="M84" s="3">
        <v>69.058000000000007</v>
      </c>
      <c r="N84" s="3">
        <v>74.114000000000004</v>
      </c>
      <c r="O84" s="3">
        <v>0.35899999999999999</v>
      </c>
      <c r="P84" s="3">
        <v>16.088999999999999</v>
      </c>
      <c r="Q84" s="25">
        <f t="shared" si="12"/>
        <v>90.3</v>
      </c>
      <c r="R84" s="25">
        <f t="shared" si="13"/>
        <v>251.53203342618386</v>
      </c>
    </row>
    <row r="85" spans="1:19" ht="15.75" x14ac:dyDescent="0.25">
      <c r="B85" t="s">
        <v>202</v>
      </c>
      <c r="C85" s="3" t="s">
        <v>75</v>
      </c>
      <c r="D85" s="4">
        <v>44258</v>
      </c>
      <c r="E85" s="3" t="s">
        <v>19</v>
      </c>
      <c r="F85" s="14"/>
      <c r="G85" s="15" t="s">
        <v>5</v>
      </c>
      <c r="H85" s="3" t="s">
        <v>5</v>
      </c>
      <c r="I85" s="3">
        <v>10.938000000000001</v>
      </c>
      <c r="J85" s="3">
        <v>4.306</v>
      </c>
      <c r="K85" s="3">
        <v>0.32100000000000001</v>
      </c>
      <c r="L85" s="3">
        <v>0.105</v>
      </c>
      <c r="M85" s="3">
        <v>16.968</v>
      </c>
      <c r="N85" s="3">
        <v>10.617000000000001</v>
      </c>
      <c r="O85" s="3">
        <v>0.71799999999999997</v>
      </c>
      <c r="P85" s="3">
        <v>31.73</v>
      </c>
      <c r="Q85" s="25">
        <f t="shared" si="12"/>
        <v>42.667999999999999</v>
      </c>
      <c r="R85" s="25">
        <f t="shared" si="13"/>
        <v>59.426183844011142</v>
      </c>
    </row>
    <row r="86" spans="1:19" ht="15.75" x14ac:dyDescent="0.25">
      <c r="B86" t="s">
        <v>203</v>
      </c>
      <c r="C86" s="3" t="s">
        <v>76</v>
      </c>
      <c r="D86" s="4">
        <v>44258</v>
      </c>
      <c r="E86" s="3" t="s">
        <v>69</v>
      </c>
      <c r="F86" s="16" t="s">
        <v>30</v>
      </c>
      <c r="G86" s="15" t="s">
        <v>5</v>
      </c>
      <c r="H86" s="3" t="s">
        <v>5</v>
      </c>
      <c r="I86" s="3">
        <v>17.274999999999999</v>
      </c>
      <c r="J86" s="3">
        <v>0.34699999999999998</v>
      </c>
      <c r="K86" s="3">
        <v>7.9000000000000001E-2</v>
      </c>
      <c r="L86" s="3">
        <v>0.107</v>
      </c>
      <c r="M86" s="3">
        <v>62.991999999999997</v>
      </c>
      <c r="N86" s="3">
        <v>17.196000000000002</v>
      </c>
      <c r="O86" s="3">
        <v>0.53700000000000003</v>
      </c>
      <c r="P86" s="3">
        <v>13.657</v>
      </c>
      <c r="Q86" s="25">
        <f t="shared" si="12"/>
        <v>30.931999999999999</v>
      </c>
      <c r="R86" s="25">
        <f t="shared" si="13"/>
        <v>57.601489757914329</v>
      </c>
    </row>
    <row r="87" spans="1:19" ht="15.75" x14ac:dyDescent="0.25">
      <c r="B87" t="s">
        <v>204</v>
      </c>
      <c r="C87" s="3" t="s">
        <v>80</v>
      </c>
      <c r="D87" s="4">
        <v>44258</v>
      </c>
      <c r="E87" s="3" t="s">
        <v>16</v>
      </c>
      <c r="F87" s="16" t="s">
        <v>137</v>
      </c>
      <c r="G87" s="15" t="s">
        <v>5</v>
      </c>
      <c r="H87" s="3" t="s">
        <v>5</v>
      </c>
      <c r="I87" s="3">
        <v>16.721</v>
      </c>
      <c r="J87" s="3">
        <v>1.2450000000000001</v>
      </c>
      <c r="K87" s="3">
        <v>7.3999999999999996E-2</v>
      </c>
      <c r="L87" s="3">
        <v>1.9E-2</v>
      </c>
      <c r="M87" s="3">
        <v>87.227999999999994</v>
      </c>
      <c r="N87" s="3">
        <v>16.646999999999998</v>
      </c>
      <c r="O87" s="3">
        <v>0.45</v>
      </c>
      <c r="P87" s="3">
        <v>16.632000000000001</v>
      </c>
      <c r="Q87" s="29">
        <f t="shared" si="12"/>
        <v>33.353000000000002</v>
      </c>
      <c r="R87" s="29">
        <f t="shared" si="13"/>
        <v>74.117777777777775</v>
      </c>
    </row>
    <row r="88" spans="1:19" ht="15.75" x14ac:dyDescent="0.25">
      <c r="B88" t="s">
        <v>205</v>
      </c>
      <c r="C88" s="3" t="s">
        <v>88</v>
      </c>
      <c r="D88" s="4">
        <v>44258</v>
      </c>
      <c r="E88" s="3" t="s">
        <v>10</v>
      </c>
      <c r="F88" s="14"/>
      <c r="G88" s="15" t="s">
        <v>5</v>
      </c>
      <c r="H88" s="3" t="s">
        <v>5</v>
      </c>
      <c r="I88" s="3">
        <v>13.186</v>
      </c>
      <c r="J88" s="3">
        <v>2.3620000000000001</v>
      </c>
      <c r="K88" s="3">
        <v>0.24299999999999999</v>
      </c>
      <c r="L88" s="3">
        <v>0.16400000000000001</v>
      </c>
      <c r="M88" s="3">
        <v>15.294</v>
      </c>
      <c r="N88" s="3">
        <v>12.944000000000001</v>
      </c>
      <c r="O88" s="3">
        <v>0.749</v>
      </c>
      <c r="P88" s="3">
        <v>28.457000000000001</v>
      </c>
      <c r="Q88" s="29">
        <f t="shared" ref="Q88:Q90" si="14">P88+I88</f>
        <v>41.643000000000001</v>
      </c>
      <c r="R88" s="29">
        <f t="shared" ref="R88:R90" si="15">Q88/O88</f>
        <v>55.598130841121495</v>
      </c>
    </row>
    <row r="89" spans="1:19" x14ac:dyDescent="0.25">
      <c r="B89" t="s">
        <v>206</v>
      </c>
      <c r="C89" s="7"/>
      <c r="D89" s="5">
        <v>44267</v>
      </c>
      <c r="E89" s="7" t="s">
        <v>81</v>
      </c>
      <c r="F89" s="14"/>
      <c r="G89" s="11" t="s">
        <v>5</v>
      </c>
      <c r="H89" s="3">
        <v>2</v>
      </c>
      <c r="I89" s="3">
        <v>2.4710000000000001</v>
      </c>
      <c r="J89" s="3">
        <v>2.008</v>
      </c>
      <c r="K89" s="3">
        <v>0.28499999999999998</v>
      </c>
      <c r="L89" s="3">
        <v>2E-3</v>
      </c>
      <c r="M89" s="3">
        <v>62.466999999999999</v>
      </c>
      <c r="N89" s="3">
        <v>2.1859999999999999</v>
      </c>
      <c r="O89" s="31">
        <f>3.964*10</f>
        <v>39.64</v>
      </c>
      <c r="P89" s="31">
        <f>44.389*100</f>
        <v>4438.9000000000005</v>
      </c>
      <c r="Q89" s="29">
        <f t="shared" si="14"/>
        <v>4441.3710000000001</v>
      </c>
      <c r="R89" s="29">
        <f t="shared" si="15"/>
        <v>112.04265893037336</v>
      </c>
      <c r="S89" t="s">
        <v>229</v>
      </c>
    </row>
    <row r="90" spans="1:19" x14ac:dyDescent="0.25">
      <c r="A90" s="24"/>
      <c r="B90" s="24" t="s">
        <v>207</v>
      </c>
      <c r="C90" s="21"/>
      <c r="D90" s="22">
        <v>44281</v>
      </c>
      <c r="E90" s="21" t="s">
        <v>81</v>
      </c>
      <c r="F90" s="23"/>
      <c r="G90" s="1" t="s">
        <v>5</v>
      </c>
      <c r="H90" s="1" t="s">
        <v>5</v>
      </c>
      <c r="I90" s="32">
        <v>0</v>
      </c>
      <c r="J90" s="32">
        <v>0</v>
      </c>
      <c r="K90" s="32">
        <v>2.7E-2</v>
      </c>
      <c r="L90" s="32">
        <v>0</v>
      </c>
      <c r="M90" s="32">
        <v>71.941999999999993</v>
      </c>
      <c r="N90" s="32">
        <v>0</v>
      </c>
      <c r="O90" s="32">
        <v>1.133</v>
      </c>
      <c r="P90" s="32">
        <v>54.103999999999999</v>
      </c>
      <c r="Q90" s="30">
        <f t="shared" si="14"/>
        <v>54.103999999999999</v>
      </c>
      <c r="R90" s="30">
        <f t="shared" si="15"/>
        <v>47.752868490732567</v>
      </c>
      <c r="S90" s="24"/>
    </row>
  </sheetData>
  <sortState xmlns:xlrd2="http://schemas.microsoft.com/office/spreadsheetml/2017/richdata2" ref="C2:J90">
    <sortCondition ref="D2:D9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abSelected="1" workbookViewId="0">
      <selection activeCell="E15" sqref="E15"/>
    </sheetView>
  </sheetViews>
  <sheetFormatPr defaultRowHeight="15" x14ac:dyDescent="0.25"/>
  <cols>
    <col min="1" max="1" width="28.28515625" style="7" bestFit="1" customWidth="1"/>
    <col min="2" max="2" width="17.5703125" style="5" bestFit="1" customWidth="1"/>
    <col min="3" max="3" width="9.140625" style="7"/>
    <col min="4" max="4" width="14.28515625" style="7" bestFit="1" customWidth="1"/>
    <col min="5" max="5" width="16.42578125" style="7" bestFit="1" customWidth="1"/>
    <col min="6" max="6" width="20.140625" style="7" bestFit="1" customWidth="1"/>
    <col min="7" max="7" width="28.28515625" style="3" bestFit="1" customWidth="1"/>
    <col min="8" max="8" width="32" style="3" bestFit="1" customWidth="1"/>
    <col min="9" max="9" width="32" style="14" customWidth="1"/>
    <col min="10" max="10" width="42.5703125" bestFit="1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109</v>
      </c>
      <c r="F1" s="1" t="s">
        <v>110</v>
      </c>
      <c r="G1" s="1" t="s">
        <v>105</v>
      </c>
      <c r="H1" s="1" t="s">
        <v>106</v>
      </c>
      <c r="I1" s="1" t="s">
        <v>124</v>
      </c>
      <c r="J1" s="1" t="s">
        <v>111</v>
      </c>
    </row>
    <row r="2" spans="1:10" x14ac:dyDescent="0.25">
      <c r="A2" s="7" t="s">
        <v>87</v>
      </c>
      <c r="B2" s="5">
        <v>44062</v>
      </c>
      <c r="E2" s="7" t="s">
        <v>5</v>
      </c>
      <c r="F2" s="12" t="s">
        <v>108</v>
      </c>
      <c r="G2" s="7" t="s">
        <v>5</v>
      </c>
      <c r="H2" s="12" t="s">
        <v>108</v>
      </c>
      <c r="I2" s="11"/>
    </row>
    <row r="3" spans="1:10" x14ac:dyDescent="0.25">
      <c r="A3" s="7" t="s">
        <v>50</v>
      </c>
      <c r="B3" s="5">
        <v>44076</v>
      </c>
      <c r="D3" s="7" t="s">
        <v>56</v>
      </c>
      <c r="E3" s="7">
        <v>2</v>
      </c>
      <c r="F3" s="7" t="s">
        <v>107</v>
      </c>
      <c r="G3" s="7" t="s">
        <v>5</v>
      </c>
      <c r="H3" s="7" t="s">
        <v>5</v>
      </c>
      <c r="I3" s="11"/>
    </row>
    <row r="4" spans="1:10" x14ac:dyDescent="0.25">
      <c r="A4" s="7" t="s">
        <v>51</v>
      </c>
      <c r="B4" s="5">
        <v>44076</v>
      </c>
      <c r="D4" s="7" t="s">
        <v>56</v>
      </c>
      <c r="E4" s="7">
        <v>2</v>
      </c>
      <c r="F4" s="7" t="s">
        <v>107</v>
      </c>
      <c r="G4" s="7" t="s">
        <v>5</v>
      </c>
      <c r="H4" s="7" t="s">
        <v>5</v>
      </c>
      <c r="I4" s="11"/>
    </row>
    <row r="5" spans="1:10" x14ac:dyDescent="0.25">
      <c r="A5" s="7" t="s">
        <v>52</v>
      </c>
      <c r="B5" s="5">
        <v>44076</v>
      </c>
      <c r="D5" s="7" t="s">
        <v>56</v>
      </c>
      <c r="E5" s="7">
        <v>2</v>
      </c>
      <c r="F5" s="7" t="s">
        <v>107</v>
      </c>
      <c r="G5" s="7" t="s">
        <v>5</v>
      </c>
      <c r="H5" s="7" t="s">
        <v>5</v>
      </c>
      <c r="I5" s="11"/>
    </row>
    <row r="6" spans="1:10" x14ac:dyDescent="0.25">
      <c r="A6" s="7" t="s">
        <v>53</v>
      </c>
      <c r="B6" s="5">
        <v>44076</v>
      </c>
      <c r="D6" s="7" t="s">
        <v>56</v>
      </c>
      <c r="E6" s="7">
        <v>2</v>
      </c>
      <c r="F6" s="7" t="s">
        <v>107</v>
      </c>
      <c r="G6" s="7" t="s">
        <v>5</v>
      </c>
      <c r="H6" s="7" t="s">
        <v>5</v>
      </c>
      <c r="I6" s="11"/>
    </row>
    <row r="7" spans="1:10" x14ac:dyDescent="0.25">
      <c r="A7" s="7" t="s">
        <v>54</v>
      </c>
      <c r="B7" s="5">
        <v>44076</v>
      </c>
      <c r="D7" s="7" t="s">
        <v>56</v>
      </c>
      <c r="E7" s="7">
        <v>2</v>
      </c>
      <c r="F7" s="7" t="s">
        <v>107</v>
      </c>
      <c r="G7" s="7" t="s">
        <v>5</v>
      </c>
      <c r="H7" s="7" t="s">
        <v>5</v>
      </c>
      <c r="I7" s="11"/>
    </row>
    <row r="8" spans="1:10" x14ac:dyDescent="0.25">
      <c r="A8" s="7" t="s">
        <v>55</v>
      </c>
      <c r="B8" s="5">
        <v>44076</v>
      </c>
      <c r="D8" s="7" t="s">
        <v>56</v>
      </c>
      <c r="E8" s="7">
        <v>2</v>
      </c>
      <c r="F8" s="7" t="s">
        <v>107</v>
      </c>
      <c r="G8" s="7" t="s">
        <v>5</v>
      </c>
      <c r="H8" s="7" t="s">
        <v>5</v>
      </c>
      <c r="I8" s="11"/>
    </row>
    <row r="9" spans="1:10" x14ac:dyDescent="0.25">
      <c r="A9" s="12" t="s">
        <v>57</v>
      </c>
      <c r="B9" s="13">
        <v>44102</v>
      </c>
      <c r="C9" s="12"/>
      <c r="D9" s="12" t="s">
        <v>56</v>
      </c>
      <c r="E9" s="12" t="s">
        <v>108</v>
      </c>
      <c r="F9" s="12" t="s">
        <v>107</v>
      </c>
      <c r="G9" s="12" t="s">
        <v>108</v>
      </c>
      <c r="H9" s="12" t="s">
        <v>108</v>
      </c>
      <c r="I9" s="11"/>
    </row>
    <row r="10" spans="1:10" x14ac:dyDescent="0.25">
      <c r="A10" s="12" t="s">
        <v>57</v>
      </c>
      <c r="B10" s="13">
        <v>44102</v>
      </c>
      <c r="C10" s="12"/>
      <c r="D10" s="12" t="s">
        <v>56</v>
      </c>
      <c r="E10" s="12" t="s">
        <v>108</v>
      </c>
      <c r="F10" s="12" t="s">
        <v>107</v>
      </c>
      <c r="G10" s="12" t="s">
        <v>108</v>
      </c>
      <c r="H10" s="12" t="s">
        <v>108</v>
      </c>
      <c r="I10" s="11"/>
    </row>
    <row r="11" spans="1:10" x14ac:dyDescent="0.25">
      <c r="A11" s="7" t="s">
        <v>58</v>
      </c>
      <c r="B11" s="5">
        <v>44107</v>
      </c>
      <c r="E11" s="7" t="s">
        <v>5</v>
      </c>
      <c r="F11" s="7" t="s">
        <v>108</v>
      </c>
      <c r="G11" s="7" t="s">
        <v>5</v>
      </c>
      <c r="H11" s="12" t="s">
        <v>108</v>
      </c>
      <c r="I11" s="11"/>
    </row>
    <row r="12" spans="1:10" x14ac:dyDescent="0.25">
      <c r="A12" s="7" t="s">
        <v>59</v>
      </c>
      <c r="B12" s="5">
        <v>44107</v>
      </c>
      <c r="E12" s="7" t="s">
        <v>5</v>
      </c>
      <c r="F12" s="7" t="s">
        <v>108</v>
      </c>
      <c r="G12" s="7" t="s">
        <v>5</v>
      </c>
      <c r="H12" s="12" t="s">
        <v>108</v>
      </c>
      <c r="I12" s="11"/>
    </row>
    <row r="13" spans="1:10" x14ac:dyDescent="0.25">
      <c r="A13" s="7" t="s">
        <v>60</v>
      </c>
      <c r="B13" s="5">
        <v>44107</v>
      </c>
      <c r="E13" s="7" t="s">
        <v>5</v>
      </c>
      <c r="F13" s="7" t="s">
        <v>108</v>
      </c>
      <c r="G13" s="7" t="s">
        <v>5</v>
      </c>
      <c r="H13" s="12" t="s">
        <v>108</v>
      </c>
      <c r="I13" s="11"/>
    </row>
    <row r="14" spans="1:10" x14ac:dyDescent="0.25">
      <c r="A14" s="7" t="s">
        <v>61</v>
      </c>
      <c r="B14" s="5">
        <v>44107</v>
      </c>
      <c r="E14" s="7" t="s">
        <v>5</v>
      </c>
      <c r="F14" s="7" t="s">
        <v>108</v>
      </c>
      <c r="G14" s="7" t="s">
        <v>5</v>
      </c>
      <c r="H14" s="12" t="s">
        <v>108</v>
      </c>
      <c r="I14" s="11"/>
    </row>
    <row r="15" spans="1:10" x14ac:dyDescent="0.25">
      <c r="A15" s="7" t="s">
        <v>62</v>
      </c>
      <c r="B15" s="5">
        <v>44107</v>
      </c>
      <c r="E15" s="7" t="s">
        <v>5</v>
      </c>
      <c r="F15" s="7" t="s">
        <v>108</v>
      </c>
      <c r="G15" s="7" t="s">
        <v>5</v>
      </c>
      <c r="H15" s="12" t="s">
        <v>108</v>
      </c>
      <c r="I15" s="11"/>
    </row>
    <row r="16" spans="1:10" x14ac:dyDescent="0.25">
      <c r="A16" s="7" t="s">
        <v>83</v>
      </c>
      <c r="B16" s="5">
        <v>44107</v>
      </c>
      <c r="E16" s="7" t="s">
        <v>5</v>
      </c>
      <c r="F16" s="7" t="s">
        <v>108</v>
      </c>
      <c r="G16" s="7" t="s">
        <v>5</v>
      </c>
      <c r="H16" s="12" t="s">
        <v>108</v>
      </c>
      <c r="I16" s="11"/>
    </row>
    <row r="17" spans="1:10" x14ac:dyDescent="0.25">
      <c r="A17" s="7" t="s">
        <v>86</v>
      </c>
      <c r="B17" s="5">
        <v>44107</v>
      </c>
      <c r="E17" s="7" t="s">
        <v>5</v>
      </c>
      <c r="F17" s="7" t="s">
        <v>108</v>
      </c>
      <c r="G17" s="7" t="s">
        <v>5</v>
      </c>
      <c r="H17" s="12" t="s">
        <v>108</v>
      </c>
      <c r="I17" s="11"/>
    </row>
    <row r="18" spans="1:10" x14ac:dyDescent="0.25">
      <c r="A18" s="7" t="s">
        <v>82</v>
      </c>
      <c r="B18" s="5">
        <v>44123</v>
      </c>
      <c r="E18" s="7" t="s">
        <v>5</v>
      </c>
      <c r="F18" s="7" t="s">
        <v>108</v>
      </c>
      <c r="G18" s="7" t="s">
        <v>5</v>
      </c>
      <c r="H18" s="12" t="s">
        <v>108</v>
      </c>
      <c r="I18" s="11"/>
    </row>
    <row r="19" spans="1:10" x14ac:dyDescent="0.25">
      <c r="A19" s="7" t="s">
        <v>104</v>
      </c>
      <c r="B19" s="5">
        <v>44123</v>
      </c>
      <c r="E19" s="7" t="s">
        <v>5</v>
      </c>
      <c r="F19" s="7" t="s">
        <v>108</v>
      </c>
      <c r="G19" s="7" t="s">
        <v>5</v>
      </c>
      <c r="H19" s="12" t="s">
        <v>108</v>
      </c>
      <c r="I19" s="7" t="s">
        <v>125</v>
      </c>
    </row>
    <row r="20" spans="1:10" x14ac:dyDescent="0.25">
      <c r="A20" s="7" t="s">
        <v>83</v>
      </c>
      <c r="B20" s="5">
        <v>44123</v>
      </c>
      <c r="E20" s="7" t="s">
        <v>5</v>
      </c>
      <c r="F20" s="7" t="s">
        <v>108</v>
      </c>
      <c r="G20" s="7" t="s">
        <v>5</v>
      </c>
      <c r="H20" s="12" t="s">
        <v>108</v>
      </c>
      <c r="I20" s="7" t="s">
        <v>126</v>
      </c>
    </row>
    <row r="21" spans="1:10" x14ac:dyDescent="0.25">
      <c r="A21" s="7" t="s">
        <v>84</v>
      </c>
      <c r="B21" s="5">
        <v>44123</v>
      </c>
      <c r="E21" s="7" t="s">
        <v>5</v>
      </c>
      <c r="F21" s="7" t="s">
        <v>108</v>
      </c>
      <c r="G21" s="7" t="s">
        <v>5</v>
      </c>
      <c r="H21" s="12" t="s">
        <v>108</v>
      </c>
      <c r="I21" s="7" t="s">
        <v>127</v>
      </c>
    </row>
    <row r="22" spans="1:10" x14ac:dyDescent="0.25">
      <c r="A22" s="7" t="s">
        <v>61</v>
      </c>
      <c r="B22" s="5">
        <v>44123</v>
      </c>
      <c r="E22" s="7" t="s">
        <v>5</v>
      </c>
      <c r="F22" s="7" t="s">
        <v>108</v>
      </c>
      <c r="G22" s="7" t="s">
        <v>5</v>
      </c>
      <c r="H22" s="12" t="s">
        <v>108</v>
      </c>
      <c r="I22" s="7" t="s">
        <v>85</v>
      </c>
    </row>
    <row r="23" spans="1:10" x14ac:dyDescent="0.25">
      <c r="A23" s="7" t="s">
        <v>59</v>
      </c>
      <c r="B23" s="5">
        <v>44123</v>
      </c>
      <c r="E23" s="7" t="s">
        <v>5</v>
      </c>
      <c r="F23" s="7" t="s">
        <v>108</v>
      </c>
      <c r="G23" s="7" t="s">
        <v>5</v>
      </c>
      <c r="H23" s="12" t="s">
        <v>108</v>
      </c>
      <c r="I23" s="7" t="s">
        <v>10</v>
      </c>
    </row>
    <row r="24" spans="1:10" x14ac:dyDescent="0.25">
      <c r="A24" s="7" t="s">
        <v>40</v>
      </c>
      <c r="B24" s="5">
        <v>44147</v>
      </c>
      <c r="D24" s="7" t="s">
        <v>38</v>
      </c>
      <c r="E24" s="7" t="s">
        <v>5</v>
      </c>
      <c r="F24" s="7" t="s">
        <v>5</v>
      </c>
      <c r="G24" s="7" t="s">
        <v>5</v>
      </c>
      <c r="H24" s="7" t="s">
        <v>5</v>
      </c>
    </row>
    <row r="25" spans="1:10" x14ac:dyDescent="0.25">
      <c r="A25" s="7" t="s">
        <v>41</v>
      </c>
      <c r="B25" s="5">
        <v>44147</v>
      </c>
      <c r="D25" s="7" t="s">
        <v>39</v>
      </c>
      <c r="E25" s="7" t="s">
        <v>5</v>
      </c>
      <c r="F25" s="7" t="s">
        <v>5</v>
      </c>
      <c r="G25" s="7" t="s">
        <v>5</v>
      </c>
      <c r="H25" s="7" t="s">
        <v>5</v>
      </c>
    </row>
    <row r="26" spans="1:10" x14ac:dyDescent="0.25">
      <c r="A26" s="7" t="s">
        <v>42</v>
      </c>
      <c r="B26" s="5">
        <v>44147</v>
      </c>
      <c r="D26" s="7" t="s">
        <v>43</v>
      </c>
      <c r="E26" s="7" t="s">
        <v>5</v>
      </c>
      <c r="F26" s="7" t="s">
        <v>5</v>
      </c>
      <c r="G26" s="7" t="s">
        <v>5</v>
      </c>
      <c r="H26" s="7" t="s">
        <v>5</v>
      </c>
    </row>
    <row r="27" spans="1:10" x14ac:dyDescent="0.25">
      <c r="A27" s="8" t="s">
        <v>44</v>
      </c>
      <c r="B27" s="9" t="s">
        <v>45</v>
      </c>
      <c r="C27" s="8"/>
      <c r="D27" s="8" t="s">
        <v>27</v>
      </c>
      <c r="E27" s="7" t="s">
        <v>5</v>
      </c>
      <c r="F27" s="7" t="s">
        <v>5</v>
      </c>
      <c r="G27" s="7" t="s">
        <v>5</v>
      </c>
      <c r="H27" s="7" t="s">
        <v>5</v>
      </c>
      <c r="J27" t="s">
        <v>112</v>
      </c>
    </row>
    <row r="28" spans="1:10" x14ac:dyDescent="0.25">
      <c r="A28" s="8" t="s">
        <v>46</v>
      </c>
      <c r="B28" s="9" t="s">
        <v>45</v>
      </c>
      <c r="C28" s="8"/>
      <c r="D28" s="8" t="s">
        <v>29</v>
      </c>
      <c r="E28" s="7" t="s">
        <v>5</v>
      </c>
      <c r="F28" s="7" t="s">
        <v>5</v>
      </c>
      <c r="G28" s="7" t="s">
        <v>5</v>
      </c>
      <c r="H28" s="7" t="s">
        <v>5</v>
      </c>
      <c r="I28" s="11" t="s">
        <v>129</v>
      </c>
      <c r="J28" t="s">
        <v>112</v>
      </c>
    </row>
    <row r="29" spans="1:10" x14ac:dyDescent="0.25">
      <c r="A29" s="8" t="s">
        <v>47</v>
      </c>
      <c r="B29" s="9" t="s">
        <v>45</v>
      </c>
      <c r="C29" s="8"/>
      <c r="D29" s="8" t="s">
        <v>48</v>
      </c>
      <c r="E29" s="7" t="s">
        <v>5</v>
      </c>
      <c r="F29" s="7" t="s">
        <v>5</v>
      </c>
      <c r="G29" s="7" t="s">
        <v>5</v>
      </c>
      <c r="H29" s="7" t="s">
        <v>5</v>
      </c>
      <c r="I29" s="11" t="s">
        <v>128</v>
      </c>
      <c r="J29" t="s">
        <v>112</v>
      </c>
    </row>
    <row r="30" spans="1:10" x14ac:dyDescent="0.25">
      <c r="A30" s="8" t="s">
        <v>49</v>
      </c>
      <c r="B30" s="9" t="s">
        <v>45</v>
      </c>
      <c r="C30" s="8"/>
      <c r="D30" s="8" t="s">
        <v>30</v>
      </c>
      <c r="E30" s="7" t="s">
        <v>5</v>
      </c>
      <c r="F30" s="7" t="s">
        <v>5</v>
      </c>
      <c r="G30" s="7" t="s">
        <v>5</v>
      </c>
      <c r="H30" s="7" t="s">
        <v>5</v>
      </c>
      <c r="J30" t="s">
        <v>112</v>
      </c>
    </row>
    <row r="31" spans="1:10" x14ac:dyDescent="0.25">
      <c r="A31" s="7" t="s">
        <v>36</v>
      </c>
      <c r="B31" s="5">
        <v>44179</v>
      </c>
      <c r="D31" s="7" t="s">
        <v>38</v>
      </c>
      <c r="E31" s="7" t="s">
        <v>5</v>
      </c>
      <c r="F31" s="7" t="s">
        <v>5</v>
      </c>
      <c r="G31" s="3">
        <v>2</v>
      </c>
      <c r="H31" s="7" t="s">
        <v>5</v>
      </c>
    </row>
    <row r="32" spans="1:10" x14ac:dyDescent="0.25">
      <c r="A32" s="7" t="s">
        <v>37</v>
      </c>
      <c r="B32" s="5">
        <v>44179</v>
      </c>
      <c r="D32" s="7" t="s">
        <v>39</v>
      </c>
      <c r="E32" s="7" t="s">
        <v>5</v>
      </c>
      <c r="F32" s="7" t="s">
        <v>5</v>
      </c>
      <c r="G32" s="3">
        <v>2</v>
      </c>
      <c r="H32" s="7" t="s">
        <v>5</v>
      </c>
    </row>
    <row r="33" spans="1:10" x14ac:dyDescent="0.25">
      <c r="A33" s="8" t="s">
        <v>28</v>
      </c>
      <c r="B33" s="6">
        <v>44180</v>
      </c>
      <c r="C33" s="8"/>
      <c r="D33" s="8" t="s">
        <v>27</v>
      </c>
      <c r="E33" s="7" t="s">
        <v>5</v>
      </c>
      <c r="F33" s="7" t="s">
        <v>5</v>
      </c>
      <c r="G33" s="7" t="s">
        <v>5</v>
      </c>
      <c r="H33" s="7" t="s">
        <v>5</v>
      </c>
    </row>
    <row r="34" spans="1:10" x14ac:dyDescent="0.25">
      <c r="A34" s="8" t="s">
        <v>31</v>
      </c>
      <c r="B34" s="6">
        <v>44180</v>
      </c>
      <c r="C34" s="8"/>
      <c r="D34" s="8" t="s">
        <v>10</v>
      </c>
      <c r="E34" s="7" t="s">
        <v>5</v>
      </c>
      <c r="F34" s="7" t="s">
        <v>5</v>
      </c>
      <c r="G34" s="7" t="s">
        <v>5</v>
      </c>
      <c r="H34" s="7" t="s">
        <v>5</v>
      </c>
    </row>
    <row r="35" spans="1:10" x14ac:dyDescent="0.25">
      <c r="A35" s="8" t="s">
        <v>32</v>
      </c>
      <c r="B35" s="6">
        <v>44180</v>
      </c>
      <c r="C35" s="8"/>
      <c r="D35" s="8" t="s">
        <v>29</v>
      </c>
      <c r="E35" s="7" t="s">
        <v>5</v>
      </c>
      <c r="F35" s="7" t="s">
        <v>5</v>
      </c>
      <c r="G35" s="7" t="s">
        <v>5</v>
      </c>
      <c r="H35" s="7" t="s">
        <v>5</v>
      </c>
      <c r="I35" s="11" t="s">
        <v>129</v>
      </c>
    </row>
    <row r="36" spans="1:10" x14ac:dyDescent="0.25">
      <c r="A36" s="8" t="s">
        <v>33</v>
      </c>
      <c r="B36" s="6">
        <v>44180</v>
      </c>
      <c r="C36" s="8"/>
      <c r="D36" s="8" t="s">
        <v>30</v>
      </c>
      <c r="E36" s="7" t="s">
        <v>5</v>
      </c>
      <c r="F36" s="7" t="s">
        <v>5</v>
      </c>
      <c r="G36" s="7" t="s">
        <v>5</v>
      </c>
      <c r="H36" s="7" t="s">
        <v>5</v>
      </c>
    </row>
    <row r="37" spans="1:10" x14ac:dyDescent="0.25">
      <c r="A37" s="8" t="s">
        <v>34</v>
      </c>
      <c r="B37" s="6">
        <v>44180</v>
      </c>
      <c r="C37" s="8"/>
      <c r="D37" s="8" t="s">
        <v>9</v>
      </c>
      <c r="E37" s="7" t="s">
        <v>5</v>
      </c>
      <c r="F37" s="7" t="s">
        <v>5</v>
      </c>
      <c r="G37" s="7" t="s">
        <v>5</v>
      </c>
      <c r="H37" s="7" t="s">
        <v>5</v>
      </c>
    </row>
    <row r="38" spans="1:10" x14ac:dyDescent="0.25">
      <c r="A38" s="8" t="s">
        <v>35</v>
      </c>
      <c r="B38" s="6">
        <v>44180</v>
      </c>
      <c r="C38" s="8"/>
      <c r="D38" s="8" t="s">
        <v>4</v>
      </c>
      <c r="E38" s="7" t="s">
        <v>5</v>
      </c>
      <c r="F38" s="7" t="s">
        <v>5</v>
      </c>
      <c r="G38" s="7" t="s">
        <v>5</v>
      </c>
      <c r="H38" s="7" t="s">
        <v>5</v>
      </c>
    </row>
    <row r="39" spans="1:10" x14ac:dyDescent="0.25">
      <c r="A39" s="8" t="s">
        <v>21</v>
      </c>
      <c r="B39" s="6">
        <v>44222</v>
      </c>
      <c r="C39" s="8"/>
      <c r="D39" s="8" t="s">
        <v>15</v>
      </c>
      <c r="E39" s="7" t="s">
        <v>5</v>
      </c>
      <c r="F39" s="7" t="s">
        <v>5</v>
      </c>
      <c r="G39" s="7" t="s">
        <v>5</v>
      </c>
      <c r="H39" s="7" t="s">
        <v>5</v>
      </c>
      <c r="J39" s="7" t="s">
        <v>130</v>
      </c>
    </row>
    <row r="40" spans="1:10" x14ac:dyDescent="0.25">
      <c r="A40" s="8" t="s">
        <v>22</v>
      </c>
      <c r="B40" s="6">
        <v>44222</v>
      </c>
      <c r="C40" s="8"/>
      <c r="D40" s="8" t="s">
        <v>16</v>
      </c>
      <c r="E40" s="7" t="s">
        <v>5</v>
      </c>
      <c r="F40" s="7" t="s">
        <v>5</v>
      </c>
      <c r="G40" s="7" t="s">
        <v>5</v>
      </c>
      <c r="H40" s="7" t="s">
        <v>5</v>
      </c>
      <c r="I40" s="16" t="s">
        <v>131</v>
      </c>
    </row>
    <row r="41" spans="1:10" x14ac:dyDescent="0.25">
      <c r="A41" s="8" t="s">
        <v>14</v>
      </c>
      <c r="B41" s="6">
        <v>44222</v>
      </c>
      <c r="C41" s="8"/>
      <c r="D41" s="8" t="s">
        <v>9</v>
      </c>
      <c r="E41" s="7" t="s">
        <v>5</v>
      </c>
      <c r="F41" s="7" t="s">
        <v>5</v>
      </c>
      <c r="G41" s="7" t="s">
        <v>5</v>
      </c>
      <c r="H41" s="7" t="s">
        <v>5</v>
      </c>
      <c r="J41" s="7" t="s">
        <v>130</v>
      </c>
    </row>
    <row r="42" spans="1:10" x14ac:dyDescent="0.25">
      <c r="A42" s="8" t="s">
        <v>13</v>
      </c>
      <c r="B42" s="6">
        <v>44222</v>
      </c>
      <c r="C42" s="8"/>
      <c r="D42" s="8" t="s">
        <v>8</v>
      </c>
      <c r="E42" s="7" t="s">
        <v>5</v>
      </c>
      <c r="F42" s="7" t="s">
        <v>5</v>
      </c>
      <c r="G42" s="7" t="s">
        <v>5</v>
      </c>
      <c r="H42" s="7" t="s">
        <v>5</v>
      </c>
    </row>
    <row r="43" spans="1:10" x14ac:dyDescent="0.25">
      <c r="A43" s="8" t="s">
        <v>23</v>
      </c>
      <c r="B43" s="6">
        <v>44222</v>
      </c>
      <c r="C43" s="8"/>
      <c r="D43" s="8" t="s">
        <v>17</v>
      </c>
      <c r="E43" s="7" t="s">
        <v>5</v>
      </c>
      <c r="F43" s="7" t="s">
        <v>5</v>
      </c>
      <c r="G43" s="7" t="s">
        <v>5</v>
      </c>
      <c r="H43" s="7" t="s">
        <v>5</v>
      </c>
      <c r="J43" s="7" t="s">
        <v>130</v>
      </c>
    </row>
    <row r="44" spans="1:10" x14ac:dyDescent="0.25">
      <c r="A44" s="8" t="s">
        <v>24</v>
      </c>
      <c r="B44" s="6">
        <v>44222</v>
      </c>
      <c r="C44" s="8"/>
      <c r="D44" s="8" t="s">
        <v>18</v>
      </c>
      <c r="E44" s="7" t="s">
        <v>5</v>
      </c>
      <c r="F44" s="7" t="s">
        <v>5</v>
      </c>
      <c r="G44" s="7" t="s">
        <v>5</v>
      </c>
      <c r="H44" s="7" t="s">
        <v>5</v>
      </c>
      <c r="I44" s="16" t="s">
        <v>132</v>
      </c>
    </row>
    <row r="45" spans="1:10" x14ac:dyDescent="0.25">
      <c r="A45" s="8" t="s">
        <v>25</v>
      </c>
      <c r="B45" s="6">
        <v>44222</v>
      </c>
      <c r="C45" s="8"/>
      <c r="D45" s="8" t="s">
        <v>19</v>
      </c>
      <c r="E45" s="7" t="s">
        <v>5</v>
      </c>
      <c r="F45" s="7" t="s">
        <v>5</v>
      </c>
      <c r="G45" s="7" t="s">
        <v>5</v>
      </c>
      <c r="H45" s="7" t="s">
        <v>5</v>
      </c>
    </row>
    <row r="46" spans="1:10" x14ac:dyDescent="0.25">
      <c r="A46" s="8" t="s">
        <v>12</v>
      </c>
      <c r="B46" s="6">
        <v>44222</v>
      </c>
      <c r="C46" s="8"/>
      <c r="D46" s="8" t="s">
        <v>7</v>
      </c>
      <c r="E46" s="7" t="s">
        <v>5</v>
      </c>
      <c r="F46" s="7" t="s">
        <v>5</v>
      </c>
      <c r="G46" s="7" t="s">
        <v>5</v>
      </c>
      <c r="H46" s="7" t="s">
        <v>5</v>
      </c>
    </row>
    <row r="47" spans="1:10" x14ac:dyDescent="0.25">
      <c r="A47" s="7" t="s">
        <v>11</v>
      </c>
      <c r="B47" s="6">
        <v>44222</v>
      </c>
      <c r="D47" s="8" t="s">
        <v>6</v>
      </c>
      <c r="E47" s="7" t="s">
        <v>5</v>
      </c>
      <c r="F47" s="7" t="s">
        <v>5</v>
      </c>
      <c r="G47" s="7" t="s">
        <v>5</v>
      </c>
      <c r="H47" s="7" t="s">
        <v>5</v>
      </c>
      <c r="I47" s="16" t="s">
        <v>91</v>
      </c>
      <c r="J47" s="7" t="s">
        <v>130</v>
      </c>
    </row>
    <row r="48" spans="1:10" x14ac:dyDescent="0.25">
      <c r="A48" s="7" t="s">
        <v>26</v>
      </c>
      <c r="B48" s="6">
        <v>44222</v>
      </c>
      <c r="D48" s="8" t="s">
        <v>20</v>
      </c>
      <c r="E48" s="7" t="s">
        <v>5</v>
      </c>
      <c r="F48" s="7" t="s">
        <v>5</v>
      </c>
      <c r="G48" s="12" t="s">
        <v>108</v>
      </c>
      <c r="H48" s="12" t="s">
        <v>108</v>
      </c>
    </row>
    <row r="49" spans="1:10" x14ac:dyDescent="0.25">
      <c r="A49" s="7" t="s">
        <v>99</v>
      </c>
      <c r="B49" s="5">
        <v>44219</v>
      </c>
      <c r="D49" s="7" t="s">
        <v>63</v>
      </c>
      <c r="E49" s="7" t="s">
        <v>5</v>
      </c>
      <c r="F49" s="7" t="s">
        <v>5</v>
      </c>
      <c r="G49" s="12" t="s">
        <v>108</v>
      </c>
      <c r="H49" s="12" t="s">
        <v>108</v>
      </c>
    </row>
    <row r="50" spans="1:10" x14ac:dyDescent="0.25">
      <c r="A50" s="7" t="s">
        <v>103</v>
      </c>
      <c r="B50" s="5">
        <v>44219</v>
      </c>
      <c r="D50" s="7" t="s">
        <v>98</v>
      </c>
      <c r="E50" s="7" t="s">
        <v>5</v>
      </c>
      <c r="F50" s="7" t="s">
        <v>5</v>
      </c>
      <c r="G50" s="12" t="s">
        <v>108</v>
      </c>
      <c r="H50" s="12" t="s">
        <v>108</v>
      </c>
    </row>
    <row r="51" spans="1:10" ht="15.75" x14ac:dyDescent="0.25">
      <c r="A51" s="7" t="s">
        <v>102</v>
      </c>
      <c r="B51" s="5">
        <v>44219</v>
      </c>
      <c r="D51" s="7" t="s">
        <v>97</v>
      </c>
      <c r="E51" s="7" t="s">
        <v>5</v>
      </c>
      <c r="F51" s="7" t="s">
        <v>5</v>
      </c>
      <c r="G51" s="15" t="s">
        <v>5</v>
      </c>
      <c r="H51" s="3" t="s">
        <v>5</v>
      </c>
      <c r="I51" s="16" t="s">
        <v>96</v>
      </c>
      <c r="J51" s="7" t="s">
        <v>130</v>
      </c>
    </row>
    <row r="52" spans="1:10" ht="15.75" x14ac:dyDescent="0.25">
      <c r="A52" s="12" t="s">
        <v>100</v>
      </c>
      <c r="B52" s="13">
        <v>44219</v>
      </c>
      <c r="C52" s="12"/>
      <c r="D52" s="12" t="s">
        <v>85</v>
      </c>
      <c r="E52" s="12" t="s">
        <v>108</v>
      </c>
      <c r="F52" s="12" t="s">
        <v>5</v>
      </c>
      <c r="G52" s="17"/>
      <c r="H52" s="18"/>
      <c r="I52" s="19"/>
      <c r="J52" s="19" t="s">
        <v>133</v>
      </c>
    </row>
    <row r="53" spans="1:10" x14ac:dyDescent="0.25">
      <c r="A53" s="7" t="s">
        <v>101</v>
      </c>
      <c r="B53" s="5">
        <v>44219</v>
      </c>
      <c r="D53" s="7" t="s">
        <v>7</v>
      </c>
      <c r="E53" s="7" t="s">
        <v>108</v>
      </c>
      <c r="F53" s="7" t="s">
        <v>5</v>
      </c>
      <c r="G53" s="12" t="s">
        <v>108</v>
      </c>
      <c r="H53" s="3" t="s">
        <v>5</v>
      </c>
      <c r="I53" s="3" t="s">
        <v>134</v>
      </c>
    </row>
    <row r="54" spans="1:10" ht="15.75" x14ac:dyDescent="0.25">
      <c r="A54" s="7" t="s">
        <v>99</v>
      </c>
      <c r="B54" s="5">
        <v>44219</v>
      </c>
      <c r="D54" s="7" t="s">
        <v>63</v>
      </c>
      <c r="E54" s="7" t="s">
        <v>5</v>
      </c>
      <c r="F54" s="7" t="s">
        <v>5</v>
      </c>
      <c r="G54" s="15" t="s">
        <v>5</v>
      </c>
      <c r="H54" s="3" t="s">
        <v>5</v>
      </c>
    </row>
    <row r="55" spans="1:10" ht="15.75" x14ac:dyDescent="0.25">
      <c r="A55" s="7" t="s">
        <v>103</v>
      </c>
      <c r="B55" s="5">
        <v>44219</v>
      </c>
      <c r="D55" s="7" t="s">
        <v>98</v>
      </c>
      <c r="E55" s="7" t="s">
        <v>5</v>
      </c>
      <c r="F55" s="7" t="s">
        <v>5</v>
      </c>
      <c r="G55" s="15" t="s">
        <v>5</v>
      </c>
      <c r="H55" s="3" t="s">
        <v>5</v>
      </c>
      <c r="I55" s="16" t="s">
        <v>135</v>
      </c>
    </row>
    <row r="56" spans="1:10" x14ac:dyDescent="0.25">
      <c r="A56" s="7" t="s">
        <v>102</v>
      </c>
      <c r="B56" s="5">
        <v>44219</v>
      </c>
      <c r="D56" s="7" t="s">
        <v>97</v>
      </c>
      <c r="E56" s="7" t="s">
        <v>5</v>
      </c>
      <c r="F56" s="7" t="s">
        <v>5</v>
      </c>
      <c r="G56" s="12" t="s">
        <v>108</v>
      </c>
      <c r="H56" s="3" t="s">
        <v>5</v>
      </c>
    </row>
    <row r="57" spans="1:10" ht="15.75" x14ac:dyDescent="0.25">
      <c r="A57" s="7" t="s">
        <v>100</v>
      </c>
      <c r="B57" s="5">
        <v>44219</v>
      </c>
      <c r="D57" s="7" t="s">
        <v>85</v>
      </c>
      <c r="E57" s="7" t="s">
        <v>5</v>
      </c>
      <c r="F57" s="7" t="s">
        <v>5</v>
      </c>
      <c r="G57" s="15" t="s">
        <v>5</v>
      </c>
      <c r="H57" s="3" t="s">
        <v>5</v>
      </c>
    </row>
    <row r="58" spans="1:10" x14ac:dyDescent="0.25">
      <c r="A58" s="7" t="s">
        <v>101</v>
      </c>
      <c r="B58" s="5">
        <v>44219</v>
      </c>
      <c r="D58" s="7" t="s">
        <v>7</v>
      </c>
      <c r="E58" s="7" t="s">
        <v>5</v>
      </c>
      <c r="F58" s="7" t="s">
        <v>5</v>
      </c>
      <c r="G58" s="12" t="s">
        <v>108</v>
      </c>
      <c r="H58" s="3" t="s">
        <v>5</v>
      </c>
    </row>
    <row r="59" spans="1:10" ht="15.75" x14ac:dyDescent="0.25">
      <c r="A59" s="3" t="s">
        <v>89</v>
      </c>
      <c r="B59" s="4">
        <v>44257</v>
      </c>
      <c r="C59" s="3"/>
      <c r="D59" s="3" t="s">
        <v>63</v>
      </c>
      <c r="E59" s="7" t="s">
        <v>5</v>
      </c>
      <c r="F59" s="7" t="s">
        <v>5</v>
      </c>
      <c r="G59" s="15" t="s">
        <v>5</v>
      </c>
      <c r="H59" s="3" t="s">
        <v>5</v>
      </c>
    </row>
    <row r="60" spans="1:10" ht="15.75" x14ac:dyDescent="0.25">
      <c r="A60" s="3" t="s">
        <v>92</v>
      </c>
      <c r="B60" s="4">
        <v>44257</v>
      </c>
      <c r="C60" s="3"/>
      <c r="D60" s="3" t="s">
        <v>18</v>
      </c>
      <c r="E60" s="7" t="s">
        <v>5</v>
      </c>
      <c r="F60" s="7" t="s">
        <v>5</v>
      </c>
      <c r="G60" s="15" t="s">
        <v>5</v>
      </c>
      <c r="H60" s="3" t="s">
        <v>5</v>
      </c>
      <c r="I60" s="16" t="s">
        <v>132</v>
      </c>
    </row>
    <row r="61" spans="1:10" ht="15.75" x14ac:dyDescent="0.25">
      <c r="A61" s="3" t="s">
        <v>93</v>
      </c>
      <c r="B61" s="4">
        <v>44257</v>
      </c>
      <c r="C61" s="3"/>
      <c r="D61" s="3" t="s">
        <v>94</v>
      </c>
      <c r="E61" s="7" t="s">
        <v>5</v>
      </c>
      <c r="F61" s="7" t="s">
        <v>5</v>
      </c>
      <c r="G61" s="15" t="s">
        <v>5</v>
      </c>
      <c r="H61" s="3" t="s">
        <v>5</v>
      </c>
    </row>
    <row r="62" spans="1:10" ht="15.75" x14ac:dyDescent="0.25">
      <c r="A62" s="3" t="s">
        <v>95</v>
      </c>
      <c r="B62" s="4">
        <v>44257</v>
      </c>
      <c r="C62" s="3"/>
      <c r="D62" s="3" t="s">
        <v>96</v>
      </c>
      <c r="E62" s="7" t="s">
        <v>5</v>
      </c>
      <c r="F62" s="7" t="s">
        <v>5</v>
      </c>
      <c r="G62" s="15" t="s">
        <v>5</v>
      </c>
      <c r="H62" s="3" t="s">
        <v>5</v>
      </c>
    </row>
    <row r="63" spans="1:10" ht="15.75" x14ac:dyDescent="0.25">
      <c r="A63" s="3" t="s">
        <v>77</v>
      </c>
      <c r="B63" s="4">
        <v>44258</v>
      </c>
      <c r="C63" s="3"/>
      <c r="D63" s="3" t="s">
        <v>64</v>
      </c>
      <c r="E63" s="7" t="s">
        <v>5</v>
      </c>
      <c r="F63" s="7" t="s">
        <v>5</v>
      </c>
      <c r="G63" s="15" t="s">
        <v>5</v>
      </c>
      <c r="H63" s="3" t="s">
        <v>5</v>
      </c>
      <c r="I63" s="16" t="s">
        <v>136</v>
      </c>
    </row>
    <row r="64" spans="1:10" ht="15.75" x14ac:dyDescent="0.25">
      <c r="A64" s="3" t="s">
        <v>70</v>
      </c>
      <c r="B64" s="4">
        <v>44258</v>
      </c>
      <c r="C64" s="3"/>
      <c r="D64" s="3" t="s">
        <v>65</v>
      </c>
      <c r="E64" s="7" t="s">
        <v>5</v>
      </c>
      <c r="F64" s="7" t="s">
        <v>5</v>
      </c>
      <c r="G64" s="15" t="s">
        <v>5</v>
      </c>
      <c r="H64" s="3" t="s">
        <v>5</v>
      </c>
    </row>
    <row r="65" spans="1:9" ht="15.75" x14ac:dyDescent="0.25">
      <c r="A65" s="3" t="s">
        <v>71</v>
      </c>
      <c r="B65" s="4">
        <v>44258</v>
      </c>
      <c r="C65" s="3"/>
      <c r="D65" s="3" t="s">
        <v>9</v>
      </c>
      <c r="E65" s="7" t="s">
        <v>5</v>
      </c>
      <c r="F65" s="7" t="s">
        <v>5</v>
      </c>
      <c r="G65" s="15" t="s">
        <v>5</v>
      </c>
      <c r="H65" s="3" t="s">
        <v>5</v>
      </c>
    </row>
    <row r="66" spans="1:9" ht="15.75" x14ac:dyDescent="0.25">
      <c r="A66" s="3" t="s">
        <v>72</v>
      </c>
      <c r="B66" s="4">
        <v>44258</v>
      </c>
      <c r="C66" s="3"/>
      <c r="D66" s="3" t="s">
        <v>66</v>
      </c>
      <c r="E66" s="7" t="s">
        <v>5</v>
      </c>
      <c r="F66" s="7" t="s">
        <v>5</v>
      </c>
      <c r="G66" s="15" t="s">
        <v>5</v>
      </c>
      <c r="H66" s="3" t="s">
        <v>5</v>
      </c>
      <c r="I66" s="16" t="s">
        <v>94</v>
      </c>
    </row>
    <row r="67" spans="1:9" ht="15.75" x14ac:dyDescent="0.25">
      <c r="A67" s="3" t="s">
        <v>78</v>
      </c>
      <c r="B67" s="4">
        <v>44258</v>
      </c>
      <c r="C67" s="3"/>
      <c r="D67" s="3" t="s">
        <v>7</v>
      </c>
      <c r="E67" s="7" t="s">
        <v>5</v>
      </c>
      <c r="F67" s="7" t="s">
        <v>5</v>
      </c>
      <c r="G67" s="15" t="s">
        <v>5</v>
      </c>
      <c r="H67" s="3" t="s">
        <v>5</v>
      </c>
    </row>
    <row r="68" spans="1:9" ht="15.75" x14ac:dyDescent="0.25">
      <c r="A68" s="3" t="s">
        <v>73</v>
      </c>
      <c r="B68" s="4">
        <v>44258</v>
      </c>
      <c r="C68" s="3"/>
      <c r="D68" s="3" t="s">
        <v>67</v>
      </c>
      <c r="E68" s="7" t="s">
        <v>5</v>
      </c>
      <c r="F68" s="7" t="s">
        <v>5</v>
      </c>
      <c r="G68" s="15" t="s">
        <v>5</v>
      </c>
      <c r="H68" s="3" t="s">
        <v>5</v>
      </c>
    </row>
    <row r="69" spans="1:9" ht="15.75" x14ac:dyDescent="0.25">
      <c r="A69" s="3" t="s">
        <v>90</v>
      </c>
      <c r="B69" s="4">
        <v>44258</v>
      </c>
      <c r="C69" s="3"/>
      <c r="D69" s="3" t="s">
        <v>91</v>
      </c>
      <c r="E69" s="7" t="s">
        <v>5</v>
      </c>
      <c r="F69" s="7" t="s">
        <v>5</v>
      </c>
      <c r="G69" s="15" t="s">
        <v>5</v>
      </c>
      <c r="H69" s="3" t="s">
        <v>5</v>
      </c>
    </row>
    <row r="70" spans="1:9" ht="15.75" x14ac:dyDescent="0.25">
      <c r="A70" s="3" t="s">
        <v>79</v>
      </c>
      <c r="B70" s="4">
        <v>44258</v>
      </c>
      <c r="C70" s="3"/>
      <c r="D70" s="3" t="s">
        <v>17</v>
      </c>
      <c r="E70" s="7" t="s">
        <v>5</v>
      </c>
      <c r="F70" s="7" t="s">
        <v>5</v>
      </c>
      <c r="G70" s="15" t="s">
        <v>5</v>
      </c>
      <c r="H70" s="3" t="s">
        <v>5</v>
      </c>
    </row>
    <row r="71" spans="1:9" ht="15.75" x14ac:dyDescent="0.25">
      <c r="A71" s="3" t="s">
        <v>74</v>
      </c>
      <c r="B71" s="4">
        <v>44258</v>
      </c>
      <c r="C71" s="3"/>
      <c r="D71" s="3" t="s">
        <v>68</v>
      </c>
      <c r="E71" s="7" t="s">
        <v>5</v>
      </c>
      <c r="F71" s="7" t="s">
        <v>5</v>
      </c>
      <c r="G71" s="15" t="s">
        <v>5</v>
      </c>
      <c r="H71" s="3" t="s">
        <v>5</v>
      </c>
    </row>
    <row r="72" spans="1:9" ht="15.75" x14ac:dyDescent="0.25">
      <c r="A72" s="3" t="s">
        <v>75</v>
      </c>
      <c r="B72" s="4">
        <v>44258</v>
      </c>
      <c r="C72" s="3"/>
      <c r="D72" s="3" t="s">
        <v>19</v>
      </c>
      <c r="E72" s="7" t="s">
        <v>5</v>
      </c>
      <c r="F72" s="7" t="s">
        <v>108</v>
      </c>
      <c r="G72" s="15" t="s">
        <v>5</v>
      </c>
      <c r="H72" s="3" t="s">
        <v>5</v>
      </c>
    </row>
    <row r="73" spans="1:9" ht="15.75" x14ac:dyDescent="0.25">
      <c r="A73" s="3" t="s">
        <v>76</v>
      </c>
      <c r="B73" s="4">
        <v>44258</v>
      </c>
      <c r="C73" s="3"/>
      <c r="D73" s="3" t="s">
        <v>69</v>
      </c>
      <c r="E73" s="7" t="s">
        <v>5</v>
      </c>
      <c r="F73" s="7" t="s">
        <v>5</v>
      </c>
      <c r="G73" s="15" t="s">
        <v>5</v>
      </c>
      <c r="H73" s="3" t="s">
        <v>5</v>
      </c>
      <c r="I73" s="16" t="s">
        <v>30</v>
      </c>
    </row>
    <row r="74" spans="1:9" ht="15.75" x14ac:dyDescent="0.25">
      <c r="A74" s="3" t="s">
        <v>80</v>
      </c>
      <c r="B74" s="4">
        <v>44258</v>
      </c>
      <c r="C74" s="3"/>
      <c r="D74" s="3" t="s">
        <v>16</v>
      </c>
      <c r="E74" s="7" t="s">
        <v>5</v>
      </c>
      <c r="F74" s="7" t="s">
        <v>5</v>
      </c>
      <c r="G74" s="15" t="s">
        <v>5</v>
      </c>
      <c r="H74" s="3" t="s">
        <v>5</v>
      </c>
      <c r="I74" s="16" t="s">
        <v>137</v>
      </c>
    </row>
    <row r="75" spans="1:9" ht="15.75" x14ac:dyDescent="0.25">
      <c r="A75" s="3" t="s">
        <v>88</v>
      </c>
      <c r="B75" s="4">
        <v>44258</v>
      </c>
      <c r="C75" s="3"/>
      <c r="D75" s="3" t="s">
        <v>10</v>
      </c>
      <c r="E75" s="7" t="s">
        <v>5</v>
      </c>
      <c r="F75" s="7" t="s">
        <v>5</v>
      </c>
      <c r="G75" s="15" t="s">
        <v>5</v>
      </c>
      <c r="H75" s="3" t="s">
        <v>5</v>
      </c>
    </row>
    <row r="76" spans="1:9" ht="15.75" x14ac:dyDescent="0.25">
      <c r="A76" s="3" t="s">
        <v>138</v>
      </c>
      <c r="B76" s="4">
        <v>44223</v>
      </c>
      <c r="D76" s="7" t="s">
        <v>141</v>
      </c>
      <c r="G76" s="15" t="s">
        <v>5</v>
      </c>
      <c r="H76" s="3" t="s">
        <v>5</v>
      </c>
    </row>
    <row r="77" spans="1:9" ht="15.75" x14ac:dyDescent="0.25">
      <c r="A77" s="3" t="s">
        <v>139</v>
      </c>
      <c r="B77" s="4">
        <v>44223</v>
      </c>
      <c r="D77" s="7" t="s">
        <v>142</v>
      </c>
      <c r="G77" s="15" t="s">
        <v>5</v>
      </c>
      <c r="H77" s="3" t="s">
        <v>5</v>
      </c>
    </row>
    <row r="78" spans="1:9" ht="15.75" x14ac:dyDescent="0.25">
      <c r="A78" s="3" t="s">
        <v>140</v>
      </c>
      <c r="B78" s="4">
        <v>44223</v>
      </c>
      <c r="D78" s="7" t="s">
        <v>143</v>
      </c>
      <c r="G78" s="15" t="s">
        <v>5</v>
      </c>
      <c r="H78" s="3" t="s">
        <v>5</v>
      </c>
    </row>
    <row r="79" spans="1:9" x14ac:dyDescent="0.25">
      <c r="B79" s="5">
        <v>44155</v>
      </c>
      <c r="D79" s="7" t="s">
        <v>144</v>
      </c>
      <c r="G79" s="12" t="s">
        <v>108</v>
      </c>
      <c r="H79" s="3">
        <v>2</v>
      </c>
    </row>
    <row r="80" spans="1:9" x14ac:dyDescent="0.25">
      <c r="B80" s="5">
        <v>44155</v>
      </c>
      <c r="D80" s="7" t="s">
        <v>145</v>
      </c>
      <c r="G80" s="12" t="s">
        <v>108</v>
      </c>
      <c r="H80" s="3">
        <v>2</v>
      </c>
    </row>
    <row r="81" spans="2:8" x14ac:dyDescent="0.25">
      <c r="B81" s="5">
        <v>44155</v>
      </c>
      <c r="D81" s="7" t="s">
        <v>146</v>
      </c>
      <c r="G81" s="12" t="s">
        <v>108</v>
      </c>
      <c r="H81" s="3">
        <v>2</v>
      </c>
    </row>
    <row r="82" spans="2:8" x14ac:dyDescent="0.25">
      <c r="B82" s="5">
        <v>44063</v>
      </c>
      <c r="D82" s="7" t="s">
        <v>147</v>
      </c>
      <c r="G82" s="12" t="s">
        <v>108</v>
      </c>
      <c r="H82" s="3" t="s">
        <v>5</v>
      </c>
    </row>
    <row r="83" spans="2:8" x14ac:dyDescent="0.25">
      <c r="B83" s="5">
        <v>44063</v>
      </c>
      <c r="D83" s="7" t="s">
        <v>148</v>
      </c>
      <c r="G83" s="12" t="s">
        <v>108</v>
      </c>
      <c r="H83" s="3" t="s">
        <v>5</v>
      </c>
    </row>
    <row r="84" spans="2:8" x14ac:dyDescent="0.25">
      <c r="B84" s="5">
        <v>44063</v>
      </c>
      <c r="D84" s="7" t="s">
        <v>146</v>
      </c>
      <c r="G84" s="12" t="s">
        <v>108</v>
      </c>
      <c r="H84" s="3">
        <v>2</v>
      </c>
    </row>
    <row r="85" spans="2:8" x14ac:dyDescent="0.25">
      <c r="B85" s="5">
        <v>44218</v>
      </c>
      <c r="D85" s="7" t="s">
        <v>144</v>
      </c>
      <c r="G85" s="12" t="s">
        <v>108</v>
      </c>
      <c r="H85" s="3">
        <v>2</v>
      </c>
    </row>
    <row r="86" spans="2:8" x14ac:dyDescent="0.25">
      <c r="B86" s="5">
        <v>44218</v>
      </c>
      <c r="D86" s="7" t="s">
        <v>145</v>
      </c>
      <c r="G86" s="12" t="s">
        <v>108</v>
      </c>
      <c r="H86" s="3">
        <v>2</v>
      </c>
    </row>
    <row r="87" spans="2:8" x14ac:dyDescent="0.25">
      <c r="B87" s="5">
        <v>44218</v>
      </c>
      <c r="D87" s="7" t="s">
        <v>146</v>
      </c>
      <c r="G87" s="12" t="s">
        <v>108</v>
      </c>
      <c r="H87" s="3">
        <v>2</v>
      </c>
    </row>
    <row r="88" spans="2:8" x14ac:dyDescent="0.25">
      <c r="B88" s="5">
        <v>44267</v>
      </c>
      <c r="D88" s="7" t="s">
        <v>81</v>
      </c>
      <c r="G88" s="11" t="s">
        <v>5</v>
      </c>
      <c r="H88" s="3">
        <v>2</v>
      </c>
    </row>
    <row r="89" spans="2:8" x14ac:dyDescent="0.25">
      <c r="B89" s="5">
        <v>44251</v>
      </c>
      <c r="D89" s="7" t="s">
        <v>81</v>
      </c>
      <c r="G89" s="11" t="s">
        <v>5</v>
      </c>
      <c r="H89" s="3" t="s">
        <v>5</v>
      </c>
    </row>
    <row r="90" spans="2:8" x14ac:dyDescent="0.25">
      <c r="B90" s="5">
        <v>44281</v>
      </c>
      <c r="D90" s="7" t="s">
        <v>81</v>
      </c>
      <c r="G90" s="11" t="s">
        <v>5</v>
      </c>
      <c r="H90" s="12" t="s">
        <v>108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BGSU Samples Spring 2021</vt:lpstr>
      <vt:lpstr>BGSU Sample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Chaffin, Justin D.</cp:lastModifiedBy>
  <cp:lastPrinted>2021-10-07T16:32:33Z</cp:lastPrinted>
  <dcterms:created xsi:type="dcterms:W3CDTF">2021-02-24T18:46:26Z</dcterms:created>
  <dcterms:modified xsi:type="dcterms:W3CDTF">2021-10-14T20:19:01Z</dcterms:modified>
</cp:coreProperties>
</file>