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ullerj/Desktop/Blue Dogs files/Sandusky Bay Project:WLE nutrients/Data for TetraTech/2016/"/>
    </mc:Choice>
  </mc:AlternateContent>
  <bookViews>
    <workbookView xWindow="7140" yWindow="1560" windowWidth="21700" windowHeight="15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8" i="1" l="1"/>
  <c r="E38" i="1"/>
  <c r="F38" i="1"/>
  <c r="G38" i="1"/>
  <c r="H38" i="1"/>
  <c r="I38" i="1"/>
  <c r="D23" i="1"/>
  <c r="E23" i="1"/>
  <c r="F23" i="1"/>
  <c r="G23" i="1"/>
  <c r="H23" i="1"/>
  <c r="I23" i="1"/>
  <c r="D22" i="1"/>
  <c r="E22" i="1"/>
  <c r="F22" i="1"/>
  <c r="G22" i="1"/>
  <c r="H22" i="1"/>
  <c r="I22" i="1"/>
  <c r="D29" i="1"/>
  <c r="E29" i="1"/>
  <c r="F29" i="1"/>
  <c r="G29" i="1"/>
  <c r="H29" i="1"/>
  <c r="I29" i="1"/>
  <c r="D28" i="1"/>
  <c r="E28" i="1"/>
  <c r="F28" i="1"/>
  <c r="G28" i="1"/>
  <c r="H28" i="1"/>
  <c r="I28" i="1"/>
  <c r="D26" i="1"/>
  <c r="E26" i="1"/>
  <c r="F26" i="1"/>
  <c r="G26" i="1"/>
  <c r="H26" i="1"/>
  <c r="I26" i="1"/>
  <c r="J26" i="1"/>
  <c r="D34" i="1"/>
  <c r="E34" i="1"/>
  <c r="F34" i="1"/>
  <c r="G34" i="1"/>
  <c r="H34" i="1"/>
  <c r="I34" i="1"/>
  <c r="D32" i="1"/>
  <c r="E32" i="1"/>
  <c r="F32" i="1"/>
  <c r="G32" i="1"/>
  <c r="H32" i="1"/>
  <c r="I32" i="1"/>
  <c r="J32" i="1"/>
  <c r="D31" i="1"/>
  <c r="E31" i="1"/>
  <c r="F31" i="1"/>
  <c r="G31" i="1"/>
  <c r="H31" i="1"/>
  <c r="I31" i="1"/>
  <c r="J31" i="1"/>
  <c r="D10" i="1"/>
  <c r="E10" i="1"/>
  <c r="F10" i="1"/>
  <c r="G10" i="1"/>
  <c r="H10" i="1"/>
  <c r="I10" i="1"/>
  <c r="J10" i="1"/>
  <c r="D17" i="1"/>
  <c r="E17" i="1"/>
  <c r="F17" i="1"/>
  <c r="G17" i="1"/>
  <c r="H17" i="1"/>
  <c r="I17" i="1"/>
  <c r="J17" i="1"/>
  <c r="D25" i="1"/>
  <c r="E25" i="1"/>
  <c r="F25" i="1"/>
  <c r="G25" i="1"/>
  <c r="H25" i="1"/>
  <c r="I25" i="1"/>
  <c r="J25" i="1"/>
  <c r="D27" i="1"/>
  <c r="E27" i="1"/>
  <c r="F27" i="1"/>
  <c r="G27" i="1"/>
  <c r="H27" i="1"/>
  <c r="I27" i="1"/>
  <c r="J27" i="1"/>
  <c r="D15" i="1"/>
  <c r="E15" i="1"/>
  <c r="F15" i="1"/>
  <c r="G15" i="1"/>
  <c r="H15" i="1"/>
  <c r="I15" i="1"/>
  <c r="J15" i="1"/>
  <c r="D21" i="1"/>
  <c r="E21" i="1"/>
  <c r="F21" i="1"/>
  <c r="G21" i="1"/>
  <c r="H21" i="1"/>
  <c r="I21" i="1"/>
  <c r="J21" i="1"/>
  <c r="D11" i="1"/>
  <c r="E11" i="1"/>
  <c r="F11" i="1"/>
  <c r="G11" i="1"/>
  <c r="H11" i="1"/>
  <c r="I11" i="1"/>
  <c r="J11" i="1"/>
  <c r="D33" i="1"/>
  <c r="E33" i="1"/>
  <c r="F33" i="1"/>
  <c r="G33" i="1"/>
  <c r="H33" i="1"/>
  <c r="I33" i="1"/>
  <c r="J33" i="1"/>
  <c r="D16" i="1"/>
  <c r="E16" i="1"/>
  <c r="F16" i="1"/>
  <c r="G16" i="1"/>
  <c r="H16" i="1"/>
  <c r="I16" i="1"/>
  <c r="J16" i="1"/>
  <c r="D3" i="1"/>
  <c r="E3" i="1"/>
  <c r="F3" i="1"/>
  <c r="G3" i="1"/>
  <c r="H3" i="1"/>
  <c r="I3" i="1"/>
  <c r="D4" i="1"/>
  <c r="E4" i="1"/>
  <c r="F4" i="1"/>
  <c r="G4" i="1"/>
  <c r="H4" i="1"/>
  <c r="I4" i="1"/>
  <c r="D5" i="1"/>
  <c r="E5" i="1"/>
  <c r="F5" i="1"/>
  <c r="G5" i="1"/>
  <c r="H5" i="1"/>
  <c r="I5" i="1"/>
  <c r="D6" i="1"/>
  <c r="E6" i="1"/>
  <c r="F6" i="1"/>
  <c r="G6" i="1"/>
  <c r="H6" i="1"/>
  <c r="I6" i="1"/>
  <c r="D7" i="1"/>
  <c r="E7" i="1"/>
  <c r="F7" i="1"/>
  <c r="G7" i="1"/>
  <c r="H7" i="1"/>
  <c r="I7" i="1"/>
  <c r="D8" i="1"/>
  <c r="E8" i="1"/>
  <c r="F8" i="1"/>
  <c r="G8" i="1"/>
  <c r="H8" i="1"/>
  <c r="I8" i="1"/>
  <c r="D13" i="1"/>
  <c r="E13" i="1"/>
  <c r="F13" i="1"/>
  <c r="G13" i="1"/>
  <c r="H13" i="1"/>
  <c r="I13" i="1"/>
  <c r="D19" i="1"/>
  <c r="E19" i="1"/>
  <c r="F19" i="1"/>
  <c r="G19" i="1"/>
  <c r="H19" i="1"/>
  <c r="I19" i="1"/>
  <c r="D35" i="1"/>
  <c r="E35" i="1"/>
  <c r="F35" i="1"/>
  <c r="G35" i="1"/>
  <c r="H35" i="1"/>
  <c r="I35" i="1"/>
  <c r="D18" i="1"/>
  <c r="E18" i="1"/>
  <c r="F18" i="1"/>
  <c r="G18" i="1"/>
  <c r="H18" i="1"/>
  <c r="I18" i="1"/>
  <c r="D37" i="1"/>
  <c r="E37" i="1"/>
  <c r="F37" i="1"/>
  <c r="G37" i="1"/>
  <c r="H37" i="1"/>
  <c r="I37" i="1"/>
  <c r="D12" i="1"/>
  <c r="E12" i="1"/>
  <c r="F12" i="1"/>
  <c r="G12" i="1"/>
  <c r="H12" i="1"/>
  <c r="I12" i="1"/>
  <c r="D2" i="1"/>
  <c r="E2" i="1"/>
  <c r="F2" i="1"/>
  <c r="G2" i="1"/>
  <c r="H2" i="1"/>
  <c r="I2" i="1"/>
</calcChain>
</file>

<file path=xl/sharedStrings.xml><?xml version="1.0" encoding="utf-8"?>
<sst xmlns="http://schemas.openxmlformats.org/spreadsheetml/2006/main" count="37" uniqueCount="36">
  <si>
    <t>Sample ID</t>
  </si>
  <si>
    <t>Abs 1</t>
  </si>
  <si>
    <t>Abs 2</t>
  </si>
  <si>
    <t>Average Abs</t>
  </si>
  <si>
    <t>control</t>
  </si>
  <si>
    <t>7/11 ODNR 6</t>
  </si>
  <si>
    <t>7/25 ODNR 4</t>
  </si>
  <si>
    <t>7/6 1163</t>
  </si>
  <si>
    <t>7/11 ODNR 1</t>
  </si>
  <si>
    <t>7/11 ODNR 4</t>
  </si>
  <si>
    <t>7/27 ODNR 4</t>
  </si>
  <si>
    <t>6/15 ODNR 1</t>
  </si>
  <si>
    <t>7/25 ODNR 6</t>
  </si>
  <si>
    <t>7/11 ODNR 2</t>
  </si>
  <si>
    <t>7/11 1163</t>
  </si>
  <si>
    <t>7/27 ODNR 6</t>
  </si>
  <si>
    <t>6/22 ODNR 1</t>
  </si>
  <si>
    <t>8/31 1163</t>
  </si>
  <si>
    <t>8/31 ODNR 1</t>
  </si>
  <si>
    <t>8/31 BELLS</t>
  </si>
  <si>
    <t>8/31 ODNR 6</t>
  </si>
  <si>
    <t>8/31 ODNR 4</t>
  </si>
  <si>
    <t>8/31 ODNR 2</t>
  </si>
  <si>
    <t>8/17 ODNR 1</t>
  </si>
  <si>
    <t>8/17 BELLS</t>
  </si>
  <si>
    <t>8/17 ODNR 6</t>
  </si>
  <si>
    <t>8/17 ODNR 4</t>
  </si>
  <si>
    <t>8/17 ODNR 2</t>
  </si>
  <si>
    <t>8/17 1163</t>
  </si>
  <si>
    <t>B/B0</t>
  </si>
  <si>
    <t>%B/B0</t>
  </si>
  <si>
    <t>Concentration(ppb)</t>
  </si>
  <si>
    <t>ppb microcystin</t>
  </si>
  <si>
    <t>final ppb if sample was diluted</t>
  </si>
  <si>
    <t>all values in blue are actual ppb</t>
  </si>
  <si>
    <t>(values in blue in columns I and J are actual 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</si>
</sst>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2" borderId="0" xfId="0" applyNumberFormat="1" applyFill="1"/>
    <xf numFmtId="0" fontId="1" fillId="0" borderId="0" xfId="0" applyFont="1"/>
    <xf numFmtId="0" fontId="0" fillId="3" borderId="0" xfId="0" applyFill="1" applyAlignment="1">
      <alignment horizontal="right"/>
    </xf>
    <xf numFmtId="0" fontId="0" fillId="3" borderId="0" xfId="0" applyFill="1"/>
    <xf numFmtId="0" fontId="0" fillId="0" borderId="0" xfId="0" applyFill="1" applyAlignment="1">
      <alignment horizontal="right"/>
    </xf>
    <xf numFmtId="0" fontId="0" fillId="0" borderId="0" xfId="0" applyFill="1"/>
    <xf numFmtId="2" fontId="0" fillId="0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ELISA Standard Curve</a:t>
            </a:r>
            <a:endParaRPr lang="bg-B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%B/B0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068005249343832"/>
                  <c:y val="-0.228703703703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Sheet1!$M$2:$M$6</c:f>
              <c:numCache>
                <c:formatCode>General</c:formatCode>
                <c:ptCount val="5"/>
                <c:pt idx="0">
                  <c:v>0.05</c:v>
                </c:pt>
                <c:pt idx="1">
                  <c:v>0.15</c:v>
                </c:pt>
                <c:pt idx="2">
                  <c:v>0.4</c:v>
                </c:pt>
                <c:pt idx="3">
                  <c:v>1.5</c:v>
                </c:pt>
                <c:pt idx="4">
                  <c:v>5.0</c:v>
                </c:pt>
              </c:numCache>
            </c:numRef>
          </c:xVal>
          <c:yVal>
            <c:numRef>
              <c:f>Sheet1!$N$2:$N$6</c:f>
              <c:numCache>
                <c:formatCode>General</c:formatCode>
                <c:ptCount val="5"/>
                <c:pt idx="0">
                  <c:v>102.3520764424844</c:v>
                </c:pt>
                <c:pt idx="1">
                  <c:v>73.9434031606027</c:v>
                </c:pt>
                <c:pt idx="2">
                  <c:v>67.47519294377066</c:v>
                </c:pt>
                <c:pt idx="3">
                  <c:v>47.11503123851525</c:v>
                </c:pt>
                <c:pt idx="4">
                  <c:v>33.0760749724366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9211584"/>
        <c:axId val="-2019445312"/>
      </c:scatterChart>
      <c:valAx>
        <c:axId val="-2089211584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ppb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9445312"/>
        <c:crosses val="autoZero"/>
        <c:crossBetween val="midCat"/>
      </c:valAx>
      <c:valAx>
        <c:axId val="-2019445312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%B/B0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921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222250</xdr:colOff>
      <xdr:row>8</xdr:row>
      <xdr:rowOff>88900</xdr:rowOff>
    </xdr:from>
    <xdr:to>
      <xdr:col>17</xdr:col>
      <xdr:colOff>666750</xdr:colOff>
      <xdr:row>24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J2" sqref="J2"/>
    </sheetView>
  </sheetViews>
  <sheetFormatPr baseColWidth="10" defaultRowHeight="16" x14ac:dyDescent="0.2"/>
  <cols>
    <col min="1" max="1" width="18" bestFit="1" customWidth="1"/>
    <col min="4" max="4" width="11.1640625" bestFit="1" customWidth="1"/>
    <col min="9" max="9" width="17" bestFit="1" customWidth="1"/>
    <col min="10" max="10" width="41" style="9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I1" s="2" t="s">
        <v>32</v>
      </c>
      <c r="J1" s="8" t="s">
        <v>33</v>
      </c>
      <c r="M1" t="s">
        <v>31</v>
      </c>
      <c r="N1" t="s">
        <v>30</v>
      </c>
    </row>
    <row r="2" spans="1:14" x14ac:dyDescent="0.2">
      <c r="A2">
        <v>0</v>
      </c>
      <c r="B2">
        <v>1.139</v>
      </c>
      <c r="C2">
        <v>1.5820000000000001</v>
      </c>
      <c r="D2">
        <f>AVERAGE(B2:C2)</f>
        <v>1.3605</v>
      </c>
      <c r="E2">
        <f>(D2/1.3605)</f>
        <v>1</v>
      </c>
      <c r="F2">
        <f>(E2*100)</f>
        <v>100</v>
      </c>
      <c r="G2">
        <f>F2-53.911</f>
        <v>46.088999999999999</v>
      </c>
      <c r="H2">
        <f>(G2/-14.34)</f>
        <v>-3.2140167364016734</v>
      </c>
      <c r="I2">
        <f>EXP(H2)</f>
        <v>4.0194836519250141E-2</v>
      </c>
      <c r="J2" s="9" t="s">
        <v>35</v>
      </c>
      <c r="M2">
        <v>0.05</v>
      </c>
      <c r="N2">
        <v>102.35207644248439</v>
      </c>
    </row>
    <row r="3" spans="1:14" x14ac:dyDescent="0.2">
      <c r="A3">
        <v>1</v>
      </c>
      <c r="B3">
        <v>1.4470000000000001</v>
      </c>
      <c r="C3">
        <v>1.3380000000000001</v>
      </c>
      <c r="D3">
        <f t="shared" ref="D3:D7" si="0">AVERAGE(B3:C3)</f>
        <v>1.3925000000000001</v>
      </c>
      <c r="E3">
        <f t="shared" ref="E3:E21" si="1">(D3/1.3605)</f>
        <v>1.0235207644248439</v>
      </c>
      <c r="F3">
        <f t="shared" ref="F3:F21" si="2">(E3*100)</f>
        <v>102.35207644248439</v>
      </c>
      <c r="G3">
        <f t="shared" ref="G3:G21" si="3">F3-53.911</f>
        <v>48.441076442484388</v>
      </c>
      <c r="H3">
        <f t="shared" ref="H3:H21" si="4">(G3/-14.34)</f>
        <v>-3.3780388035205293</v>
      </c>
      <c r="I3">
        <f t="shared" ref="I3:I21" si="5">EXP(H3)</f>
        <v>3.411429400400609E-2</v>
      </c>
      <c r="M3">
        <v>0.15</v>
      </c>
      <c r="N3">
        <v>73.943403160602713</v>
      </c>
    </row>
    <row r="4" spans="1:14" x14ac:dyDescent="0.2">
      <c r="A4">
        <v>2</v>
      </c>
      <c r="B4">
        <v>0.94299999999999995</v>
      </c>
      <c r="C4">
        <v>1.069</v>
      </c>
      <c r="D4">
        <f t="shared" si="0"/>
        <v>1.006</v>
      </c>
      <c r="E4">
        <f t="shared" si="1"/>
        <v>0.73943403160602716</v>
      </c>
      <c r="F4">
        <f t="shared" si="2"/>
        <v>73.943403160602713</v>
      </c>
      <c r="G4">
        <f t="shared" si="3"/>
        <v>20.032403160602712</v>
      </c>
      <c r="H4">
        <f t="shared" si="4"/>
        <v>-1.3969597741006075</v>
      </c>
      <c r="I4">
        <f t="shared" si="5"/>
        <v>0.24734781521850116</v>
      </c>
      <c r="M4">
        <v>0.4</v>
      </c>
      <c r="N4">
        <v>67.475192943770665</v>
      </c>
    </row>
    <row r="5" spans="1:14" x14ac:dyDescent="0.2">
      <c r="A5">
        <v>3</v>
      </c>
      <c r="B5">
        <v>0.88</v>
      </c>
      <c r="C5">
        <v>0.95599999999999996</v>
      </c>
      <c r="D5">
        <f t="shared" si="0"/>
        <v>0.91799999999999993</v>
      </c>
      <c r="E5">
        <f t="shared" si="1"/>
        <v>0.67475192943770668</v>
      </c>
      <c r="F5">
        <f t="shared" si="2"/>
        <v>67.475192943770665</v>
      </c>
      <c r="G5">
        <f t="shared" si="3"/>
        <v>13.564192943770664</v>
      </c>
      <c r="H5">
        <f t="shared" si="4"/>
        <v>-0.94589908952375623</v>
      </c>
      <c r="I5">
        <f t="shared" si="5"/>
        <v>0.38833027022127853</v>
      </c>
      <c r="M5">
        <v>1.5</v>
      </c>
      <c r="N5">
        <v>47.11503123851525</v>
      </c>
    </row>
    <row r="6" spans="1:14" x14ac:dyDescent="0.2">
      <c r="A6">
        <v>4</v>
      </c>
      <c r="B6">
        <v>0.66700000000000004</v>
      </c>
      <c r="C6">
        <v>0.61499999999999999</v>
      </c>
      <c r="D6">
        <f t="shared" si="0"/>
        <v>0.64100000000000001</v>
      </c>
      <c r="E6">
        <f t="shared" si="1"/>
        <v>0.47115031238515254</v>
      </c>
      <c r="F6">
        <f t="shared" si="2"/>
        <v>47.11503123851525</v>
      </c>
      <c r="G6">
        <f t="shared" si="3"/>
        <v>-6.795968761484751</v>
      </c>
      <c r="H6">
        <f t="shared" si="4"/>
        <v>0.47391692897383203</v>
      </c>
      <c r="I6">
        <f t="shared" si="5"/>
        <v>1.6062735466931941</v>
      </c>
      <c r="M6">
        <v>5</v>
      </c>
      <c r="N6">
        <v>33.076074972436601</v>
      </c>
    </row>
    <row r="7" spans="1:14" x14ac:dyDescent="0.2">
      <c r="A7">
        <v>5</v>
      </c>
      <c r="B7">
        <v>0.436</v>
      </c>
      <c r="C7">
        <v>0.46400000000000002</v>
      </c>
      <c r="D7">
        <f t="shared" si="0"/>
        <v>0.45</v>
      </c>
      <c r="E7">
        <f t="shared" si="1"/>
        <v>0.33076074972436603</v>
      </c>
      <c r="F7">
        <f t="shared" si="2"/>
        <v>33.076074972436601</v>
      </c>
      <c r="G7">
        <f t="shared" si="3"/>
        <v>-20.834925027563401</v>
      </c>
      <c r="H7">
        <f t="shared" si="4"/>
        <v>1.452923642089498</v>
      </c>
      <c r="I7">
        <f t="shared" si="5"/>
        <v>4.2755965738427104</v>
      </c>
    </row>
    <row r="8" spans="1:14" x14ac:dyDescent="0.2">
      <c r="A8" t="s">
        <v>4</v>
      </c>
      <c r="B8">
        <v>0.80100000000000005</v>
      </c>
      <c r="C8">
        <v>0.84299999999999997</v>
      </c>
      <c r="D8">
        <f t="shared" ref="D8:D21" si="6">(AVERAGE(B8:C8))</f>
        <v>0.82200000000000006</v>
      </c>
      <c r="E8">
        <f t="shared" si="1"/>
        <v>0.60418963616317534</v>
      </c>
      <c r="F8">
        <f t="shared" si="2"/>
        <v>60.418963616317534</v>
      </c>
      <c r="G8">
        <f t="shared" si="3"/>
        <v>6.5079636163175323</v>
      </c>
      <c r="H8">
        <f t="shared" si="4"/>
        <v>-0.45383288816719192</v>
      </c>
      <c r="I8">
        <f t="shared" si="5"/>
        <v>0.63518887195373563</v>
      </c>
    </row>
    <row r="10" spans="1:14" s="4" customFormat="1" x14ac:dyDescent="0.2">
      <c r="A10" s="3" t="s">
        <v>7</v>
      </c>
      <c r="B10" s="4">
        <v>0.57299999999999995</v>
      </c>
      <c r="C10" s="4">
        <v>0.499</v>
      </c>
      <c r="D10" s="4">
        <f t="shared" si="6"/>
        <v>0.53600000000000003</v>
      </c>
      <c r="E10" s="4">
        <f t="shared" si="1"/>
        <v>0.39397280411613378</v>
      </c>
      <c r="F10" s="4">
        <f t="shared" si="2"/>
        <v>39.39728041161338</v>
      </c>
      <c r="G10" s="4">
        <f t="shared" si="3"/>
        <v>-14.513719588386621</v>
      </c>
      <c r="H10" s="4">
        <f t="shared" si="4"/>
        <v>1.0121143367075747</v>
      </c>
      <c r="I10" s="4">
        <f t="shared" si="5"/>
        <v>2.7514122813492832</v>
      </c>
      <c r="J10" s="10">
        <f t="shared" ref="J10:J21" si="7">I10*3</f>
        <v>8.2542368440478491</v>
      </c>
    </row>
    <row r="11" spans="1:14" s="4" customFormat="1" x14ac:dyDescent="0.2">
      <c r="A11" s="3" t="s">
        <v>14</v>
      </c>
      <c r="B11" s="4">
        <v>0.71099999999999997</v>
      </c>
      <c r="C11" s="4">
        <v>0.47599999999999998</v>
      </c>
      <c r="D11" s="4">
        <f>(AVERAGE(B11:C11))</f>
        <v>0.59349999999999992</v>
      </c>
      <c r="E11" s="4">
        <f>(D11/1.3605)</f>
        <v>0.4362366776920249</v>
      </c>
      <c r="F11" s="4">
        <f>(E11*100)</f>
        <v>43.623667769202491</v>
      </c>
      <c r="G11" s="4">
        <f>F11-53.911</f>
        <v>-10.28733223079751</v>
      </c>
      <c r="H11" s="4">
        <f>(G11/-14.34)</f>
        <v>0.71738718485338282</v>
      </c>
      <c r="I11" s="4">
        <f>EXP(H11)</f>
        <v>2.0490723629352372</v>
      </c>
      <c r="J11" s="10">
        <f>I11*3</f>
        <v>6.1472170888057116</v>
      </c>
    </row>
    <row r="12" spans="1:14" s="4" customFormat="1" x14ac:dyDescent="0.2">
      <c r="A12" s="3" t="s">
        <v>28</v>
      </c>
      <c r="B12" s="4">
        <v>0.55500000000000005</v>
      </c>
      <c r="C12" s="4">
        <v>0.55300000000000005</v>
      </c>
      <c r="D12" s="4">
        <f>(AVERAGE(B12:C12))</f>
        <v>0.55400000000000005</v>
      </c>
      <c r="E12" s="4">
        <f>(D12/1.3605)</f>
        <v>0.40720323410510845</v>
      </c>
      <c r="F12" s="4">
        <f>(E12*100)</f>
        <v>40.720323410510844</v>
      </c>
      <c r="G12" s="4">
        <f>F12-53.911</f>
        <v>-13.190676589489158</v>
      </c>
      <c r="H12" s="4">
        <f>(G12/-14.34)</f>
        <v>0.9198519239532188</v>
      </c>
      <c r="I12" s="1">
        <f>EXP(H12)</f>
        <v>2.5089188516437697</v>
      </c>
      <c r="J12" s="11"/>
    </row>
    <row r="13" spans="1:14" s="4" customFormat="1" x14ac:dyDescent="0.2">
      <c r="A13" s="3" t="s">
        <v>17</v>
      </c>
      <c r="B13" s="4">
        <v>0.42099999999999999</v>
      </c>
      <c r="C13" s="4">
        <v>0.40899999999999997</v>
      </c>
      <c r="D13" s="4">
        <f>(AVERAGE(B13:C13))</f>
        <v>0.41499999999999998</v>
      </c>
      <c r="E13" s="4">
        <f>(D13/1.3605)</f>
        <v>0.30503491363469309</v>
      </c>
      <c r="F13" s="4">
        <f>(E13*100)</f>
        <v>30.503491363469308</v>
      </c>
      <c r="G13" s="4">
        <f>F13-53.911</f>
        <v>-23.407508636530693</v>
      </c>
      <c r="H13" s="4">
        <f>(G13/-14.34)</f>
        <v>1.6323227780007457</v>
      </c>
      <c r="I13" s="1">
        <f>EXP(H13)</f>
        <v>5.1157436655796715</v>
      </c>
      <c r="J13" s="11"/>
    </row>
    <row r="14" spans="1:14" s="6" customFormat="1" x14ac:dyDescent="0.2">
      <c r="A14" s="5"/>
      <c r="I14" s="7"/>
      <c r="J14" s="12"/>
    </row>
    <row r="15" spans="1:14" s="4" customFormat="1" x14ac:dyDescent="0.2">
      <c r="A15" s="3" t="s">
        <v>11</v>
      </c>
      <c r="B15" s="4">
        <v>0.5</v>
      </c>
      <c r="C15" s="4">
        <v>0.45500000000000002</v>
      </c>
      <c r="D15" s="4">
        <f t="shared" si="6"/>
        <v>0.47750000000000004</v>
      </c>
      <c r="E15" s="4">
        <f t="shared" si="1"/>
        <v>0.35097390665196621</v>
      </c>
      <c r="F15" s="4">
        <f t="shared" si="2"/>
        <v>35.09739066519662</v>
      </c>
      <c r="G15" s="4">
        <f t="shared" si="3"/>
        <v>-18.813609334803381</v>
      </c>
      <c r="H15" s="4">
        <f t="shared" si="4"/>
        <v>1.3119671781592317</v>
      </c>
      <c r="I15" s="4">
        <f t="shared" si="5"/>
        <v>3.7134715919525578</v>
      </c>
      <c r="J15" s="10">
        <f t="shared" si="7"/>
        <v>11.140414775857673</v>
      </c>
    </row>
    <row r="16" spans="1:14" s="4" customFormat="1" x14ac:dyDescent="0.2">
      <c r="A16" s="3" t="s">
        <v>16</v>
      </c>
      <c r="B16" s="4">
        <v>0.39200000000000002</v>
      </c>
      <c r="C16" s="4">
        <v>0.39400000000000002</v>
      </c>
      <c r="D16" s="4">
        <f>(AVERAGE(B16:C16))</f>
        <v>0.39300000000000002</v>
      </c>
      <c r="E16" s="4">
        <f>(D16/1.3605)</f>
        <v>0.288864388092613</v>
      </c>
      <c r="F16" s="4">
        <f>(E16*100)</f>
        <v>28.8864388092613</v>
      </c>
      <c r="G16" s="4">
        <f>F16-53.911</f>
        <v>-25.024561190738702</v>
      </c>
      <c r="H16" s="4">
        <f>(G16/-14.34)</f>
        <v>1.7450879491449582</v>
      </c>
      <c r="I16" s="4">
        <f>EXP(H16)</f>
        <v>5.726405085705907</v>
      </c>
      <c r="J16" s="10">
        <f>I16*3</f>
        <v>17.179215257117722</v>
      </c>
    </row>
    <row r="17" spans="1:10" s="4" customFormat="1" x14ac:dyDescent="0.2">
      <c r="A17" s="3" t="s">
        <v>8</v>
      </c>
      <c r="B17" s="4">
        <v>0.54300000000000004</v>
      </c>
      <c r="C17" s="4">
        <v>0.53</v>
      </c>
      <c r="D17" s="4">
        <f>(AVERAGE(B17:C17))</f>
        <v>0.53649999999999998</v>
      </c>
      <c r="E17" s="4">
        <f>(D17/1.3605)</f>
        <v>0.39434031606027192</v>
      </c>
      <c r="F17" s="4">
        <f>(E17*100)</f>
        <v>39.43403160602719</v>
      </c>
      <c r="G17" s="4">
        <f>F17-53.911</f>
        <v>-14.476968393972811</v>
      </c>
      <c r="H17" s="4">
        <f>(G17/-14.34)</f>
        <v>1.0095514919088431</v>
      </c>
      <c r="I17" s="4">
        <f>EXP(H17)</f>
        <v>2.7443698668571863</v>
      </c>
      <c r="J17" s="10">
        <f>I17*3</f>
        <v>8.2331096005715594</v>
      </c>
    </row>
    <row r="18" spans="1:10" s="4" customFormat="1" x14ac:dyDescent="0.2">
      <c r="A18" s="3" t="s">
        <v>23</v>
      </c>
      <c r="B18" s="4">
        <v>0.47099999999999997</v>
      </c>
      <c r="C18" s="4">
        <v>0.309</v>
      </c>
      <c r="D18" s="4">
        <f>(AVERAGE(B18:C18))</f>
        <v>0.39</v>
      </c>
      <c r="E18" s="4">
        <f>(D18/1.3605)</f>
        <v>0.28665931642778392</v>
      </c>
      <c r="F18" s="4">
        <f>(E18*100)</f>
        <v>28.665931642778393</v>
      </c>
      <c r="G18" s="4">
        <f>F18-53.911</f>
        <v>-25.245068357221609</v>
      </c>
      <c r="H18" s="4">
        <f>(G18/-14.34)</f>
        <v>1.7604650179373507</v>
      </c>
      <c r="I18" s="1">
        <f>EXP(H18)</f>
        <v>5.8151409105937573</v>
      </c>
      <c r="J18" s="11"/>
    </row>
    <row r="19" spans="1:10" s="4" customFormat="1" x14ac:dyDescent="0.2">
      <c r="A19" s="3" t="s">
        <v>18</v>
      </c>
      <c r="B19" s="4">
        <v>0.33900000000000002</v>
      </c>
      <c r="C19" s="4">
        <v>0.36199999999999999</v>
      </c>
      <c r="D19" s="4">
        <f>(AVERAGE(B19:C19))</f>
        <v>0.35050000000000003</v>
      </c>
      <c r="E19" s="4">
        <f>(D19/1.3605)</f>
        <v>0.25762587284086735</v>
      </c>
      <c r="F19" s="4">
        <f>(E19*100)</f>
        <v>25.762587284086734</v>
      </c>
      <c r="G19" s="4">
        <f>F19-53.911</f>
        <v>-28.148412715913267</v>
      </c>
      <c r="H19" s="4">
        <f>(G19/-14.34)</f>
        <v>1.9629297570371873</v>
      </c>
      <c r="I19" s="1">
        <f>EXP(H19)</f>
        <v>7.1201568668147246</v>
      </c>
      <c r="J19" s="11"/>
    </row>
    <row r="21" spans="1:10" s="4" customFormat="1" x14ac:dyDescent="0.2">
      <c r="A21" s="3" t="s">
        <v>13</v>
      </c>
      <c r="B21" s="4">
        <v>0.438</v>
      </c>
      <c r="C21" s="4">
        <v>0.43099999999999999</v>
      </c>
      <c r="D21" s="4">
        <f t="shared" si="6"/>
        <v>0.4345</v>
      </c>
      <c r="E21" s="4">
        <f t="shared" si="1"/>
        <v>0.3193678794560823</v>
      </c>
      <c r="F21" s="4">
        <f t="shared" si="2"/>
        <v>31.936787945608231</v>
      </c>
      <c r="G21" s="4">
        <f t="shared" si="3"/>
        <v>-21.974212054391771</v>
      </c>
      <c r="H21" s="4">
        <f t="shared" si="4"/>
        <v>1.5323718308501932</v>
      </c>
      <c r="I21" s="4">
        <f t="shared" si="5"/>
        <v>4.6291433567998883</v>
      </c>
      <c r="J21" s="10">
        <f t="shared" si="7"/>
        <v>13.887430070399665</v>
      </c>
    </row>
    <row r="22" spans="1:10" s="4" customFormat="1" x14ac:dyDescent="0.2">
      <c r="A22" s="3" t="s">
        <v>27</v>
      </c>
      <c r="B22" s="4">
        <v>0.35499999999999998</v>
      </c>
      <c r="C22" s="4">
        <v>0.372</v>
      </c>
      <c r="D22" s="4">
        <f t="shared" ref="D22:D23" si="8">(AVERAGE(B22:C22))</f>
        <v>0.36349999999999999</v>
      </c>
      <c r="E22" s="4">
        <f t="shared" ref="E22:E23" si="9">(D22/1.3605)</f>
        <v>0.26718118338846009</v>
      </c>
      <c r="F22" s="4">
        <f t="shared" ref="F22:F23" si="10">(E22*100)</f>
        <v>26.718118338846008</v>
      </c>
      <c r="G22" s="4">
        <f t="shared" ref="G22:G23" si="11">F22-53.911</f>
        <v>-27.192881661153994</v>
      </c>
      <c r="H22" s="4">
        <f t="shared" ref="H22:H23" si="12">(G22/-14.34)</f>
        <v>1.8962957922701531</v>
      </c>
      <c r="I22" s="1">
        <f t="shared" ref="I22:I23" si="13">EXP(H22)</f>
        <v>6.6611743129180896</v>
      </c>
      <c r="J22" s="11"/>
    </row>
    <row r="23" spans="1:10" s="4" customFormat="1" x14ac:dyDescent="0.2">
      <c r="A23" s="3" t="s">
        <v>22</v>
      </c>
      <c r="B23" s="4">
        <v>0.31</v>
      </c>
      <c r="C23" s="4">
        <v>0.32300000000000001</v>
      </c>
      <c r="D23" s="4">
        <f t="shared" si="8"/>
        <v>0.3165</v>
      </c>
      <c r="E23" s="4">
        <f t="shared" si="9"/>
        <v>0.23263506063947079</v>
      </c>
      <c r="F23" s="4">
        <f t="shared" si="10"/>
        <v>23.26350606394708</v>
      </c>
      <c r="G23" s="4">
        <f t="shared" si="11"/>
        <v>-30.647493936052921</v>
      </c>
      <c r="H23" s="4">
        <f t="shared" si="12"/>
        <v>2.1372032033509707</v>
      </c>
      <c r="I23" s="1">
        <f t="shared" si="13"/>
        <v>8.4756996408430787</v>
      </c>
      <c r="J23" s="11"/>
    </row>
    <row r="25" spans="1:10" s="4" customFormat="1" x14ac:dyDescent="0.2">
      <c r="A25" s="3" t="s">
        <v>9</v>
      </c>
      <c r="B25" s="4">
        <v>0.53</v>
      </c>
      <c r="C25" s="4">
        <v>0.72</v>
      </c>
      <c r="D25" s="4">
        <f>(AVERAGE(B25:C25))</f>
        <v>0.625</v>
      </c>
      <c r="E25" s="4">
        <f>(D25/1.3605)</f>
        <v>0.45938993017273061</v>
      </c>
      <c r="F25" s="4">
        <f>(E25*100)</f>
        <v>45.938993017273063</v>
      </c>
      <c r="G25" s="4">
        <f>F25-53.911</f>
        <v>-7.9720069827269384</v>
      </c>
      <c r="H25" s="4">
        <f>(G25/-14.34)</f>
        <v>0.55592796253325927</v>
      </c>
      <c r="I25" s="4">
        <f>EXP(H25)</f>
        <v>1.7435581909804285</v>
      </c>
      <c r="J25" s="10">
        <f>I25*3</f>
        <v>5.230674572941286</v>
      </c>
    </row>
    <row r="26" spans="1:10" s="4" customFormat="1" x14ac:dyDescent="0.2">
      <c r="A26" s="3" t="s">
        <v>6</v>
      </c>
      <c r="B26" s="4">
        <v>0.54500000000000004</v>
      </c>
      <c r="C26" s="4">
        <v>0.75</v>
      </c>
      <c r="D26" s="4">
        <f t="shared" ref="D26" si="14">(AVERAGE(B26:C26))</f>
        <v>0.64749999999999996</v>
      </c>
      <c r="E26" s="4">
        <f t="shared" ref="E26" si="15">(D26/1.3605)</f>
        <v>0.47592796765894885</v>
      </c>
      <c r="F26" s="4">
        <f t="shared" ref="F26" si="16">(E26*100)</f>
        <v>47.592796765894882</v>
      </c>
      <c r="G26" s="4">
        <f t="shared" ref="G26" si="17">F26-53.911</f>
        <v>-6.3182032341051197</v>
      </c>
      <c r="H26" s="4">
        <f t="shared" ref="H26" si="18">(G26/-14.34)</f>
        <v>0.44059994659031521</v>
      </c>
      <c r="I26" s="4">
        <f t="shared" ref="I26" si="19">EXP(H26)</f>
        <v>1.5536390394062745</v>
      </c>
      <c r="J26" s="10">
        <f t="shared" ref="J26" si="20">I26*3</f>
        <v>4.6609171182188236</v>
      </c>
    </row>
    <row r="27" spans="1:10" s="4" customFormat="1" x14ac:dyDescent="0.2">
      <c r="A27" s="3" t="s">
        <v>10</v>
      </c>
      <c r="B27" s="4">
        <v>0.60499999999999998</v>
      </c>
      <c r="C27" s="4">
        <v>0.57499999999999996</v>
      </c>
      <c r="D27" s="4">
        <f>(AVERAGE(B27:C27))</f>
        <v>0.59</v>
      </c>
      <c r="E27" s="4">
        <f>(D27/1.3605)</f>
        <v>0.43366409408305767</v>
      </c>
      <c r="F27" s="4">
        <f>(E27*100)</f>
        <v>43.366409408305771</v>
      </c>
      <c r="G27" s="4">
        <f>F27-53.911</f>
        <v>-10.544590591694231</v>
      </c>
      <c r="H27" s="4">
        <f>(G27/-14.34)</f>
        <v>0.73532709844450705</v>
      </c>
      <c r="I27" s="4">
        <f>EXP(H27)</f>
        <v>2.0861642619993859</v>
      </c>
      <c r="J27" s="10">
        <f>I27*3</f>
        <v>6.2584927859981576</v>
      </c>
    </row>
    <row r="28" spans="1:10" s="4" customFormat="1" x14ac:dyDescent="0.2">
      <c r="A28" s="3" t="s">
        <v>26</v>
      </c>
      <c r="B28" s="4">
        <v>0.437</v>
      </c>
      <c r="C28" s="4">
        <v>0.48699999999999999</v>
      </c>
      <c r="D28" s="4">
        <f>(AVERAGE(B28:C28))</f>
        <v>0.46199999999999997</v>
      </c>
      <c r="E28" s="4">
        <f t="shared" ref="E28:E29" si="21">(D28/1.3605)</f>
        <v>0.33958103638368242</v>
      </c>
      <c r="F28" s="4">
        <f t="shared" ref="F28:F29" si="22">(E28*100)</f>
        <v>33.958103638368243</v>
      </c>
      <c r="G28" s="4">
        <f t="shared" ref="G28:G29" si="23">F28-53.911</f>
        <v>-19.952896361631758</v>
      </c>
      <c r="H28" s="4">
        <f t="shared" ref="H28:H29" si="24">(G28/-14.34)</f>
        <v>1.3914153669199274</v>
      </c>
      <c r="I28" s="1">
        <f t="shared" ref="I28:I29" si="25">EXP(H28)</f>
        <v>4.0205365622469236</v>
      </c>
      <c r="J28" s="11"/>
    </row>
    <row r="29" spans="1:10" s="4" customFormat="1" x14ac:dyDescent="0.2">
      <c r="A29" s="3" t="s">
        <v>21</v>
      </c>
      <c r="B29" s="4">
        <v>0.33</v>
      </c>
      <c r="C29" s="4">
        <v>0.32100000000000001</v>
      </c>
      <c r="D29" s="4">
        <f t="shared" ref="D29" si="26">(AVERAGE(B29:C29))</f>
        <v>0.32550000000000001</v>
      </c>
      <c r="E29" s="4">
        <f t="shared" si="21"/>
        <v>0.23925027563395809</v>
      </c>
      <c r="F29" s="4">
        <f t="shared" si="22"/>
        <v>23.925027563395808</v>
      </c>
      <c r="G29" s="4">
        <f t="shared" si="23"/>
        <v>-29.985972436604193</v>
      </c>
      <c r="H29" s="4">
        <f t="shared" si="24"/>
        <v>2.0910719969737932</v>
      </c>
      <c r="I29" s="1">
        <f t="shared" si="25"/>
        <v>8.093586816056348</v>
      </c>
      <c r="J29" s="11"/>
    </row>
    <row r="30" spans="1:10" s="6" customFormat="1" x14ac:dyDescent="0.2">
      <c r="A30" s="5"/>
      <c r="I30" s="7"/>
      <c r="J30" s="12"/>
    </row>
    <row r="31" spans="1:10" s="4" customFormat="1" x14ac:dyDescent="0.2">
      <c r="A31" s="3" t="s">
        <v>5</v>
      </c>
      <c r="B31" s="4">
        <v>0.55600000000000005</v>
      </c>
      <c r="C31" s="4">
        <v>0.496</v>
      </c>
      <c r="D31" s="4">
        <f>(AVERAGE(B31:C31))</f>
        <v>0.52600000000000002</v>
      </c>
      <c r="E31" s="4">
        <f>(D31/1.3605)</f>
        <v>0.38662256523337007</v>
      </c>
      <c r="F31" s="4">
        <f>(E31*100)</f>
        <v>38.662256523337007</v>
      </c>
      <c r="G31" s="4">
        <f>F31-53.911</f>
        <v>-15.248743476662995</v>
      </c>
      <c r="H31" s="4">
        <f>(G31/-14.34)</f>
        <v>1.0633712326822171</v>
      </c>
      <c r="I31" s="4">
        <f>EXP(H31)</f>
        <v>2.8961180380332219</v>
      </c>
      <c r="J31" s="10">
        <f>I31*3</f>
        <v>8.6883541140996652</v>
      </c>
    </row>
    <row r="32" spans="1:10" s="4" customFormat="1" x14ac:dyDescent="0.2">
      <c r="A32" s="3" t="s">
        <v>12</v>
      </c>
      <c r="B32" s="4">
        <v>0.50600000000000001</v>
      </c>
      <c r="C32" s="4">
        <v>0.46700000000000003</v>
      </c>
      <c r="D32" s="4">
        <f>(AVERAGE(B32:C32))</f>
        <v>0.48650000000000004</v>
      </c>
      <c r="E32" s="4">
        <f>(D32/1.3605)</f>
        <v>0.35758912164645351</v>
      </c>
      <c r="F32" s="4">
        <f>(E32*100)</f>
        <v>35.758912164645352</v>
      </c>
      <c r="G32" s="4">
        <f>F32-53.911</f>
        <v>-18.152087835354649</v>
      </c>
      <c r="H32" s="4">
        <f>(G32/-14.34)</f>
        <v>1.2658359717820538</v>
      </c>
      <c r="I32" s="4">
        <f>EXP(H32)</f>
        <v>3.5460559000457201</v>
      </c>
      <c r="J32" s="10">
        <f>I32*3</f>
        <v>10.63816770013716</v>
      </c>
    </row>
    <row r="33" spans="1:10" s="4" customFormat="1" x14ac:dyDescent="0.2">
      <c r="A33" s="3" t="s">
        <v>15</v>
      </c>
      <c r="B33" s="4">
        <v>0.40500000000000003</v>
      </c>
      <c r="C33" s="4">
        <v>0.45800000000000002</v>
      </c>
      <c r="D33" s="4">
        <f>(AVERAGE(B33:C33))</f>
        <v>0.43149999999999999</v>
      </c>
      <c r="E33" s="4">
        <f>(D33/1.3605)</f>
        <v>0.31716280779125322</v>
      </c>
      <c r="F33" s="4">
        <f>(E33*100)</f>
        <v>31.716280779125324</v>
      </c>
      <c r="G33" s="4">
        <f>F33-53.911</f>
        <v>-22.194719220874678</v>
      </c>
      <c r="H33" s="4">
        <f>(G33/-14.34)</f>
        <v>1.5477488996425857</v>
      </c>
      <c r="I33" s="4">
        <f>EXP(H33)</f>
        <v>4.7008761190026718</v>
      </c>
      <c r="J33" s="10">
        <f>I33*3</f>
        <v>14.102628357008015</v>
      </c>
    </row>
    <row r="34" spans="1:10" s="4" customFormat="1" x14ac:dyDescent="0.2">
      <c r="A34" s="3" t="s">
        <v>25</v>
      </c>
      <c r="B34" s="4">
        <v>0.28999999999999998</v>
      </c>
      <c r="C34" s="4">
        <v>0.36599999999999999</v>
      </c>
      <c r="D34" s="4">
        <f t="shared" ref="D34" si="27">(AVERAGE(B34:C34))</f>
        <v>0.32799999999999996</v>
      </c>
      <c r="E34" s="4">
        <f t="shared" ref="E34" si="28">(D34/1.3605)</f>
        <v>0.24108783535464898</v>
      </c>
      <c r="F34" s="4">
        <f t="shared" ref="F34" si="29">(E34*100)</f>
        <v>24.108783535464898</v>
      </c>
      <c r="G34" s="4">
        <f t="shared" ref="G34" si="30">F34-53.911</f>
        <v>-29.802216464535103</v>
      </c>
      <c r="H34" s="4">
        <f t="shared" ref="H34" si="31">(G34/-14.34)</f>
        <v>2.0782577729801326</v>
      </c>
      <c r="I34" s="1">
        <f t="shared" ref="I34" si="32">EXP(H34)</f>
        <v>7.9905354534245987</v>
      </c>
      <c r="J34" s="11"/>
    </row>
    <row r="35" spans="1:10" s="4" customFormat="1" x14ac:dyDescent="0.2">
      <c r="A35" s="3" t="s">
        <v>20</v>
      </c>
      <c r="B35" s="4">
        <v>0.32700000000000001</v>
      </c>
      <c r="C35" s="4">
        <v>0.32300000000000001</v>
      </c>
      <c r="D35" s="4">
        <f>(AVERAGE(B35:C35))</f>
        <v>0.32500000000000001</v>
      </c>
      <c r="E35" s="4">
        <f>(D35/1.3605)</f>
        <v>0.23888276368981992</v>
      </c>
      <c r="F35" s="4">
        <f>(E35*100)</f>
        <v>23.888276368981991</v>
      </c>
      <c r="G35" s="4">
        <f>F35-53.911</f>
        <v>-30.02272363101801</v>
      </c>
      <c r="H35" s="4">
        <f>(G35/-14.34)</f>
        <v>2.0936348417725252</v>
      </c>
      <c r="I35" s="1">
        <f>EXP(H35)</f>
        <v>8.1143560256934304</v>
      </c>
      <c r="J35" s="11"/>
    </row>
    <row r="37" spans="1:10" s="4" customFormat="1" x14ac:dyDescent="0.2">
      <c r="A37" s="3" t="s">
        <v>24</v>
      </c>
      <c r="B37" s="4">
        <v>0.72799999999999998</v>
      </c>
      <c r="C37" s="4">
        <v>0.88200000000000001</v>
      </c>
      <c r="D37" s="4">
        <f>(AVERAGE(B37:C37))</f>
        <v>0.80499999999999994</v>
      </c>
      <c r="E37" s="4">
        <f>(D37/1.3605)</f>
        <v>0.59169423006247701</v>
      </c>
      <c r="F37" s="4">
        <f>(E37*100)</f>
        <v>59.169423006247698</v>
      </c>
      <c r="G37" s="4">
        <f>F37-53.911</f>
        <v>5.2584230062476962</v>
      </c>
      <c r="H37" s="4">
        <f>(G37/-14.34)</f>
        <v>-0.36669616501029961</v>
      </c>
      <c r="I37" s="1">
        <f>EXP(H37)</f>
        <v>0.69302017683760109</v>
      </c>
      <c r="J37" s="11"/>
    </row>
    <row r="38" spans="1:10" s="4" customFormat="1" x14ac:dyDescent="0.2">
      <c r="A38" s="3" t="s">
        <v>19</v>
      </c>
      <c r="B38" s="4">
        <v>0.76800000000000002</v>
      </c>
      <c r="C38" s="4">
        <v>0.629</v>
      </c>
      <c r="D38" s="4">
        <f t="shared" ref="D38" si="33">(AVERAGE(B38:C38))</f>
        <v>0.69850000000000001</v>
      </c>
      <c r="E38" s="4">
        <f t="shared" ref="E38" si="34">(D38/1.3605)</f>
        <v>0.51341418596104371</v>
      </c>
      <c r="F38" s="4">
        <f t="shared" ref="F38" si="35">(E38*100)</f>
        <v>51.341418596104369</v>
      </c>
      <c r="G38" s="4">
        <f t="shared" ref="G38" si="36">F38-53.911</f>
        <v>-2.5695814038956328</v>
      </c>
      <c r="H38" s="4">
        <f t="shared" ref="H38" si="37">(G38/-14.34)</f>
        <v>0.17918977711963968</v>
      </c>
      <c r="I38" s="1">
        <f t="shared" ref="I38" si="38">EXP(H38)</f>
        <v>1.1962477430786596</v>
      </c>
      <c r="J38" s="11"/>
    </row>
    <row r="40" spans="1:10" x14ac:dyDescent="0.2">
      <c r="J40" s="1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2016-09-14T22:29:21Z</dcterms:created>
  <dcterms:modified xsi:type="dcterms:W3CDTF">2017-08-04T13:51:45Z</dcterms:modified>
</cp:coreProperties>
</file>